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defaultThemeVersion="166925"/>
  <mc:AlternateContent xmlns:mc="http://schemas.openxmlformats.org/markup-compatibility/2006">
    <mc:Choice Requires="x15">
      <x15ac:absPath xmlns:x15ac="http://schemas.microsoft.com/office/spreadsheetml/2010/11/ac" url="C:\Users\asorozco\AppData\Local\Microsoft\Windows\INetCache\Content.Outlook\GD6BZN62\"/>
    </mc:Choice>
  </mc:AlternateContent>
  <xr:revisionPtr revIDLastSave="0" documentId="13_ncr:1_{0EBDE6AA-60CF-4DE2-B34D-441B54223074}" xr6:coauthVersionLast="47" xr6:coauthVersionMax="47" xr10:uidLastSave="{00000000-0000-0000-0000-000000000000}"/>
  <bookViews>
    <workbookView xWindow="-120" yWindow="-120" windowWidth="20730" windowHeight="11160" firstSheet="11" activeTab="11" xr2:uid="{6CE28CB3-2984-418D-A34C-8B1E7085A8CE}"/>
  </bookViews>
  <sheets>
    <sheet name="GASTOS VIGENCIA ENERO 2023" sheetId="1" r:id="rId1"/>
    <sheet name="GASTOS VIGENCIA FEBRERO 2023" sheetId="6" r:id="rId2"/>
    <sheet name="GASTOS VIGENCIA MARZO 2023 " sheetId="10" r:id="rId3"/>
    <sheet name="GASTOS VIGENCIA ABRIL 2023 " sheetId="14" r:id="rId4"/>
    <sheet name="GASTOS VIGENCIA MAYO 2023 " sheetId="17" r:id="rId5"/>
    <sheet name="GASTOS VIGENCIA JUNIO 2023 " sheetId="20" r:id="rId6"/>
    <sheet name="RESERVAS ENERO 2023" sheetId="2" r:id="rId7"/>
    <sheet name="RESERVAS FEBRERO 2023" sheetId="5" r:id="rId8"/>
    <sheet name="RESERVAS MARZO 2023" sheetId="7" r:id="rId9"/>
    <sheet name="RESERVAS ABRIL 2023 " sheetId="13" r:id="rId10"/>
    <sheet name="RESERVAS MAYO 2023" sheetId="16" r:id="rId11"/>
    <sheet name="RESERVAS JUNIO  2023   " sheetId="19" r:id="rId12"/>
    <sheet name="CXP ENERO 2023" sheetId="3" r:id="rId13"/>
    <sheet name="CXP FEBRERO 2023" sheetId="4" r:id="rId14"/>
    <sheet name="CXP MARZO 2023" sheetId="8" r:id="rId15"/>
    <sheet name="CXP ABRIL 2023" sheetId="12" r:id="rId16"/>
    <sheet name="CXP MAYO 2023" sheetId="15" r:id="rId17"/>
    <sheet name="CXP JUNIO 2023" sheetId="18" r:id="rId18"/>
  </sheets>
  <definedNames>
    <definedName name="_xlnm._FilterDatabase" localSheetId="15" hidden="1">'CXP ABRIL 2023'!$A$5:$F$77</definedName>
    <definedName name="_xlnm._FilterDatabase" localSheetId="12" hidden="1">'CXP ENERO 2023'!$A$5:$F$77</definedName>
    <definedName name="_xlnm._FilterDatabase" localSheetId="13" hidden="1">'CXP FEBRERO 2023'!$A$5:$F$77</definedName>
    <definedName name="_xlnm._FilterDatabase" localSheetId="17" hidden="1">'CXP JUNIO 2023'!$A$5:$F$77</definedName>
    <definedName name="_xlnm._FilterDatabase" localSheetId="14" hidden="1">'CXP MARZO 2023'!$A$5:$F$77</definedName>
    <definedName name="_xlnm._FilterDatabase" localSheetId="16" hidden="1">'CXP MAYO 2023'!$A$5:$F$77</definedName>
    <definedName name="_xlnm._FilterDatabase" localSheetId="3" hidden="1">'GASTOS VIGENCIA ABRIL 2023 '!$A$6:$WZI$307</definedName>
    <definedName name="_xlnm._FilterDatabase" localSheetId="0" hidden="1">'GASTOS VIGENCIA ENERO 2023'!$A$1:$AB$299</definedName>
    <definedName name="_xlnm._FilterDatabase" localSheetId="1" hidden="1">'GASTOS VIGENCIA FEBRERO 2023'!$A$1:$AB$299</definedName>
    <definedName name="_xlnm._FilterDatabase" localSheetId="2" hidden="1">'GASTOS VIGENCIA MARZO 2023 '!$A$1:$AB$307</definedName>
    <definedName name="_xlnm._FilterDatabase" localSheetId="4" hidden="1">'GASTOS VIGENCIA MAYO 2023 '!#REF!</definedName>
    <definedName name="_xlnm._FilterDatabase" localSheetId="6" hidden="1">'RESERVAS ENERO 2023'!$A$2:$O$133</definedName>
    <definedName name="_xlnm._FilterDatabase" localSheetId="11" hidden="1">'RESERVAS JUNIO  2023   '!$A$2:$O$133</definedName>
    <definedName name="_xlnm._FilterDatabase" localSheetId="8" hidden="1">'RESERVAS MARZO 2023'!$A$2:$O$133</definedName>
    <definedName name="_xlnm._FilterDatabase" localSheetId="10" hidden="1">'RESERVAS MAYO 2023'!$A$7:$WYY$133</definedName>
    <definedName name="_xlnm.Print_Area" localSheetId="15">'CXP ABRIL 2023'!$A$1:$K$104</definedName>
    <definedName name="_xlnm.Print_Area" localSheetId="12">'CXP ENERO 2023'!$A$1:$K$104</definedName>
    <definedName name="_xlnm.Print_Area" localSheetId="13">'CXP FEBRERO 2023'!$A$1:$K$104</definedName>
    <definedName name="_xlnm.Print_Area" localSheetId="17">'CXP JUNIO 2023'!$A$1:$K$104</definedName>
    <definedName name="_xlnm.Print_Area" localSheetId="14">'CXP MARZO 2023'!$A$1:$K$104</definedName>
    <definedName name="_xlnm.Print_Area" localSheetId="16">'CXP MAYO 2023'!$A$1:$K$104</definedName>
    <definedName name="_xlnm.Print_Area" localSheetId="3">'GASTOS VIGENCIA ABRIL 2023 '!$A$1:$N$307</definedName>
    <definedName name="_xlnm.Print_Area" localSheetId="0">'GASTOS VIGENCIA ENERO 2023'!$A$1:$N$299</definedName>
    <definedName name="_xlnm.Print_Area" localSheetId="1">'GASTOS VIGENCIA FEBRERO 2023'!$A$1:$N$299</definedName>
    <definedName name="_xlnm.Print_Area" localSheetId="5">'GASTOS VIGENCIA JUNIO 2023 '!$A$1:$N$308</definedName>
    <definedName name="_xlnm.Print_Area" localSheetId="2">'GASTOS VIGENCIA MARZO 2023 '!$A$1:$N$307</definedName>
    <definedName name="_xlnm.Print_Area" localSheetId="4">'GASTOS VIGENCIA MAYO 2023 '!$A$1:$N$308</definedName>
    <definedName name="_xlnm.Print_Area" localSheetId="9">'RESERVAS ABRIL 2023 '!$A$8:$O$133</definedName>
    <definedName name="_xlnm.Print_Area" localSheetId="6">'RESERVAS ENERO 2023'!$A$8:$O$133</definedName>
    <definedName name="_xlnm.Print_Area" localSheetId="7">'RESERVAS FEBRERO 2023'!$A$8:$O$133</definedName>
    <definedName name="_xlnm.Print_Area" localSheetId="11">'RESERVAS JUNIO  2023   '!$A$8:$O$133</definedName>
    <definedName name="_xlnm.Print_Area" localSheetId="8">'RESERVAS MARZO 2023'!$A$8:$O$133</definedName>
    <definedName name="_xlnm.Print_Area" localSheetId="10">'RESERVAS MAYO 2023'!$A$8:$O$133</definedName>
    <definedName name="_xlnm.Print_Titles" localSheetId="15">'CXP ABRIL 2023'!$A:$E,'CXP ABRIL 2023'!$1:$8</definedName>
    <definedName name="_xlnm.Print_Titles" localSheetId="12">'CXP ENERO 2023'!$A:$E,'CXP ENERO 2023'!$1:$8</definedName>
    <definedName name="_xlnm.Print_Titles" localSheetId="13">'CXP FEBRERO 2023'!$A:$E,'CXP FEBRERO 2023'!$1:$8</definedName>
    <definedName name="_xlnm.Print_Titles" localSheetId="17">'CXP JUNIO 2023'!$A:$E,'CXP JUNIO 2023'!$1:$8</definedName>
    <definedName name="_xlnm.Print_Titles" localSheetId="14">'CXP MARZO 2023'!$A:$E,'CXP MARZO 2023'!$1:$8</definedName>
    <definedName name="_xlnm.Print_Titles" localSheetId="16">'CXP MAYO 2023'!$A:$E,'CXP MAYO 2023'!$1:$8</definedName>
    <definedName name="_xlnm.Print_Titles" localSheetId="3">'GASTOS VIGENCIA ABRIL 2023 '!$A:$E,'GASTOS VIGENCIA ABRIL 2023 '!$1:$6</definedName>
    <definedName name="_xlnm.Print_Titles" localSheetId="0">'GASTOS VIGENCIA ENERO 2023'!$A:$E,'GASTOS VIGENCIA ENERO 2023'!$1:$6</definedName>
    <definedName name="_xlnm.Print_Titles" localSheetId="1">'GASTOS VIGENCIA FEBRERO 2023'!$A:$E,'GASTOS VIGENCIA FEBRERO 2023'!$1:$6</definedName>
    <definedName name="_xlnm.Print_Titles" localSheetId="5">'GASTOS VIGENCIA JUNIO 2023 '!$A:$E,'GASTOS VIGENCIA JUNIO 2023 '!$1:$6</definedName>
    <definedName name="_xlnm.Print_Titles" localSheetId="2">'GASTOS VIGENCIA MARZO 2023 '!$A:$E,'GASTOS VIGENCIA MARZO 2023 '!$1:$6</definedName>
    <definedName name="_xlnm.Print_Titles" localSheetId="4">'GASTOS VIGENCIA MAYO 2023 '!$A:$E,'GASTOS VIGENCIA MAYO 2023 '!$1:$6</definedName>
    <definedName name="_xlnm.Print_Titles" localSheetId="9">'RESERVAS ABRIL 2023 '!$1:$7</definedName>
    <definedName name="_xlnm.Print_Titles" localSheetId="6">'RESERVAS ENERO 2023'!$1:$7</definedName>
    <definedName name="_xlnm.Print_Titles" localSheetId="7">'RESERVAS FEBRERO 2023'!$1:$7</definedName>
    <definedName name="_xlnm.Print_Titles" localSheetId="11">'RESERVAS JUNIO  2023   '!$1:$7</definedName>
    <definedName name="_xlnm.Print_Titles" localSheetId="8">'RESERVAS MARZO 2023'!$1:$7</definedName>
    <definedName name="_xlnm.Print_Titles" localSheetId="10">'RESERVAS MAYO 2023'!$1:$7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303" i="20" l="1"/>
  <c r="AA303" i="20"/>
  <c r="W303" i="20"/>
  <c r="U303" i="20"/>
  <c r="U302" i="20" s="1"/>
  <c r="S303" i="20"/>
  <c r="S302" i="20" s="1"/>
  <c r="S301" i="20" s="1"/>
  <c r="S300" i="20" s="1"/>
  <c r="K303" i="20"/>
  <c r="L303" i="20" s="1"/>
  <c r="X303" i="20" s="1"/>
  <c r="W302" i="20"/>
  <c r="V302" i="20"/>
  <c r="T302" i="20"/>
  <c r="AA302" i="20" s="1"/>
  <c r="Q302" i="20"/>
  <c r="O302" i="20"/>
  <c r="N302" i="20"/>
  <c r="N301" i="20" s="1"/>
  <c r="N300" i="20" s="1"/>
  <c r="J302" i="20"/>
  <c r="J301" i="20" s="1"/>
  <c r="J300" i="20" s="1"/>
  <c r="I302" i="20"/>
  <c r="H302" i="20"/>
  <c r="H301" i="20" s="1"/>
  <c r="G302" i="20"/>
  <c r="F302" i="20"/>
  <c r="W301" i="20"/>
  <c r="U301" i="20"/>
  <c r="U300" i="20" s="1"/>
  <c r="Q301" i="20"/>
  <c r="O301" i="20"/>
  <c r="O300" i="20" s="1"/>
  <c r="I301" i="20"/>
  <c r="I300" i="20" s="1"/>
  <c r="F301" i="20"/>
  <c r="F300" i="20" s="1"/>
  <c r="W300" i="20"/>
  <c r="Q300" i="20"/>
  <c r="H300" i="20"/>
  <c r="AB299" i="20"/>
  <c r="AA299" i="20"/>
  <c r="W299" i="20"/>
  <c r="U299" i="20"/>
  <c r="U298" i="20" s="1"/>
  <c r="U297" i="20" s="1"/>
  <c r="U296" i="20" s="1"/>
  <c r="S299" i="20"/>
  <c r="S298" i="20" s="1"/>
  <c r="P299" i="20"/>
  <c r="P298" i="20" s="1"/>
  <c r="P297" i="20" s="1"/>
  <c r="P296" i="20" s="1"/>
  <c r="K299" i="20"/>
  <c r="L299" i="20" s="1"/>
  <c r="Y299" i="20" s="1"/>
  <c r="W298" i="20"/>
  <c r="W297" i="20" s="1"/>
  <c r="W296" i="20" s="1"/>
  <c r="V298" i="20"/>
  <c r="T298" i="20"/>
  <c r="Q298" i="20"/>
  <c r="O298" i="20"/>
  <c r="N298" i="20"/>
  <c r="N297" i="20" s="1"/>
  <c r="N296" i="20" s="1"/>
  <c r="J298" i="20"/>
  <c r="I298" i="20"/>
  <c r="H298" i="20"/>
  <c r="G298" i="20"/>
  <c r="F298" i="20"/>
  <c r="F297" i="20" s="1"/>
  <c r="V297" i="20"/>
  <c r="S297" i="20"/>
  <c r="S296" i="20" s="1"/>
  <c r="O297" i="20"/>
  <c r="J297" i="20"/>
  <c r="J296" i="20" s="1"/>
  <c r="I297" i="20"/>
  <c r="G297" i="20"/>
  <c r="O296" i="20"/>
  <c r="I296" i="20"/>
  <c r="F296" i="20"/>
  <c r="AB295" i="20"/>
  <c r="AA295" i="20"/>
  <c r="W295" i="20"/>
  <c r="W289" i="20" s="1"/>
  <c r="U295" i="20"/>
  <c r="S295" i="20"/>
  <c r="L295" i="20"/>
  <c r="K295" i="20"/>
  <c r="AA294" i="20"/>
  <c r="W294" i="20"/>
  <c r="W288" i="20" s="1"/>
  <c r="U294" i="20"/>
  <c r="S294" i="20"/>
  <c r="R294" i="20"/>
  <c r="R288" i="20" s="1"/>
  <c r="L294" i="20"/>
  <c r="K294" i="20"/>
  <c r="W293" i="20"/>
  <c r="U293" i="20"/>
  <c r="U287" i="20" s="1"/>
  <c r="S293" i="20"/>
  <c r="P293" i="20"/>
  <c r="P287" i="20" s="1"/>
  <c r="K293" i="20"/>
  <c r="L293" i="20" s="1"/>
  <c r="Y293" i="20" s="1"/>
  <c r="AB292" i="20"/>
  <c r="AA292" i="20"/>
  <c r="Z292" i="20"/>
  <c r="W292" i="20"/>
  <c r="W286" i="20" s="1"/>
  <c r="W283" i="20" s="1"/>
  <c r="W280" i="20" s="1"/>
  <c r="U292" i="20"/>
  <c r="S292" i="20"/>
  <c r="R292" i="20"/>
  <c r="L292" i="20"/>
  <c r="K292" i="20"/>
  <c r="Y291" i="20"/>
  <c r="W291" i="20"/>
  <c r="U291" i="20"/>
  <c r="S291" i="20"/>
  <c r="K291" i="20"/>
  <c r="L291" i="20" s="1"/>
  <c r="AB290" i="20"/>
  <c r="AA290" i="20"/>
  <c r="W290" i="20"/>
  <c r="W284" i="20" s="1"/>
  <c r="W281" i="20" s="1"/>
  <c r="W278" i="20" s="1"/>
  <c r="U290" i="20"/>
  <c r="S290" i="20"/>
  <c r="S284" i="20" s="1"/>
  <c r="S281" i="20" s="1"/>
  <c r="R290" i="20"/>
  <c r="R284" i="20" s="1"/>
  <c r="L290" i="20"/>
  <c r="K290" i="20"/>
  <c r="AA289" i="20"/>
  <c r="V289" i="20"/>
  <c r="AB289" i="20" s="1"/>
  <c r="U289" i="20"/>
  <c r="T289" i="20"/>
  <c r="S289" i="20"/>
  <c r="Q289" i="20"/>
  <c r="O289" i="20"/>
  <c r="N289" i="20"/>
  <c r="J289" i="20"/>
  <c r="I289" i="20"/>
  <c r="H289" i="20"/>
  <c r="G289" i="20"/>
  <c r="K289" i="20" s="1"/>
  <c r="F289" i="20"/>
  <c r="V288" i="20"/>
  <c r="U288" i="20"/>
  <c r="T288" i="20"/>
  <c r="AA288" i="20" s="1"/>
  <c r="S288" i="20"/>
  <c r="S282" i="20" s="1"/>
  <c r="S279" i="20" s="1"/>
  <c r="S272" i="20" s="1"/>
  <c r="S269" i="20" s="1"/>
  <c r="Q288" i="20"/>
  <c r="O288" i="20"/>
  <c r="N288" i="20"/>
  <c r="J288" i="20"/>
  <c r="I288" i="20"/>
  <c r="H288" i="20"/>
  <c r="G288" i="20"/>
  <c r="F288" i="20"/>
  <c r="W287" i="20"/>
  <c r="V287" i="20"/>
  <c r="T287" i="20"/>
  <c r="S287" i="20"/>
  <c r="Q287" i="20"/>
  <c r="O287" i="20"/>
  <c r="N287" i="20"/>
  <c r="J287" i="20"/>
  <c r="I287" i="20"/>
  <c r="H287" i="20"/>
  <c r="G287" i="20"/>
  <c r="K287" i="20" s="1"/>
  <c r="F287" i="20"/>
  <c r="AA286" i="20"/>
  <c r="V286" i="20"/>
  <c r="AB286" i="20" s="1"/>
  <c r="U286" i="20"/>
  <c r="T286" i="20"/>
  <c r="S286" i="20"/>
  <c r="R286" i="20"/>
  <c r="Q286" i="20"/>
  <c r="O286" i="20"/>
  <c r="N286" i="20"/>
  <c r="L286" i="20"/>
  <c r="J286" i="20"/>
  <c r="I286" i="20"/>
  <c r="I283" i="20" s="1"/>
  <c r="I280" i="20" s="1"/>
  <c r="H286" i="20"/>
  <c r="G286" i="20"/>
  <c r="F286" i="20"/>
  <c r="W285" i="20"/>
  <c r="V285" i="20"/>
  <c r="U285" i="20"/>
  <c r="U282" i="20" s="1"/>
  <c r="U279" i="20" s="1"/>
  <c r="T285" i="20"/>
  <c r="S285" i="20"/>
  <c r="Q285" i="20"/>
  <c r="O285" i="20"/>
  <c r="O282" i="20" s="1"/>
  <c r="O279" i="20" s="1"/>
  <c r="N285" i="20"/>
  <c r="J285" i="20"/>
  <c r="I285" i="20"/>
  <c r="I282" i="20" s="1"/>
  <c r="I279" i="20" s="1"/>
  <c r="H285" i="20"/>
  <c r="G285" i="20"/>
  <c r="F285" i="20"/>
  <c r="F282" i="20" s="1"/>
  <c r="F279" i="20" s="1"/>
  <c r="F272" i="20" s="1"/>
  <c r="F269" i="20" s="1"/>
  <c r="V284" i="20"/>
  <c r="U284" i="20"/>
  <c r="U281" i="20" s="1"/>
  <c r="U278" i="20" s="1"/>
  <c r="T284" i="20"/>
  <c r="Q284" i="20"/>
  <c r="O284" i="20"/>
  <c r="O281" i="20" s="1"/>
  <c r="O278" i="20" s="1"/>
  <c r="N284" i="20"/>
  <c r="N281" i="20" s="1"/>
  <c r="N278" i="20" s="1"/>
  <c r="K284" i="20"/>
  <c r="J284" i="20"/>
  <c r="I284" i="20"/>
  <c r="I281" i="20" s="1"/>
  <c r="I278" i="20" s="1"/>
  <c r="I271" i="20" s="1"/>
  <c r="H284" i="20"/>
  <c r="H281" i="20" s="1"/>
  <c r="H278" i="20" s="1"/>
  <c r="G284" i="20"/>
  <c r="F284" i="20"/>
  <c r="F281" i="20" s="1"/>
  <c r="V283" i="20"/>
  <c r="T283" i="20"/>
  <c r="T280" i="20" s="1"/>
  <c r="S283" i="20"/>
  <c r="S280" i="20" s="1"/>
  <c r="Q283" i="20"/>
  <c r="N283" i="20"/>
  <c r="N280" i="20" s="1"/>
  <c r="N273" i="20" s="1"/>
  <c r="N270" i="20" s="1"/>
  <c r="J283" i="20"/>
  <c r="J280" i="20" s="1"/>
  <c r="J273" i="20" s="1"/>
  <c r="J270" i="20" s="1"/>
  <c r="H283" i="20"/>
  <c r="H280" i="20" s="1"/>
  <c r="H273" i="20" s="1"/>
  <c r="H270" i="20" s="1"/>
  <c r="G283" i="20"/>
  <c r="W282" i="20"/>
  <c r="W279" i="20" s="1"/>
  <c r="W272" i="20" s="1"/>
  <c r="W269" i="20" s="1"/>
  <c r="T282" i="20"/>
  <c r="Q282" i="20"/>
  <c r="N282" i="20"/>
  <c r="N279" i="20" s="1"/>
  <c r="H282" i="20"/>
  <c r="J281" i="20"/>
  <c r="G281" i="20"/>
  <c r="H279" i="20"/>
  <c r="S278" i="20"/>
  <c r="J278" i="20"/>
  <c r="F278" i="20"/>
  <c r="AB277" i="20"/>
  <c r="AA277" i="20"/>
  <c r="Z277" i="20"/>
  <c r="W277" i="20"/>
  <c r="W276" i="20" s="1"/>
  <c r="U277" i="20"/>
  <c r="S277" i="20"/>
  <c r="R277" i="20"/>
  <c r="L277" i="20"/>
  <c r="K277" i="20"/>
  <c r="AA276" i="20"/>
  <c r="V276" i="20"/>
  <c r="AB276" i="20" s="1"/>
  <c r="U276" i="20"/>
  <c r="U275" i="20" s="1"/>
  <c r="U274" i="20" s="1"/>
  <c r="T276" i="20"/>
  <c r="S276" i="20"/>
  <c r="S275" i="20" s="1"/>
  <c r="S274" i="20" s="1"/>
  <c r="S271" i="20" s="1"/>
  <c r="S268" i="20" s="1"/>
  <c r="R276" i="20"/>
  <c r="R275" i="20" s="1"/>
  <c r="R274" i="20" s="1"/>
  <c r="Q276" i="20"/>
  <c r="O276" i="20"/>
  <c r="N276" i="20"/>
  <c r="L276" i="20"/>
  <c r="J276" i="20"/>
  <c r="J275" i="20" s="1"/>
  <c r="J274" i="20" s="1"/>
  <c r="J271" i="20" s="1"/>
  <c r="J268" i="20" s="1"/>
  <c r="I276" i="20"/>
  <c r="H276" i="20"/>
  <c r="G276" i="20"/>
  <c r="F276" i="20"/>
  <c r="F275" i="20" s="1"/>
  <c r="AA275" i="20"/>
  <c r="W275" i="20"/>
  <c r="T275" i="20"/>
  <c r="Q275" i="20"/>
  <c r="O275" i="20"/>
  <c r="O274" i="20" s="1"/>
  <c r="N275" i="20"/>
  <c r="I275" i="20"/>
  <c r="I274" i="20" s="1"/>
  <c r="H275" i="20"/>
  <c r="H274" i="20" s="1"/>
  <c r="W274" i="20"/>
  <c r="W271" i="20" s="1"/>
  <c r="W268" i="20" s="1"/>
  <c r="N274" i="20"/>
  <c r="F274" i="20"/>
  <c r="F271" i="20" s="1"/>
  <c r="F268" i="20" s="1"/>
  <c r="W273" i="20"/>
  <c r="S273" i="20"/>
  <c r="I273" i="20"/>
  <c r="U272" i="20"/>
  <c r="O272" i="20"/>
  <c r="N272" i="20"/>
  <c r="I272" i="20"/>
  <c r="I269" i="20" s="1"/>
  <c r="H272" i="20"/>
  <c r="O271" i="20"/>
  <c r="O268" i="20" s="1"/>
  <c r="W270" i="20"/>
  <c r="S270" i="20"/>
  <c r="I270" i="20"/>
  <c r="U269" i="20"/>
  <c r="O269" i="20"/>
  <c r="N269" i="20"/>
  <c r="H269" i="20"/>
  <c r="I268" i="20"/>
  <c r="AB267" i="20"/>
  <c r="AA267" i="20"/>
  <c r="Z267" i="20"/>
  <c r="Y267" i="20"/>
  <c r="W267" i="20"/>
  <c r="W266" i="20" s="1"/>
  <c r="U267" i="20"/>
  <c r="S267" i="20"/>
  <c r="R267" i="20"/>
  <c r="R266" i="20" s="1"/>
  <c r="R265" i="20" s="1"/>
  <c r="R264" i="20" s="1"/>
  <c r="R263" i="20" s="1"/>
  <c r="R262" i="20" s="1"/>
  <c r="P267" i="20"/>
  <c r="P266" i="20" s="1"/>
  <c r="P265" i="20" s="1"/>
  <c r="L267" i="20"/>
  <c r="X267" i="20" s="1"/>
  <c r="K267" i="20"/>
  <c r="AA266" i="20"/>
  <c r="V266" i="20"/>
  <c r="V265" i="20" s="1"/>
  <c r="U266" i="20"/>
  <c r="T266" i="20"/>
  <c r="S266" i="20"/>
  <c r="S265" i="20" s="1"/>
  <c r="S264" i="20" s="1"/>
  <c r="S263" i="20" s="1"/>
  <c r="S262" i="20" s="1"/>
  <c r="Q266" i="20"/>
  <c r="O266" i="20"/>
  <c r="N266" i="20"/>
  <c r="J266" i="20"/>
  <c r="J265" i="20" s="1"/>
  <c r="I266" i="20"/>
  <c r="H266" i="20"/>
  <c r="G266" i="20"/>
  <c r="F266" i="20"/>
  <c r="F265" i="20" s="1"/>
  <c r="F264" i="20" s="1"/>
  <c r="F263" i="20" s="1"/>
  <c r="F262" i="20" s="1"/>
  <c r="W265" i="20"/>
  <c r="U265" i="20"/>
  <c r="U264" i="20" s="1"/>
  <c r="U263" i="20" s="1"/>
  <c r="U262" i="20" s="1"/>
  <c r="Q265" i="20"/>
  <c r="O265" i="20"/>
  <c r="O264" i="20" s="1"/>
  <c r="O263" i="20" s="1"/>
  <c r="O262" i="20" s="1"/>
  <c r="N265" i="20"/>
  <c r="N264" i="20" s="1"/>
  <c r="N263" i="20" s="1"/>
  <c r="N262" i="20" s="1"/>
  <c r="I265" i="20"/>
  <c r="I264" i="20" s="1"/>
  <c r="I263" i="20" s="1"/>
  <c r="I262" i="20" s="1"/>
  <c r="H265" i="20"/>
  <c r="W264" i="20"/>
  <c r="W263" i="20" s="1"/>
  <c r="W262" i="20" s="1"/>
  <c r="V264" i="20"/>
  <c r="Q264" i="20"/>
  <c r="Q263" i="20" s="1"/>
  <c r="P264" i="20"/>
  <c r="P263" i="20" s="1"/>
  <c r="P262" i="20" s="1"/>
  <c r="J264" i="20"/>
  <c r="H264" i="20"/>
  <c r="H263" i="20" s="1"/>
  <c r="H262" i="20" s="1"/>
  <c r="V263" i="20"/>
  <c r="J263" i="20"/>
  <c r="J262" i="20" s="1"/>
  <c r="AB261" i="20"/>
  <c r="AA261" i="20"/>
  <c r="W261" i="20"/>
  <c r="U261" i="20"/>
  <c r="S261" i="20"/>
  <c r="S260" i="20" s="1"/>
  <c r="S259" i="20" s="1"/>
  <c r="S258" i="20" s="1"/>
  <c r="R261" i="20"/>
  <c r="R260" i="20" s="1"/>
  <c r="R259" i="20" s="1"/>
  <c r="R258" i="20" s="1"/>
  <c r="L261" i="20"/>
  <c r="K261" i="20"/>
  <c r="W260" i="20"/>
  <c r="V260" i="20"/>
  <c r="U260" i="20"/>
  <c r="T260" i="20"/>
  <c r="AA260" i="20" s="1"/>
  <c r="Q260" i="20"/>
  <c r="O260" i="20"/>
  <c r="N260" i="20"/>
  <c r="L260" i="20"/>
  <c r="K260" i="20"/>
  <c r="J260" i="20"/>
  <c r="J259" i="20" s="1"/>
  <c r="J258" i="20" s="1"/>
  <c r="I260" i="20"/>
  <c r="H260" i="20"/>
  <c r="G260" i="20"/>
  <c r="F260" i="20"/>
  <c r="F259" i="20" s="1"/>
  <c r="F258" i="20" s="1"/>
  <c r="W259" i="20"/>
  <c r="W258" i="20" s="1"/>
  <c r="V259" i="20"/>
  <c r="U259" i="20"/>
  <c r="U258" i="20" s="1"/>
  <c r="O259" i="20"/>
  <c r="O258" i="20" s="1"/>
  <c r="N259" i="20"/>
  <c r="N258" i="20" s="1"/>
  <c r="I259" i="20"/>
  <c r="H259" i="20"/>
  <c r="H258" i="20" s="1"/>
  <c r="G259" i="20"/>
  <c r="V258" i="20"/>
  <c r="I258" i="20"/>
  <c r="AB257" i="20"/>
  <c r="AA257" i="20"/>
  <c r="Z257" i="20"/>
  <c r="Y257" i="20"/>
  <c r="W257" i="20"/>
  <c r="W256" i="20" s="1"/>
  <c r="U257" i="20"/>
  <c r="S257" i="20"/>
  <c r="R257" i="20"/>
  <c r="R256" i="20" s="1"/>
  <c r="R255" i="20" s="1"/>
  <c r="R254" i="20" s="1"/>
  <c r="R253" i="20" s="1"/>
  <c r="R252" i="20" s="1"/>
  <c r="P257" i="20"/>
  <c r="P256" i="20" s="1"/>
  <c r="P255" i="20" s="1"/>
  <c r="P254" i="20" s="1"/>
  <c r="L257" i="20"/>
  <c r="X257" i="20" s="1"/>
  <c r="K257" i="20"/>
  <c r="V256" i="20"/>
  <c r="U256" i="20"/>
  <c r="U255" i="20" s="1"/>
  <c r="U254" i="20" s="1"/>
  <c r="T256" i="20"/>
  <c r="AA256" i="20" s="1"/>
  <c r="S256" i="20"/>
  <c r="Q256" i="20"/>
  <c r="Q255" i="20" s="1"/>
  <c r="O256" i="20"/>
  <c r="O255" i="20" s="1"/>
  <c r="O254" i="20" s="1"/>
  <c r="N256" i="20"/>
  <c r="N255" i="20" s="1"/>
  <c r="N254" i="20" s="1"/>
  <c r="N253" i="20" s="1"/>
  <c r="N252" i="20" s="1"/>
  <c r="J256" i="20"/>
  <c r="I256" i="20"/>
  <c r="I255" i="20" s="1"/>
  <c r="I254" i="20" s="1"/>
  <c r="I253" i="20" s="1"/>
  <c r="H256" i="20"/>
  <c r="H255" i="20" s="1"/>
  <c r="H254" i="20" s="1"/>
  <c r="G256" i="20"/>
  <c r="F256" i="20"/>
  <c r="W255" i="20"/>
  <c r="V255" i="20"/>
  <c r="V254" i="20" s="1"/>
  <c r="S255" i="20"/>
  <c r="S254" i="20" s="1"/>
  <c r="J255" i="20"/>
  <c r="J254" i="20" s="1"/>
  <c r="F255" i="20"/>
  <c r="F254" i="20" s="1"/>
  <c r="F253" i="20" s="1"/>
  <c r="F252" i="20" s="1"/>
  <c r="W254" i="20"/>
  <c r="W253" i="20" s="1"/>
  <c r="W252" i="20" s="1"/>
  <c r="Q254" i="20"/>
  <c r="J253" i="20"/>
  <c r="J252" i="20" s="1"/>
  <c r="I252" i="20"/>
  <c r="AB251" i="20"/>
  <c r="AA251" i="20"/>
  <c r="W251" i="20"/>
  <c r="U251" i="20"/>
  <c r="S251" i="20"/>
  <c r="S250" i="20" s="1"/>
  <c r="S249" i="20" s="1"/>
  <c r="S248" i="20" s="1"/>
  <c r="K251" i="20"/>
  <c r="L251" i="20" s="1"/>
  <c r="W250" i="20"/>
  <c r="W249" i="20" s="1"/>
  <c r="W248" i="20" s="1"/>
  <c r="V250" i="20"/>
  <c r="U250" i="20"/>
  <c r="U249" i="20" s="1"/>
  <c r="U248" i="20" s="1"/>
  <c r="T250" i="20"/>
  <c r="Q250" i="20"/>
  <c r="AA250" i="20" s="1"/>
  <c r="O250" i="20"/>
  <c r="N250" i="20"/>
  <c r="J250" i="20"/>
  <c r="J249" i="20" s="1"/>
  <c r="J248" i="20" s="1"/>
  <c r="I250" i="20"/>
  <c r="I249" i="20" s="1"/>
  <c r="I248" i="20" s="1"/>
  <c r="H250" i="20"/>
  <c r="G250" i="20"/>
  <c r="F250" i="20"/>
  <c r="T249" i="20"/>
  <c r="O249" i="20"/>
  <c r="O248" i="20" s="1"/>
  <c r="N249" i="20"/>
  <c r="N248" i="20" s="1"/>
  <c r="H249" i="20"/>
  <c r="G249" i="20"/>
  <c r="F249" i="20"/>
  <c r="H248" i="20"/>
  <c r="G248" i="20"/>
  <c r="F248" i="20"/>
  <c r="AB247" i="20"/>
  <c r="AA247" i="20"/>
  <c r="Z247" i="20"/>
  <c r="Y247" i="20"/>
  <c r="X247" i="20"/>
  <c r="W247" i="20"/>
  <c r="U247" i="20"/>
  <c r="S247" i="20"/>
  <c r="R247" i="20"/>
  <c r="R246" i="20" s="1"/>
  <c r="P247" i="20"/>
  <c r="P246" i="20" s="1"/>
  <c r="K247" i="20"/>
  <c r="L247" i="20" s="1"/>
  <c r="L246" i="20" s="1"/>
  <c r="Y246" i="20"/>
  <c r="W246" i="20"/>
  <c r="V246" i="20"/>
  <c r="AB246" i="20" s="1"/>
  <c r="U246" i="20"/>
  <c r="T246" i="20"/>
  <c r="AA246" i="20" s="1"/>
  <c r="S246" i="20"/>
  <c r="Q246" i="20"/>
  <c r="O246" i="20"/>
  <c r="N246" i="20"/>
  <c r="K246" i="20"/>
  <c r="J246" i="20"/>
  <c r="I246" i="20"/>
  <c r="H246" i="20"/>
  <c r="G246" i="20"/>
  <c r="F246" i="20"/>
  <c r="AB245" i="20"/>
  <c r="AA245" i="20"/>
  <c r="Z245" i="20"/>
  <c r="W245" i="20"/>
  <c r="U245" i="20"/>
  <c r="S245" i="20"/>
  <c r="R245" i="20"/>
  <c r="R244" i="20" s="1"/>
  <c r="R243" i="20" s="1"/>
  <c r="R242" i="20" s="1"/>
  <c r="K245" i="20"/>
  <c r="L245" i="20" s="1"/>
  <c r="AA244" i="20"/>
  <c r="W244" i="20"/>
  <c r="V244" i="20"/>
  <c r="AB244" i="20" s="1"/>
  <c r="U244" i="20"/>
  <c r="U243" i="20" s="1"/>
  <c r="U242" i="20" s="1"/>
  <c r="U241" i="20" s="1"/>
  <c r="U240" i="20" s="1"/>
  <c r="T244" i="20"/>
  <c r="S244" i="20"/>
  <c r="S243" i="20" s="1"/>
  <c r="S242" i="20" s="1"/>
  <c r="Q244" i="20"/>
  <c r="O244" i="20"/>
  <c r="O243" i="20" s="1"/>
  <c r="O242" i="20" s="1"/>
  <c r="O241" i="20" s="1"/>
  <c r="N244" i="20"/>
  <c r="N243" i="20" s="1"/>
  <c r="N242" i="20" s="1"/>
  <c r="N241" i="20" s="1"/>
  <c r="N240" i="20" s="1"/>
  <c r="J244" i="20"/>
  <c r="I244" i="20"/>
  <c r="I243" i="20" s="1"/>
  <c r="I242" i="20" s="1"/>
  <c r="H244" i="20"/>
  <c r="G244" i="20"/>
  <c r="F244" i="20"/>
  <c r="F243" i="20" s="1"/>
  <c r="F242" i="20" s="1"/>
  <c r="F241" i="20" s="1"/>
  <c r="F240" i="20" s="1"/>
  <c r="W243" i="20"/>
  <c r="W242" i="20" s="1"/>
  <c r="W241" i="20" s="1"/>
  <c r="W240" i="20" s="1"/>
  <c r="V243" i="20"/>
  <c r="Q243" i="20"/>
  <c r="J243" i="20"/>
  <c r="H243" i="20"/>
  <c r="H242" i="20" s="1"/>
  <c r="J242" i="20"/>
  <c r="O240" i="20"/>
  <c r="W239" i="20"/>
  <c r="U239" i="20"/>
  <c r="S239" i="20"/>
  <c r="S238" i="20" s="1"/>
  <c r="S237" i="20" s="1"/>
  <c r="S236" i="20" s="1"/>
  <c r="S231" i="20" s="1"/>
  <c r="S230" i="20" s="1"/>
  <c r="L239" i="20"/>
  <c r="K239" i="20"/>
  <c r="W238" i="20"/>
  <c r="V238" i="20"/>
  <c r="U238" i="20"/>
  <c r="U237" i="20" s="1"/>
  <c r="U236" i="20" s="1"/>
  <c r="T238" i="20"/>
  <c r="T237" i="20" s="1"/>
  <c r="T236" i="20" s="1"/>
  <c r="Q238" i="20"/>
  <c r="Q237" i="20" s="1"/>
  <c r="Q236" i="20" s="1"/>
  <c r="O238" i="20"/>
  <c r="O237" i="20" s="1"/>
  <c r="O236" i="20" s="1"/>
  <c r="N238" i="20"/>
  <c r="N237" i="20" s="1"/>
  <c r="N236" i="20" s="1"/>
  <c r="J238" i="20"/>
  <c r="I238" i="20"/>
  <c r="I237" i="20" s="1"/>
  <c r="H238" i="20"/>
  <c r="H237" i="20" s="1"/>
  <c r="H236" i="20" s="1"/>
  <c r="G238" i="20"/>
  <c r="F238" i="20"/>
  <c r="W237" i="20"/>
  <c r="V237" i="20"/>
  <c r="J237" i="20"/>
  <c r="G237" i="20"/>
  <c r="G236" i="20" s="1"/>
  <c r="F237" i="20"/>
  <c r="F236" i="20" s="1"/>
  <c r="W236" i="20"/>
  <c r="V236" i="20"/>
  <c r="J236" i="20"/>
  <c r="AB235" i="20"/>
  <c r="AA235" i="20"/>
  <c r="Z235" i="20"/>
  <c r="Y235" i="20"/>
  <c r="X235" i="20"/>
  <c r="W235" i="20"/>
  <c r="U235" i="20"/>
  <c r="S235" i="20"/>
  <c r="S234" i="20" s="1"/>
  <c r="R235" i="20"/>
  <c r="R234" i="20" s="1"/>
  <c r="R233" i="20" s="1"/>
  <c r="P235" i="20"/>
  <c r="P234" i="20" s="1"/>
  <c r="P233" i="20" s="1"/>
  <c r="P232" i="20" s="1"/>
  <c r="L235" i="20"/>
  <c r="K235" i="20"/>
  <c r="W234" i="20"/>
  <c r="V234" i="20"/>
  <c r="U234" i="20"/>
  <c r="T234" i="20"/>
  <c r="Y234" i="20" s="1"/>
  <c r="Q234" i="20"/>
  <c r="O234" i="20"/>
  <c r="O233" i="20" s="1"/>
  <c r="O232" i="20" s="1"/>
  <c r="O231" i="20" s="1"/>
  <c r="O230" i="20" s="1"/>
  <c r="N234" i="20"/>
  <c r="N233" i="20" s="1"/>
  <c r="N232" i="20" s="1"/>
  <c r="N231" i="20" s="1"/>
  <c r="N230" i="20" s="1"/>
  <c r="L234" i="20"/>
  <c r="X234" i="20" s="1"/>
  <c r="J234" i="20"/>
  <c r="J233" i="20" s="1"/>
  <c r="J232" i="20" s="1"/>
  <c r="I234" i="20"/>
  <c r="H234" i="20"/>
  <c r="H233" i="20" s="1"/>
  <c r="H232" i="20" s="1"/>
  <c r="H231" i="20" s="1"/>
  <c r="H230" i="20" s="1"/>
  <c r="G234" i="20"/>
  <c r="K234" i="20" s="1"/>
  <c r="F234" i="20"/>
  <c r="W233" i="20"/>
  <c r="U233" i="20"/>
  <c r="U232" i="20" s="1"/>
  <c r="U231" i="20" s="1"/>
  <c r="U230" i="20" s="1"/>
  <c r="T233" i="20"/>
  <c r="S233" i="20"/>
  <c r="Q233" i="20"/>
  <c r="L233" i="20"/>
  <c r="X233" i="20" s="1"/>
  <c r="I233" i="20"/>
  <c r="I232" i="20" s="1"/>
  <c r="G233" i="20"/>
  <c r="F233" i="20"/>
  <c r="W232" i="20"/>
  <c r="S232" i="20"/>
  <c r="R232" i="20"/>
  <c r="Q232" i="20"/>
  <c r="L232" i="20"/>
  <c r="X232" i="20" s="1"/>
  <c r="G232" i="20"/>
  <c r="F232" i="20"/>
  <c r="F231" i="20" s="1"/>
  <c r="F230" i="20" s="1"/>
  <c r="Q231" i="20"/>
  <c r="Q230" i="20"/>
  <c r="AA229" i="20"/>
  <c r="W229" i="20"/>
  <c r="U229" i="20"/>
  <c r="S229" i="20"/>
  <c r="S228" i="20" s="1"/>
  <c r="K229" i="20"/>
  <c r="L229" i="20" s="1"/>
  <c r="AA228" i="20"/>
  <c r="W228" i="20"/>
  <c r="V228" i="20"/>
  <c r="V227" i="20" s="1"/>
  <c r="U228" i="20"/>
  <c r="U227" i="20" s="1"/>
  <c r="U226" i="20" s="1"/>
  <c r="T228" i="20"/>
  <c r="Q228" i="20"/>
  <c r="O228" i="20"/>
  <c r="O227" i="20" s="1"/>
  <c r="O226" i="20" s="1"/>
  <c r="N228" i="20"/>
  <c r="J228" i="20"/>
  <c r="J227" i="20" s="1"/>
  <c r="J226" i="20" s="1"/>
  <c r="I228" i="20"/>
  <c r="I227" i="20" s="1"/>
  <c r="I226" i="20" s="1"/>
  <c r="H228" i="20"/>
  <c r="H227" i="20" s="1"/>
  <c r="H226" i="20" s="1"/>
  <c r="G228" i="20"/>
  <c r="F228" i="20"/>
  <c r="W227" i="20"/>
  <c r="S227" i="20"/>
  <c r="S226" i="20" s="1"/>
  <c r="Q227" i="20"/>
  <c r="N227" i="20"/>
  <c r="N226" i="20" s="1"/>
  <c r="G227" i="20"/>
  <c r="F227" i="20"/>
  <c r="F226" i="20" s="1"/>
  <c r="W226" i="20"/>
  <c r="V226" i="20"/>
  <c r="Q226" i="20"/>
  <c r="AA225" i="20"/>
  <c r="Z225" i="20"/>
  <c r="W225" i="20"/>
  <c r="U225" i="20"/>
  <c r="U224" i="20" s="1"/>
  <c r="U223" i="20" s="1"/>
  <c r="U222" i="20" s="1"/>
  <c r="S225" i="20"/>
  <c r="S224" i="20" s="1"/>
  <c r="R225" i="20"/>
  <c r="R224" i="20" s="1"/>
  <c r="R223" i="20" s="1"/>
  <c r="K225" i="20"/>
  <c r="L225" i="20" s="1"/>
  <c r="AA224" i="20"/>
  <c r="W224" i="20"/>
  <c r="V224" i="20"/>
  <c r="V223" i="20" s="1"/>
  <c r="T224" i="20"/>
  <c r="Q224" i="20"/>
  <c r="O224" i="20"/>
  <c r="O223" i="20" s="1"/>
  <c r="O222" i="20" s="1"/>
  <c r="N224" i="20"/>
  <c r="J224" i="20"/>
  <c r="J223" i="20" s="1"/>
  <c r="I224" i="20"/>
  <c r="I223" i="20" s="1"/>
  <c r="I222" i="20" s="1"/>
  <c r="H224" i="20"/>
  <c r="G224" i="20"/>
  <c r="K224" i="20" s="1"/>
  <c r="F224" i="20"/>
  <c r="W223" i="20"/>
  <c r="T223" i="20"/>
  <c r="S223" i="20"/>
  <c r="S222" i="20" s="1"/>
  <c r="Q223" i="20"/>
  <c r="N223" i="20"/>
  <c r="N222" i="20" s="1"/>
  <c r="H223" i="20"/>
  <c r="H222" i="20" s="1"/>
  <c r="G223" i="20"/>
  <c r="F223" i="20"/>
  <c r="W222" i="20"/>
  <c r="V222" i="20"/>
  <c r="R222" i="20"/>
  <c r="Q222" i="20"/>
  <c r="J222" i="20"/>
  <c r="F222" i="20"/>
  <c r="AB221" i="20"/>
  <c r="AA221" i="20"/>
  <c r="W221" i="20"/>
  <c r="U221" i="20"/>
  <c r="U220" i="20" s="1"/>
  <c r="S221" i="20"/>
  <c r="S220" i="20" s="1"/>
  <c r="S219" i="20" s="1"/>
  <c r="S218" i="20" s="1"/>
  <c r="L221" i="20"/>
  <c r="K221" i="20"/>
  <c r="W220" i="20"/>
  <c r="W219" i="20" s="1"/>
  <c r="W218" i="20" s="1"/>
  <c r="V220" i="20"/>
  <c r="T220" i="20"/>
  <c r="Y220" i="20" s="1"/>
  <c r="Q220" i="20"/>
  <c r="AA220" i="20" s="1"/>
  <c r="O220" i="20"/>
  <c r="N220" i="20"/>
  <c r="L220" i="20"/>
  <c r="K220" i="20"/>
  <c r="J220" i="20"/>
  <c r="I220" i="20"/>
  <c r="H220" i="20"/>
  <c r="G220" i="20"/>
  <c r="F220" i="20"/>
  <c r="F219" i="20" s="1"/>
  <c r="F218" i="20" s="1"/>
  <c r="U219" i="20"/>
  <c r="U218" i="20" s="1"/>
  <c r="T219" i="20"/>
  <c r="O219" i="20"/>
  <c r="N219" i="20"/>
  <c r="K219" i="20"/>
  <c r="K218" i="20" s="1"/>
  <c r="J219" i="20"/>
  <c r="J218" i="20" s="1"/>
  <c r="I219" i="20"/>
  <c r="H219" i="20"/>
  <c r="G219" i="20"/>
  <c r="T218" i="20"/>
  <c r="O218" i="20"/>
  <c r="N218" i="20"/>
  <c r="I218" i="20"/>
  <c r="H218" i="20"/>
  <c r="G218" i="20"/>
  <c r="AA217" i="20"/>
  <c r="Z217" i="20"/>
  <c r="Y217" i="20"/>
  <c r="X217" i="20"/>
  <c r="W217" i="20"/>
  <c r="U217" i="20"/>
  <c r="S217" i="20"/>
  <c r="R217" i="20"/>
  <c r="R216" i="20" s="1"/>
  <c r="R215" i="20" s="1"/>
  <c r="R214" i="20" s="1"/>
  <c r="P217" i="20"/>
  <c r="P216" i="20" s="1"/>
  <c r="L217" i="20"/>
  <c r="K217" i="20"/>
  <c r="Z216" i="20"/>
  <c r="Y216" i="20"/>
  <c r="W216" i="20"/>
  <c r="V216" i="20"/>
  <c r="U216" i="20"/>
  <c r="T216" i="20"/>
  <c r="S216" i="20"/>
  <c r="S215" i="20" s="1"/>
  <c r="S214" i="20" s="1"/>
  <c r="Q216" i="20"/>
  <c r="O216" i="20"/>
  <c r="N216" i="20"/>
  <c r="N215" i="20" s="1"/>
  <c r="L216" i="20"/>
  <c r="J216" i="20"/>
  <c r="I216" i="20"/>
  <c r="H216" i="20"/>
  <c r="H215" i="20" s="1"/>
  <c r="G216" i="20"/>
  <c r="F216" i="20"/>
  <c r="W215" i="20"/>
  <c r="W214" i="20" s="1"/>
  <c r="V215" i="20"/>
  <c r="U215" i="20"/>
  <c r="Q215" i="20"/>
  <c r="P215" i="20"/>
  <c r="P214" i="20" s="1"/>
  <c r="O215" i="20"/>
  <c r="J215" i="20"/>
  <c r="I215" i="20"/>
  <c r="I214" i="20" s="1"/>
  <c r="F215" i="20"/>
  <c r="F214" i="20" s="1"/>
  <c r="V214" i="20"/>
  <c r="U214" i="20"/>
  <c r="O214" i="20"/>
  <c r="N214" i="20"/>
  <c r="J214" i="20"/>
  <c r="H214" i="20"/>
  <c r="AA213" i="20"/>
  <c r="Z213" i="20"/>
  <c r="Y213" i="20"/>
  <c r="W213" i="20"/>
  <c r="W212" i="20" s="1"/>
  <c r="W211" i="20" s="1"/>
  <c r="W210" i="20" s="1"/>
  <c r="U213" i="20"/>
  <c r="S213" i="20"/>
  <c r="R213" i="20"/>
  <c r="P213" i="20"/>
  <c r="P212" i="20" s="1"/>
  <c r="P211" i="20" s="1"/>
  <c r="P210" i="20" s="1"/>
  <c r="L213" i="20"/>
  <c r="X213" i="20" s="1"/>
  <c r="K213" i="20"/>
  <c r="Y212" i="20"/>
  <c r="V212" i="20"/>
  <c r="U212" i="20"/>
  <c r="T212" i="20"/>
  <c r="S212" i="20"/>
  <c r="S211" i="20" s="1"/>
  <c r="S210" i="20" s="1"/>
  <c r="R212" i="20"/>
  <c r="R211" i="20" s="1"/>
  <c r="R210" i="20" s="1"/>
  <c r="Q212" i="20"/>
  <c r="O212" i="20"/>
  <c r="N212" i="20"/>
  <c r="N211" i="20" s="1"/>
  <c r="L212" i="20"/>
  <c r="K212" i="20"/>
  <c r="J212" i="20"/>
  <c r="I212" i="20"/>
  <c r="H212" i="20"/>
  <c r="H211" i="20" s="1"/>
  <c r="G212" i="20"/>
  <c r="G211" i="20" s="1"/>
  <c r="F212" i="20"/>
  <c r="F211" i="20" s="1"/>
  <c r="F210" i="20" s="1"/>
  <c r="V211" i="20"/>
  <c r="U211" i="20"/>
  <c r="Q211" i="20"/>
  <c r="O211" i="20"/>
  <c r="J211" i="20"/>
  <c r="J210" i="20" s="1"/>
  <c r="I211" i="20"/>
  <c r="V210" i="20"/>
  <c r="U210" i="20"/>
  <c r="O210" i="20"/>
  <c r="N210" i="20"/>
  <c r="H210" i="20"/>
  <c r="G210" i="20"/>
  <c r="AA209" i="20"/>
  <c r="Z209" i="20"/>
  <c r="X209" i="20"/>
  <c r="W209" i="20"/>
  <c r="U209" i="20"/>
  <c r="S209" i="20"/>
  <c r="R209" i="20"/>
  <c r="R208" i="20" s="1"/>
  <c r="L209" i="20"/>
  <c r="Y209" i="20" s="1"/>
  <c r="K209" i="20"/>
  <c r="Y208" i="20"/>
  <c r="W208" i="20"/>
  <c r="W207" i="20" s="1"/>
  <c r="W206" i="20" s="1"/>
  <c r="V208" i="20"/>
  <c r="U208" i="20"/>
  <c r="T208" i="20"/>
  <c r="S208" i="20"/>
  <c r="S207" i="20" s="1"/>
  <c r="S206" i="20" s="1"/>
  <c r="Q208" i="20"/>
  <c r="X208" i="20" s="1"/>
  <c r="O208" i="20"/>
  <c r="N208" i="20"/>
  <c r="N207" i="20" s="1"/>
  <c r="L208" i="20"/>
  <c r="L207" i="20" s="1"/>
  <c r="K208" i="20"/>
  <c r="J208" i="20"/>
  <c r="I208" i="20"/>
  <c r="H208" i="20"/>
  <c r="H207" i="20" s="1"/>
  <c r="G208" i="20"/>
  <c r="G207" i="20" s="1"/>
  <c r="F208" i="20"/>
  <c r="F207" i="20" s="1"/>
  <c r="F206" i="20" s="1"/>
  <c r="V207" i="20"/>
  <c r="U207" i="20"/>
  <c r="U206" i="20" s="1"/>
  <c r="R207" i="20"/>
  <c r="R206" i="20" s="1"/>
  <c r="O207" i="20"/>
  <c r="J207" i="20"/>
  <c r="J206" i="20" s="1"/>
  <c r="I207" i="20"/>
  <c r="V206" i="20"/>
  <c r="O206" i="20"/>
  <c r="N206" i="20"/>
  <c r="I206" i="20"/>
  <c r="H206" i="20"/>
  <c r="G206" i="20"/>
  <c r="K206" i="20" s="1"/>
  <c r="AA205" i="20"/>
  <c r="W205" i="20"/>
  <c r="W204" i="20" s="1"/>
  <c r="W203" i="20" s="1"/>
  <c r="W202" i="20" s="1"/>
  <c r="U205" i="20"/>
  <c r="S205" i="20"/>
  <c r="L205" i="20"/>
  <c r="Z205" i="20" s="1"/>
  <c r="K205" i="20"/>
  <c r="V204" i="20"/>
  <c r="U204" i="20"/>
  <c r="T204" i="20"/>
  <c r="S204" i="20"/>
  <c r="S203" i="20" s="1"/>
  <c r="Q204" i="20"/>
  <c r="O204" i="20"/>
  <c r="N204" i="20"/>
  <c r="N203" i="20" s="1"/>
  <c r="N202" i="20" s="1"/>
  <c r="J204" i="20"/>
  <c r="I204" i="20"/>
  <c r="H204" i="20"/>
  <c r="H203" i="20" s="1"/>
  <c r="H202" i="20" s="1"/>
  <c r="G204" i="20"/>
  <c r="F204" i="20"/>
  <c r="V203" i="20"/>
  <c r="U203" i="20"/>
  <c r="U202" i="20" s="1"/>
  <c r="Q203" i="20"/>
  <c r="Q202" i="20" s="1"/>
  <c r="O203" i="20"/>
  <c r="J203" i="20"/>
  <c r="I203" i="20"/>
  <c r="F203" i="20"/>
  <c r="F202" i="20" s="1"/>
  <c r="S202" i="20"/>
  <c r="O202" i="20"/>
  <c r="J202" i="20"/>
  <c r="I202" i="20"/>
  <c r="AA201" i="20"/>
  <c r="W201" i="20"/>
  <c r="W200" i="20" s="1"/>
  <c r="W199" i="20" s="1"/>
  <c r="W198" i="20" s="1"/>
  <c r="U201" i="20"/>
  <c r="S201" i="20"/>
  <c r="L201" i="20"/>
  <c r="K201" i="20"/>
  <c r="V200" i="20"/>
  <c r="U200" i="20"/>
  <c r="T200" i="20"/>
  <c r="S200" i="20"/>
  <c r="S199" i="20" s="1"/>
  <c r="Q200" i="20"/>
  <c r="O200" i="20"/>
  <c r="N200" i="20"/>
  <c r="N199" i="20" s="1"/>
  <c r="N198" i="20" s="1"/>
  <c r="J200" i="20"/>
  <c r="I200" i="20"/>
  <c r="H200" i="20"/>
  <c r="G200" i="20"/>
  <c r="G199" i="20" s="1"/>
  <c r="F200" i="20"/>
  <c r="V199" i="20"/>
  <c r="U199" i="20"/>
  <c r="O199" i="20"/>
  <c r="O198" i="20" s="1"/>
  <c r="J199" i="20"/>
  <c r="I199" i="20"/>
  <c r="F199" i="20"/>
  <c r="F198" i="20" s="1"/>
  <c r="U198" i="20"/>
  <c r="S198" i="20"/>
  <c r="J198" i="20"/>
  <c r="I198" i="20"/>
  <c r="G198" i="20"/>
  <c r="AA197" i="20"/>
  <c r="X197" i="20"/>
  <c r="W197" i="20"/>
  <c r="U197" i="20"/>
  <c r="S197" i="20"/>
  <c r="L197" i="20"/>
  <c r="K197" i="20"/>
  <c r="W196" i="20"/>
  <c r="W195" i="20" s="1"/>
  <c r="W194" i="20" s="1"/>
  <c r="V196" i="20"/>
  <c r="U196" i="20"/>
  <c r="T196" i="20"/>
  <c r="S196" i="20"/>
  <c r="S195" i="20" s="1"/>
  <c r="Q196" i="20"/>
  <c r="O196" i="20"/>
  <c r="N196" i="20"/>
  <c r="N195" i="20" s="1"/>
  <c r="K196" i="20"/>
  <c r="J196" i="20"/>
  <c r="I196" i="20"/>
  <c r="H196" i="20"/>
  <c r="H195" i="20" s="1"/>
  <c r="G196" i="20"/>
  <c r="G195" i="20" s="1"/>
  <c r="F196" i="20"/>
  <c r="V195" i="20"/>
  <c r="U195" i="20"/>
  <c r="O195" i="20"/>
  <c r="O194" i="20" s="1"/>
  <c r="J195" i="20"/>
  <c r="I195" i="20"/>
  <c r="K195" i="20" s="1"/>
  <c r="F195" i="20"/>
  <c r="F194" i="20" s="1"/>
  <c r="V194" i="20"/>
  <c r="U194" i="20"/>
  <c r="S194" i="20"/>
  <c r="N194" i="20"/>
  <c r="J194" i="20"/>
  <c r="I194" i="20"/>
  <c r="H194" i="20"/>
  <c r="G194" i="20"/>
  <c r="AA193" i="20"/>
  <c r="Z193" i="20"/>
  <c r="Y193" i="20"/>
  <c r="X193" i="20"/>
  <c r="W193" i="20"/>
  <c r="U193" i="20"/>
  <c r="S193" i="20"/>
  <c r="R193" i="20"/>
  <c r="P193" i="20"/>
  <c r="P192" i="20" s="1"/>
  <c r="P191" i="20" s="1"/>
  <c r="P190" i="20" s="1"/>
  <c r="L193" i="20"/>
  <c r="K193" i="20"/>
  <c r="W192" i="20"/>
  <c r="W191" i="20" s="1"/>
  <c r="W190" i="20" s="1"/>
  <c r="V192" i="20"/>
  <c r="U192" i="20"/>
  <c r="T192" i="20"/>
  <c r="S192" i="20"/>
  <c r="S191" i="20" s="1"/>
  <c r="S190" i="20" s="1"/>
  <c r="R192" i="20"/>
  <c r="R191" i="20" s="1"/>
  <c r="R190" i="20" s="1"/>
  <c r="Q192" i="20"/>
  <c r="X192" i="20" s="1"/>
  <c r="O192" i="20"/>
  <c r="N192" i="20"/>
  <c r="N191" i="20" s="1"/>
  <c r="L192" i="20"/>
  <c r="L191" i="20" s="1"/>
  <c r="K192" i="20"/>
  <c r="J192" i="20"/>
  <c r="I192" i="20"/>
  <c r="H192" i="20"/>
  <c r="H191" i="20" s="1"/>
  <c r="K191" i="20" s="1"/>
  <c r="G192" i="20"/>
  <c r="G191" i="20" s="1"/>
  <c r="F192" i="20"/>
  <c r="V191" i="20"/>
  <c r="U191" i="20"/>
  <c r="Q191" i="20"/>
  <c r="Q190" i="20" s="1"/>
  <c r="O191" i="20"/>
  <c r="J191" i="20"/>
  <c r="I191" i="20"/>
  <c r="I190" i="20" s="1"/>
  <c r="F191" i="20"/>
  <c r="F190" i="20" s="1"/>
  <c r="V190" i="20"/>
  <c r="U190" i="20"/>
  <c r="O190" i="20"/>
  <c r="N190" i="20"/>
  <c r="J190" i="20"/>
  <c r="H190" i="20"/>
  <c r="G190" i="20"/>
  <c r="AA189" i="20"/>
  <c r="Z189" i="20"/>
  <c r="Y189" i="20"/>
  <c r="W189" i="20"/>
  <c r="W188" i="20" s="1"/>
  <c r="W187" i="20" s="1"/>
  <c r="W186" i="20" s="1"/>
  <c r="U189" i="20"/>
  <c r="S189" i="20"/>
  <c r="R189" i="20"/>
  <c r="P189" i="20"/>
  <c r="P188" i="20" s="1"/>
  <c r="P187" i="20" s="1"/>
  <c r="P186" i="20" s="1"/>
  <c r="L189" i="20"/>
  <c r="X189" i="20" s="1"/>
  <c r="K189" i="20"/>
  <c r="X188" i="20"/>
  <c r="V188" i="20"/>
  <c r="U188" i="20"/>
  <c r="T188" i="20"/>
  <c r="S188" i="20"/>
  <c r="S187" i="20" s="1"/>
  <c r="S186" i="20" s="1"/>
  <c r="R188" i="20"/>
  <c r="R187" i="20" s="1"/>
  <c r="R186" i="20" s="1"/>
  <c r="Q188" i="20"/>
  <c r="O188" i="20"/>
  <c r="N188" i="20"/>
  <c r="N187" i="20" s="1"/>
  <c r="L188" i="20"/>
  <c r="Y188" i="20" s="1"/>
  <c r="K188" i="20"/>
  <c r="J188" i="20"/>
  <c r="I188" i="20"/>
  <c r="H188" i="20"/>
  <c r="H187" i="20" s="1"/>
  <c r="G188" i="20"/>
  <c r="G187" i="20" s="1"/>
  <c r="F188" i="20"/>
  <c r="F187" i="20" s="1"/>
  <c r="F186" i="20" s="1"/>
  <c r="V187" i="20"/>
  <c r="U187" i="20"/>
  <c r="Q187" i="20"/>
  <c r="O187" i="20"/>
  <c r="J187" i="20"/>
  <c r="J186" i="20" s="1"/>
  <c r="I187" i="20"/>
  <c r="V186" i="20"/>
  <c r="U186" i="20"/>
  <c r="O186" i="20"/>
  <c r="N186" i="20"/>
  <c r="H186" i="20"/>
  <c r="G186" i="20"/>
  <c r="AA185" i="20"/>
  <c r="W185" i="20"/>
  <c r="U185" i="20"/>
  <c r="S185" i="20"/>
  <c r="L185" i="20"/>
  <c r="X185" i="20" s="1"/>
  <c r="K185" i="20"/>
  <c r="W184" i="20"/>
  <c r="W183" i="20" s="1"/>
  <c r="W182" i="20" s="1"/>
  <c r="V184" i="20"/>
  <c r="U184" i="20"/>
  <c r="T184" i="20"/>
  <c r="S184" i="20"/>
  <c r="S183" i="20" s="1"/>
  <c r="Q184" i="20"/>
  <c r="O184" i="20"/>
  <c r="N184" i="20"/>
  <c r="L184" i="20"/>
  <c r="K184" i="20"/>
  <c r="J184" i="20"/>
  <c r="I184" i="20"/>
  <c r="H184" i="20"/>
  <c r="G184" i="20"/>
  <c r="G183" i="20" s="1"/>
  <c r="F184" i="20"/>
  <c r="F183" i="20" s="1"/>
  <c r="F182" i="20" s="1"/>
  <c r="V183" i="20"/>
  <c r="U183" i="20"/>
  <c r="U182" i="20" s="1"/>
  <c r="T183" i="20"/>
  <c r="O183" i="20"/>
  <c r="O182" i="20" s="1"/>
  <c r="N183" i="20"/>
  <c r="J183" i="20"/>
  <c r="J182" i="20" s="1"/>
  <c r="I183" i="20"/>
  <c r="I182" i="20" s="1"/>
  <c r="H183" i="20"/>
  <c r="T182" i="20"/>
  <c r="S182" i="20"/>
  <c r="N182" i="20"/>
  <c r="H182" i="20"/>
  <c r="AA181" i="20"/>
  <c r="W181" i="20"/>
  <c r="W180" i="20" s="1"/>
  <c r="W179" i="20" s="1"/>
  <c r="W178" i="20" s="1"/>
  <c r="U181" i="20"/>
  <c r="S181" i="20"/>
  <c r="L181" i="20"/>
  <c r="L180" i="20" s="1"/>
  <c r="K181" i="20"/>
  <c r="X180" i="20"/>
  <c r="V180" i="20"/>
  <c r="U180" i="20"/>
  <c r="T180" i="20"/>
  <c r="S180" i="20"/>
  <c r="S179" i="20" s="1"/>
  <c r="Q180" i="20"/>
  <c r="AA180" i="20" s="1"/>
  <c r="O180" i="20"/>
  <c r="N180" i="20"/>
  <c r="K180" i="20"/>
  <c r="J180" i="20"/>
  <c r="I180" i="20"/>
  <c r="H180" i="20"/>
  <c r="G180" i="20"/>
  <c r="G179" i="20" s="1"/>
  <c r="K179" i="20" s="1"/>
  <c r="F180" i="20"/>
  <c r="F179" i="20" s="1"/>
  <c r="F178" i="20" s="1"/>
  <c r="AA179" i="20"/>
  <c r="V179" i="20"/>
  <c r="U179" i="20"/>
  <c r="T179" i="20"/>
  <c r="Q179" i="20"/>
  <c r="O179" i="20"/>
  <c r="N179" i="20"/>
  <c r="J179" i="20"/>
  <c r="J178" i="20" s="1"/>
  <c r="I179" i="20"/>
  <c r="H179" i="20"/>
  <c r="U178" i="20"/>
  <c r="T178" i="20"/>
  <c r="S178" i="20"/>
  <c r="O178" i="20"/>
  <c r="N178" i="20"/>
  <c r="I178" i="20"/>
  <c r="H178" i="20"/>
  <c r="G178" i="20"/>
  <c r="K178" i="20" s="1"/>
  <c r="AA177" i="20"/>
  <c r="W177" i="20"/>
  <c r="W176" i="20" s="1"/>
  <c r="W175" i="20" s="1"/>
  <c r="W174" i="20" s="1"/>
  <c r="U177" i="20"/>
  <c r="S177" i="20"/>
  <c r="L177" i="20"/>
  <c r="L176" i="20" s="1"/>
  <c r="X176" i="20" s="1"/>
  <c r="K177" i="20"/>
  <c r="V176" i="20"/>
  <c r="U176" i="20"/>
  <c r="T176" i="20"/>
  <c r="S176" i="20"/>
  <c r="S175" i="20" s="1"/>
  <c r="Q176" i="20"/>
  <c r="AA176" i="20" s="1"/>
  <c r="O176" i="20"/>
  <c r="N176" i="20"/>
  <c r="K176" i="20"/>
  <c r="K175" i="20" s="1"/>
  <c r="K174" i="20" s="1"/>
  <c r="J176" i="20"/>
  <c r="I176" i="20"/>
  <c r="H176" i="20"/>
  <c r="G176" i="20"/>
  <c r="G175" i="20" s="1"/>
  <c r="F176" i="20"/>
  <c r="F175" i="20" s="1"/>
  <c r="F174" i="20" s="1"/>
  <c r="AA175" i="20"/>
  <c r="V175" i="20"/>
  <c r="U175" i="20"/>
  <c r="T175" i="20"/>
  <c r="Q175" i="20"/>
  <c r="O175" i="20"/>
  <c r="N175" i="20"/>
  <c r="J175" i="20"/>
  <c r="J174" i="20" s="1"/>
  <c r="I175" i="20"/>
  <c r="H175" i="20"/>
  <c r="U174" i="20"/>
  <c r="T174" i="20"/>
  <c r="S174" i="20"/>
  <c r="O174" i="20"/>
  <c r="N174" i="20"/>
  <c r="I174" i="20"/>
  <c r="H174" i="20"/>
  <c r="G174" i="20"/>
  <c r="AA173" i="20"/>
  <c r="W173" i="20"/>
  <c r="W172" i="20" s="1"/>
  <c r="W171" i="20" s="1"/>
  <c r="W170" i="20" s="1"/>
  <c r="U173" i="20"/>
  <c r="S173" i="20"/>
  <c r="S172" i="20" s="1"/>
  <c r="S171" i="20" s="1"/>
  <c r="L173" i="20"/>
  <c r="K173" i="20"/>
  <c r="AA172" i="20"/>
  <c r="V172" i="20"/>
  <c r="U172" i="20"/>
  <c r="U171" i="20" s="1"/>
  <c r="U170" i="20" s="1"/>
  <c r="T172" i="20"/>
  <c r="Q172" i="20"/>
  <c r="O172" i="20"/>
  <c r="N172" i="20"/>
  <c r="L172" i="20"/>
  <c r="J172" i="20"/>
  <c r="I172" i="20"/>
  <c r="H172" i="20"/>
  <c r="G172" i="20"/>
  <c r="K172" i="20" s="1"/>
  <c r="F172" i="20"/>
  <c r="F171" i="20" s="1"/>
  <c r="F170" i="20" s="1"/>
  <c r="V171" i="20"/>
  <c r="T171" i="20"/>
  <c r="Q171" i="20"/>
  <c r="O171" i="20"/>
  <c r="O170" i="20" s="1"/>
  <c r="N171" i="20"/>
  <c r="J171" i="20"/>
  <c r="J170" i="20" s="1"/>
  <c r="I171" i="20"/>
  <c r="H171" i="20"/>
  <c r="G171" i="20"/>
  <c r="K171" i="20" s="1"/>
  <c r="AA170" i="20"/>
  <c r="T170" i="20"/>
  <c r="S170" i="20"/>
  <c r="Q170" i="20"/>
  <c r="N170" i="20"/>
  <c r="I170" i="20"/>
  <c r="H170" i="20"/>
  <c r="AA169" i="20"/>
  <c r="Y169" i="20"/>
  <c r="W169" i="20"/>
  <c r="U169" i="20"/>
  <c r="S169" i="20"/>
  <c r="L169" i="20"/>
  <c r="K169" i="20"/>
  <c r="W168" i="20"/>
  <c r="W167" i="20" s="1"/>
  <c r="W166" i="20" s="1"/>
  <c r="V168" i="20"/>
  <c r="U168" i="20"/>
  <c r="U167" i="20" s="1"/>
  <c r="T168" i="20"/>
  <c r="S168" i="20"/>
  <c r="Q168" i="20"/>
  <c r="O168" i="20"/>
  <c r="N168" i="20"/>
  <c r="J168" i="20"/>
  <c r="I168" i="20"/>
  <c r="K168" i="20" s="1"/>
  <c r="H168" i="20"/>
  <c r="G168" i="20"/>
  <c r="F168" i="20"/>
  <c r="F167" i="20" s="1"/>
  <c r="F166" i="20" s="1"/>
  <c r="V167" i="20"/>
  <c r="T167" i="20"/>
  <c r="S167" i="20"/>
  <c r="S166" i="20" s="1"/>
  <c r="Q167" i="20"/>
  <c r="O167" i="20"/>
  <c r="N167" i="20"/>
  <c r="J167" i="20"/>
  <c r="J166" i="20" s="1"/>
  <c r="I167" i="20"/>
  <c r="I166" i="20" s="1"/>
  <c r="H167" i="20"/>
  <c r="G167" i="20"/>
  <c r="U166" i="20"/>
  <c r="T166" i="20"/>
  <c r="O166" i="20"/>
  <c r="N166" i="20"/>
  <c r="H166" i="20"/>
  <c r="G166" i="20"/>
  <c r="AB165" i="20"/>
  <c r="AA165" i="20"/>
  <c r="W165" i="20"/>
  <c r="U165" i="20"/>
  <c r="S165" i="20"/>
  <c r="K165" i="20"/>
  <c r="L165" i="20" s="1"/>
  <c r="W164" i="20"/>
  <c r="V164" i="20"/>
  <c r="U164" i="20"/>
  <c r="U163" i="20" s="1"/>
  <c r="T164" i="20"/>
  <c r="S164" i="20"/>
  <c r="S163" i="20" s="1"/>
  <c r="S162" i="20" s="1"/>
  <c r="Q164" i="20"/>
  <c r="O164" i="20"/>
  <c r="N164" i="20"/>
  <c r="N163" i="20" s="1"/>
  <c r="N162" i="20" s="1"/>
  <c r="J164" i="20"/>
  <c r="I164" i="20"/>
  <c r="H164" i="20"/>
  <c r="H163" i="20" s="1"/>
  <c r="H162" i="20" s="1"/>
  <c r="G164" i="20"/>
  <c r="F164" i="20"/>
  <c r="W163" i="20"/>
  <c r="V163" i="20"/>
  <c r="Q163" i="20"/>
  <c r="O163" i="20"/>
  <c r="J163" i="20"/>
  <c r="J162" i="20" s="1"/>
  <c r="I163" i="20"/>
  <c r="F163" i="20"/>
  <c r="F162" i="20" s="1"/>
  <c r="W162" i="20"/>
  <c r="U162" i="20"/>
  <c r="Q162" i="20"/>
  <c r="O162" i="20"/>
  <c r="I162" i="20"/>
  <c r="AA161" i="20"/>
  <c r="W161" i="20"/>
  <c r="U161" i="20"/>
  <c r="S161" i="20"/>
  <c r="K161" i="20"/>
  <c r="L161" i="20" s="1"/>
  <c r="Y161" i="20" s="1"/>
  <c r="AA160" i="20"/>
  <c r="W160" i="20"/>
  <c r="V160" i="20"/>
  <c r="V159" i="20" s="1"/>
  <c r="U160" i="20"/>
  <c r="U159" i="20" s="1"/>
  <c r="T160" i="20"/>
  <c r="S160" i="20"/>
  <c r="Q160" i="20"/>
  <c r="O160" i="20"/>
  <c r="O159" i="20" s="1"/>
  <c r="O158" i="20" s="1"/>
  <c r="N160" i="20"/>
  <c r="J160" i="20"/>
  <c r="J159" i="20" s="1"/>
  <c r="J158" i="20" s="1"/>
  <c r="I160" i="20"/>
  <c r="I159" i="20" s="1"/>
  <c r="I158" i="20" s="1"/>
  <c r="H160" i="20"/>
  <c r="G160" i="20"/>
  <c r="K160" i="20" s="1"/>
  <c r="F160" i="20"/>
  <c r="W159" i="20"/>
  <c r="W158" i="20" s="1"/>
  <c r="T159" i="20"/>
  <c r="T158" i="20" s="1"/>
  <c r="S159" i="20"/>
  <c r="S158" i="20" s="1"/>
  <c r="Q159" i="20"/>
  <c r="N159" i="20"/>
  <c r="N158" i="20" s="1"/>
  <c r="H159" i="20"/>
  <c r="H158" i="20" s="1"/>
  <c r="F159" i="20"/>
  <c r="U158" i="20"/>
  <c r="F158" i="20"/>
  <c r="AA157" i="20"/>
  <c r="W157" i="20"/>
  <c r="U157" i="20"/>
  <c r="S157" i="20"/>
  <c r="K157" i="20"/>
  <c r="L157" i="20" s="1"/>
  <c r="Y157" i="20" s="1"/>
  <c r="AA156" i="20"/>
  <c r="W156" i="20"/>
  <c r="V156" i="20"/>
  <c r="V155" i="20" s="1"/>
  <c r="U156" i="20"/>
  <c r="U155" i="20" s="1"/>
  <c r="T156" i="20"/>
  <c r="S156" i="20"/>
  <c r="Q156" i="20"/>
  <c r="O156" i="20"/>
  <c r="O155" i="20" s="1"/>
  <c r="O154" i="20" s="1"/>
  <c r="N156" i="20"/>
  <c r="J156" i="20"/>
  <c r="J155" i="20" s="1"/>
  <c r="J154" i="20" s="1"/>
  <c r="I156" i="20"/>
  <c r="I155" i="20" s="1"/>
  <c r="I154" i="20" s="1"/>
  <c r="H156" i="20"/>
  <c r="G156" i="20"/>
  <c r="K156" i="20" s="1"/>
  <c r="F156" i="20"/>
  <c r="W155" i="20"/>
  <c r="W154" i="20" s="1"/>
  <c r="W125" i="20" s="1"/>
  <c r="W124" i="20" s="1"/>
  <c r="T155" i="20"/>
  <c r="T154" i="20" s="1"/>
  <c r="S155" i="20"/>
  <c r="S154" i="20" s="1"/>
  <c r="Q155" i="20"/>
  <c r="N155" i="20"/>
  <c r="N154" i="20" s="1"/>
  <c r="H155" i="20"/>
  <c r="H154" i="20" s="1"/>
  <c r="G155" i="20"/>
  <c r="F155" i="20"/>
  <c r="U154" i="20"/>
  <c r="F154" i="20"/>
  <c r="AA153" i="20"/>
  <c r="W153" i="20"/>
  <c r="U153" i="20"/>
  <c r="S153" i="20"/>
  <c r="K153" i="20"/>
  <c r="L153" i="20" s="1"/>
  <c r="Y153" i="20" s="1"/>
  <c r="AA152" i="20"/>
  <c r="W152" i="20"/>
  <c r="V152" i="20"/>
  <c r="V151" i="20" s="1"/>
  <c r="U152" i="20"/>
  <c r="U151" i="20" s="1"/>
  <c r="T152" i="20"/>
  <c r="S152" i="20"/>
  <c r="Q152" i="20"/>
  <c r="O152" i="20"/>
  <c r="O151" i="20" s="1"/>
  <c r="N152" i="20"/>
  <c r="J152" i="20"/>
  <c r="J151" i="20" s="1"/>
  <c r="J150" i="20" s="1"/>
  <c r="I152" i="20"/>
  <c r="I151" i="20" s="1"/>
  <c r="I150" i="20" s="1"/>
  <c r="H152" i="20"/>
  <c r="G152" i="20"/>
  <c r="F152" i="20"/>
  <c r="W151" i="20"/>
  <c r="W150" i="20" s="1"/>
  <c r="T151" i="20"/>
  <c r="T150" i="20" s="1"/>
  <c r="S151" i="20"/>
  <c r="S150" i="20" s="1"/>
  <c r="Q151" i="20"/>
  <c r="N151" i="20"/>
  <c r="N150" i="20" s="1"/>
  <c r="H151" i="20"/>
  <c r="H150" i="20" s="1"/>
  <c r="F151" i="20"/>
  <c r="U150" i="20"/>
  <c r="O150" i="20"/>
  <c r="F150" i="20"/>
  <c r="AA149" i="20"/>
  <c r="W149" i="20"/>
  <c r="U149" i="20"/>
  <c r="S149" i="20"/>
  <c r="K149" i="20"/>
  <c r="L149" i="20" s="1"/>
  <c r="Y149" i="20" s="1"/>
  <c r="AA148" i="20"/>
  <c r="W148" i="20"/>
  <c r="V148" i="20"/>
  <c r="V147" i="20" s="1"/>
  <c r="U148" i="20"/>
  <c r="U147" i="20" s="1"/>
  <c r="T148" i="20"/>
  <c r="S148" i="20"/>
  <c r="S147" i="20" s="1"/>
  <c r="S146" i="20" s="1"/>
  <c r="Q148" i="20"/>
  <c r="O148" i="20"/>
  <c r="O147" i="20" s="1"/>
  <c r="O146" i="20" s="1"/>
  <c r="N148" i="20"/>
  <c r="J148" i="20"/>
  <c r="J147" i="20" s="1"/>
  <c r="J146" i="20" s="1"/>
  <c r="I148" i="20"/>
  <c r="I147" i="20" s="1"/>
  <c r="H148" i="20"/>
  <c r="H147" i="20" s="1"/>
  <c r="H146" i="20" s="1"/>
  <c r="G148" i="20"/>
  <c r="F148" i="20"/>
  <c r="W147" i="20"/>
  <c r="W146" i="20" s="1"/>
  <c r="T147" i="20"/>
  <c r="Q147" i="20"/>
  <c r="N147" i="20"/>
  <c r="N146" i="20" s="1"/>
  <c r="F147" i="20"/>
  <c r="V146" i="20"/>
  <c r="U146" i="20"/>
  <c r="Q146" i="20"/>
  <c r="I146" i="20"/>
  <c r="F146" i="20"/>
  <c r="AA145" i="20"/>
  <c r="W145" i="20"/>
  <c r="U145" i="20"/>
  <c r="U144" i="20" s="1"/>
  <c r="U143" i="20" s="1"/>
  <c r="S145" i="20"/>
  <c r="K145" i="20"/>
  <c r="L145" i="20" s="1"/>
  <c r="W144" i="20"/>
  <c r="V144" i="20"/>
  <c r="V143" i="20" s="1"/>
  <c r="T144" i="20"/>
  <c r="AA144" i="20" s="1"/>
  <c r="S144" i="20"/>
  <c r="S143" i="20" s="1"/>
  <c r="S142" i="20" s="1"/>
  <c r="Q144" i="20"/>
  <c r="O144" i="20"/>
  <c r="O143" i="20" s="1"/>
  <c r="N144" i="20"/>
  <c r="J144" i="20"/>
  <c r="J143" i="20" s="1"/>
  <c r="J142" i="20" s="1"/>
  <c r="I144" i="20"/>
  <c r="I143" i="20" s="1"/>
  <c r="I142" i="20" s="1"/>
  <c r="H144" i="20"/>
  <c r="G144" i="20"/>
  <c r="F144" i="20"/>
  <c r="W143" i="20"/>
  <c r="T143" i="20"/>
  <c r="Q143" i="20"/>
  <c r="N143" i="20"/>
  <c r="N142" i="20" s="1"/>
  <c r="H143" i="20"/>
  <c r="H142" i="20" s="1"/>
  <c r="G143" i="20"/>
  <c r="F143" i="20"/>
  <c r="F142" i="20" s="1"/>
  <c r="W142" i="20"/>
  <c r="U142" i="20"/>
  <c r="O142" i="20"/>
  <c r="AA141" i="20"/>
  <c r="Y141" i="20"/>
  <c r="W141" i="20"/>
  <c r="U141" i="20"/>
  <c r="S141" i="20"/>
  <c r="S140" i="20" s="1"/>
  <c r="K141" i="20"/>
  <c r="L141" i="20" s="1"/>
  <c r="AA140" i="20"/>
  <c r="W140" i="20"/>
  <c r="V140" i="20"/>
  <c r="V139" i="20" s="1"/>
  <c r="U140" i="20"/>
  <c r="U139" i="20" s="1"/>
  <c r="U138" i="20" s="1"/>
  <c r="T140" i="20"/>
  <c r="Q140" i="20"/>
  <c r="O140" i="20"/>
  <c r="O139" i="20" s="1"/>
  <c r="N140" i="20"/>
  <c r="N139" i="20" s="1"/>
  <c r="N138" i="20" s="1"/>
  <c r="J140" i="20"/>
  <c r="J139" i="20" s="1"/>
  <c r="I140" i="20"/>
  <c r="I139" i="20" s="1"/>
  <c r="H140" i="20"/>
  <c r="G140" i="20"/>
  <c r="F140" i="20"/>
  <c r="W139" i="20"/>
  <c r="S139" i="20"/>
  <c r="S138" i="20" s="1"/>
  <c r="Q139" i="20"/>
  <c r="H139" i="20"/>
  <c r="H138" i="20" s="1"/>
  <c r="F139" i="20"/>
  <c r="F138" i="20" s="1"/>
  <c r="W138" i="20"/>
  <c r="V138" i="20"/>
  <c r="Q138" i="20"/>
  <c r="O138" i="20"/>
  <c r="J138" i="20"/>
  <c r="I138" i="20"/>
  <c r="AA137" i="20"/>
  <c r="Z137" i="20"/>
  <c r="W137" i="20"/>
  <c r="U137" i="20"/>
  <c r="U136" i="20" s="1"/>
  <c r="U135" i="20" s="1"/>
  <c r="U134" i="20" s="1"/>
  <c r="S137" i="20"/>
  <c r="R137" i="20"/>
  <c r="R136" i="20" s="1"/>
  <c r="R135" i="20" s="1"/>
  <c r="R134" i="20" s="1"/>
  <c r="P137" i="20"/>
  <c r="K137" i="20"/>
  <c r="L137" i="20" s="1"/>
  <c r="W136" i="20"/>
  <c r="V136" i="20"/>
  <c r="T136" i="20"/>
  <c r="AA136" i="20" s="1"/>
  <c r="S136" i="20"/>
  <c r="S135" i="20" s="1"/>
  <c r="S134" i="20" s="1"/>
  <c r="Q136" i="20"/>
  <c r="P136" i="20"/>
  <c r="P135" i="20" s="1"/>
  <c r="P134" i="20" s="1"/>
  <c r="O136" i="20"/>
  <c r="O135" i="20" s="1"/>
  <c r="O134" i="20" s="1"/>
  <c r="N136" i="20"/>
  <c r="J136" i="20"/>
  <c r="J135" i="20" s="1"/>
  <c r="J134" i="20" s="1"/>
  <c r="I136" i="20"/>
  <c r="I135" i="20" s="1"/>
  <c r="H136" i="20"/>
  <c r="H135" i="20" s="1"/>
  <c r="H134" i="20" s="1"/>
  <c r="G136" i="20"/>
  <c r="F136" i="20"/>
  <c r="W135" i="20"/>
  <c r="W134" i="20" s="1"/>
  <c r="T135" i="20"/>
  <c r="Q135" i="20"/>
  <c r="N135" i="20"/>
  <c r="N134" i="20" s="1"/>
  <c r="F135" i="20"/>
  <c r="Q134" i="20"/>
  <c r="I134" i="20"/>
  <c r="F134" i="20"/>
  <c r="AA133" i="20"/>
  <c r="W133" i="20"/>
  <c r="U133" i="20"/>
  <c r="U132" i="20" s="1"/>
  <c r="U131" i="20" s="1"/>
  <c r="U130" i="20" s="1"/>
  <c r="S133" i="20"/>
  <c r="S132" i="20" s="1"/>
  <c r="S131" i="20" s="1"/>
  <c r="S130" i="20" s="1"/>
  <c r="K133" i="20"/>
  <c r="L133" i="20" s="1"/>
  <c r="W132" i="20"/>
  <c r="V132" i="20"/>
  <c r="V131" i="20" s="1"/>
  <c r="T132" i="20"/>
  <c r="AA132" i="20" s="1"/>
  <c r="Q132" i="20"/>
  <c r="O132" i="20"/>
  <c r="O131" i="20" s="1"/>
  <c r="N132" i="20"/>
  <c r="J132" i="20"/>
  <c r="J131" i="20" s="1"/>
  <c r="I132" i="20"/>
  <c r="I131" i="20" s="1"/>
  <c r="I130" i="20" s="1"/>
  <c r="H132" i="20"/>
  <c r="G132" i="20"/>
  <c r="F132" i="20"/>
  <c r="W131" i="20"/>
  <c r="T131" i="20"/>
  <c r="Q131" i="20"/>
  <c r="Q130" i="20" s="1"/>
  <c r="N131" i="20"/>
  <c r="N130" i="20" s="1"/>
  <c r="H131" i="20"/>
  <c r="H130" i="20" s="1"/>
  <c r="G131" i="20"/>
  <c r="F131" i="20"/>
  <c r="F130" i="20" s="1"/>
  <c r="W130" i="20"/>
  <c r="O130" i="20"/>
  <c r="J130" i="20"/>
  <c r="AA129" i="20"/>
  <c r="W129" i="20"/>
  <c r="U129" i="20"/>
  <c r="S129" i="20"/>
  <c r="S128" i="20" s="1"/>
  <c r="K129" i="20"/>
  <c r="L129" i="20" s="1"/>
  <c r="AA128" i="20"/>
  <c r="W128" i="20"/>
  <c r="V128" i="20"/>
  <c r="V127" i="20" s="1"/>
  <c r="U128" i="20"/>
  <c r="U127" i="20" s="1"/>
  <c r="U126" i="20" s="1"/>
  <c r="T128" i="20"/>
  <c r="Q128" i="20"/>
  <c r="O128" i="20"/>
  <c r="O127" i="20" s="1"/>
  <c r="N128" i="20"/>
  <c r="N127" i="20" s="1"/>
  <c r="N126" i="20" s="1"/>
  <c r="J128" i="20"/>
  <c r="J127" i="20" s="1"/>
  <c r="I128" i="20"/>
  <c r="I127" i="20" s="1"/>
  <c r="H128" i="20"/>
  <c r="G128" i="20"/>
  <c r="F128" i="20"/>
  <c r="W127" i="20"/>
  <c r="S127" i="20"/>
  <c r="S126" i="20" s="1"/>
  <c r="Q127" i="20"/>
  <c r="H127" i="20"/>
  <c r="H126" i="20" s="1"/>
  <c r="F127" i="20"/>
  <c r="W126" i="20"/>
  <c r="V126" i="20"/>
  <c r="Q126" i="20"/>
  <c r="O126" i="20"/>
  <c r="J126" i="20"/>
  <c r="I126" i="20"/>
  <c r="F126" i="20"/>
  <c r="W123" i="20"/>
  <c r="N123" i="20"/>
  <c r="W122" i="20"/>
  <c r="U122" i="20"/>
  <c r="S122" i="20"/>
  <c r="O122" i="20"/>
  <c r="N122" i="20"/>
  <c r="I122" i="20"/>
  <c r="H122" i="20"/>
  <c r="F122" i="20"/>
  <c r="AB120" i="20"/>
  <c r="AA120" i="20"/>
  <c r="W120" i="20"/>
  <c r="W119" i="20" s="1"/>
  <c r="U120" i="20"/>
  <c r="S120" i="20"/>
  <c r="L120" i="20"/>
  <c r="X120" i="20" s="1"/>
  <c r="K120" i="20"/>
  <c r="AA119" i="20"/>
  <c r="V119" i="20"/>
  <c r="AB119" i="20" s="1"/>
  <c r="U119" i="20"/>
  <c r="U115" i="20" s="1"/>
  <c r="U113" i="20" s="1"/>
  <c r="T119" i="20"/>
  <c r="S119" i="20"/>
  <c r="Q119" i="20"/>
  <c r="O119" i="20"/>
  <c r="O115" i="20" s="1"/>
  <c r="O113" i="20" s="1"/>
  <c r="N119" i="20"/>
  <c r="J119" i="20"/>
  <c r="I119" i="20"/>
  <c r="I115" i="20" s="1"/>
  <c r="H119" i="20"/>
  <c r="G119" i="20"/>
  <c r="F119" i="20"/>
  <c r="F115" i="20" s="1"/>
  <c r="F113" i="20" s="1"/>
  <c r="W118" i="20"/>
  <c r="U118" i="20"/>
  <c r="U117" i="20" s="1"/>
  <c r="U116" i="20" s="1"/>
  <c r="U114" i="20" s="1"/>
  <c r="U112" i="20" s="1"/>
  <c r="S118" i="20"/>
  <c r="S117" i="20" s="1"/>
  <c r="S116" i="20" s="1"/>
  <c r="S114" i="20" s="1"/>
  <c r="P118" i="20"/>
  <c r="P117" i="20" s="1"/>
  <c r="P116" i="20" s="1"/>
  <c r="P114" i="20" s="1"/>
  <c r="P112" i="20" s="1"/>
  <c r="K118" i="20"/>
  <c r="L118" i="20" s="1"/>
  <c r="W117" i="20"/>
  <c r="W116" i="20" s="1"/>
  <c r="W114" i="20" s="1"/>
  <c r="W112" i="20" s="1"/>
  <c r="V117" i="20"/>
  <c r="V116" i="20" s="1"/>
  <c r="V114" i="20" s="1"/>
  <c r="T117" i="20"/>
  <c r="Q117" i="20"/>
  <c r="O117" i="20"/>
  <c r="O116" i="20" s="1"/>
  <c r="O114" i="20" s="1"/>
  <c r="O112" i="20" s="1"/>
  <c r="N117" i="20"/>
  <c r="N116" i="20" s="1"/>
  <c r="N114" i="20" s="1"/>
  <c r="N112" i="20" s="1"/>
  <c r="J117" i="20"/>
  <c r="J116" i="20" s="1"/>
  <c r="J114" i="20" s="1"/>
  <c r="J112" i="20" s="1"/>
  <c r="I117" i="20"/>
  <c r="I116" i="20" s="1"/>
  <c r="I114" i="20" s="1"/>
  <c r="I112" i="20" s="1"/>
  <c r="H117" i="20"/>
  <c r="G117" i="20"/>
  <c r="F117" i="20"/>
  <c r="T116" i="20"/>
  <c r="T114" i="20" s="1"/>
  <c r="Q116" i="20"/>
  <c r="G116" i="20"/>
  <c r="F116" i="20"/>
  <c r="F114" i="20" s="1"/>
  <c r="AB115" i="20"/>
  <c r="W115" i="20"/>
  <c r="W113" i="20" s="1"/>
  <c r="V115" i="20"/>
  <c r="T115" i="20"/>
  <c r="S115" i="20"/>
  <c r="S113" i="20" s="1"/>
  <c r="Q115" i="20"/>
  <c r="N115" i="20"/>
  <c r="N113" i="20" s="1"/>
  <c r="J115" i="20"/>
  <c r="J113" i="20" s="1"/>
  <c r="H115" i="20"/>
  <c r="H113" i="20" s="1"/>
  <c r="Q114" i="20"/>
  <c r="G114" i="20"/>
  <c r="V113" i="20"/>
  <c r="I113" i="20"/>
  <c r="S112" i="20"/>
  <c r="G112" i="20"/>
  <c r="F112" i="20"/>
  <c r="W111" i="20"/>
  <c r="U111" i="20"/>
  <c r="S111" i="20"/>
  <c r="S110" i="20" s="1"/>
  <c r="S109" i="20" s="1"/>
  <c r="K111" i="20"/>
  <c r="L111" i="20" s="1"/>
  <c r="X111" i="20" s="1"/>
  <c r="W110" i="20"/>
  <c r="W109" i="20" s="1"/>
  <c r="V110" i="20"/>
  <c r="U110" i="20"/>
  <c r="T110" i="20"/>
  <c r="Q110" i="20"/>
  <c r="O110" i="20"/>
  <c r="O109" i="20" s="1"/>
  <c r="N110" i="20"/>
  <c r="K110" i="20"/>
  <c r="J110" i="20"/>
  <c r="I110" i="20"/>
  <c r="H110" i="20"/>
  <c r="H109" i="20" s="1"/>
  <c r="G110" i="20"/>
  <c r="G109" i="20" s="1"/>
  <c r="F110" i="20"/>
  <c r="V109" i="20"/>
  <c r="U109" i="20"/>
  <c r="Q109" i="20"/>
  <c r="N109" i="20"/>
  <c r="J109" i="20"/>
  <c r="I109" i="20"/>
  <c r="F109" i="20"/>
  <c r="AB108" i="20"/>
  <c r="AA108" i="20"/>
  <c r="W108" i="20"/>
  <c r="U108" i="20"/>
  <c r="S108" i="20"/>
  <c r="L108" i="20"/>
  <c r="P108" i="20" s="1"/>
  <c r="K108" i="20"/>
  <c r="AB107" i="20"/>
  <c r="AA107" i="20"/>
  <c r="W107" i="20"/>
  <c r="W106" i="20" s="1"/>
  <c r="W105" i="20" s="1"/>
  <c r="W7" i="20" s="1"/>
  <c r="U107" i="20"/>
  <c r="S107" i="20"/>
  <c r="L107" i="20"/>
  <c r="X107" i="20" s="1"/>
  <c r="K107" i="20"/>
  <c r="AA106" i="20"/>
  <c r="V106" i="20"/>
  <c r="U106" i="20"/>
  <c r="T106" i="20"/>
  <c r="S106" i="20"/>
  <c r="Q106" i="20"/>
  <c r="O106" i="20"/>
  <c r="O105" i="20" s="1"/>
  <c r="O7" i="20" s="1"/>
  <c r="N106" i="20"/>
  <c r="J106" i="20"/>
  <c r="I106" i="20"/>
  <c r="H106" i="20"/>
  <c r="G106" i="20"/>
  <c r="F106" i="20"/>
  <c r="T105" i="20"/>
  <c r="AA105" i="20" s="1"/>
  <c r="Q105" i="20"/>
  <c r="N105" i="20"/>
  <c r="N7" i="20" s="1"/>
  <c r="H105" i="20"/>
  <c r="F105" i="20"/>
  <c r="F7" i="20" s="1"/>
  <c r="Z104" i="20"/>
  <c r="W104" i="20"/>
  <c r="W102" i="20" s="1"/>
  <c r="W101" i="20" s="1"/>
  <c r="W100" i="20" s="1"/>
  <c r="U104" i="20"/>
  <c r="S104" i="20"/>
  <c r="R104" i="20"/>
  <c r="L104" i="20"/>
  <c r="K104" i="20"/>
  <c r="AB103" i="20"/>
  <c r="AA103" i="20"/>
  <c r="W103" i="20"/>
  <c r="U103" i="20"/>
  <c r="U102" i="20" s="1"/>
  <c r="S103" i="20"/>
  <c r="S102" i="20" s="1"/>
  <c r="S101" i="20" s="1"/>
  <c r="S100" i="20" s="1"/>
  <c r="K103" i="20"/>
  <c r="L103" i="20" s="1"/>
  <c r="V102" i="20"/>
  <c r="T102" i="20"/>
  <c r="Q102" i="20"/>
  <c r="O102" i="20"/>
  <c r="N102" i="20"/>
  <c r="N101" i="20" s="1"/>
  <c r="N100" i="20" s="1"/>
  <c r="J102" i="20"/>
  <c r="J101" i="20" s="1"/>
  <c r="J100" i="20" s="1"/>
  <c r="I102" i="20"/>
  <c r="H102" i="20"/>
  <c r="H101" i="20" s="1"/>
  <c r="G102" i="20"/>
  <c r="F102" i="20"/>
  <c r="V101" i="20"/>
  <c r="U101" i="20"/>
  <c r="U100" i="20" s="1"/>
  <c r="U96" i="20" s="1"/>
  <c r="O101" i="20"/>
  <c r="O100" i="20" s="1"/>
  <c r="O96" i="20" s="1"/>
  <c r="I101" i="20"/>
  <c r="F101" i="20"/>
  <c r="F100" i="20" s="1"/>
  <c r="F96" i="20" s="1"/>
  <c r="I100" i="20"/>
  <c r="H100" i="20"/>
  <c r="Z99" i="20"/>
  <c r="W99" i="20"/>
  <c r="W98" i="20" s="1"/>
  <c r="W97" i="20" s="1"/>
  <c r="W96" i="20" s="1"/>
  <c r="U99" i="20"/>
  <c r="S99" i="20"/>
  <c r="L99" i="20"/>
  <c r="K99" i="20"/>
  <c r="V98" i="20"/>
  <c r="U98" i="20"/>
  <c r="T98" i="20"/>
  <c r="S98" i="20"/>
  <c r="S97" i="20" s="1"/>
  <c r="S96" i="20" s="1"/>
  <c r="Q98" i="20"/>
  <c r="Q97" i="20" s="1"/>
  <c r="O98" i="20"/>
  <c r="N98" i="20"/>
  <c r="J98" i="20"/>
  <c r="J97" i="20" s="1"/>
  <c r="I98" i="20"/>
  <c r="H98" i="20"/>
  <c r="G98" i="20"/>
  <c r="F98" i="20"/>
  <c r="V97" i="20"/>
  <c r="U97" i="20"/>
  <c r="T97" i="20"/>
  <c r="O97" i="20"/>
  <c r="N97" i="20"/>
  <c r="I97" i="20"/>
  <c r="H97" i="20"/>
  <c r="G97" i="20"/>
  <c r="F97" i="20"/>
  <c r="I96" i="20"/>
  <c r="T95" i="20"/>
  <c r="AA95" i="20" s="1"/>
  <c r="Q95" i="20"/>
  <c r="O95" i="20"/>
  <c r="N95" i="20"/>
  <c r="H95" i="20"/>
  <c r="F95" i="20"/>
  <c r="AB94" i="20"/>
  <c r="AA94" i="20"/>
  <c r="W94" i="20"/>
  <c r="U94" i="20"/>
  <c r="S94" i="20"/>
  <c r="P94" i="20"/>
  <c r="L94" i="20"/>
  <c r="K94" i="20"/>
  <c r="AB93" i="20"/>
  <c r="AA93" i="20"/>
  <c r="W93" i="20"/>
  <c r="U93" i="20"/>
  <c r="S93" i="20"/>
  <c r="I93" i="20"/>
  <c r="AB92" i="20"/>
  <c r="AA92" i="20"/>
  <c r="W92" i="20"/>
  <c r="U92" i="20"/>
  <c r="S92" i="20"/>
  <c r="R92" i="20"/>
  <c r="K92" i="20"/>
  <c r="L92" i="20" s="1"/>
  <c r="AB91" i="20"/>
  <c r="AA91" i="20"/>
  <c r="X91" i="20"/>
  <c r="W91" i="20"/>
  <c r="U91" i="20"/>
  <c r="S91" i="20"/>
  <c r="L91" i="20"/>
  <c r="K91" i="20"/>
  <c r="AB90" i="20"/>
  <c r="AA90" i="20"/>
  <c r="X90" i="20"/>
  <c r="W90" i="20"/>
  <c r="U90" i="20"/>
  <c r="S90" i="20"/>
  <c r="K90" i="20"/>
  <c r="L90" i="20" s="1"/>
  <c r="AA89" i="20"/>
  <c r="W89" i="20"/>
  <c r="U89" i="20"/>
  <c r="S89" i="20"/>
  <c r="S88" i="20" s="1"/>
  <c r="P89" i="20"/>
  <c r="K89" i="20"/>
  <c r="L89" i="20" s="1"/>
  <c r="W88" i="20"/>
  <c r="V88" i="20"/>
  <c r="T88" i="20"/>
  <c r="AA88" i="20" s="1"/>
  <c r="Q88" i="20"/>
  <c r="O88" i="20"/>
  <c r="N88" i="20"/>
  <c r="J88" i="20"/>
  <c r="H88" i="20"/>
  <c r="G88" i="20"/>
  <c r="F88" i="20"/>
  <c r="AB87" i="20"/>
  <c r="AA87" i="20"/>
  <c r="W87" i="20"/>
  <c r="U87" i="20"/>
  <c r="S87" i="20"/>
  <c r="K87" i="20"/>
  <c r="L87" i="20" s="1"/>
  <c r="X87" i="20" s="1"/>
  <c r="I87" i="20"/>
  <c r="I81" i="20" s="1"/>
  <c r="AB86" i="20"/>
  <c r="AA86" i="20"/>
  <c r="Z86" i="20"/>
  <c r="W86" i="20"/>
  <c r="W81" i="20" s="1"/>
  <c r="U86" i="20"/>
  <c r="S86" i="20"/>
  <c r="R86" i="20"/>
  <c r="L86" i="20"/>
  <c r="K86" i="20"/>
  <c r="AB85" i="20"/>
  <c r="AA85" i="20"/>
  <c r="Y85" i="20"/>
  <c r="W85" i="20"/>
  <c r="U85" i="20"/>
  <c r="S85" i="20"/>
  <c r="S81" i="20" s="1"/>
  <c r="S69" i="20" s="1"/>
  <c r="K85" i="20"/>
  <c r="L85" i="20" s="1"/>
  <c r="AB84" i="20"/>
  <c r="AA84" i="20"/>
  <c r="W84" i="20"/>
  <c r="U84" i="20"/>
  <c r="S84" i="20"/>
  <c r="R84" i="20"/>
  <c r="P84" i="20"/>
  <c r="K84" i="20"/>
  <c r="L84" i="20" s="1"/>
  <c r="AB83" i="20"/>
  <c r="AA83" i="20"/>
  <c r="X83" i="20"/>
  <c r="W83" i="20"/>
  <c r="U83" i="20"/>
  <c r="S83" i="20"/>
  <c r="L83" i="20"/>
  <c r="K83" i="20"/>
  <c r="AB82" i="20"/>
  <c r="AA82" i="20"/>
  <c r="X82" i="20"/>
  <c r="W82" i="20"/>
  <c r="U82" i="20"/>
  <c r="S82" i="20"/>
  <c r="K82" i="20"/>
  <c r="L82" i="20" s="1"/>
  <c r="V81" i="20"/>
  <c r="T81" i="20"/>
  <c r="AB81" i="20" s="1"/>
  <c r="Q81" i="20"/>
  <c r="O81" i="20"/>
  <c r="N81" i="20"/>
  <c r="K81" i="20"/>
  <c r="J81" i="20"/>
  <c r="H81" i="20"/>
  <c r="G81" i="20"/>
  <c r="F81" i="20"/>
  <c r="AB80" i="20"/>
  <c r="AA80" i="20"/>
  <c r="W80" i="20"/>
  <c r="U80" i="20"/>
  <c r="S80" i="20"/>
  <c r="P80" i="20"/>
  <c r="K80" i="20"/>
  <c r="L80" i="20" s="1"/>
  <c r="AB79" i="20"/>
  <c r="AA79" i="20"/>
  <c r="Y79" i="20"/>
  <c r="W79" i="20"/>
  <c r="U79" i="20"/>
  <c r="S79" i="20"/>
  <c r="L79" i="20"/>
  <c r="K79" i="20"/>
  <c r="J79" i="20"/>
  <c r="AB78" i="20"/>
  <c r="AA78" i="20"/>
  <c r="X78" i="20"/>
  <c r="W78" i="20"/>
  <c r="U78" i="20"/>
  <c r="U77" i="20" s="1"/>
  <c r="S78" i="20"/>
  <c r="S77" i="20" s="1"/>
  <c r="K78" i="20"/>
  <c r="L78" i="20" s="1"/>
  <c r="W77" i="20"/>
  <c r="V77" i="20"/>
  <c r="T77" i="20"/>
  <c r="Q77" i="20"/>
  <c r="O77" i="20"/>
  <c r="N77" i="20"/>
  <c r="J77" i="20"/>
  <c r="I77" i="20"/>
  <c r="H77" i="20"/>
  <c r="G77" i="20"/>
  <c r="K77" i="20" s="1"/>
  <c r="F77" i="20"/>
  <c r="AB76" i="20"/>
  <c r="AA76" i="20"/>
  <c r="Y76" i="20"/>
  <c r="W76" i="20"/>
  <c r="U76" i="20"/>
  <c r="S76" i="20"/>
  <c r="P76" i="20"/>
  <c r="K76" i="20"/>
  <c r="L76" i="20" s="1"/>
  <c r="AB75" i="20"/>
  <c r="AA75" i="20"/>
  <c r="W75" i="20"/>
  <c r="U75" i="20"/>
  <c r="S75" i="20"/>
  <c r="R75" i="20"/>
  <c r="L75" i="20"/>
  <c r="K75" i="20"/>
  <c r="AB74" i="20"/>
  <c r="AA74" i="20"/>
  <c r="Z74" i="20"/>
  <c r="W74" i="20"/>
  <c r="U74" i="20"/>
  <c r="S74" i="20"/>
  <c r="R74" i="20"/>
  <c r="L74" i="20"/>
  <c r="K74" i="20"/>
  <c r="AB73" i="20"/>
  <c r="AA73" i="20"/>
  <c r="W73" i="20"/>
  <c r="U73" i="20"/>
  <c r="S73" i="20"/>
  <c r="K73" i="20"/>
  <c r="L73" i="20" s="1"/>
  <c r="Y73" i="20" s="1"/>
  <c r="W72" i="20"/>
  <c r="U72" i="20"/>
  <c r="S72" i="20"/>
  <c r="R72" i="20"/>
  <c r="L72" i="20"/>
  <c r="K72" i="20"/>
  <c r="AB71" i="20"/>
  <c r="AA71" i="20"/>
  <c r="W71" i="20"/>
  <c r="U71" i="20"/>
  <c r="S71" i="20"/>
  <c r="K71" i="20"/>
  <c r="L71" i="20" s="1"/>
  <c r="W70" i="20"/>
  <c r="W69" i="20" s="1"/>
  <c r="V70" i="20"/>
  <c r="T70" i="20"/>
  <c r="S70" i="20"/>
  <c r="Q70" i="20"/>
  <c r="O70" i="20"/>
  <c r="N70" i="20"/>
  <c r="N69" i="20" s="1"/>
  <c r="J70" i="20"/>
  <c r="I70" i="20"/>
  <c r="H70" i="20"/>
  <c r="G70" i="20"/>
  <c r="K70" i="20" s="1"/>
  <c r="F70" i="20"/>
  <c r="O69" i="20"/>
  <c r="J69" i="20"/>
  <c r="F69" i="20"/>
  <c r="F48" i="20" s="1"/>
  <c r="AB68" i="20"/>
  <c r="AA68" i="20"/>
  <c r="W68" i="20"/>
  <c r="U68" i="20"/>
  <c r="S68" i="20"/>
  <c r="AB67" i="20"/>
  <c r="AA67" i="20"/>
  <c r="Z67" i="20"/>
  <c r="X67" i="20"/>
  <c r="W67" i="20"/>
  <c r="U67" i="20"/>
  <c r="S67" i="20"/>
  <c r="R67" i="20"/>
  <c r="L67" i="20"/>
  <c r="Y67" i="20" s="1"/>
  <c r="K67" i="20"/>
  <c r="AB66" i="20"/>
  <c r="AA66" i="20"/>
  <c r="W66" i="20"/>
  <c r="U66" i="20"/>
  <c r="S66" i="20"/>
  <c r="S63" i="20" s="1"/>
  <c r="I66" i="20"/>
  <c r="K66" i="20" s="1"/>
  <c r="L66" i="20" s="1"/>
  <c r="AA65" i="20"/>
  <c r="W65" i="20"/>
  <c r="U65" i="20"/>
  <c r="U63" i="20" s="1"/>
  <c r="S65" i="20"/>
  <c r="K65" i="20"/>
  <c r="L65" i="20" s="1"/>
  <c r="I65" i="20"/>
  <c r="AA64" i="20"/>
  <c r="W64" i="20"/>
  <c r="W63" i="20" s="1"/>
  <c r="U64" i="20"/>
  <c r="S64" i="20"/>
  <c r="I64" i="20"/>
  <c r="K64" i="20" s="1"/>
  <c r="L64" i="20" s="1"/>
  <c r="V63" i="20"/>
  <c r="T63" i="20"/>
  <c r="AA63" i="20" s="1"/>
  <c r="Q63" i="20"/>
  <c r="O63" i="20"/>
  <c r="N63" i="20"/>
  <c r="J63" i="20"/>
  <c r="F63" i="20"/>
  <c r="AB62" i="20"/>
  <c r="AA62" i="20"/>
  <c r="Y62" i="20"/>
  <c r="W62" i="20"/>
  <c r="U62" i="20"/>
  <c r="S62" i="20"/>
  <c r="P62" i="20"/>
  <c r="K62" i="20"/>
  <c r="L62" i="20" s="1"/>
  <c r="AA61" i="20"/>
  <c r="Y61" i="20"/>
  <c r="W61" i="20"/>
  <c r="U61" i="20"/>
  <c r="S61" i="20"/>
  <c r="P61" i="20"/>
  <c r="K61" i="20"/>
  <c r="L61" i="20" s="1"/>
  <c r="I61" i="20"/>
  <c r="AB60" i="20"/>
  <c r="AA60" i="20"/>
  <c r="Z60" i="20"/>
  <c r="W60" i="20"/>
  <c r="U60" i="20"/>
  <c r="S60" i="20"/>
  <c r="S54" i="20" s="1"/>
  <c r="R60" i="20"/>
  <c r="I60" i="20"/>
  <c r="K60" i="20" s="1"/>
  <c r="L60" i="20" s="1"/>
  <c r="AB59" i="20"/>
  <c r="AA59" i="20"/>
  <c r="W59" i="20"/>
  <c r="U59" i="20"/>
  <c r="S59" i="20"/>
  <c r="K59" i="20"/>
  <c r="L59" i="20" s="1"/>
  <c r="I59" i="20"/>
  <c r="AA58" i="20"/>
  <c r="X58" i="20"/>
  <c r="W58" i="20"/>
  <c r="U58" i="20"/>
  <c r="S58" i="20"/>
  <c r="L58" i="20"/>
  <c r="K58" i="20"/>
  <c r="AB57" i="20"/>
  <c r="AA57" i="20"/>
  <c r="Y57" i="20"/>
  <c r="W57" i="20"/>
  <c r="U57" i="20"/>
  <c r="S57" i="20"/>
  <c r="K57" i="20"/>
  <c r="L57" i="20" s="1"/>
  <c r="AB56" i="20"/>
  <c r="AA56" i="20"/>
  <c r="Z56" i="20"/>
  <c r="Y56" i="20"/>
  <c r="W56" i="20"/>
  <c r="U56" i="20"/>
  <c r="S56" i="20"/>
  <c r="R56" i="20"/>
  <c r="P56" i="20"/>
  <c r="L56" i="20"/>
  <c r="X56" i="20" s="1"/>
  <c r="K56" i="20"/>
  <c r="AA55" i="20"/>
  <c r="Z55" i="20"/>
  <c r="Y55" i="20"/>
  <c r="W55" i="20"/>
  <c r="W54" i="20" s="1"/>
  <c r="U55" i="20"/>
  <c r="S55" i="20"/>
  <c r="R55" i="20"/>
  <c r="P55" i="20"/>
  <c r="L55" i="20"/>
  <c r="X55" i="20" s="1"/>
  <c r="K55" i="20"/>
  <c r="I55" i="20"/>
  <c r="AB54" i="20"/>
  <c r="AA54" i="20"/>
  <c r="V54" i="20"/>
  <c r="U54" i="20"/>
  <c r="T54" i="20"/>
  <c r="Q54" i="20"/>
  <c r="O54" i="20"/>
  <c r="O49" i="20" s="1"/>
  <c r="O48" i="20" s="1"/>
  <c r="N54" i="20"/>
  <c r="J54" i="20"/>
  <c r="J49" i="20" s="1"/>
  <c r="J48" i="20" s="1"/>
  <c r="I54" i="20"/>
  <c r="H54" i="20"/>
  <c r="G54" i="20"/>
  <c r="F54" i="20"/>
  <c r="AA53" i="20"/>
  <c r="Z53" i="20"/>
  <c r="Y53" i="20"/>
  <c r="W53" i="20"/>
  <c r="U53" i="20"/>
  <c r="S53" i="20"/>
  <c r="R53" i="20"/>
  <c r="P53" i="20"/>
  <c r="L53" i="20"/>
  <c r="X53" i="20" s="1"/>
  <c r="K53" i="20"/>
  <c r="AB52" i="20"/>
  <c r="AA52" i="20"/>
  <c r="Z52" i="20"/>
  <c r="X52" i="20"/>
  <c r="W52" i="20"/>
  <c r="U52" i="20"/>
  <c r="S52" i="20"/>
  <c r="R52" i="20"/>
  <c r="L52" i="20"/>
  <c r="Y52" i="20" s="1"/>
  <c r="K52" i="20"/>
  <c r="AB51" i="20"/>
  <c r="AA51" i="20"/>
  <c r="W51" i="20"/>
  <c r="U51" i="20"/>
  <c r="U50" i="20" s="1"/>
  <c r="S51" i="20"/>
  <c r="K51" i="20"/>
  <c r="L51" i="20" s="1"/>
  <c r="AB50" i="20"/>
  <c r="W50" i="20"/>
  <c r="V50" i="20"/>
  <c r="V49" i="20" s="1"/>
  <c r="T50" i="20"/>
  <c r="AA50" i="20" s="1"/>
  <c r="Q50" i="20"/>
  <c r="O50" i="20"/>
  <c r="N50" i="20"/>
  <c r="N49" i="20" s="1"/>
  <c r="N48" i="20" s="1"/>
  <c r="J50" i="20"/>
  <c r="K50" i="20" s="1"/>
  <c r="I50" i="20"/>
  <c r="H50" i="20"/>
  <c r="G50" i="20"/>
  <c r="F50" i="20"/>
  <c r="U49" i="20"/>
  <c r="F49" i="20"/>
  <c r="W47" i="20"/>
  <c r="W43" i="20" s="1"/>
  <c r="U47" i="20"/>
  <c r="S47" i="20"/>
  <c r="L47" i="20"/>
  <c r="K47" i="20"/>
  <c r="AB46" i="20"/>
  <c r="AA46" i="20"/>
  <c r="W46" i="20"/>
  <c r="U46" i="20"/>
  <c r="S46" i="20"/>
  <c r="K46" i="20"/>
  <c r="L46" i="20" s="1"/>
  <c r="AA45" i="20"/>
  <c r="W45" i="20"/>
  <c r="U45" i="20"/>
  <c r="U43" i="20" s="1"/>
  <c r="U40" i="20" s="1"/>
  <c r="S45" i="20"/>
  <c r="P45" i="20"/>
  <c r="K45" i="20"/>
  <c r="L45" i="20" s="1"/>
  <c r="I45" i="20"/>
  <c r="I43" i="20" s="1"/>
  <c r="I40" i="20" s="1"/>
  <c r="I39" i="20" s="1"/>
  <c r="W44" i="20"/>
  <c r="U44" i="20"/>
  <c r="S44" i="20"/>
  <c r="K44" i="20"/>
  <c r="L44" i="20" s="1"/>
  <c r="Y44" i="20" s="1"/>
  <c r="V43" i="20"/>
  <c r="T43" i="20"/>
  <c r="S43" i="20"/>
  <c r="Q43" i="20"/>
  <c r="O43" i="20"/>
  <c r="O40" i="20" s="1"/>
  <c r="O39" i="20" s="1"/>
  <c r="N43" i="20"/>
  <c r="N40" i="20" s="1"/>
  <c r="N39" i="20" s="1"/>
  <c r="K43" i="20"/>
  <c r="J43" i="20"/>
  <c r="H43" i="20"/>
  <c r="H40" i="20" s="1"/>
  <c r="H39" i="20" s="1"/>
  <c r="G43" i="20"/>
  <c r="G40" i="20" s="1"/>
  <c r="G39" i="20" s="1"/>
  <c r="F43" i="20"/>
  <c r="AA42" i="20"/>
  <c r="W42" i="20"/>
  <c r="U42" i="20"/>
  <c r="S42" i="20"/>
  <c r="S41" i="20" s="1"/>
  <c r="L42" i="20"/>
  <c r="X42" i="20" s="1"/>
  <c r="K42" i="20"/>
  <c r="W41" i="20"/>
  <c r="W40" i="20" s="1"/>
  <c r="W39" i="20" s="1"/>
  <c r="V41" i="20"/>
  <c r="U41" i="20"/>
  <c r="T41" i="20"/>
  <c r="Q41" i="20"/>
  <c r="AA41" i="20" s="1"/>
  <c r="O41" i="20"/>
  <c r="N41" i="20"/>
  <c r="K41" i="20"/>
  <c r="J41" i="20"/>
  <c r="I41" i="20"/>
  <c r="H41" i="20"/>
  <c r="G41" i="20"/>
  <c r="F41" i="20"/>
  <c r="F40" i="20" s="1"/>
  <c r="F39" i="20" s="1"/>
  <c r="F38" i="20" s="1"/>
  <c r="V40" i="20"/>
  <c r="Q40" i="20"/>
  <c r="J40" i="20"/>
  <c r="J39" i="20" s="1"/>
  <c r="V39" i="20"/>
  <c r="U39" i="20"/>
  <c r="W37" i="20"/>
  <c r="U37" i="20"/>
  <c r="S37" i="20"/>
  <c r="L37" i="20"/>
  <c r="K37" i="20"/>
  <c r="AB36" i="20"/>
  <c r="AA36" i="20"/>
  <c r="W36" i="20"/>
  <c r="U36" i="20"/>
  <c r="S36" i="20"/>
  <c r="K36" i="20"/>
  <c r="L36" i="20" s="1"/>
  <c r="AB35" i="20"/>
  <c r="AA35" i="20"/>
  <c r="Z35" i="20"/>
  <c r="Y35" i="20"/>
  <c r="W35" i="20"/>
  <c r="U35" i="20"/>
  <c r="S35" i="20"/>
  <c r="R35" i="20"/>
  <c r="P35" i="20"/>
  <c r="L35" i="20"/>
  <c r="X35" i="20" s="1"/>
  <c r="K35" i="20"/>
  <c r="AB34" i="20"/>
  <c r="AA34" i="20"/>
  <c r="Z34" i="20"/>
  <c r="W34" i="20"/>
  <c r="U34" i="20"/>
  <c r="S34" i="20"/>
  <c r="R34" i="20"/>
  <c r="L34" i="20"/>
  <c r="Y34" i="20" s="1"/>
  <c r="K34" i="20"/>
  <c r="AB33" i="20"/>
  <c r="AA33" i="20"/>
  <c r="W33" i="20"/>
  <c r="U33" i="20"/>
  <c r="S33" i="20"/>
  <c r="S31" i="20" s="1"/>
  <c r="S30" i="20" s="1"/>
  <c r="K33" i="20"/>
  <c r="L33" i="20" s="1"/>
  <c r="AB32" i="20"/>
  <c r="AA32" i="20"/>
  <c r="W32" i="20"/>
  <c r="U32" i="20"/>
  <c r="U31" i="20" s="1"/>
  <c r="U30" i="20" s="1"/>
  <c r="S32" i="20"/>
  <c r="K32" i="20"/>
  <c r="L32" i="20" s="1"/>
  <c r="W31" i="20"/>
  <c r="V31" i="20"/>
  <c r="AB31" i="20" s="1"/>
  <c r="T31" i="20"/>
  <c r="AA31" i="20" s="1"/>
  <c r="Q31" i="20"/>
  <c r="O31" i="20"/>
  <c r="O30" i="20" s="1"/>
  <c r="N31" i="20"/>
  <c r="K31" i="20"/>
  <c r="J31" i="20"/>
  <c r="I31" i="20"/>
  <c r="I30" i="20" s="1"/>
  <c r="K30" i="20" s="1"/>
  <c r="H31" i="20"/>
  <c r="G31" i="20"/>
  <c r="F31" i="20"/>
  <c r="F30" i="20" s="1"/>
  <c r="AB30" i="20"/>
  <c r="W30" i="20"/>
  <c r="V30" i="20"/>
  <c r="T30" i="20"/>
  <c r="N30" i="20"/>
  <c r="J30" i="20"/>
  <c r="H30" i="20"/>
  <c r="G30" i="20"/>
  <c r="AB29" i="20"/>
  <c r="AA29" i="20"/>
  <c r="W29" i="20"/>
  <c r="U29" i="20"/>
  <c r="S29" i="20"/>
  <c r="K29" i="20"/>
  <c r="L29" i="20" s="1"/>
  <c r="AB28" i="20"/>
  <c r="AA28" i="20"/>
  <c r="W28" i="20"/>
  <c r="U28" i="20"/>
  <c r="S28" i="20"/>
  <c r="K28" i="20"/>
  <c r="L28" i="20" s="1"/>
  <c r="AB27" i="20"/>
  <c r="AA27" i="20"/>
  <c r="X27" i="20"/>
  <c r="W27" i="20"/>
  <c r="U27" i="20"/>
  <c r="S27" i="20"/>
  <c r="L27" i="20"/>
  <c r="K27" i="20"/>
  <c r="AB26" i="20"/>
  <c r="AA26" i="20"/>
  <c r="W26" i="20"/>
  <c r="U26" i="20"/>
  <c r="S26" i="20"/>
  <c r="K26" i="20"/>
  <c r="L26" i="20" s="1"/>
  <c r="X26" i="20" s="1"/>
  <c r="AB25" i="20"/>
  <c r="AA25" i="20"/>
  <c r="Z25" i="20"/>
  <c r="W25" i="20"/>
  <c r="U25" i="20"/>
  <c r="S25" i="20"/>
  <c r="R25" i="20"/>
  <c r="P25" i="20"/>
  <c r="K25" i="20"/>
  <c r="L25" i="20" s="1"/>
  <c r="AB24" i="20"/>
  <c r="AA24" i="20"/>
  <c r="Z24" i="20"/>
  <c r="W24" i="20"/>
  <c r="U24" i="20"/>
  <c r="S24" i="20"/>
  <c r="R24" i="20"/>
  <c r="L24" i="20"/>
  <c r="Y24" i="20" s="1"/>
  <c r="K24" i="20"/>
  <c r="AB23" i="20"/>
  <c r="AA23" i="20"/>
  <c r="W23" i="20"/>
  <c r="U23" i="20"/>
  <c r="U22" i="20" s="1"/>
  <c r="S23" i="20"/>
  <c r="S22" i="20" s="1"/>
  <c r="K23" i="20"/>
  <c r="L23" i="20" s="1"/>
  <c r="AB22" i="20"/>
  <c r="W22" i="20"/>
  <c r="V22" i="20"/>
  <c r="T22" i="20"/>
  <c r="Q22" i="20"/>
  <c r="O22" i="20"/>
  <c r="N22" i="20"/>
  <c r="J22" i="20"/>
  <c r="K22" i="20" s="1"/>
  <c r="I22" i="20"/>
  <c r="H22" i="20"/>
  <c r="G22" i="20"/>
  <c r="F22" i="20"/>
  <c r="AB21" i="20"/>
  <c r="AA21" i="20"/>
  <c r="W21" i="20"/>
  <c r="U21" i="20"/>
  <c r="S21" i="20"/>
  <c r="K21" i="20"/>
  <c r="L21" i="20" s="1"/>
  <c r="AB20" i="20"/>
  <c r="AA20" i="20"/>
  <c r="W20" i="20"/>
  <c r="U20" i="20"/>
  <c r="S20" i="20"/>
  <c r="L20" i="20"/>
  <c r="K20" i="20"/>
  <c r="AB19" i="20"/>
  <c r="AA19" i="20"/>
  <c r="W19" i="20"/>
  <c r="U19" i="20"/>
  <c r="S19" i="20"/>
  <c r="L19" i="20"/>
  <c r="K19" i="20"/>
  <c r="AB18" i="20"/>
  <c r="AA18" i="20"/>
  <c r="W18" i="20"/>
  <c r="U18" i="20"/>
  <c r="S18" i="20"/>
  <c r="K18" i="20"/>
  <c r="L18" i="20" s="1"/>
  <c r="P18" i="20" s="1"/>
  <c r="AB17" i="20"/>
  <c r="AA17" i="20"/>
  <c r="W17" i="20"/>
  <c r="U17" i="20"/>
  <c r="S17" i="20"/>
  <c r="K17" i="20"/>
  <c r="L17" i="20" s="1"/>
  <c r="AB16" i="20"/>
  <c r="AA16" i="20"/>
  <c r="Z16" i="20"/>
  <c r="W16" i="20"/>
  <c r="U16" i="20"/>
  <c r="S16" i="20"/>
  <c r="R16" i="20"/>
  <c r="L16" i="20"/>
  <c r="Y16" i="20" s="1"/>
  <c r="K16" i="20"/>
  <c r="AB15" i="20"/>
  <c r="AA15" i="20"/>
  <c r="W15" i="20"/>
  <c r="U15" i="20"/>
  <c r="S15" i="20"/>
  <c r="S12" i="20" s="1"/>
  <c r="S11" i="20" s="1"/>
  <c r="S10" i="20" s="1"/>
  <c r="S9" i="20" s="1"/>
  <c r="K15" i="20"/>
  <c r="L15" i="20" s="1"/>
  <c r="AB14" i="20"/>
  <c r="AA14" i="20"/>
  <c r="W14" i="20"/>
  <c r="U14" i="20"/>
  <c r="S14" i="20"/>
  <c r="L14" i="20"/>
  <c r="K14" i="20"/>
  <c r="AB13" i="20"/>
  <c r="AA13" i="20"/>
  <c r="W13" i="20"/>
  <c r="U13" i="20"/>
  <c r="S13" i="20"/>
  <c r="L13" i="20"/>
  <c r="X13" i="20" s="1"/>
  <c r="K13" i="20"/>
  <c r="AA12" i="20"/>
  <c r="V12" i="20"/>
  <c r="V11" i="20" s="1"/>
  <c r="V10" i="20" s="1"/>
  <c r="T12" i="20"/>
  <c r="Q12" i="20"/>
  <c r="O12" i="20"/>
  <c r="O11" i="20" s="1"/>
  <c r="N12" i="20"/>
  <c r="J12" i="20"/>
  <c r="J11" i="20" s="1"/>
  <c r="J10" i="20" s="1"/>
  <c r="J9" i="20" s="1"/>
  <c r="I12" i="20"/>
  <c r="I11" i="20" s="1"/>
  <c r="I10" i="20" s="1"/>
  <c r="I9" i="20" s="1"/>
  <c r="H12" i="20"/>
  <c r="G12" i="20"/>
  <c r="F12" i="20"/>
  <c r="F11" i="20" s="1"/>
  <c r="F10" i="20" s="1"/>
  <c r="F9" i="20" s="1"/>
  <c r="F8" i="20" s="1"/>
  <c r="T11" i="20"/>
  <c r="T10" i="20" s="1"/>
  <c r="Q11" i="20"/>
  <c r="N11" i="20"/>
  <c r="N10" i="20" s="1"/>
  <c r="N9" i="20" s="1"/>
  <c r="H11" i="20"/>
  <c r="H10" i="20" s="1"/>
  <c r="H9" i="20" s="1"/>
  <c r="T7" i="20"/>
  <c r="Q7" i="20"/>
  <c r="H7" i="20"/>
  <c r="O129" i="19"/>
  <c r="L129" i="19"/>
  <c r="H129" i="19"/>
  <c r="L128" i="19"/>
  <c r="K128" i="19"/>
  <c r="K127" i="19" s="1"/>
  <c r="K126" i="19" s="1"/>
  <c r="J128" i="19"/>
  <c r="H128" i="19"/>
  <c r="H127" i="19" s="1"/>
  <c r="G128" i="19"/>
  <c r="F128" i="19"/>
  <c r="N127" i="19"/>
  <c r="L127" i="19"/>
  <c r="L126" i="19" s="1"/>
  <c r="G127" i="19"/>
  <c r="F127" i="19"/>
  <c r="G126" i="19"/>
  <c r="F126" i="19"/>
  <c r="O125" i="19"/>
  <c r="L125" i="19"/>
  <c r="G125" i="19"/>
  <c r="O124" i="19"/>
  <c r="L124" i="19"/>
  <c r="L123" i="19" s="1"/>
  <c r="L122" i="19" s="1"/>
  <c r="K124" i="19"/>
  <c r="J124" i="19"/>
  <c r="F124" i="19"/>
  <c r="F123" i="19" s="1"/>
  <c r="J123" i="19"/>
  <c r="J122" i="19"/>
  <c r="O122" i="19" s="1"/>
  <c r="F122" i="19"/>
  <c r="O121" i="19"/>
  <c r="L121" i="19"/>
  <c r="H121" i="19"/>
  <c r="O120" i="19"/>
  <c r="L120" i="19"/>
  <c r="G120" i="19"/>
  <c r="O119" i="19"/>
  <c r="L119" i="19"/>
  <c r="L117" i="19" s="1"/>
  <c r="H119" i="19"/>
  <c r="L118" i="19"/>
  <c r="K118" i="19"/>
  <c r="J118" i="19"/>
  <c r="G118" i="19"/>
  <c r="F118" i="19"/>
  <c r="O117" i="19"/>
  <c r="N117" i="19"/>
  <c r="M117" i="19"/>
  <c r="K117" i="19"/>
  <c r="J117" i="19"/>
  <c r="J114" i="19" s="1"/>
  <c r="J112" i="19" s="1"/>
  <c r="H117" i="19"/>
  <c r="G117" i="19"/>
  <c r="F117" i="19"/>
  <c r="L116" i="19"/>
  <c r="K116" i="19"/>
  <c r="J116" i="19"/>
  <c r="F116" i="19"/>
  <c r="F114" i="19" s="1"/>
  <c r="L115" i="19"/>
  <c r="L113" i="19" s="1"/>
  <c r="L107" i="19" s="1"/>
  <c r="L105" i="19" s="1"/>
  <c r="J115" i="19"/>
  <c r="G115" i="19"/>
  <c r="F115" i="19"/>
  <c r="G113" i="19"/>
  <c r="G107" i="19" s="1"/>
  <c r="G105" i="19" s="1"/>
  <c r="F113" i="19"/>
  <c r="F107" i="19" s="1"/>
  <c r="F105" i="19" s="1"/>
  <c r="F112" i="19"/>
  <c r="O111" i="19"/>
  <c r="L111" i="19"/>
  <c r="L110" i="19" s="1"/>
  <c r="O110" i="19"/>
  <c r="K110" i="19"/>
  <c r="K109" i="19" s="1"/>
  <c r="J110" i="19"/>
  <c r="F110" i="19"/>
  <c r="L109" i="19"/>
  <c r="F109" i="19"/>
  <c r="L108" i="19"/>
  <c r="K108" i="19"/>
  <c r="F108" i="19"/>
  <c r="O103" i="19"/>
  <c r="N103" i="19"/>
  <c r="M103" i="19"/>
  <c r="L103" i="19"/>
  <c r="L102" i="19" s="1"/>
  <c r="L101" i="19" s="1"/>
  <c r="L100" i="19" s="1"/>
  <c r="H103" i="19"/>
  <c r="O102" i="19"/>
  <c r="N102" i="19"/>
  <c r="M102" i="19"/>
  <c r="K102" i="19"/>
  <c r="J102" i="19"/>
  <c r="H102" i="19"/>
  <c r="H101" i="19" s="1"/>
  <c r="G102" i="19"/>
  <c r="G101" i="19" s="1"/>
  <c r="G100" i="19" s="1"/>
  <c r="G99" i="19" s="1"/>
  <c r="G98" i="19" s="1"/>
  <c r="F102" i="19"/>
  <c r="K101" i="19"/>
  <c r="J101" i="19"/>
  <c r="F101" i="19"/>
  <c r="F100" i="19" s="1"/>
  <c r="J100" i="19"/>
  <c r="L99" i="19"/>
  <c r="F99" i="19"/>
  <c r="L98" i="19"/>
  <c r="F98" i="19"/>
  <c r="O97" i="19"/>
  <c r="N97" i="19"/>
  <c r="L97" i="19"/>
  <c r="H97" i="19"/>
  <c r="M97" i="19" s="1"/>
  <c r="L96" i="19"/>
  <c r="K96" i="19"/>
  <c r="J96" i="19"/>
  <c r="H96" i="19"/>
  <c r="G96" i="19"/>
  <c r="F96" i="19"/>
  <c r="L95" i="19"/>
  <c r="H95" i="19"/>
  <c r="H94" i="19" s="1"/>
  <c r="G95" i="19"/>
  <c r="G94" i="19" s="1"/>
  <c r="G89" i="19" s="1"/>
  <c r="G88" i="19" s="1"/>
  <c r="F95" i="19"/>
  <c r="L94" i="19"/>
  <c r="F94" i="19"/>
  <c r="L93" i="19"/>
  <c r="H93" i="19"/>
  <c r="N92" i="19"/>
  <c r="L92" i="19"/>
  <c r="K92" i="19"/>
  <c r="J92" i="19"/>
  <c r="H92" i="19"/>
  <c r="G92" i="19"/>
  <c r="G91" i="19" s="1"/>
  <c r="F92" i="19"/>
  <c r="F91" i="19" s="1"/>
  <c r="F90" i="19" s="1"/>
  <c r="F89" i="19" s="1"/>
  <c r="F88" i="19" s="1"/>
  <c r="L91" i="19"/>
  <c r="K91" i="19"/>
  <c r="J91" i="19"/>
  <c r="L90" i="19"/>
  <c r="L89" i="19" s="1"/>
  <c r="L88" i="19" s="1"/>
  <c r="G90" i="19"/>
  <c r="O87" i="19"/>
  <c r="N87" i="19"/>
  <c r="M87" i="19"/>
  <c r="L87" i="19"/>
  <c r="L86" i="19" s="1"/>
  <c r="L85" i="19" s="1"/>
  <c r="L84" i="19" s="1"/>
  <c r="L76" i="19" s="1"/>
  <c r="L74" i="19" s="1"/>
  <c r="H87" i="19"/>
  <c r="O86" i="19"/>
  <c r="M86" i="19"/>
  <c r="K86" i="19"/>
  <c r="J86" i="19"/>
  <c r="H86" i="19"/>
  <c r="H85" i="19" s="1"/>
  <c r="G86" i="19"/>
  <c r="G85" i="19" s="1"/>
  <c r="G84" i="19" s="1"/>
  <c r="G76" i="19" s="1"/>
  <c r="G74" i="19" s="1"/>
  <c r="F86" i="19"/>
  <c r="M85" i="19"/>
  <c r="K85" i="19"/>
  <c r="J85" i="19"/>
  <c r="J84" i="19" s="1"/>
  <c r="F85" i="19"/>
  <c r="F84" i="19" s="1"/>
  <c r="F76" i="19" s="1"/>
  <c r="K84" i="19"/>
  <c r="H84" i="19"/>
  <c r="O83" i="19"/>
  <c r="N83" i="19"/>
  <c r="M83" i="19"/>
  <c r="L83" i="19"/>
  <c r="L82" i="19" s="1"/>
  <c r="H83" i="19"/>
  <c r="O82" i="19"/>
  <c r="N82" i="19"/>
  <c r="K82" i="19"/>
  <c r="J82" i="19"/>
  <c r="H82" i="19"/>
  <c r="M82" i="19" s="1"/>
  <c r="G82" i="19"/>
  <c r="F82" i="19"/>
  <c r="O81" i="19"/>
  <c r="M81" i="19"/>
  <c r="L81" i="19"/>
  <c r="L80" i="19" s="1"/>
  <c r="L79" i="19" s="1"/>
  <c r="H81" i="19"/>
  <c r="K80" i="19"/>
  <c r="J80" i="19"/>
  <c r="G80" i="19"/>
  <c r="G79" i="19" s="1"/>
  <c r="G78" i="19" s="1"/>
  <c r="G77" i="19" s="1"/>
  <c r="F80" i="19"/>
  <c r="L78" i="19"/>
  <c r="L77" i="19"/>
  <c r="L75" i="19" s="1"/>
  <c r="K76" i="19"/>
  <c r="H76" i="19"/>
  <c r="G75" i="19"/>
  <c r="F74" i="19"/>
  <c r="O73" i="19"/>
  <c r="L73" i="19"/>
  <c r="H73" i="19"/>
  <c r="O72" i="19"/>
  <c r="N72" i="19"/>
  <c r="L72" i="19"/>
  <c r="K72" i="19"/>
  <c r="K71" i="19" s="1"/>
  <c r="J72" i="19"/>
  <c r="H72" i="19"/>
  <c r="H71" i="19" s="1"/>
  <c r="H70" i="19" s="1"/>
  <c r="G72" i="19"/>
  <c r="F72" i="19"/>
  <c r="N71" i="19"/>
  <c r="L71" i="19"/>
  <c r="L70" i="19" s="1"/>
  <c r="L69" i="19" s="1"/>
  <c r="L68" i="19" s="1"/>
  <c r="G71" i="19"/>
  <c r="F71" i="19"/>
  <c r="F70" i="19" s="1"/>
  <c r="F69" i="19" s="1"/>
  <c r="F68" i="19" s="1"/>
  <c r="K70" i="19"/>
  <c r="G70" i="19"/>
  <c r="G69" i="19" s="1"/>
  <c r="G68" i="19"/>
  <c r="O67" i="19"/>
  <c r="L67" i="19"/>
  <c r="H67" i="19"/>
  <c r="L66" i="19"/>
  <c r="K66" i="19"/>
  <c r="J66" i="19"/>
  <c r="G66" i="19"/>
  <c r="G65" i="19" s="1"/>
  <c r="G64" i="19" s="1"/>
  <c r="F66" i="19"/>
  <c r="L65" i="19"/>
  <c r="L64" i="19" s="1"/>
  <c r="K65" i="19"/>
  <c r="J65" i="19"/>
  <c r="F65" i="19"/>
  <c r="F64" i="19" s="1"/>
  <c r="O63" i="19"/>
  <c r="N63" i="19"/>
  <c r="M63" i="19"/>
  <c r="L63" i="19"/>
  <c r="H63" i="19"/>
  <c r="M62" i="19"/>
  <c r="L62" i="19"/>
  <c r="K62" i="19"/>
  <c r="J62" i="19"/>
  <c r="H62" i="19"/>
  <c r="G62" i="19"/>
  <c r="G61" i="19" s="1"/>
  <c r="F62" i="19"/>
  <c r="F61" i="19" s="1"/>
  <c r="F60" i="19" s="1"/>
  <c r="F54" i="19" s="1"/>
  <c r="F52" i="19" s="1"/>
  <c r="F49" i="19" s="1"/>
  <c r="L61" i="19"/>
  <c r="L60" i="19" s="1"/>
  <c r="L54" i="19" s="1"/>
  <c r="L52" i="19" s="1"/>
  <c r="L49" i="19" s="1"/>
  <c r="J61" i="19"/>
  <c r="J60" i="19"/>
  <c r="G60" i="19"/>
  <c r="G54" i="19" s="1"/>
  <c r="O59" i="19"/>
  <c r="N59" i="19"/>
  <c r="M59" i="19"/>
  <c r="L59" i="19"/>
  <c r="L58" i="19" s="1"/>
  <c r="L57" i="19" s="1"/>
  <c r="L56" i="19" s="1"/>
  <c r="L55" i="19" s="1"/>
  <c r="L53" i="19" s="1"/>
  <c r="H59" i="19"/>
  <c r="K58" i="19"/>
  <c r="O58" i="19" s="1"/>
  <c r="J58" i="19"/>
  <c r="H58" i="19"/>
  <c r="G58" i="19"/>
  <c r="G57" i="19" s="1"/>
  <c r="G56" i="19" s="1"/>
  <c r="G55" i="19" s="1"/>
  <c r="G53" i="19" s="1"/>
  <c r="F58" i="19"/>
  <c r="K57" i="19"/>
  <c r="J57" i="19"/>
  <c r="F57" i="19"/>
  <c r="F56" i="19" s="1"/>
  <c r="F55" i="19"/>
  <c r="F53" i="19" s="1"/>
  <c r="G52" i="19"/>
  <c r="G49" i="19" s="1"/>
  <c r="O48" i="19"/>
  <c r="L48" i="19"/>
  <c r="H48" i="19"/>
  <c r="O47" i="19"/>
  <c r="L47" i="19"/>
  <c r="H47" i="19"/>
  <c r="O46" i="19"/>
  <c r="L46" i="19"/>
  <c r="L45" i="19" s="1"/>
  <c r="L44" i="19" s="1"/>
  <c r="K46" i="19"/>
  <c r="J46" i="19"/>
  <c r="G46" i="19"/>
  <c r="F46" i="19"/>
  <c r="F45" i="19" s="1"/>
  <c r="F44" i="19" s="1"/>
  <c r="J45" i="19"/>
  <c r="J44" i="19" s="1"/>
  <c r="G45" i="19"/>
  <c r="G44" i="19"/>
  <c r="O43" i="19"/>
  <c r="N43" i="19"/>
  <c r="M43" i="19"/>
  <c r="O42" i="19"/>
  <c r="N42" i="19"/>
  <c r="L42" i="19"/>
  <c r="H42" i="19"/>
  <c r="O41" i="19"/>
  <c r="M41" i="19"/>
  <c r="L41" i="19"/>
  <c r="K41" i="19"/>
  <c r="J41" i="19"/>
  <c r="H41" i="19"/>
  <c r="G41" i="19"/>
  <c r="F41" i="19"/>
  <c r="O40" i="19"/>
  <c r="N40" i="19"/>
  <c r="M40" i="19"/>
  <c r="L40" i="19"/>
  <c r="H40" i="19"/>
  <c r="O39" i="19"/>
  <c r="N39" i="19"/>
  <c r="M39" i="19"/>
  <c r="L39" i="19"/>
  <c r="H39" i="19"/>
  <c r="O38" i="19"/>
  <c r="N38" i="19"/>
  <c r="M38" i="19"/>
  <c r="L38" i="19"/>
  <c r="H38" i="19"/>
  <c r="O37" i="19"/>
  <c r="N37" i="19"/>
  <c r="M37" i="19"/>
  <c r="L37" i="19"/>
  <c r="H37" i="19"/>
  <c r="O36" i="19"/>
  <c r="N36" i="19"/>
  <c r="M36" i="19"/>
  <c r="L36" i="19"/>
  <c r="H36" i="19"/>
  <c r="O35" i="19"/>
  <c r="N35" i="19"/>
  <c r="M35" i="19"/>
  <c r="L35" i="19"/>
  <c r="L34" i="19" s="1"/>
  <c r="H35" i="19"/>
  <c r="M34" i="19"/>
  <c r="K34" i="19"/>
  <c r="J34" i="19"/>
  <c r="H34" i="19"/>
  <c r="G34" i="19"/>
  <c r="F34" i="19"/>
  <c r="O33" i="19"/>
  <c r="L33" i="19"/>
  <c r="H33" i="19"/>
  <c r="O32" i="19"/>
  <c r="L32" i="19"/>
  <c r="H32" i="19"/>
  <c r="O31" i="19"/>
  <c r="K31" i="19"/>
  <c r="J31" i="19"/>
  <c r="G31" i="19"/>
  <c r="F31" i="19"/>
  <c r="F24" i="19" s="1"/>
  <c r="O30" i="19"/>
  <c r="L30" i="19"/>
  <c r="H30" i="19"/>
  <c r="O29" i="19"/>
  <c r="L29" i="19"/>
  <c r="H29" i="19"/>
  <c r="O28" i="19"/>
  <c r="N28" i="19"/>
  <c r="L28" i="19"/>
  <c r="H28" i="19"/>
  <c r="O27" i="19"/>
  <c r="M27" i="19"/>
  <c r="L27" i="19"/>
  <c r="K27" i="19"/>
  <c r="J27" i="19"/>
  <c r="J24" i="19" s="1"/>
  <c r="H27" i="19"/>
  <c r="G27" i="19"/>
  <c r="F27" i="19"/>
  <c r="O26" i="19"/>
  <c r="N26" i="19"/>
  <c r="M26" i="19"/>
  <c r="L26" i="19"/>
  <c r="L25" i="19" s="1"/>
  <c r="H26" i="19"/>
  <c r="M25" i="19"/>
  <c r="K25" i="19"/>
  <c r="J25" i="19"/>
  <c r="H25" i="19"/>
  <c r="G25" i="19"/>
  <c r="F25" i="19"/>
  <c r="K24" i="19"/>
  <c r="O23" i="19"/>
  <c r="N23" i="19"/>
  <c r="M23" i="19"/>
  <c r="L23" i="19"/>
  <c r="H23" i="19"/>
  <c r="O22" i="19"/>
  <c r="N22" i="19"/>
  <c r="M22" i="19"/>
  <c r="L22" i="19"/>
  <c r="K22" i="19"/>
  <c r="J22" i="19"/>
  <c r="H22" i="19"/>
  <c r="G22" i="19"/>
  <c r="F22" i="19"/>
  <c r="O21" i="19"/>
  <c r="N21" i="19"/>
  <c r="M21" i="19"/>
  <c r="L21" i="19"/>
  <c r="H21" i="19"/>
  <c r="O20" i="19"/>
  <c r="N20" i="19"/>
  <c r="M20" i="19"/>
  <c r="L20" i="19"/>
  <c r="H20" i="19"/>
  <c r="O19" i="19"/>
  <c r="N19" i="19"/>
  <c r="M19" i="19"/>
  <c r="L19" i="19"/>
  <c r="H19" i="19"/>
  <c r="O18" i="19"/>
  <c r="N18" i="19"/>
  <c r="M18" i="19"/>
  <c r="L18" i="19"/>
  <c r="H18" i="19"/>
  <c r="O17" i="19"/>
  <c r="N17" i="19"/>
  <c r="M17" i="19"/>
  <c r="L17" i="19"/>
  <c r="H17" i="19"/>
  <c r="O16" i="19"/>
  <c r="N16" i="19"/>
  <c r="M16" i="19"/>
  <c r="L16" i="19"/>
  <c r="L15" i="19" s="1"/>
  <c r="H16" i="19"/>
  <c r="K15" i="19"/>
  <c r="J15" i="19"/>
  <c r="H15" i="19"/>
  <c r="G15" i="19"/>
  <c r="F15" i="19"/>
  <c r="O14" i="19"/>
  <c r="L14" i="19"/>
  <c r="H14" i="19"/>
  <c r="O13" i="19"/>
  <c r="L13" i="19"/>
  <c r="H13" i="19"/>
  <c r="O12" i="19"/>
  <c r="L12" i="19"/>
  <c r="K12" i="19"/>
  <c r="J12" i="19"/>
  <c r="G12" i="19"/>
  <c r="F12" i="19"/>
  <c r="F11" i="19" s="1"/>
  <c r="F10" i="19" s="1"/>
  <c r="F9" i="19" s="1"/>
  <c r="J11" i="19"/>
  <c r="G11" i="19"/>
  <c r="K101" i="18"/>
  <c r="H101" i="18"/>
  <c r="J100" i="18"/>
  <c r="K100" i="18" s="1"/>
  <c r="H100" i="18"/>
  <c r="G100" i="18"/>
  <c r="F100" i="18"/>
  <c r="J99" i="18"/>
  <c r="H99" i="18"/>
  <c r="G99" i="18"/>
  <c r="F99" i="18"/>
  <c r="J98" i="18"/>
  <c r="G98" i="18"/>
  <c r="F98" i="18"/>
  <c r="H97" i="18"/>
  <c r="J96" i="18"/>
  <c r="G96" i="18"/>
  <c r="G95" i="18" s="1"/>
  <c r="G94" i="18" s="1"/>
  <c r="F96" i="18"/>
  <c r="F95" i="18" s="1"/>
  <c r="F94" i="18" s="1"/>
  <c r="J95" i="18"/>
  <c r="J94" i="18"/>
  <c r="K93" i="18"/>
  <c r="H93" i="18"/>
  <c r="J92" i="18"/>
  <c r="H92" i="18"/>
  <c r="G92" i="18"/>
  <c r="F92" i="18"/>
  <c r="G91" i="18"/>
  <c r="F91" i="18"/>
  <c r="G90" i="18"/>
  <c r="F90" i="18"/>
  <c r="H89" i="18"/>
  <c r="J88" i="18"/>
  <c r="G88" i="18"/>
  <c r="G87" i="18" s="1"/>
  <c r="G86" i="18" s="1"/>
  <c r="F88" i="18"/>
  <c r="J87" i="18"/>
  <c r="F87" i="18"/>
  <c r="F86" i="18" s="1"/>
  <c r="F85" i="18" s="1"/>
  <c r="F84" i="18" s="1"/>
  <c r="J86" i="18"/>
  <c r="K83" i="18"/>
  <c r="H83" i="18"/>
  <c r="J82" i="18"/>
  <c r="H82" i="18"/>
  <c r="G82" i="18"/>
  <c r="F82" i="18"/>
  <c r="J81" i="18"/>
  <c r="G81" i="18"/>
  <c r="F81" i="18"/>
  <c r="J80" i="18"/>
  <c r="G80" i="18"/>
  <c r="F80" i="18"/>
  <c r="G79" i="18"/>
  <c r="F79" i="18"/>
  <c r="G78" i="18"/>
  <c r="F78" i="18"/>
  <c r="H77" i="18"/>
  <c r="J76" i="18"/>
  <c r="G76" i="18"/>
  <c r="G75" i="18" s="1"/>
  <c r="G74" i="18" s="1"/>
  <c r="G69" i="18" s="1"/>
  <c r="G68" i="18" s="1"/>
  <c r="F76" i="18"/>
  <c r="F75" i="18" s="1"/>
  <c r="F74" i="18" s="1"/>
  <c r="F69" i="18" s="1"/>
  <c r="F68" i="18" s="1"/>
  <c r="J75" i="18"/>
  <c r="J74" i="18"/>
  <c r="K73" i="18"/>
  <c r="H73" i="18"/>
  <c r="J72" i="18"/>
  <c r="H72" i="18"/>
  <c r="G72" i="18"/>
  <c r="F72" i="18"/>
  <c r="J71" i="18"/>
  <c r="G71" i="18"/>
  <c r="F71" i="18"/>
  <c r="J70" i="18"/>
  <c r="G70" i="18"/>
  <c r="F70" i="18"/>
  <c r="J69" i="18"/>
  <c r="H67" i="18"/>
  <c r="J66" i="18"/>
  <c r="G66" i="18"/>
  <c r="G65" i="18" s="1"/>
  <c r="G64" i="18" s="1"/>
  <c r="G63" i="18" s="1"/>
  <c r="G62" i="18" s="1"/>
  <c r="F66" i="18"/>
  <c r="F65" i="18" s="1"/>
  <c r="F64" i="18" s="1"/>
  <c r="F63" i="18" s="1"/>
  <c r="F62" i="18" s="1"/>
  <c r="J65" i="18"/>
  <c r="J64" i="18"/>
  <c r="J63" i="18"/>
  <c r="J62" i="18"/>
  <c r="K61" i="18"/>
  <c r="H61" i="18"/>
  <c r="J60" i="18"/>
  <c r="K60" i="18" s="1"/>
  <c r="H60" i="18"/>
  <c r="G60" i="18"/>
  <c r="F60" i="18"/>
  <c r="H59" i="18"/>
  <c r="G59" i="18"/>
  <c r="F59" i="18"/>
  <c r="H58" i="18"/>
  <c r="G58" i="18"/>
  <c r="F58" i="18"/>
  <c r="G57" i="18"/>
  <c r="F57" i="18"/>
  <c r="G56" i="18"/>
  <c r="F56" i="18"/>
  <c r="H55" i="18"/>
  <c r="J54" i="18"/>
  <c r="G54" i="18"/>
  <c r="G53" i="18" s="1"/>
  <c r="G52" i="18" s="1"/>
  <c r="G51" i="18" s="1"/>
  <c r="G50" i="18" s="1"/>
  <c r="F54" i="18"/>
  <c r="F53" i="18" s="1"/>
  <c r="F52" i="18" s="1"/>
  <c r="F51" i="18" s="1"/>
  <c r="F50" i="18" s="1"/>
  <c r="J53" i="18"/>
  <c r="J52" i="18"/>
  <c r="J51" i="18"/>
  <c r="J50" i="18"/>
  <c r="K48" i="18"/>
  <c r="H48" i="18"/>
  <c r="H47" i="18"/>
  <c r="K46" i="18"/>
  <c r="J46" i="18"/>
  <c r="H46" i="18"/>
  <c r="G46" i="18"/>
  <c r="F46" i="18"/>
  <c r="F44" i="18" s="1"/>
  <c r="F42" i="18" s="1"/>
  <c r="J45" i="18"/>
  <c r="G45" i="18"/>
  <c r="F45" i="18"/>
  <c r="K44" i="18"/>
  <c r="J44" i="18"/>
  <c r="H44" i="18"/>
  <c r="G44" i="18"/>
  <c r="G42" i="18" s="1"/>
  <c r="J43" i="18"/>
  <c r="G43" i="18"/>
  <c r="G41" i="18" s="1"/>
  <c r="G9" i="18" s="1"/>
  <c r="F43" i="18"/>
  <c r="F41" i="18" s="1"/>
  <c r="F9" i="18" s="1"/>
  <c r="K42" i="18"/>
  <c r="J42" i="18"/>
  <c r="H42" i="18"/>
  <c r="J41" i="18"/>
  <c r="K40" i="18"/>
  <c r="H40" i="18"/>
  <c r="J39" i="18"/>
  <c r="K39" i="18" s="1"/>
  <c r="H39" i="18"/>
  <c r="G39" i="18"/>
  <c r="F39" i="18"/>
  <c r="H38" i="18"/>
  <c r="K38" i="18" s="1"/>
  <c r="K37" i="18"/>
  <c r="H37" i="18"/>
  <c r="H36" i="18"/>
  <c r="J35" i="18"/>
  <c r="G35" i="18"/>
  <c r="G30" i="18" s="1"/>
  <c r="F35" i="18"/>
  <c r="K34" i="18"/>
  <c r="H34" i="18"/>
  <c r="J33" i="18"/>
  <c r="H33" i="18"/>
  <c r="G33" i="18"/>
  <c r="F33" i="18"/>
  <c r="H32" i="18"/>
  <c r="J31" i="18"/>
  <c r="G31" i="18"/>
  <c r="F31" i="18"/>
  <c r="F30" i="18"/>
  <c r="K29" i="18"/>
  <c r="H29" i="18"/>
  <c r="H28" i="18"/>
  <c r="K28" i="18" s="1"/>
  <c r="K27" i="18"/>
  <c r="H27" i="18"/>
  <c r="J26" i="18"/>
  <c r="G26" i="18"/>
  <c r="F26" i="18"/>
  <c r="H25" i="18"/>
  <c r="K25" i="18" s="1"/>
  <c r="K24" i="18"/>
  <c r="H24" i="18"/>
  <c r="H23" i="18"/>
  <c r="K23" i="18" s="1"/>
  <c r="K22" i="18"/>
  <c r="H22" i="18"/>
  <c r="J21" i="18"/>
  <c r="G21" i="18"/>
  <c r="F21" i="18"/>
  <c r="H20" i="18"/>
  <c r="J19" i="18"/>
  <c r="G19" i="18"/>
  <c r="F19" i="18"/>
  <c r="F18" i="18" s="1"/>
  <c r="F17" i="18" s="1"/>
  <c r="G18" i="18"/>
  <c r="K16" i="18"/>
  <c r="H16" i="18"/>
  <c r="H15" i="18"/>
  <c r="J14" i="18"/>
  <c r="G14" i="18"/>
  <c r="G13" i="18" s="1"/>
  <c r="G12" i="18" s="1"/>
  <c r="F14" i="18"/>
  <c r="J13" i="18"/>
  <c r="F13" i="18"/>
  <c r="F12" i="18" s="1"/>
  <c r="F11" i="18" s="1"/>
  <c r="F10" i="18" s="1"/>
  <c r="J12" i="18"/>
  <c r="J9" i="18"/>
  <c r="AB10" i="20" l="1"/>
  <c r="V9" i="20"/>
  <c r="Z32" i="20"/>
  <c r="R32" i="20"/>
  <c r="Y32" i="20"/>
  <c r="P32" i="20"/>
  <c r="X32" i="20"/>
  <c r="L31" i="20"/>
  <c r="Y31" i="20" s="1"/>
  <c r="W38" i="20"/>
  <c r="N38" i="20"/>
  <c r="O38" i="20"/>
  <c r="Z64" i="20"/>
  <c r="R64" i="20"/>
  <c r="Y64" i="20"/>
  <c r="P64" i="20"/>
  <c r="X64" i="20"/>
  <c r="K97" i="20"/>
  <c r="J96" i="20"/>
  <c r="X31" i="20"/>
  <c r="V112" i="20"/>
  <c r="J38" i="20"/>
  <c r="J8" i="20" s="1"/>
  <c r="Z65" i="20"/>
  <c r="R65" i="20"/>
  <c r="Y65" i="20"/>
  <c r="P65" i="20"/>
  <c r="X65" i="20"/>
  <c r="Z28" i="20"/>
  <c r="R28" i="20"/>
  <c r="Y28" i="20"/>
  <c r="P28" i="20"/>
  <c r="X28" i="20"/>
  <c r="Z59" i="20"/>
  <c r="R59" i="20"/>
  <c r="Y59" i="20"/>
  <c r="P59" i="20"/>
  <c r="X59" i="20"/>
  <c r="Z66" i="20"/>
  <c r="R66" i="20"/>
  <c r="Y66" i="20"/>
  <c r="P66" i="20"/>
  <c r="X66" i="20"/>
  <c r="T112" i="20"/>
  <c r="Z14" i="20"/>
  <c r="R14" i="20"/>
  <c r="Y14" i="20"/>
  <c r="P14" i="20"/>
  <c r="X14" i="20"/>
  <c r="Z19" i="20"/>
  <c r="R19" i="20"/>
  <c r="Y19" i="20"/>
  <c r="P19" i="20"/>
  <c r="K39" i="20"/>
  <c r="Z47" i="20"/>
  <c r="R47" i="20"/>
  <c r="Y47" i="20"/>
  <c r="P47" i="20"/>
  <c r="V100" i="20"/>
  <c r="AA22" i="20"/>
  <c r="Z36" i="20"/>
  <c r="R36" i="20"/>
  <c r="Z46" i="20"/>
  <c r="R46" i="20"/>
  <c r="Z51" i="20"/>
  <c r="R51" i="20"/>
  <c r="R50" i="20" s="1"/>
  <c r="Y51" i="20"/>
  <c r="P51" i="20"/>
  <c r="X51" i="20"/>
  <c r="L50" i="20"/>
  <c r="X50" i="20" s="1"/>
  <c r="U70" i="20"/>
  <c r="Y91" i="20"/>
  <c r="P91" i="20"/>
  <c r="R91" i="20"/>
  <c r="Z91" i="20"/>
  <c r="V105" i="20"/>
  <c r="V95" i="20"/>
  <c r="AB106" i="20"/>
  <c r="Q113" i="20"/>
  <c r="K136" i="20"/>
  <c r="G135" i="20"/>
  <c r="AA7" i="20"/>
  <c r="L12" i="20"/>
  <c r="U12" i="20"/>
  <c r="U11" i="20" s="1"/>
  <c r="U10" i="20" s="1"/>
  <c r="U9" i="20" s="1"/>
  <c r="Y18" i="20"/>
  <c r="X25" i="20"/>
  <c r="Y25" i="20"/>
  <c r="P26" i="20"/>
  <c r="Z29" i="20"/>
  <c r="R29" i="20"/>
  <c r="Y29" i="20"/>
  <c r="P29" i="20"/>
  <c r="X29" i="20"/>
  <c r="Q30" i="20"/>
  <c r="AA30" i="20" s="1"/>
  <c r="Y36" i="20"/>
  <c r="X41" i="20"/>
  <c r="S40" i="20"/>
  <c r="S39" i="20" s="1"/>
  <c r="Y46" i="20"/>
  <c r="Q49" i="20"/>
  <c r="S50" i="20"/>
  <c r="S49" i="20" s="1"/>
  <c r="S48" i="20" s="1"/>
  <c r="Z58" i="20"/>
  <c r="R58" i="20"/>
  <c r="Y58" i="20"/>
  <c r="P58" i="20"/>
  <c r="Z61" i="20"/>
  <c r="R61" i="20"/>
  <c r="X61" i="20"/>
  <c r="H69" i="20"/>
  <c r="H68" i="20" s="1"/>
  <c r="H63" i="20" s="1"/>
  <c r="AA77" i="20"/>
  <c r="X84" i="20"/>
  <c r="Y84" i="20"/>
  <c r="Z84" i="20"/>
  <c r="K98" i="20"/>
  <c r="K102" i="20"/>
  <c r="G101" i="20"/>
  <c r="K109" i="20"/>
  <c r="K119" i="20"/>
  <c r="G115" i="20"/>
  <c r="F125" i="20"/>
  <c r="F124" i="20" s="1"/>
  <c r="F121" i="20" s="1"/>
  <c r="K152" i="20"/>
  <c r="G151" i="20"/>
  <c r="X152" i="20"/>
  <c r="T9" i="20"/>
  <c r="P43" i="20"/>
  <c r="P40" i="20" s="1"/>
  <c r="P39" i="20" s="1"/>
  <c r="AA81" i="20"/>
  <c r="X108" i="20"/>
  <c r="R108" i="20"/>
  <c r="X18" i="20"/>
  <c r="Z44" i="20"/>
  <c r="R44" i="20"/>
  <c r="Z13" i="20"/>
  <c r="R13" i="20"/>
  <c r="Y13" i="20"/>
  <c r="P13" i="20"/>
  <c r="P12" i="20" s="1"/>
  <c r="P11" i="20" s="1"/>
  <c r="X17" i="20"/>
  <c r="Y17" i="20"/>
  <c r="Z20" i="20"/>
  <c r="R20" i="20"/>
  <c r="Y20" i="20"/>
  <c r="P20" i="20"/>
  <c r="X20" i="20"/>
  <c r="Z21" i="20"/>
  <c r="R21" i="20"/>
  <c r="Y21" i="20"/>
  <c r="P21" i="20"/>
  <c r="X21" i="20"/>
  <c r="P36" i="20"/>
  <c r="T40" i="20"/>
  <c r="AA43" i="20"/>
  <c r="P44" i="20"/>
  <c r="P46" i="20"/>
  <c r="Z57" i="20"/>
  <c r="R57" i="20"/>
  <c r="R54" i="20" s="1"/>
  <c r="X57" i="20"/>
  <c r="G69" i="20"/>
  <c r="Z71" i="20"/>
  <c r="R71" i="20"/>
  <c r="X71" i="20"/>
  <c r="L70" i="20"/>
  <c r="X70" i="20" s="1"/>
  <c r="Y71" i="20"/>
  <c r="AB77" i="20"/>
  <c r="V69" i="20"/>
  <c r="L81" i="20"/>
  <c r="Z82" i="20"/>
  <c r="R82" i="20"/>
  <c r="P82" i="20"/>
  <c r="Y82" i="20"/>
  <c r="I69" i="20"/>
  <c r="X110" i="20"/>
  <c r="Z37" i="20"/>
  <c r="R37" i="20"/>
  <c r="Y37" i="20"/>
  <c r="P37" i="20"/>
  <c r="Z73" i="20"/>
  <c r="R73" i="20"/>
  <c r="P73" i="20"/>
  <c r="L102" i="20"/>
  <c r="Z103" i="20"/>
  <c r="R103" i="20"/>
  <c r="R102" i="20" s="1"/>
  <c r="R101" i="20" s="1"/>
  <c r="R100" i="20" s="1"/>
  <c r="P103" i="20"/>
  <c r="P102" i="20" s="1"/>
  <c r="P101" i="20" s="1"/>
  <c r="P100" i="20" s="1"/>
  <c r="Y103" i="20"/>
  <c r="X43" i="20"/>
  <c r="K12" i="20"/>
  <c r="G11" i="20"/>
  <c r="P17" i="20"/>
  <c r="Z42" i="20"/>
  <c r="R42" i="20"/>
  <c r="R41" i="20" s="1"/>
  <c r="Y42" i="20"/>
  <c r="P42" i="20"/>
  <c r="P41" i="20" s="1"/>
  <c r="AB43" i="20"/>
  <c r="L43" i="20"/>
  <c r="Z45" i="20"/>
  <c r="R45" i="20"/>
  <c r="R43" i="20" s="1"/>
  <c r="R40" i="20" s="1"/>
  <c r="R39" i="20" s="1"/>
  <c r="X45" i="20"/>
  <c r="Z50" i="20"/>
  <c r="K54" i="20"/>
  <c r="AA70" i="20"/>
  <c r="T69" i="20"/>
  <c r="X79" i="20"/>
  <c r="R79" i="20"/>
  <c r="Z79" i="20"/>
  <c r="Z87" i="20"/>
  <c r="R87" i="20"/>
  <c r="P87" i="20"/>
  <c r="Y87" i="20"/>
  <c r="X92" i="20"/>
  <c r="Y92" i="20"/>
  <c r="Z92" i="20"/>
  <c r="W95" i="20"/>
  <c r="AA102" i="20"/>
  <c r="T101" i="20"/>
  <c r="Y102" i="20"/>
  <c r="I105" i="20"/>
  <c r="I7" i="20" s="1"/>
  <c r="I95" i="20"/>
  <c r="Y107" i="20"/>
  <c r="P107" i="20"/>
  <c r="P106" i="20" s="1"/>
  <c r="R107" i="20"/>
  <c r="R106" i="20" s="1"/>
  <c r="L106" i="20"/>
  <c r="Z106" i="20" s="1"/>
  <c r="Z107" i="20"/>
  <c r="Z111" i="20"/>
  <c r="R111" i="20"/>
  <c r="R110" i="20" s="1"/>
  <c r="R109" i="20" s="1"/>
  <c r="P111" i="20"/>
  <c r="P110" i="20" s="1"/>
  <c r="P109" i="20" s="1"/>
  <c r="Y111" i="20"/>
  <c r="L110" i="20"/>
  <c r="Z120" i="20"/>
  <c r="R120" i="20"/>
  <c r="R119" i="20" s="1"/>
  <c r="R115" i="20" s="1"/>
  <c r="R113" i="20" s="1"/>
  <c r="Y120" i="20"/>
  <c r="P120" i="20"/>
  <c r="P119" i="20" s="1"/>
  <c r="P115" i="20" s="1"/>
  <c r="P113" i="20" s="1"/>
  <c r="L119" i="20"/>
  <c r="Z15" i="20"/>
  <c r="R15" i="20"/>
  <c r="Y15" i="20"/>
  <c r="P15" i="20"/>
  <c r="X15" i="20"/>
  <c r="Z26" i="20"/>
  <c r="R26" i="20"/>
  <c r="U105" i="20"/>
  <c r="U7" i="20" s="1"/>
  <c r="U95" i="20"/>
  <c r="Z108" i="20"/>
  <c r="G154" i="20"/>
  <c r="K154" i="20" s="1"/>
  <c r="K155" i="20"/>
  <c r="L275" i="20"/>
  <c r="X276" i="20"/>
  <c r="Y276" i="20"/>
  <c r="W12" i="20"/>
  <c r="W11" i="20" s="1"/>
  <c r="W10" i="20" s="1"/>
  <c r="W9" i="20" s="1"/>
  <c r="W8" i="20" s="1"/>
  <c r="Z18" i="20"/>
  <c r="R18" i="20"/>
  <c r="Y26" i="20"/>
  <c r="X36" i="20"/>
  <c r="Q39" i="20"/>
  <c r="X44" i="20"/>
  <c r="X46" i="20"/>
  <c r="H49" i="20"/>
  <c r="H48" i="20" s="1"/>
  <c r="H38" i="20" s="1"/>
  <c r="H8" i="20" s="1"/>
  <c r="AB63" i="20"/>
  <c r="AB11" i="20"/>
  <c r="Z17" i="20"/>
  <c r="O10" i="20"/>
  <c r="O9" i="20" s="1"/>
  <c r="R17" i="20"/>
  <c r="X19" i="20"/>
  <c r="Z23" i="20"/>
  <c r="R23" i="20"/>
  <c r="Y23" i="20"/>
  <c r="P23" i="20"/>
  <c r="X23" i="20"/>
  <c r="L22" i="20"/>
  <c r="Z22" i="20" s="1"/>
  <c r="Z27" i="20"/>
  <c r="R27" i="20"/>
  <c r="Y27" i="20"/>
  <c r="P27" i="20"/>
  <c r="Z33" i="20"/>
  <c r="R33" i="20"/>
  <c r="Y33" i="20"/>
  <c r="P33" i="20"/>
  <c r="X33" i="20"/>
  <c r="X37" i="20"/>
  <c r="K40" i="20"/>
  <c r="L41" i="20"/>
  <c r="Y41" i="20" s="1"/>
  <c r="Y43" i="20"/>
  <c r="Y45" i="20"/>
  <c r="X47" i="20"/>
  <c r="W49" i="20"/>
  <c r="W48" i="20" s="1"/>
  <c r="P57" i="20"/>
  <c r="P54" i="20" s="1"/>
  <c r="Y60" i="20"/>
  <c r="P60" i="20"/>
  <c r="X60" i="20"/>
  <c r="Z62" i="20"/>
  <c r="R62" i="20"/>
  <c r="X62" i="20"/>
  <c r="AB70" i="20"/>
  <c r="P71" i="20"/>
  <c r="X73" i="20"/>
  <c r="Z78" i="20"/>
  <c r="R78" i="20"/>
  <c r="L77" i="20"/>
  <c r="P78" i="20"/>
  <c r="Y78" i="20"/>
  <c r="P79" i="20"/>
  <c r="Y83" i="20"/>
  <c r="P83" i="20"/>
  <c r="R83" i="20"/>
  <c r="Z83" i="20"/>
  <c r="Z90" i="20"/>
  <c r="R90" i="20"/>
  <c r="P90" i="20"/>
  <c r="Y90" i="20"/>
  <c r="P92" i="20"/>
  <c r="X98" i="20"/>
  <c r="AB102" i="20"/>
  <c r="Z102" i="20"/>
  <c r="X103" i="20"/>
  <c r="Y108" i="20"/>
  <c r="Y110" i="20"/>
  <c r="T109" i="20"/>
  <c r="K117" i="20"/>
  <c r="H116" i="20"/>
  <c r="X129" i="20"/>
  <c r="L128" i="20"/>
  <c r="X128" i="20" s="1"/>
  <c r="R129" i="20"/>
  <c r="R128" i="20" s="1"/>
  <c r="R127" i="20" s="1"/>
  <c r="R126" i="20" s="1"/>
  <c r="Z129" i="20"/>
  <c r="P129" i="20"/>
  <c r="P128" i="20" s="1"/>
  <c r="P127" i="20" s="1"/>
  <c r="P126" i="20" s="1"/>
  <c r="Y129" i="20"/>
  <c r="I125" i="20"/>
  <c r="I124" i="20" s="1"/>
  <c r="Q142" i="20"/>
  <c r="T146" i="20"/>
  <c r="AA147" i="20"/>
  <c r="Q150" i="20"/>
  <c r="G163" i="20"/>
  <c r="K164" i="20"/>
  <c r="T248" i="20"/>
  <c r="Z12" i="20"/>
  <c r="I63" i="20"/>
  <c r="I49" i="20" s="1"/>
  <c r="I48" i="20" s="1"/>
  <c r="I38" i="20" s="1"/>
  <c r="I8" i="20" s="1"/>
  <c r="Z76" i="20"/>
  <c r="R76" i="20"/>
  <c r="X76" i="20"/>
  <c r="Y86" i="20"/>
  <c r="P86" i="20"/>
  <c r="X86" i="20"/>
  <c r="X88" i="20"/>
  <c r="U88" i="20"/>
  <c r="J105" i="20"/>
  <c r="J7" i="20" s="1"/>
  <c r="J95" i="20"/>
  <c r="AA115" i="20"/>
  <c r="T113" i="20"/>
  <c r="S125" i="20"/>
  <c r="S124" i="20" s="1"/>
  <c r="T127" i="20"/>
  <c r="G130" i="20"/>
  <c r="K130" i="20" s="1"/>
  <c r="K131" i="20"/>
  <c r="X141" i="20"/>
  <c r="L140" i="20"/>
  <c r="R141" i="20"/>
  <c r="R140" i="20" s="1"/>
  <c r="R139" i="20" s="1"/>
  <c r="R138" i="20" s="1"/>
  <c r="Z141" i="20"/>
  <c r="P141" i="20"/>
  <c r="P140" i="20" s="1"/>
  <c r="P139" i="20" s="1"/>
  <c r="P138" i="20" s="1"/>
  <c r="G159" i="20"/>
  <c r="R241" i="20"/>
  <c r="R240" i="20" s="1"/>
  <c r="Y50" i="20"/>
  <c r="L54" i="20"/>
  <c r="Z85" i="20"/>
  <c r="R85" i="20"/>
  <c r="X85" i="20"/>
  <c r="AB88" i="20"/>
  <c r="K93" i="20"/>
  <c r="L93" i="20" s="1"/>
  <c r="I88" i="20"/>
  <c r="K88" i="20" s="1"/>
  <c r="X94" i="20"/>
  <c r="Y94" i="20"/>
  <c r="N96" i="20"/>
  <c r="N8" i="20" s="1"/>
  <c r="Y99" i="20"/>
  <c r="P99" i="20"/>
  <c r="P98" i="20" s="1"/>
  <c r="P97" i="20" s="1"/>
  <c r="L98" i="20"/>
  <c r="X99" i="20"/>
  <c r="J125" i="20"/>
  <c r="J124" i="20" s="1"/>
  <c r="J121" i="20" s="1"/>
  <c r="U125" i="20"/>
  <c r="U124" i="20" s="1"/>
  <c r="U121" i="20" s="1"/>
  <c r="Y140" i="20"/>
  <c r="T139" i="20"/>
  <c r="G142" i="20"/>
  <c r="K142" i="20" s="1"/>
  <c r="K143" i="20"/>
  <c r="Q154" i="20"/>
  <c r="AA11" i="20"/>
  <c r="AB12" i="20"/>
  <c r="X16" i="20"/>
  <c r="Y72" i="20"/>
  <c r="P72" i="20"/>
  <c r="X72" i="20"/>
  <c r="X75" i="20"/>
  <c r="Y75" i="20"/>
  <c r="X77" i="20"/>
  <c r="Z80" i="20"/>
  <c r="R80" i="20"/>
  <c r="X80" i="20"/>
  <c r="L88" i="20"/>
  <c r="Z89" i="20"/>
  <c r="R89" i="20"/>
  <c r="X89" i="20"/>
  <c r="Z94" i="20"/>
  <c r="H96" i="20"/>
  <c r="X102" i="20"/>
  <c r="Q101" i="20"/>
  <c r="S105" i="20"/>
  <c r="S7" i="20" s="1"/>
  <c r="S95" i="20"/>
  <c r="Q112" i="20"/>
  <c r="Z118" i="20"/>
  <c r="R118" i="20"/>
  <c r="R117" i="20" s="1"/>
  <c r="R116" i="20" s="1"/>
  <c r="R114" i="20" s="1"/>
  <c r="R112" i="20" s="1"/>
  <c r="X118" i="20"/>
  <c r="T134" i="20"/>
  <c r="AA135" i="20"/>
  <c r="K148" i="20"/>
  <c r="G147" i="20"/>
  <c r="X148" i="20"/>
  <c r="V162" i="20"/>
  <c r="X24" i="20"/>
  <c r="X34" i="20"/>
  <c r="P16" i="20"/>
  <c r="P24" i="20"/>
  <c r="P34" i="20"/>
  <c r="T49" i="20"/>
  <c r="AB49" i="20" s="1"/>
  <c r="P52" i="20"/>
  <c r="P67" i="20"/>
  <c r="Q69" i="20"/>
  <c r="Z72" i="20"/>
  <c r="Y74" i="20"/>
  <c r="P74" i="20"/>
  <c r="X74" i="20"/>
  <c r="P75" i="20"/>
  <c r="Z75" i="20"/>
  <c r="Y80" i="20"/>
  <c r="U81" i="20"/>
  <c r="P85" i="20"/>
  <c r="Y89" i="20"/>
  <c r="R94" i="20"/>
  <c r="R99" i="20"/>
  <c r="R98" i="20" s="1"/>
  <c r="R97" i="20" s="1"/>
  <c r="Y104" i="20"/>
  <c r="P104" i="20"/>
  <c r="X104" i="20"/>
  <c r="G105" i="20"/>
  <c r="G95" i="20"/>
  <c r="K95" i="20" s="1"/>
  <c r="K106" i="20"/>
  <c r="L117" i="20"/>
  <c r="X117" i="20" s="1"/>
  <c r="Y118" i="20"/>
  <c r="O125" i="20"/>
  <c r="O124" i="20" s="1"/>
  <c r="N125" i="20"/>
  <c r="N124" i="20" s="1"/>
  <c r="X132" i="20"/>
  <c r="V135" i="20"/>
  <c r="Z136" i="20"/>
  <c r="Q158" i="20"/>
  <c r="V170" i="20"/>
  <c r="L171" i="20"/>
  <c r="Y172" i="20"/>
  <c r="Z119" i="20"/>
  <c r="K128" i="20"/>
  <c r="V130" i="20"/>
  <c r="X136" i="20"/>
  <c r="Y136" i="20"/>
  <c r="K140" i="20"/>
  <c r="V142" i="20"/>
  <c r="V166" i="20"/>
  <c r="L179" i="20"/>
  <c r="Y180" i="20"/>
  <c r="H199" i="20"/>
  <c r="K200" i="20"/>
  <c r="I210" i="20"/>
  <c r="K211" i="20"/>
  <c r="W231" i="20"/>
  <c r="W230" i="20" s="1"/>
  <c r="W121" i="20" s="1"/>
  <c r="X133" i="20"/>
  <c r="L132" i="20"/>
  <c r="Y133" i="20"/>
  <c r="X145" i="20"/>
  <c r="L144" i="20"/>
  <c r="Y145" i="20"/>
  <c r="X149" i="20"/>
  <c r="L148" i="20"/>
  <c r="Z149" i="20"/>
  <c r="R149" i="20"/>
  <c r="R148" i="20" s="1"/>
  <c r="R147" i="20" s="1"/>
  <c r="R146" i="20" s="1"/>
  <c r="X153" i="20"/>
  <c r="L152" i="20"/>
  <c r="Z153" i="20"/>
  <c r="R153" i="20"/>
  <c r="R152" i="20" s="1"/>
  <c r="R151" i="20" s="1"/>
  <c r="R150" i="20" s="1"/>
  <c r="X157" i="20"/>
  <c r="L156" i="20"/>
  <c r="Z156" i="20" s="1"/>
  <c r="Z157" i="20"/>
  <c r="R157" i="20"/>
  <c r="R156" i="20" s="1"/>
  <c r="R155" i="20" s="1"/>
  <c r="R154" i="20" s="1"/>
  <c r="X161" i="20"/>
  <c r="L160" i="20"/>
  <c r="X160" i="20" s="1"/>
  <c r="Z161" i="20"/>
  <c r="R161" i="20"/>
  <c r="R160" i="20" s="1"/>
  <c r="R159" i="20" s="1"/>
  <c r="R158" i="20" s="1"/>
  <c r="Z165" i="20"/>
  <c r="R165" i="20"/>
  <c r="R164" i="20" s="1"/>
  <c r="R163" i="20" s="1"/>
  <c r="R162" i="20" s="1"/>
  <c r="Y165" i="20"/>
  <c r="P165" i="20"/>
  <c r="P164" i="20" s="1"/>
  <c r="P163" i="20" s="1"/>
  <c r="P162" i="20" s="1"/>
  <c r="X165" i="20"/>
  <c r="L164" i="20"/>
  <c r="K166" i="20"/>
  <c r="AA178" i="20"/>
  <c r="Q214" i="20"/>
  <c r="T130" i="20"/>
  <c r="AA131" i="20"/>
  <c r="K132" i="20"/>
  <c r="P133" i="20"/>
  <c r="P132" i="20" s="1"/>
  <c r="P131" i="20" s="1"/>
  <c r="P130" i="20" s="1"/>
  <c r="Z133" i="20"/>
  <c r="X140" i="20"/>
  <c r="T142" i="20"/>
  <c r="AA143" i="20"/>
  <c r="K144" i="20"/>
  <c r="P145" i="20"/>
  <c r="P144" i="20" s="1"/>
  <c r="P143" i="20" s="1"/>
  <c r="P142" i="20" s="1"/>
  <c r="Z145" i="20"/>
  <c r="P149" i="20"/>
  <c r="P148" i="20" s="1"/>
  <c r="P147" i="20" s="1"/>
  <c r="P146" i="20" s="1"/>
  <c r="P153" i="20"/>
  <c r="P152" i="20" s="1"/>
  <c r="P151" i="20" s="1"/>
  <c r="P150" i="20" s="1"/>
  <c r="P157" i="20"/>
  <c r="P156" i="20" s="1"/>
  <c r="P155" i="20" s="1"/>
  <c r="P154" i="20" s="1"/>
  <c r="P161" i="20"/>
  <c r="P160" i="20" s="1"/>
  <c r="P159" i="20" s="1"/>
  <c r="P158" i="20" s="1"/>
  <c r="Y164" i="20"/>
  <c r="X172" i="20"/>
  <c r="L175" i="20"/>
  <c r="Z175" i="20" s="1"/>
  <c r="Y176" i="20"/>
  <c r="K183" i="20"/>
  <c r="G182" i="20"/>
  <c r="K182" i="20" s="1"/>
  <c r="G127" i="20"/>
  <c r="R133" i="20"/>
  <c r="R132" i="20" s="1"/>
  <c r="R131" i="20" s="1"/>
  <c r="R130" i="20" s="1"/>
  <c r="X137" i="20"/>
  <c r="L136" i="20"/>
  <c r="Y137" i="20"/>
  <c r="G139" i="20"/>
  <c r="Z140" i="20"/>
  <c r="R145" i="20"/>
  <c r="R144" i="20" s="1"/>
  <c r="R143" i="20" s="1"/>
  <c r="R142" i="20" s="1"/>
  <c r="V150" i="20"/>
  <c r="AA154" i="20"/>
  <c r="V154" i="20"/>
  <c r="AA158" i="20"/>
  <c r="V158" i="20"/>
  <c r="AA167" i="20"/>
  <c r="Q166" i="20"/>
  <c r="AA168" i="20"/>
  <c r="X168" i="20"/>
  <c r="I236" i="20"/>
  <c r="K236" i="20" s="1"/>
  <c r="K237" i="20"/>
  <c r="Z148" i="20"/>
  <c r="Z152" i="20"/>
  <c r="Z160" i="20"/>
  <c r="AA164" i="20"/>
  <c r="Z168" i="20"/>
  <c r="Z169" i="20"/>
  <c r="R169" i="20"/>
  <c r="R168" i="20" s="1"/>
  <c r="R167" i="20" s="1"/>
  <c r="R166" i="20" s="1"/>
  <c r="X169" i="20"/>
  <c r="Q174" i="20"/>
  <c r="X175" i="20"/>
  <c r="Q178" i="20"/>
  <c r="X179" i="20"/>
  <c r="K187" i="20"/>
  <c r="I186" i="20"/>
  <c r="K186" i="20" s="1"/>
  <c r="L190" i="20"/>
  <c r="X190" i="20" s="1"/>
  <c r="Z208" i="20"/>
  <c r="Z220" i="20"/>
  <c r="AB220" i="20"/>
  <c r="V219" i="20"/>
  <c r="Y229" i="20"/>
  <c r="P229" i="20"/>
  <c r="P228" i="20" s="1"/>
  <c r="P227" i="20" s="1"/>
  <c r="P226" i="20" s="1"/>
  <c r="X229" i="20"/>
  <c r="L228" i="20"/>
  <c r="R229" i="20"/>
  <c r="R228" i="20" s="1"/>
  <c r="R227" i="20" s="1"/>
  <c r="R226" i="20" s="1"/>
  <c r="V233" i="20"/>
  <c r="AB234" i="20"/>
  <c r="Z234" i="20"/>
  <c r="K266" i="20"/>
  <c r="G265" i="20"/>
  <c r="AA184" i="20"/>
  <c r="Q183" i="20"/>
  <c r="V198" i="20"/>
  <c r="T203" i="20"/>
  <c r="AA204" i="20"/>
  <c r="L206" i="20"/>
  <c r="T207" i="20"/>
  <c r="AA208" i="20"/>
  <c r="L211" i="20"/>
  <c r="Z212" i="20"/>
  <c r="L219" i="20"/>
  <c r="Y228" i="20"/>
  <c r="T227" i="20"/>
  <c r="K232" i="20"/>
  <c r="G231" i="20"/>
  <c r="K249" i="20"/>
  <c r="Q262" i="20"/>
  <c r="AB164" i="20"/>
  <c r="K167" i="20"/>
  <c r="P169" i="20"/>
  <c r="P168" i="20" s="1"/>
  <c r="P167" i="20" s="1"/>
  <c r="P166" i="20" s="1"/>
  <c r="Z172" i="20"/>
  <c r="Z173" i="20"/>
  <c r="R173" i="20"/>
  <c r="R172" i="20" s="1"/>
  <c r="R171" i="20" s="1"/>
  <c r="R170" i="20" s="1"/>
  <c r="X173" i="20"/>
  <c r="Z177" i="20"/>
  <c r="R177" i="20"/>
  <c r="R176" i="20" s="1"/>
  <c r="R175" i="20" s="1"/>
  <c r="R174" i="20" s="1"/>
  <c r="X177" i="20"/>
  <c r="Z181" i="20"/>
  <c r="R181" i="20"/>
  <c r="R180" i="20" s="1"/>
  <c r="R179" i="20" s="1"/>
  <c r="R178" i="20" s="1"/>
  <c r="Y181" i="20"/>
  <c r="X181" i="20"/>
  <c r="V182" i="20"/>
  <c r="X184" i="20"/>
  <c r="L187" i="20"/>
  <c r="Z188" i="20"/>
  <c r="Q195" i="20"/>
  <c r="V202" i="20"/>
  <c r="K207" i="20"/>
  <c r="Q210" i="20"/>
  <c r="X211" i="20"/>
  <c r="J241" i="20"/>
  <c r="J240" i="20" s="1"/>
  <c r="J123" i="20" s="1"/>
  <c r="P253" i="20"/>
  <c r="P252" i="20" s="1"/>
  <c r="AA151" i="20"/>
  <c r="AA155" i="20"/>
  <c r="AA159" i="20"/>
  <c r="T163" i="20"/>
  <c r="L168" i="20"/>
  <c r="G170" i="20"/>
  <c r="K170" i="20" s="1"/>
  <c r="X171" i="20"/>
  <c r="Y173" i="20"/>
  <c r="V174" i="20"/>
  <c r="Z176" i="20"/>
  <c r="Y177" i="20"/>
  <c r="Z179" i="20"/>
  <c r="V178" i="20"/>
  <c r="Z180" i="20"/>
  <c r="Q186" i="20"/>
  <c r="Z197" i="20"/>
  <c r="R197" i="20"/>
  <c r="R196" i="20" s="1"/>
  <c r="R195" i="20" s="1"/>
  <c r="R194" i="20" s="1"/>
  <c r="L196" i="20"/>
  <c r="Y197" i="20"/>
  <c r="P197" i="20"/>
  <c r="P196" i="20" s="1"/>
  <c r="P195" i="20" s="1"/>
  <c r="P194" i="20" s="1"/>
  <c r="X216" i="20"/>
  <c r="L215" i="20"/>
  <c r="T215" i="20"/>
  <c r="AA216" i="20"/>
  <c r="Z221" i="20"/>
  <c r="R221" i="20"/>
  <c r="R220" i="20" s="1"/>
  <c r="R219" i="20" s="1"/>
  <c r="R218" i="20" s="1"/>
  <c r="Y221" i="20"/>
  <c r="P221" i="20"/>
  <c r="P220" i="20" s="1"/>
  <c r="P219" i="20" s="1"/>
  <c r="P218" i="20" s="1"/>
  <c r="X221" i="20"/>
  <c r="Q242" i="20"/>
  <c r="X164" i="20"/>
  <c r="AA171" i="20"/>
  <c r="P173" i="20"/>
  <c r="P172" i="20" s="1"/>
  <c r="P171" i="20" s="1"/>
  <c r="P170" i="20" s="1"/>
  <c r="P177" i="20"/>
  <c r="P176" i="20" s="1"/>
  <c r="P175" i="20" s="1"/>
  <c r="P174" i="20" s="1"/>
  <c r="P181" i="20"/>
  <c r="P180" i="20" s="1"/>
  <c r="P179" i="20" s="1"/>
  <c r="P178" i="20" s="1"/>
  <c r="Z184" i="20"/>
  <c r="L183" i="20"/>
  <c r="Z183" i="20" s="1"/>
  <c r="Y184" i="20"/>
  <c r="Z185" i="20"/>
  <c r="R185" i="20"/>
  <c r="R184" i="20" s="1"/>
  <c r="R183" i="20" s="1"/>
  <c r="R182" i="20" s="1"/>
  <c r="Y185" i="20"/>
  <c r="P185" i="20"/>
  <c r="P184" i="20" s="1"/>
  <c r="P183" i="20" s="1"/>
  <c r="P182" i="20" s="1"/>
  <c r="X191" i="20"/>
  <c r="Z201" i="20"/>
  <c r="R201" i="20"/>
  <c r="R200" i="20" s="1"/>
  <c r="R199" i="20" s="1"/>
  <c r="R198" i="20" s="1"/>
  <c r="L200" i="20"/>
  <c r="X200" i="20" s="1"/>
  <c r="Y201" i="20"/>
  <c r="P201" i="20"/>
  <c r="P200" i="20" s="1"/>
  <c r="P199" i="20" s="1"/>
  <c r="P198" i="20" s="1"/>
  <c r="X201" i="20"/>
  <c r="G203" i="20"/>
  <c r="K204" i="20"/>
  <c r="Z206" i="20"/>
  <c r="X212" i="20"/>
  <c r="T222" i="20"/>
  <c r="AA223" i="20"/>
  <c r="Z229" i="20"/>
  <c r="AA233" i="20"/>
  <c r="Y233" i="20"/>
  <c r="T232" i="20"/>
  <c r="P231" i="20"/>
  <c r="P230" i="20" s="1"/>
  <c r="S241" i="20"/>
  <c r="S240" i="20" s="1"/>
  <c r="S123" i="20" s="1"/>
  <c r="K248" i="20"/>
  <c r="U253" i="20"/>
  <c r="U252" i="20" s="1"/>
  <c r="V296" i="20"/>
  <c r="T187" i="20"/>
  <c r="AA188" i="20"/>
  <c r="Y192" i="20"/>
  <c r="Z207" i="20"/>
  <c r="K210" i="20"/>
  <c r="T211" i="20"/>
  <c r="AA212" i="20"/>
  <c r="K216" i="20"/>
  <c r="G215" i="20"/>
  <c r="X224" i="20"/>
  <c r="G243" i="20"/>
  <c r="K244" i="20"/>
  <c r="K250" i="20"/>
  <c r="AB250" i="20"/>
  <c r="V249" i="20"/>
  <c r="N271" i="20"/>
  <c r="N268" i="20" s="1"/>
  <c r="AA282" i="20"/>
  <c r="T279" i="20"/>
  <c r="K297" i="20"/>
  <c r="G296" i="20"/>
  <c r="K296" i="20" s="1"/>
  <c r="K190" i="20"/>
  <c r="T191" i="20"/>
  <c r="AA192" i="20"/>
  <c r="Z192" i="20"/>
  <c r="Q199" i="20"/>
  <c r="X205" i="20"/>
  <c r="Z211" i="20"/>
  <c r="X220" i="20"/>
  <c r="Y225" i="20"/>
  <c r="P225" i="20"/>
  <c r="P224" i="20" s="1"/>
  <c r="P223" i="20" s="1"/>
  <c r="P222" i="20" s="1"/>
  <c r="X225" i="20"/>
  <c r="L224" i="20"/>
  <c r="Y224" i="20" s="1"/>
  <c r="K227" i="20"/>
  <c r="G226" i="20"/>
  <c r="K226" i="20" s="1"/>
  <c r="K233" i="20"/>
  <c r="AA234" i="20"/>
  <c r="H241" i="20"/>
  <c r="H240" i="20" s="1"/>
  <c r="H123" i="20" s="1"/>
  <c r="X246" i="20"/>
  <c r="K256" i="20"/>
  <c r="G255" i="20"/>
  <c r="O253" i="20"/>
  <c r="O252" i="20" s="1"/>
  <c r="L259" i="20"/>
  <c r="Z260" i="20"/>
  <c r="Z191" i="20"/>
  <c r="K194" i="20"/>
  <c r="T195" i="20"/>
  <c r="AA196" i="20"/>
  <c r="P205" i="20"/>
  <c r="P204" i="20" s="1"/>
  <c r="P203" i="20" s="1"/>
  <c r="P202" i="20" s="1"/>
  <c r="Y205" i="20"/>
  <c r="Z215" i="20"/>
  <c r="J231" i="20"/>
  <c r="J230" i="20" s="1"/>
  <c r="K238" i="20"/>
  <c r="I241" i="20"/>
  <c r="I240" i="20" s="1"/>
  <c r="I123" i="20" s="1"/>
  <c r="Y251" i="20"/>
  <c r="P251" i="20"/>
  <c r="P250" i="20" s="1"/>
  <c r="P249" i="20" s="1"/>
  <c r="P248" i="20" s="1"/>
  <c r="X251" i="20"/>
  <c r="L250" i="20"/>
  <c r="Z250" i="20" s="1"/>
  <c r="Z251" i="20"/>
  <c r="S253" i="20"/>
  <c r="S252" i="20" s="1"/>
  <c r="T199" i="20"/>
  <c r="AA200" i="20"/>
  <c r="L204" i="20"/>
  <c r="R205" i="20"/>
  <c r="R204" i="20" s="1"/>
  <c r="R203" i="20" s="1"/>
  <c r="R202" i="20" s="1"/>
  <c r="Q207" i="20"/>
  <c r="P209" i="20"/>
  <c r="P208" i="20" s="1"/>
  <c r="P207" i="20" s="1"/>
  <c r="P206" i="20" s="1"/>
  <c r="Q219" i="20"/>
  <c r="K223" i="20"/>
  <c r="G222" i="20"/>
  <c r="K222" i="20" s="1"/>
  <c r="K228" i="20"/>
  <c r="Z228" i="20"/>
  <c r="Z239" i="20"/>
  <c r="R239" i="20"/>
  <c r="R238" i="20" s="1"/>
  <c r="R237" i="20" s="1"/>
  <c r="R236" i="20" s="1"/>
  <c r="R231" i="20" s="1"/>
  <c r="R230" i="20" s="1"/>
  <c r="Y239" i="20"/>
  <c r="P239" i="20"/>
  <c r="P238" i="20" s="1"/>
  <c r="P237" i="20" s="1"/>
  <c r="P236" i="20" s="1"/>
  <c r="L238" i="20"/>
  <c r="X239" i="20"/>
  <c r="Y244" i="20"/>
  <c r="T243" i="20"/>
  <c r="AB243" i="20" s="1"/>
  <c r="Y245" i="20"/>
  <c r="P245" i="20"/>
  <c r="P244" i="20" s="1"/>
  <c r="P243" i="20" s="1"/>
  <c r="P242" i="20" s="1"/>
  <c r="L244" i="20"/>
  <c r="X245" i="20"/>
  <c r="Z246" i="20"/>
  <c r="R251" i="20"/>
  <c r="R250" i="20" s="1"/>
  <c r="R249" i="20" s="1"/>
  <c r="R248" i="20" s="1"/>
  <c r="V253" i="20"/>
  <c r="H253" i="20"/>
  <c r="H252" i="20" s="1"/>
  <c r="G258" i="20"/>
  <c r="K258" i="20" s="1"/>
  <c r="K259" i="20"/>
  <c r="Z259" i="20"/>
  <c r="X260" i="20"/>
  <c r="T265" i="20"/>
  <c r="AB266" i="20"/>
  <c r="Y284" i="20"/>
  <c r="T281" i="20"/>
  <c r="AA284" i="20"/>
  <c r="Y294" i="20"/>
  <c r="P294" i="20"/>
  <c r="P288" i="20" s="1"/>
  <c r="L288" i="20"/>
  <c r="X294" i="20"/>
  <c r="Z294" i="20"/>
  <c r="Y238" i="20"/>
  <c r="V242" i="20"/>
  <c r="Z283" i="20"/>
  <c r="V280" i="20"/>
  <c r="AB283" i="20"/>
  <c r="U271" i="20"/>
  <c r="U268" i="20" s="1"/>
  <c r="Y295" i="20"/>
  <c r="P295" i="20"/>
  <c r="P289" i="20" s="1"/>
  <c r="X295" i="20"/>
  <c r="R295" i="20"/>
  <c r="R289" i="20" s="1"/>
  <c r="R283" i="20" s="1"/>
  <c r="R280" i="20" s="1"/>
  <c r="R273" i="20" s="1"/>
  <c r="R270" i="20" s="1"/>
  <c r="Z295" i="20"/>
  <c r="L289" i="20"/>
  <c r="V301" i="20"/>
  <c r="AB302" i="20"/>
  <c r="X250" i="20"/>
  <c r="Q249" i="20"/>
  <c r="AB256" i="20"/>
  <c r="T255" i="20"/>
  <c r="Y260" i="20"/>
  <c r="T259" i="20"/>
  <c r="AB260" i="20"/>
  <c r="X288" i="20"/>
  <c r="X275" i="20"/>
  <c r="Q274" i="20"/>
  <c r="AB284" i="20"/>
  <c r="V281" i="20"/>
  <c r="Q259" i="20"/>
  <c r="V262" i="20"/>
  <c r="AB265" i="20"/>
  <c r="L284" i="20"/>
  <c r="X284" i="20" s="1"/>
  <c r="Y290" i="20"/>
  <c r="P290" i="20"/>
  <c r="P284" i="20" s="1"/>
  <c r="P281" i="20" s="1"/>
  <c r="P278" i="20" s="1"/>
  <c r="X290" i="20"/>
  <c r="Z290" i="20"/>
  <c r="X298" i="20"/>
  <c r="Q297" i="20"/>
  <c r="G301" i="20"/>
  <c r="K302" i="20"/>
  <c r="X261" i="20"/>
  <c r="Y261" i="20"/>
  <c r="Y275" i="20"/>
  <c r="T274" i="20"/>
  <c r="K281" i="20"/>
  <c r="G278" i="20"/>
  <c r="K278" i="20" s="1"/>
  <c r="K285" i="20"/>
  <c r="Z291" i="20"/>
  <c r="R291" i="20"/>
  <c r="R285" i="20" s="1"/>
  <c r="R282" i="20" s="1"/>
  <c r="R279" i="20" s="1"/>
  <c r="R272" i="20" s="1"/>
  <c r="R269" i="20" s="1"/>
  <c r="R122" i="20" s="1"/>
  <c r="X291" i="20"/>
  <c r="L285" i="20"/>
  <c r="Z285" i="20" s="1"/>
  <c r="P291" i="20"/>
  <c r="P285" i="20" s="1"/>
  <c r="P282" i="20" s="1"/>
  <c r="P279" i="20" s="1"/>
  <c r="P272" i="20" s="1"/>
  <c r="P269" i="20" s="1"/>
  <c r="P122" i="20" s="1"/>
  <c r="H297" i="20"/>
  <c r="H296" i="20" s="1"/>
  <c r="H271" i="20" s="1"/>
  <c r="H268" i="20" s="1"/>
  <c r="K298" i="20"/>
  <c r="Y298" i="20"/>
  <c r="AA298" i="20"/>
  <c r="T297" i="20"/>
  <c r="AB297" i="20" s="1"/>
  <c r="L256" i="20"/>
  <c r="Y256" i="20" s="1"/>
  <c r="P261" i="20"/>
  <c r="P260" i="20" s="1"/>
  <c r="P259" i="20" s="1"/>
  <c r="P258" i="20" s="1"/>
  <c r="Z261" i="20"/>
  <c r="L266" i="20"/>
  <c r="L283" i="20"/>
  <c r="Y286" i="20"/>
  <c r="X286" i="20"/>
  <c r="AB298" i="20"/>
  <c r="K276" i="20"/>
  <c r="G275" i="20"/>
  <c r="K283" i="20"/>
  <c r="G280" i="20"/>
  <c r="X283" i="20"/>
  <c r="J282" i="20"/>
  <c r="J279" i="20" s="1"/>
  <c r="J272" i="20" s="1"/>
  <c r="J269" i="20" s="1"/>
  <c r="J122" i="20" s="1"/>
  <c r="F283" i="20"/>
  <c r="F280" i="20" s="1"/>
  <c r="F273" i="20" s="1"/>
  <c r="F270" i="20" s="1"/>
  <c r="F123" i="20" s="1"/>
  <c r="F304" i="20" s="1"/>
  <c r="U283" i="20"/>
  <c r="U280" i="20" s="1"/>
  <c r="U273" i="20" s="1"/>
  <c r="U270" i="20" s="1"/>
  <c r="U123" i="20" s="1"/>
  <c r="Y292" i="20"/>
  <c r="P292" i="20"/>
  <c r="P286" i="20" s="1"/>
  <c r="P283" i="20" s="1"/>
  <c r="P280" i="20" s="1"/>
  <c r="P273" i="20" s="1"/>
  <c r="P270" i="20" s="1"/>
  <c r="X292" i="20"/>
  <c r="X302" i="20"/>
  <c r="K286" i="20"/>
  <c r="O283" i="20"/>
  <c r="O280" i="20" s="1"/>
  <c r="O273" i="20" s="1"/>
  <c r="O270" i="20" s="1"/>
  <c r="O123" i="20" s="1"/>
  <c r="Z303" i="20"/>
  <c r="R303" i="20"/>
  <c r="R302" i="20" s="1"/>
  <c r="R301" i="20" s="1"/>
  <c r="R300" i="20" s="1"/>
  <c r="Y303" i="20"/>
  <c r="P303" i="20"/>
  <c r="P302" i="20" s="1"/>
  <c r="P301" i="20" s="1"/>
  <c r="P300" i="20" s="1"/>
  <c r="L302" i="20"/>
  <c r="V275" i="20"/>
  <c r="Z276" i="20"/>
  <c r="Y277" i="20"/>
  <c r="P277" i="20"/>
  <c r="P276" i="20" s="1"/>
  <c r="P275" i="20" s="1"/>
  <c r="P274" i="20" s="1"/>
  <c r="X277" i="20"/>
  <c r="Q279" i="20"/>
  <c r="T273" i="20"/>
  <c r="Q281" i="20"/>
  <c r="G282" i="20"/>
  <c r="K288" i="20"/>
  <c r="Z288" i="20"/>
  <c r="L287" i="20"/>
  <c r="Z287" i="20" s="1"/>
  <c r="Z293" i="20"/>
  <c r="R293" i="20"/>
  <c r="R287" i="20" s="1"/>
  <c r="R281" i="20" s="1"/>
  <c r="R278" i="20" s="1"/>
  <c r="R271" i="20" s="1"/>
  <c r="R268" i="20" s="1"/>
  <c r="X293" i="20"/>
  <c r="X299" i="20"/>
  <c r="L298" i="20"/>
  <c r="Z299" i="20"/>
  <c r="R299" i="20"/>
  <c r="R298" i="20" s="1"/>
  <c r="R297" i="20" s="1"/>
  <c r="R296" i="20" s="1"/>
  <c r="Q280" i="20"/>
  <c r="AA283" i="20"/>
  <c r="Z286" i="20"/>
  <c r="Z289" i="20"/>
  <c r="V282" i="20"/>
  <c r="T301" i="20"/>
  <c r="F8" i="19"/>
  <c r="N13" i="19"/>
  <c r="H12" i="19"/>
  <c r="M13" i="19"/>
  <c r="O62" i="19"/>
  <c r="K61" i="19"/>
  <c r="N62" i="19"/>
  <c r="N126" i="19"/>
  <c r="N41" i="19"/>
  <c r="H57" i="19"/>
  <c r="M58" i="19"/>
  <c r="H74" i="19"/>
  <c r="N29" i="19"/>
  <c r="M29" i="19"/>
  <c r="O34" i="19"/>
  <c r="N34" i="19"/>
  <c r="N27" i="19"/>
  <c r="N32" i="19"/>
  <c r="H31" i="19"/>
  <c r="M32" i="19"/>
  <c r="K64" i="19"/>
  <c r="O65" i="19"/>
  <c r="K74" i="19"/>
  <c r="O80" i="19"/>
  <c r="K79" i="19"/>
  <c r="O101" i="19"/>
  <c r="N101" i="19"/>
  <c r="N14" i="19"/>
  <c r="M14" i="19"/>
  <c r="M15" i="19"/>
  <c r="O25" i="19"/>
  <c r="N25" i="19"/>
  <c r="M57" i="19"/>
  <c r="J64" i="19"/>
  <c r="N76" i="19"/>
  <c r="L11" i="19"/>
  <c r="O24" i="19"/>
  <c r="L31" i="19"/>
  <c r="L24" i="19" s="1"/>
  <c r="N57" i="19"/>
  <c r="K56" i="19"/>
  <c r="O57" i="19"/>
  <c r="N58" i="19"/>
  <c r="N67" i="19"/>
  <c r="H66" i="19"/>
  <c r="M67" i="19"/>
  <c r="L51" i="19"/>
  <c r="J79" i="19"/>
  <c r="N91" i="19"/>
  <c r="K90" i="19"/>
  <c r="J99" i="19"/>
  <c r="O118" i="19"/>
  <c r="F106" i="19"/>
  <c r="F104" i="19" s="1"/>
  <c r="F50" i="19" s="1"/>
  <c r="O15" i="19"/>
  <c r="N15" i="19"/>
  <c r="M30" i="19"/>
  <c r="N30" i="19"/>
  <c r="N46" i="19"/>
  <c r="K45" i="19"/>
  <c r="N48" i="19"/>
  <c r="M48" i="19"/>
  <c r="J56" i="19"/>
  <c r="G51" i="19"/>
  <c r="M84" i="19"/>
  <c r="J76" i="19"/>
  <c r="O84" i="19"/>
  <c r="K100" i="19"/>
  <c r="K115" i="19"/>
  <c r="M128" i="19"/>
  <c r="J127" i="19"/>
  <c r="O128" i="19"/>
  <c r="G124" i="19"/>
  <c r="G123" i="19" s="1"/>
  <c r="G122" i="19" s="1"/>
  <c r="H125" i="19"/>
  <c r="J10" i="19"/>
  <c r="M31" i="19"/>
  <c r="N47" i="19"/>
  <c r="H46" i="19"/>
  <c r="M47" i="19"/>
  <c r="H100" i="19"/>
  <c r="M121" i="19"/>
  <c r="H118" i="19"/>
  <c r="N121" i="19"/>
  <c r="M12" i="19"/>
  <c r="G24" i="19"/>
  <c r="G10" i="19" s="1"/>
  <c r="G9" i="19" s="1"/>
  <c r="G8" i="19" s="1"/>
  <c r="H61" i="19"/>
  <c r="H69" i="19"/>
  <c r="N70" i="19"/>
  <c r="M73" i="19"/>
  <c r="N73" i="19"/>
  <c r="N84" i="19"/>
  <c r="N93" i="19"/>
  <c r="M93" i="19"/>
  <c r="K95" i="19"/>
  <c r="O96" i="19"/>
  <c r="H91" i="19"/>
  <c r="M92" i="19"/>
  <c r="N12" i="19"/>
  <c r="K11" i="19"/>
  <c r="H24" i="19"/>
  <c r="M28" i="19"/>
  <c r="N33" i="19"/>
  <c r="M33" i="19"/>
  <c r="M42" i="19"/>
  <c r="M46" i="19"/>
  <c r="K69" i="19"/>
  <c r="M72" i="19"/>
  <c r="J71" i="19"/>
  <c r="M91" i="19"/>
  <c r="J90" i="19"/>
  <c r="N96" i="19"/>
  <c r="M101" i="19"/>
  <c r="J113" i="19"/>
  <c r="O116" i="19"/>
  <c r="K114" i="19"/>
  <c r="M118" i="19"/>
  <c r="G116" i="19"/>
  <c r="G114" i="19" s="1"/>
  <c r="G112" i="19" s="1"/>
  <c r="G111" i="19" s="1"/>
  <c r="H120" i="19"/>
  <c r="H126" i="19"/>
  <c r="M129" i="19"/>
  <c r="N129" i="19"/>
  <c r="O85" i="19"/>
  <c r="N85" i="19"/>
  <c r="N119" i="19"/>
  <c r="M119" i="19"/>
  <c r="N86" i="19"/>
  <c r="J109" i="19"/>
  <c r="L114" i="19"/>
  <c r="L112" i="19" s="1"/>
  <c r="L106" i="19" s="1"/>
  <c r="L104" i="19" s="1"/>
  <c r="L50" i="19" s="1"/>
  <c r="O66" i="19"/>
  <c r="F79" i="19"/>
  <c r="F78" i="19" s="1"/>
  <c r="F77" i="19" s="1"/>
  <c r="F75" i="19" s="1"/>
  <c r="F51" i="19" s="1"/>
  <c r="N81" i="19"/>
  <c r="H80" i="19"/>
  <c r="M96" i="19"/>
  <c r="J95" i="19"/>
  <c r="K123" i="19"/>
  <c r="N128" i="19"/>
  <c r="G17" i="18"/>
  <c r="F49" i="18"/>
  <c r="F102" i="18" s="1"/>
  <c r="G11" i="18"/>
  <c r="G10" i="18" s="1"/>
  <c r="K82" i="18"/>
  <c r="H91" i="18"/>
  <c r="K92" i="18"/>
  <c r="K47" i="18"/>
  <c r="H45" i="18"/>
  <c r="H57" i="18"/>
  <c r="J59" i="18"/>
  <c r="H98" i="18"/>
  <c r="K32" i="18"/>
  <c r="H31" i="18"/>
  <c r="J30" i="18"/>
  <c r="K33" i="18"/>
  <c r="H71" i="18"/>
  <c r="H81" i="18"/>
  <c r="K89" i="18"/>
  <c r="H88" i="18"/>
  <c r="K99" i="18"/>
  <c r="K15" i="18"/>
  <c r="H14" i="18"/>
  <c r="H21" i="18"/>
  <c r="K36" i="18"/>
  <c r="H35" i="18"/>
  <c r="J68" i="18"/>
  <c r="K72" i="18"/>
  <c r="H26" i="18"/>
  <c r="H54" i="18"/>
  <c r="K55" i="18"/>
  <c r="K71" i="18"/>
  <c r="H76" i="18"/>
  <c r="K77" i="18"/>
  <c r="K81" i="18"/>
  <c r="K97" i="18"/>
  <c r="H96" i="18"/>
  <c r="H19" i="18"/>
  <c r="K20" i="18"/>
  <c r="J18" i="18"/>
  <c r="K67" i="18"/>
  <c r="H66" i="18"/>
  <c r="G85" i="18"/>
  <c r="G84" i="18" s="1"/>
  <c r="G49" i="18" s="1"/>
  <c r="G102" i="18" s="1"/>
  <c r="J79" i="18"/>
  <c r="J91" i="18"/>
  <c r="W304" i="20" l="1"/>
  <c r="AA255" i="20"/>
  <c r="T254" i="20"/>
  <c r="V252" i="20"/>
  <c r="L143" i="20"/>
  <c r="Y144" i="20"/>
  <c r="Z144" i="20"/>
  <c r="L170" i="20"/>
  <c r="Y171" i="20"/>
  <c r="V300" i="20"/>
  <c r="AB301" i="20"/>
  <c r="X204" i="20"/>
  <c r="Z204" i="20"/>
  <c r="L203" i="20"/>
  <c r="Y191" i="20"/>
  <c r="T190" i="20"/>
  <c r="AA191" i="20"/>
  <c r="AA222" i="20"/>
  <c r="Z170" i="20"/>
  <c r="S304" i="20"/>
  <c r="P70" i="20"/>
  <c r="R105" i="20"/>
  <c r="R7" i="20" s="1"/>
  <c r="R95" i="20"/>
  <c r="AA101" i="20"/>
  <c r="Y101" i="20"/>
  <c r="T100" i="20"/>
  <c r="G150" i="20"/>
  <c r="K150" i="20" s="1"/>
  <c r="K151" i="20"/>
  <c r="Q48" i="20"/>
  <c r="AB105" i="20"/>
  <c r="V7" i="20"/>
  <c r="P50" i="20"/>
  <c r="AB101" i="20"/>
  <c r="V279" i="20"/>
  <c r="K282" i="20"/>
  <c r="G279" i="20"/>
  <c r="Q272" i="20"/>
  <c r="L301" i="20"/>
  <c r="Y302" i="20"/>
  <c r="X287" i="20"/>
  <c r="K280" i="20"/>
  <c r="G273" i="20"/>
  <c r="AA274" i="20"/>
  <c r="Y274" i="20"/>
  <c r="X256" i="20"/>
  <c r="Z302" i="20"/>
  <c r="AA265" i="20"/>
  <c r="T264" i="20"/>
  <c r="X244" i="20"/>
  <c r="L243" i="20"/>
  <c r="Z244" i="20"/>
  <c r="I231" i="20"/>
  <c r="I230" i="20" s="1"/>
  <c r="I121" i="20" s="1"/>
  <c r="I304" i="20" s="1"/>
  <c r="X219" i="20"/>
  <c r="Q218" i="20"/>
  <c r="AA219" i="20"/>
  <c r="AA215" i="20"/>
  <c r="Y215" i="20"/>
  <c r="T214" i="20"/>
  <c r="L167" i="20"/>
  <c r="Y168" i="20"/>
  <c r="Z219" i="20"/>
  <c r="AB219" i="20"/>
  <c r="V218" i="20"/>
  <c r="AA174" i="20"/>
  <c r="K127" i="20"/>
  <c r="G126" i="20"/>
  <c r="Z164" i="20"/>
  <c r="L163" i="20"/>
  <c r="Y148" i="20"/>
  <c r="L147" i="20"/>
  <c r="Z171" i="20"/>
  <c r="AA134" i="20"/>
  <c r="L139" i="20"/>
  <c r="P77" i="20"/>
  <c r="Q38" i="20"/>
  <c r="P105" i="20"/>
  <c r="P7" i="20" s="1"/>
  <c r="P95" i="20"/>
  <c r="L40" i="20"/>
  <c r="Z43" i="20"/>
  <c r="Q10" i="20"/>
  <c r="AB69" i="20"/>
  <c r="Z69" i="20"/>
  <c r="R70" i="20"/>
  <c r="R12" i="20"/>
  <c r="R11" i="20" s="1"/>
  <c r="X22" i="20"/>
  <c r="X12" i="20"/>
  <c r="Y12" i="20"/>
  <c r="L11" i="20"/>
  <c r="Z81" i="20"/>
  <c r="V48" i="20"/>
  <c r="X266" i="20"/>
  <c r="L265" i="20"/>
  <c r="Z266" i="20"/>
  <c r="AA232" i="20"/>
  <c r="T231" i="20"/>
  <c r="Y232" i="20"/>
  <c r="G230" i="20"/>
  <c r="K230" i="20" s="1"/>
  <c r="Y207" i="20"/>
  <c r="AA207" i="20"/>
  <c r="T206" i="20"/>
  <c r="K199" i="20"/>
  <c r="H198" i="20"/>
  <c r="AA113" i="20"/>
  <c r="L127" i="20"/>
  <c r="S38" i="20"/>
  <c r="S8" i="20" s="1"/>
  <c r="AB95" i="20"/>
  <c r="K203" i="20"/>
  <c r="G202" i="20"/>
  <c r="K202" i="20" s="1"/>
  <c r="L195" i="20"/>
  <c r="Z196" i="20"/>
  <c r="G264" i="20"/>
  <c r="K265" i="20"/>
  <c r="G138" i="20"/>
  <c r="K138" i="20" s="1"/>
  <c r="K139" i="20"/>
  <c r="AA142" i="20"/>
  <c r="T48" i="20"/>
  <c r="AA49" i="20"/>
  <c r="Y117" i="20"/>
  <c r="Z31" i="20"/>
  <c r="L30" i="20"/>
  <c r="X30" i="20" s="1"/>
  <c r="Q278" i="20"/>
  <c r="AB255" i="20"/>
  <c r="Q248" i="20"/>
  <c r="Y289" i="20"/>
  <c r="X289" i="20"/>
  <c r="Y266" i="20"/>
  <c r="P241" i="20"/>
  <c r="P240" i="20" s="1"/>
  <c r="P123" i="20" s="1"/>
  <c r="Z238" i="20"/>
  <c r="L237" i="20"/>
  <c r="AA199" i="20"/>
  <c r="T198" i="20"/>
  <c r="Y250" i="20"/>
  <c r="L249" i="20"/>
  <c r="X249" i="20" s="1"/>
  <c r="X238" i="20"/>
  <c r="L258" i="20"/>
  <c r="Y187" i="20"/>
  <c r="T186" i="20"/>
  <c r="AA187" i="20"/>
  <c r="L214" i="20"/>
  <c r="AA163" i="20"/>
  <c r="T162" i="20"/>
  <c r="Y163" i="20"/>
  <c r="Q194" i="20"/>
  <c r="T226" i="20"/>
  <c r="AA227" i="20"/>
  <c r="Y204" i="20"/>
  <c r="X228" i="20"/>
  <c r="L227" i="20"/>
  <c r="L135" i="20"/>
  <c r="X215" i="20"/>
  <c r="L151" i="20"/>
  <c r="Y152" i="20"/>
  <c r="L178" i="20"/>
  <c r="Z178" i="20" s="1"/>
  <c r="Y179" i="20"/>
  <c r="N121" i="20"/>
  <c r="N304" i="20" s="1"/>
  <c r="R96" i="20"/>
  <c r="X81" i="20"/>
  <c r="X101" i="20"/>
  <c r="Q100" i="20"/>
  <c r="T138" i="20"/>
  <c r="AA139" i="20"/>
  <c r="L97" i="20"/>
  <c r="Z98" i="20"/>
  <c r="Y98" i="20"/>
  <c r="G158" i="20"/>
  <c r="K158" i="20" s="1"/>
  <c r="K159" i="20"/>
  <c r="T126" i="20"/>
  <c r="AA127" i="20"/>
  <c r="J304" i="20"/>
  <c r="P125" i="20"/>
  <c r="P124" i="20" s="1"/>
  <c r="P121" i="20" s="1"/>
  <c r="H114" i="20"/>
  <c r="K116" i="20"/>
  <c r="P22" i="20"/>
  <c r="P10" i="20" s="1"/>
  <c r="P9" i="20" s="1"/>
  <c r="O8" i="20"/>
  <c r="L101" i="20"/>
  <c r="Z77" i="20"/>
  <c r="K101" i="20"/>
  <c r="G100" i="20"/>
  <c r="U69" i="20"/>
  <c r="U48" i="20" s="1"/>
  <c r="U38" i="20" s="1"/>
  <c r="U8" i="20" s="1"/>
  <c r="U304" i="20" s="1"/>
  <c r="AB100" i="20"/>
  <c r="V96" i="20"/>
  <c r="AB9" i="20"/>
  <c r="X297" i="20"/>
  <c r="Q296" i="20"/>
  <c r="L218" i="20"/>
  <c r="Z135" i="20"/>
  <c r="V134" i="20"/>
  <c r="AB162" i="20"/>
  <c r="L105" i="20"/>
  <c r="L95" i="20"/>
  <c r="Z95" i="20" s="1"/>
  <c r="Y106" i="20"/>
  <c r="X106" i="20"/>
  <c r="AA69" i="20"/>
  <c r="Y69" i="20"/>
  <c r="AA40" i="20"/>
  <c r="T39" i="20"/>
  <c r="Y40" i="20"/>
  <c r="AB40" i="20"/>
  <c r="R31" i="20"/>
  <c r="R30" i="20" s="1"/>
  <c r="AB275" i="20"/>
  <c r="V274" i="20"/>
  <c r="Z275" i="20"/>
  <c r="AB281" i="20"/>
  <c r="V278" i="20"/>
  <c r="Y288" i="20"/>
  <c r="K215" i="20"/>
  <c r="G214" i="20"/>
  <c r="K214" i="20" s="1"/>
  <c r="L186" i="20"/>
  <c r="L174" i="20"/>
  <c r="X174" i="20" s="1"/>
  <c r="Y175" i="20"/>
  <c r="AA130" i="20"/>
  <c r="X69" i="20"/>
  <c r="R123" i="20"/>
  <c r="L297" i="20"/>
  <c r="Z298" i="20"/>
  <c r="P271" i="20"/>
  <c r="P268" i="20" s="1"/>
  <c r="K275" i="20"/>
  <c r="G274" i="20"/>
  <c r="Y283" i="20"/>
  <c r="L280" i="20"/>
  <c r="L255" i="20"/>
  <c r="Z256" i="20"/>
  <c r="AA259" i="20"/>
  <c r="T258" i="20"/>
  <c r="Y259" i="20"/>
  <c r="AB259" i="20"/>
  <c r="Z224" i="20"/>
  <c r="L223" i="20"/>
  <c r="Q198" i="20"/>
  <c r="Z187" i="20"/>
  <c r="Y211" i="20"/>
  <c r="T210" i="20"/>
  <c r="AA211" i="20"/>
  <c r="Q241" i="20"/>
  <c r="X187" i="20"/>
  <c r="X196" i="20"/>
  <c r="L210" i="20"/>
  <c r="Z190" i="20"/>
  <c r="AA150" i="20"/>
  <c r="X214" i="20"/>
  <c r="L155" i="20"/>
  <c r="Y156" i="20"/>
  <c r="L131" i="20"/>
  <c r="Z132" i="20"/>
  <c r="Y132" i="20"/>
  <c r="O121" i="20"/>
  <c r="G146" i="20"/>
  <c r="K146" i="20" s="1"/>
  <c r="K147" i="20"/>
  <c r="P96" i="20"/>
  <c r="Y54" i="20"/>
  <c r="X54" i="20"/>
  <c r="X156" i="20"/>
  <c r="Y128" i="20"/>
  <c r="G162" i="20"/>
  <c r="K162" i="20" s="1"/>
  <c r="K163" i="20"/>
  <c r="AA146" i="20"/>
  <c r="R77" i="20"/>
  <c r="L274" i="20"/>
  <c r="X274" i="20" s="1"/>
  <c r="L115" i="20"/>
  <c r="Y119" i="20"/>
  <c r="X119" i="20"/>
  <c r="L109" i="20"/>
  <c r="Z110" i="20"/>
  <c r="P81" i="20"/>
  <c r="K69" i="20"/>
  <c r="G68" i="20"/>
  <c r="AB113" i="20"/>
  <c r="P31" i="20"/>
  <c r="P30" i="20" s="1"/>
  <c r="AA280" i="20"/>
  <c r="X280" i="20"/>
  <c r="Q273" i="20"/>
  <c r="AA273" i="20"/>
  <c r="T270" i="20"/>
  <c r="X259" i="20"/>
  <c r="Q258" i="20"/>
  <c r="Z280" i="20"/>
  <c r="AB280" i="20"/>
  <c r="V273" i="20"/>
  <c r="K255" i="20"/>
  <c r="G254" i="20"/>
  <c r="V248" i="20"/>
  <c r="AB249" i="20"/>
  <c r="Z200" i="20"/>
  <c r="Y200" i="20"/>
  <c r="L199" i="20"/>
  <c r="X199" i="20" s="1"/>
  <c r="Y22" i="20"/>
  <c r="L69" i="20"/>
  <c r="Y70" i="20"/>
  <c r="Z70" i="20"/>
  <c r="K115" i="20"/>
  <c r="G113" i="20"/>
  <c r="K113" i="20" s="1"/>
  <c r="Y301" i="20"/>
  <c r="AA301" i="20"/>
  <c r="T300" i="20"/>
  <c r="L281" i="20"/>
  <c r="Z284" i="20"/>
  <c r="AA279" i="20"/>
  <c r="T272" i="20"/>
  <c r="L182" i="20"/>
  <c r="Y183" i="20"/>
  <c r="V232" i="20"/>
  <c r="AB233" i="20"/>
  <c r="Z233" i="20"/>
  <c r="Y219" i="20"/>
  <c r="Z128" i="20"/>
  <c r="Z117" i="20"/>
  <c r="L116" i="20"/>
  <c r="Y287" i="20"/>
  <c r="AA297" i="20"/>
  <c r="T296" i="20"/>
  <c r="Y297" i="20"/>
  <c r="Y285" i="20"/>
  <c r="L282" i="20"/>
  <c r="X285" i="20"/>
  <c r="G300" i="20"/>
  <c r="K300" i="20" s="1"/>
  <c r="K301" i="20"/>
  <c r="AA281" i="20"/>
  <c r="T278" i="20"/>
  <c r="T271" i="20" s="1"/>
  <c r="Y281" i="20"/>
  <c r="AA243" i="20"/>
  <c r="T242" i="20"/>
  <c r="AB242" i="20" s="1"/>
  <c r="Y243" i="20"/>
  <c r="Q206" i="20"/>
  <c r="X206" i="20" s="1"/>
  <c r="X207" i="20"/>
  <c r="AA195" i="20"/>
  <c r="T194" i="20"/>
  <c r="G242" i="20"/>
  <c r="K243" i="20"/>
  <c r="Y196" i="20"/>
  <c r="X186" i="20"/>
  <c r="Y203" i="20"/>
  <c r="AA203" i="20"/>
  <c r="T202" i="20"/>
  <c r="Q182" i="20"/>
  <c r="X183" i="20"/>
  <c r="AA183" i="20"/>
  <c r="X178" i="20"/>
  <c r="AA166" i="20"/>
  <c r="L159" i="20"/>
  <c r="Y160" i="20"/>
  <c r="K105" i="20"/>
  <c r="G7" i="20"/>
  <c r="AB163" i="20"/>
  <c r="Z88" i="20"/>
  <c r="Y88" i="20"/>
  <c r="Y93" i="20"/>
  <c r="P93" i="20"/>
  <c r="P88" i="20" s="1"/>
  <c r="Z93" i="20"/>
  <c r="X93" i="20"/>
  <c r="R93" i="20"/>
  <c r="R88" i="20" s="1"/>
  <c r="S121" i="20"/>
  <c r="AA249" i="20"/>
  <c r="R125" i="20"/>
  <c r="R124" i="20" s="1"/>
  <c r="R121" i="20" s="1"/>
  <c r="Y109" i="20"/>
  <c r="Z41" i="20"/>
  <c r="R22" i="20"/>
  <c r="G10" i="20"/>
  <c r="K11" i="20"/>
  <c r="X144" i="20"/>
  <c r="R81" i="20"/>
  <c r="Y81" i="20"/>
  <c r="Y77" i="20"/>
  <c r="Z54" i="20"/>
  <c r="G134" i="20"/>
  <c r="K134" i="20" s="1"/>
  <c r="K135" i="20"/>
  <c r="O123" i="19"/>
  <c r="M95" i="19"/>
  <c r="J94" i="19"/>
  <c r="M94" i="19" s="1"/>
  <c r="J70" i="19"/>
  <c r="O71" i="19"/>
  <c r="M71" i="19"/>
  <c r="H99" i="19"/>
  <c r="H65" i="19"/>
  <c r="M66" i="19"/>
  <c r="O11" i="19"/>
  <c r="K10" i="19"/>
  <c r="H60" i="19"/>
  <c r="M24" i="19"/>
  <c r="K78" i="19"/>
  <c r="O79" i="19"/>
  <c r="N79" i="19"/>
  <c r="O64" i="19"/>
  <c r="N24" i="19"/>
  <c r="H79" i="19"/>
  <c r="K112" i="19"/>
  <c r="O114" i="19"/>
  <c r="K68" i="19"/>
  <c r="N69" i="19"/>
  <c r="N95" i="19"/>
  <c r="O95" i="19"/>
  <c r="K94" i="19"/>
  <c r="M61" i="19"/>
  <c r="O127" i="19"/>
  <c r="J126" i="19"/>
  <c r="M127" i="19"/>
  <c r="K99" i="19"/>
  <c r="N100" i="19"/>
  <c r="O100" i="19"/>
  <c r="J55" i="19"/>
  <c r="N80" i="19"/>
  <c r="J108" i="19"/>
  <c r="J54" i="19"/>
  <c r="H115" i="19"/>
  <c r="N118" i="19"/>
  <c r="J78" i="19"/>
  <c r="H11" i="19"/>
  <c r="F130" i="19"/>
  <c r="M120" i="19"/>
  <c r="H116" i="19"/>
  <c r="N120" i="19"/>
  <c r="H90" i="19"/>
  <c r="J9" i="19"/>
  <c r="O115" i="19"/>
  <c r="K113" i="19"/>
  <c r="M76" i="19"/>
  <c r="J74" i="19"/>
  <c r="M74" i="19" s="1"/>
  <c r="J98" i="19"/>
  <c r="L130" i="19"/>
  <c r="N56" i="19"/>
  <c r="O56" i="19"/>
  <c r="K55" i="19"/>
  <c r="L10" i="19"/>
  <c r="L9" i="19" s="1"/>
  <c r="L8" i="19" s="1"/>
  <c r="O76" i="19"/>
  <c r="M80" i="19"/>
  <c r="N66" i="19"/>
  <c r="G110" i="19"/>
  <c r="G109" i="19" s="1"/>
  <c r="G108" i="19" s="1"/>
  <c r="G106" i="19" s="1"/>
  <c r="G104" i="19" s="1"/>
  <c r="G50" i="19" s="1"/>
  <c r="G130" i="19" s="1"/>
  <c r="H111" i="19"/>
  <c r="J107" i="19"/>
  <c r="N31" i="19"/>
  <c r="O109" i="19"/>
  <c r="H68" i="19"/>
  <c r="H45" i="19"/>
  <c r="M125" i="19"/>
  <c r="H124" i="19"/>
  <c r="N125" i="19"/>
  <c r="K44" i="19"/>
  <c r="O45" i="19"/>
  <c r="N45" i="19"/>
  <c r="M100" i="19"/>
  <c r="O74" i="19"/>
  <c r="N74" i="19"/>
  <c r="H56" i="19"/>
  <c r="N61" i="19"/>
  <c r="K60" i="19"/>
  <c r="O61" i="19"/>
  <c r="K91" i="18"/>
  <c r="J90" i="18"/>
  <c r="H18" i="18"/>
  <c r="K19" i="18"/>
  <c r="I98" i="18"/>
  <c r="J78" i="18"/>
  <c r="H87" i="18"/>
  <c r="I88" i="18"/>
  <c r="K88" i="18"/>
  <c r="H90" i="18"/>
  <c r="H102" i="18"/>
  <c r="I26" i="18"/>
  <c r="I35" i="18"/>
  <c r="K35" i="18"/>
  <c r="H13" i="18"/>
  <c r="K14" i="18"/>
  <c r="K59" i="18"/>
  <c r="J58" i="18"/>
  <c r="K21" i="18"/>
  <c r="H53" i="18"/>
  <c r="K54" i="18"/>
  <c r="I81" i="18"/>
  <c r="H80" i="18"/>
  <c r="K30" i="18"/>
  <c r="H56" i="18"/>
  <c r="K26" i="18"/>
  <c r="J17" i="18"/>
  <c r="K18" i="18"/>
  <c r="H95" i="18"/>
  <c r="K96" i="18"/>
  <c r="I71" i="18"/>
  <c r="H70" i="18"/>
  <c r="H30" i="18"/>
  <c r="I30" i="18" s="1"/>
  <c r="I31" i="18"/>
  <c r="K31" i="18"/>
  <c r="H43" i="18"/>
  <c r="I45" i="18"/>
  <c r="K45" i="18"/>
  <c r="H65" i="18"/>
  <c r="I66" i="18"/>
  <c r="K66" i="18"/>
  <c r="H75" i="18"/>
  <c r="K76" i="18"/>
  <c r="K98" i="18"/>
  <c r="T268" i="20" l="1"/>
  <c r="X105" i="20"/>
  <c r="Y105" i="20"/>
  <c r="AA48" i="20"/>
  <c r="AA254" i="20"/>
  <c r="T253" i="20"/>
  <c r="AB254" i="20"/>
  <c r="K100" i="20"/>
  <c r="G96" i="20"/>
  <c r="K96" i="20" s="1"/>
  <c r="AA226" i="20"/>
  <c r="Y226" i="20"/>
  <c r="AA186" i="20"/>
  <c r="Y186" i="20"/>
  <c r="X127" i="20"/>
  <c r="Z127" i="20"/>
  <c r="L126" i="20"/>
  <c r="Z105" i="20"/>
  <c r="AB300" i="20"/>
  <c r="L278" i="20"/>
  <c r="AB248" i="20"/>
  <c r="Z248" i="20"/>
  <c r="X258" i="20"/>
  <c r="Q253" i="20"/>
  <c r="L113" i="20"/>
  <c r="Z115" i="20"/>
  <c r="X115" i="20"/>
  <c r="Y115" i="20"/>
  <c r="Z210" i="20"/>
  <c r="Z223" i="20"/>
  <c r="X223" i="20"/>
  <c r="L222" i="20"/>
  <c r="Y223" i="20"/>
  <c r="L273" i="20"/>
  <c r="Y280" i="20"/>
  <c r="Y127" i="20"/>
  <c r="G263" i="20"/>
  <c r="K264" i="20"/>
  <c r="AA206" i="20"/>
  <c r="Y206" i="20"/>
  <c r="AA231" i="20"/>
  <c r="T230" i="20"/>
  <c r="X10" i="20"/>
  <c r="Q9" i="20"/>
  <c r="AA10" i="20"/>
  <c r="L162" i="20"/>
  <c r="X163" i="20"/>
  <c r="Z163" i="20"/>
  <c r="V241" i="20"/>
  <c r="L300" i="20"/>
  <c r="X301" i="20"/>
  <c r="Z279" i="20"/>
  <c r="V272" i="20"/>
  <c r="AB7" i="20"/>
  <c r="Z301" i="20"/>
  <c r="X278" i="20"/>
  <c r="L194" i="20"/>
  <c r="Y194" i="20" s="1"/>
  <c r="Z195" i="20"/>
  <c r="K198" i="20"/>
  <c r="H125" i="20"/>
  <c r="H124" i="20" s="1"/>
  <c r="H121" i="20" s="1"/>
  <c r="Z265" i="20"/>
  <c r="L264" i="20"/>
  <c r="X265" i="20"/>
  <c r="X139" i="20"/>
  <c r="Z139" i="20"/>
  <c r="L138" i="20"/>
  <c r="AA214" i="20"/>
  <c r="Y214" i="20"/>
  <c r="Y195" i="20"/>
  <c r="X273" i="20"/>
  <c r="Q270" i="20"/>
  <c r="L158" i="20"/>
  <c r="Y159" i="20"/>
  <c r="X159" i="20"/>
  <c r="Z159" i="20"/>
  <c r="X182" i="20"/>
  <c r="AA182" i="20"/>
  <c r="L279" i="20"/>
  <c r="X282" i="20"/>
  <c r="Y282" i="20"/>
  <c r="Y182" i="20"/>
  <c r="Q125" i="20"/>
  <c r="G253" i="20"/>
  <c r="K254" i="20"/>
  <c r="Z109" i="20"/>
  <c r="X109" i="20"/>
  <c r="L154" i="20"/>
  <c r="Y155" i="20"/>
  <c r="X155" i="20"/>
  <c r="Z155" i="20"/>
  <c r="AA210" i="20"/>
  <c r="Y210" i="20"/>
  <c r="L296" i="20"/>
  <c r="Z297" i="20"/>
  <c r="Z281" i="20"/>
  <c r="V125" i="20"/>
  <c r="Q96" i="20"/>
  <c r="L150" i="20"/>
  <c r="Y151" i="20"/>
  <c r="X151" i="20"/>
  <c r="Z151" i="20"/>
  <c r="Z182" i="20"/>
  <c r="Z258" i="20"/>
  <c r="AA198" i="20"/>
  <c r="AA248" i="20"/>
  <c r="AB48" i="20"/>
  <c r="V38" i="20"/>
  <c r="L242" i="20"/>
  <c r="X243" i="20"/>
  <c r="Z243" i="20"/>
  <c r="Z282" i="20"/>
  <c r="L202" i="20"/>
  <c r="X203" i="20"/>
  <c r="Z203" i="20"/>
  <c r="Y170" i="20"/>
  <c r="X170" i="20"/>
  <c r="V231" i="20"/>
  <c r="AB232" i="20"/>
  <c r="Z232" i="20"/>
  <c r="L130" i="20"/>
  <c r="Y131" i="20"/>
  <c r="X131" i="20"/>
  <c r="Z131" i="20"/>
  <c r="L236" i="20"/>
  <c r="Y237" i="20"/>
  <c r="X237" i="20"/>
  <c r="Z237" i="20"/>
  <c r="AA264" i="20"/>
  <c r="T263" i="20"/>
  <c r="AB264" i="20"/>
  <c r="Y264" i="20"/>
  <c r="K279" i="20"/>
  <c r="G272" i="20"/>
  <c r="AA190" i="20"/>
  <c r="Y190" i="20"/>
  <c r="AA296" i="20"/>
  <c r="AA138" i="20"/>
  <c r="AA278" i="20"/>
  <c r="Y278" i="20"/>
  <c r="X210" i="20"/>
  <c r="Q271" i="20"/>
  <c r="T38" i="20"/>
  <c r="AA39" i="20"/>
  <c r="AB39" i="20"/>
  <c r="AA126" i="20"/>
  <c r="T125" i="20"/>
  <c r="L96" i="20"/>
  <c r="Z97" i="20"/>
  <c r="Y97" i="20"/>
  <c r="X97" i="20"/>
  <c r="X195" i="20"/>
  <c r="R10" i="20"/>
  <c r="R9" i="20" s="1"/>
  <c r="AB218" i="20"/>
  <c r="Z218" i="20"/>
  <c r="L166" i="20"/>
  <c r="Y167" i="20"/>
  <c r="Z167" i="20"/>
  <c r="X167" i="20"/>
  <c r="X218" i="20"/>
  <c r="AA218" i="20"/>
  <c r="K273" i="20"/>
  <c r="G270" i="20"/>
  <c r="K270" i="20" s="1"/>
  <c r="Q269" i="20"/>
  <c r="P69" i="20"/>
  <c r="L198" i="20"/>
  <c r="Z199" i="20"/>
  <c r="Y178" i="20"/>
  <c r="L248" i="20"/>
  <c r="X248" i="20" s="1"/>
  <c r="Y249" i="20"/>
  <c r="Z249" i="20"/>
  <c r="Q240" i="20"/>
  <c r="AA258" i="20"/>
  <c r="Y258" i="20"/>
  <c r="AB258" i="20"/>
  <c r="Z255" i="20"/>
  <c r="X255" i="20"/>
  <c r="L254" i="20"/>
  <c r="Y254" i="20" s="1"/>
  <c r="Z186" i="20"/>
  <c r="Z278" i="20"/>
  <c r="AB278" i="20"/>
  <c r="X296" i="20"/>
  <c r="O304" i="20"/>
  <c r="Z227" i="20"/>
  <c r="X227" i="20"/>
  <c r="L226" i="20"/>
  <c r="Y162" i="20"/>
  <c r="AA162" i="20"/>
  <c r="Z30" i="20"/>
  <c r="Y30" i="20"/>
  <c r="L142" i="20"/>
  <c r="Y143" i="20"/>
  <c r="X143" i="20"/>
  <c r="Z143" i="20"/>
  <c r="G9" i="20"/>
  <c r="K10" i="20"/>
  <c r="K7" i="20"/>
  <c r="L7" i="20" s="1"/>
  <c r="Z7" i="20" s="1"/>
  <c r="AA202" i="20"/>
  <c r="Y202" i="20"/>
  <c r="G241" i="20"/>
  <c r="K242" i="20"/>
  <c r="T269" i="20"/>
  <c r="AA272" i="20"/>
  <c r="Y300" i="20"/>
  <c r="AA300" i="20"/>
  <c r="AA270" i="20"/>
  <c r="AA194" i="20"/>
  <c r="AA242" i="20"/>
  <c r="T241" i="20"/>
  <c r="Y242" i="20"/>
  <c r="L114" i="20"/>
  <c r="X116" i="20"/>
  <c r="Y116" i="20"/>
  <c r="Z116" i="20"/>
  <c r="AB296" i="20"/>
  <c r="Z273" i="20"/>
  <c r="V270" i="20"/>
  <c r="AB273" i="20"/>
  <c r="K68" i="20"/>
  <c r="L68" i="20" s="1"/>
  <c r="G63" i="20"/>
  <c r="K274" i="20"/>
  <c r="G271" i="20"/>
  <c r="Y174" i="20"/>
  <c r="AB274" i="20"/>
  <c r="Z274" i="20"/>
  <c r="V271" i="20"/>
  <c r="X95" i="20"/>
  <c r="Y95" i="20"/>
  <c r="Y218" i="20"/>
  <c r="L100" i="20"/>
  <c r="Y100" i="20" s="1"/>
  <c r="Z101" i="20"/>
  <c r="H112" i="20"/>
  <c r="K114" i="20"/>
  <c r="Y139" i="20"/>
  <c r="L134" i="20"/>
  <c r="X135" i="20"/>
  <c r="Y135" i="20"/>
  <c r="Y227" i="20"/>
  <c r="Z214" i="20"/>
  <c r="Y199" i="20"/>
  <c r="X281" i="20"/>
  <c r="K231" i="20"/>
  <c r="L10" i="20"/>
  <c r="X11" i="20"/>
  <c r="Y11" i="20"/>
  <c r="Z11" i="20"/>
  <c r="R69" i="20"/>
  <c r="L39" i="20"/>
  <c r="Y39" i="20" s="1"/>
  <c r="X40" i="20"/>
  <c r="Z40" i="20"/>
  <c r="Z147" i="20"/>
  <c r="L146" i="20"/>
  <c r="X147" i="20"/>
  <c r="Y147" i="20"/>
  <c r="K126" i="20"/>
  <c r="G125" i="20"/>
  <c r="Z174" i="20"/>
  <c r="Y265" i="20"/>
  <c r="AA100" i="20"/>
  <c r="T96" i="20"/>
  <c r="Y255" i="20"/>
  <c r="O55" i="19"/>
  <c r="K53" i="19"/>
  <c r="N68" i="19"/>
  <c r="O10" i="19"/>
  <c r="K9" i="19"/>
  <c r="H64" i="19"/>
  <c r="N65" i="19"/>
  <c r="M65" i="19"/>
  <c r="O60" i="19"/>
  <c r="K54" i="19"/>
  <c r="N60" i="19"/>
  <c r="H123" i="19"/>
  <c r="M124" i="19"/>
  <c r="N124" i="19"/>
  <c r="H89" i="19"/>
  <c r="J106" i="19"/>
  <c r="O108" i="19"/>
  <c r="O94" i="19"/>
  <c r="N94" i="19"/>
  <c r="J69" i="19"/>
  <c r="M70" i="19"/>
  <c r="O70" i="19"/>
  <c r="O113" i="19"/>
  <c r="K107" i="19"/>
  <c r="H10" i="19"/>
  <c r="M11" i="19"/>
  <c r="H113" i="19"/>
  <c r="M115" i="19"/>
  <c r="N99" i="19"/>
  <c r="O99" i="19"/>
  <c r="K98" i="19"/>
  <c r="K89" i="19"/>
  <c r="N11" i="19"/>
  <c r="H44" i="19"/>
  <c r="M45" i="19"/>
  <c r="J105" i="19"/>
  <c r="J52" i="19"/>
  <c r="O112" i="19"/>
  <c r="K106" i="19"/>
  <c r="N90" i="19"/>
  <c r="H98" i="19"/>
  <c r="H55" i="19"/>
  <c r="O44" i="19"/>
  <c r="N44" i="19"/>
  <c r="M99" i="19"/>
  <c r="N115" i="19"/>
  <c r="H114" i="19"/>
  <c r="M116" i="19"/>
  <c r="N116" i="19"/>
  <c r="J77" i="19"/>
  <c r="M78" i="19"/>
  <c r="J89" i="19"/>
  <c r="M56" i="19"/>
  <c r="M126" i="19"/>
  <c r="O126" i="19"/>
  <c r="H78" i="19"/>
  <c r="H54" i="19"/>
  <c r="M60" i="19"/>
  <c r="N111" i="19"/>
  <c r="M111" i="19"/>
  <c r="H110" i="19"/>
  <c r="M98" i="19"/>
  <c r="J8" i="19"/>
  <c r="M79" i="19"/>
  <c r="M90" i="19"/>
  <c r="J53" i="19"/>
  <c r="M55" i="19"/>
  <c r="O78" i="19"/>
  <c r="K77" i="19"/>
  <c r="N78" i="19"/>
  <c r="H94" i="18"/>
  <c r="I95" i="18"/>
  <c r="K95" i="18"/>
  <c r="I65" i="18"/>
  <c r="H64" i="18"/>
  <c r="K65" i="18"/>
  <c r="H79" i="18"/>
  <c r="I80" i="18"/>
  <c r="K80" i="18"/>
  <c r="K58" i="18"/>
  <c r="J57" i="18"/>
  <c r="I70" i="18"/>
  <c r="H69" i="18"/>
  <c r="K70" i="18"/>
  <c r="J11" i="18"/>
  <c r="H86" i="18"/>
  <c r="I87" i="18"/>
  <c r="K87" i="18"/>
  <c r="H74" i="18"/>
  <c r="I75" i="18"/>
  <c r="K75" i="18"/>
  <c r="I60" i="18"/>
  <c r="I55" i="18"/>
  <c r="I100" i="18"/>
  <c r="I67" i="18"/>
  <c r="I39" i="18"/>
  <c r="I59" i="18"/>
  <c r="I20" i="18"/>
  <c r="I92" i="18"/>
  <c r="I47" i="18"/>
  <c r="I32" i="18"/>
  <c r="I42" i="18"/>
  <c r="I33" i="18"/>
  <c r="I72" i="18"/>
  <c r="I22" i="18"/>
  <c r="I101" i="18"/>
  <c r="I34" i="18"/>
  <c r="I15" i="18"/>
  <c r="I46" i="18"/>
  <c r="I82" i="18"/>
  <c r="I99" i="18"/>
  <c r="I24" i="18"/>
  <c r="I77" i="18"/>
  <c r="I97" i="18"/>
  <c r="I44" i="18"/>
  <c r="I29" i="18"/>
  <c r="I25" i="18"/>
  <c r="I61" i="18"/>
  <c r="I38" i="18"/>
  <c r="I48" i="18"/>
  <c r="I28" i="18"/>
  <c r="I83" i="18"/>
  <c r="I16" i="18"/>
  <c r="I37" i="18"/>
  <c r="I58" i="18"/>
  <c r="I27" i="18"/>
  <c r="I40" i="18"/>
  <c r="I89" i="18"/>
  <c r="I23" i="18"/>
  <c r="I36" i="18"/>
  <c r="I73" i="18"/>
  <c r="I93" i="18"/>
  <c r="I21" i="18"/>
  <c r="I19" i="18"/>
  <c r="I76" i="18"/>
  <c r="I43" i="18"/>
  <c r="H41" i="18"/>
  <c r="K43" i="18"/>
  <c r="I56" i="18"/>
  <c r="H52" i="18"/>
  <c r="I53" i="18"/>
  <c r="K53" i="18"/>
  <c r="I14" i="18"/>
  <c r="I91" i="18"/>
  <c r="I18" i="18"/>
  <c r="H17" i="18"/>
  <c r="I17" i="18" s="1"/>
  <c r="I96" i="18"/>
  <c r="I57" i="18"/>
  <c r="I54" i="18"/>
  <c r="H12" i="18"/>
  <c r="I13" i="18"/>
  <c r="K13" i="18"/>
  <c r="I90" i="18"/>
  <c r="J85" i="18"/>
  <c r="K90" i="18"/>
  <c r="X146" i="20" l="1"/>
  <c r="Z146" i="20"/>
  <c r="Y146" i="20"/>
  <c r="Q123" i="20"/>
  <c r="X270" i="20"/>
  <c r="Z138" i="20"/>
  <c r="X138" i="20"/>
  <c r="V269" i="20"/>
  <c r="Q8" i="20"/>
  <c r="AA9" i="20"/>
  <c r="Z96" i="20"/>
  <c r="G240" i="20"/>
  <c r="K241" i="20"/>
  <c r="AB231" i="20"/>
  <c r="V230" i="20"/>
  <c r="X96" i="20"/>
  <c r="L125" i="20"/>
  <c r="Z125" i="20" s="1"/>
  <c r="Z126" i="20"/>
  <c r="X126" i="20"/>
  <c r="AB270" i="20"/>
  <c r="Z270" i="20"/>
  <c r="X226" i="20"/>
  <c r="Z226" i="20"/>
  <c r="AA125" i="20"/>
  <c r="T124" i="20"/>
  <c r="Y125" i="20"/>
  <c r="Y138" i="20"/>
  <c r="X100" i="20"/>
  <c r="G252" i="20"/>
  <c r="K252" i="20" s="1"/>
  <c r="K253" i="20"/>
  <c r="X162" i="20"/>
  <c r="Z162" i="20"/>
  <c r="G262" i="20"/>
  <c r="K262" i="20" s="1"/>
  <c r="K263" i="20"/>
  <c r="L270" i="20"/>
  <c r="Y273" i="20"/>
  <c r="Z113" i="20"/>
  <c r="Y113" i="20"/>
  <c r="X113" i="20"/>
  <c r="Y150" i="20"/>
  <c r="Z150" i="20"/>
  <c r="X150" i="20"/>
  <c r="X222" i="20"/>
  <c r="Z222" i="20"/>
  <c r="Y222" i="20"/>
  <c r="K112" i="20"/>
  <c r="H304" i="20"/>
  <c r="K9" i="20"/>
  <c r="AA38" i="20"/>
  <c r="T8" i="20"/>
  <c r="K272" i="20"/>
  <c r="G269" i="20"/>
  <c r="Z296" i="20"/>
  <c r="AA253" i="20"/>
  <c r="T252" i="20"/>
  <c r="AB253" i="20"/>
  <c r="K271" i="20"/>
  <c r="G268" i="20"/>
  <c r="K268" i="20" s="1"/>
  <c r="L112" i="20"/>
  <c r="X114" i="20"/>
  <c r="Z114" i="20"/>
  <c r="Y114" i="20"/>
  <c r="Q268" i="20"/>
  <c r="X271" i="20"/>
  <c r="X130" i="20"/>
  <c r="Z130" i="20"/>
  <c r="Y130" i="20"/>
  <c r="L241" i="20"/>
  <c r="Z242" i="20"/>
  <c r="X242" i="20"/>
  <c r="AB125" i="20"/>
  <c r="V124" i="20"/>
  <c r="Y154" i="20"/>
  <c r="X154" i="20"/>
  <c r="Z154" i="20"/>
  <c r="Q124" i="20"/>
  <c r="L272" i="20"/>
  <c r="Z272" i="20" s="1"/>
  <c r="X279" i="20"/>
  <c r="Y279" i="20"/>
  <c r="X300" i="20"/>
  <c r="AA230" i="20"/>
  <c r="AA271" i="20"/>
  <c r="Z68" i="20"/>
  <c r="R68" i="20"/>
  <c r="R63" i="20" s="1"/>
  <c r="R49" i="20" s="1"/>
  <c r="R48" i="20" s="1"/>
  <c r="R38" i="20" s="1"/>
  <c r="R8" i="20" s="1"/>
  <c r="R304" i="20" s="1"/>
  <c r="Y68" i="20"/>
  <c r="P68" i="20"/>
  <c r="P63" i="20" s="1"/>
  <c r="P49" i="20" s="1"/>
  <c r="P48" i="20" s="1"/>
  <c r="P38" i="20" s="1"/>
  <c r="P8" i="20" s="1"/>
  <c r="P304" i="20" s="1"/>
  <c r="X68" i="20"/>
  <c r="L63" i="20"/>
  <c r="L253" i="20"/>
  <c r="Y253" i="20" s="1"/>
  <c r="X254" i="20"/>
  <c r="Z254" i="20"/>
  <c r="Q122" i="20"/>
  <c r="Y96" i="20"/>
  <c r="AA96" i="20"/>
  <c r="Z39" i="20"/>
  <c r="X39" i="20"/>
  <c r="L9" i="20"/>
  <c r="Z10" i="20"/>
  <c r="Y10" i="20"/>
  <c r="X134" i="20"/>
  <c r="Y134" i="20"/>
  <c r="Z100" i="20"/>
  <c r="AB271" i="20"/>
  <c r="V268" i="20"/>
  <c r="L271" i="20"/>
  <c r="AA269" i="20"/>
  <c r="T122" i="20"/>
  <c r="Y7" i="20"/>
  <c r="X7" i="20"/>
  <c r="Y248" i="20"/>
  <c r="Z198" i="20"/>
  <c r="Y166" i="20"/>
  <c r="X166" i="20"/>
  <c r="Z166" i="20"/>
  <c r="Y126" i="20"/>
  <c r="Y296" i="20"/>
  <c r="X202" i="20"/>
  <c r="Z202" i="20"/>
  <c r="Y198" i="20"/>
  <c r="Z134" i="20"/>
  <c r="Y158" i="20"/>
  <c r="Z158" i="20"/>
  <c r="X158" i="20"/>
  <c r="Q252" i="20"/>
  <c r="Z300" i="20"/>
  <c r="AA268" i="20"/>
  <c r="Z194" i="20"/>
  <c r="G124" i="20"/>
  <c r="K125" i="20"/>
  <c r="X194" i="20"/>
  <c r="K63" i="20"/>
  <c r="G49" i="20"/>
  <c r="AA241" i="20"/>
  <c r="T240" i="20"/>
  <c r="X142" i="20"/>
  <c r="Y142" i="20"/>
  <c r="Z142" i="20"/>
  <c r="AA263" i="20"/>
  <c r="T262" i="20"/>
  <c r="AB263" i="20"/>
  <c r="L231" i="20"/>
  <c r="Z231" i="20" s="1"/>
  <c r="Z236" i="20"/>
  <c r="Y236" i="20"/>
  <c r="X236" i="20"/>
  <c r="AB38" i="20"/>
  <c r="V8" i="20"/>
  <c r="X198" i="20"/>
  <c r="L263" i="20"/>
  <c r="X264" i="20"/>
  <c r="Z264" i="20"/>
  <c r="AB241" i="20"/>
  <c r="V240" i="20"/>
  <c r="AB96" i="20"/>
  <c r="O89" i="19"/>
  <c r="N89" i="19"/>
  <c r="K88" i="19"/>
  <c r="K104" i="19"/>
  <c r="O106" i="19"/>
  <c r="O98" i="19"/>
  <c r="N98" i="19"/>
  <c r="H122" i="19"/>
  <c r="M123" i="19"/>
  <c r="N123" i="19"/>
  <c r="M53" i="19"/>
  <c r="H109" i="19"/>
  <c r="M110" i="19"/>
  <c r="N110" i="19"/>
  <c r="H112" i="19"/>
  <c r="M114" i="19"/>
  <c r="N114" i="19"/>
  <c r="J104" i="19"/>
  <c r="H52" i="19"/>
  <c r="M89" i="19"/>
  <c r="J88" i="19"/>
  <c r="M88" i="19" s="1"/>
  <c r="H53" i="19"/>
  <c r="M44" i="19"/>
  <c r="H9" i="19"/>
  <c r="M10" i="19"/>
  <c r="M69" i="19"/>
  <c r="J68" i="19"/>
  <c r="O69" i="19"/>
  <c r="N64" i="19"/>
  <c r="M64" i="19"/>
  <c r="N55" i="19"/>
  <c r="M54" i="19"/>
  <c r="K105" i="19"/>
  <c r="O107" i="19"/>
  <c r="H88" i="19"/>
  <c r="N54" i="19"/>
  <c r="K52" i="19"/>
  <c r="O54" i="19"/>
  <c r="N9" i="19"/>
  <c r="K8" i="19"/>
  <c r="O9" i="19"/>
  <c r="O53" i="19"/>
  <c r="N53" i="19"/>
  <c r="O77" i="19"/>
  <c r="K75" i="19"/>
  <c r="H77" i="19"/>
  <c r="J75" i="19"/>
  <c r="M77" i="19"/>
  <c r="J49" i="19"/>
  <c r="M52" i="19"/>
  <c r="H107" i="19"/>
  <c r="M113" i="19"/>
  <c r="N113" i="19"/>
  <c r="N10" i="19"/>
  <c r="I69" i="18"/>
  <c r="H68" i="18"/>
  <c r="K69" i="18"/>
  <c r="H78" i="18"/>
  <c r="I79" i="18"/>
  <c r="K79" i="18"/>
  <c r="I94" i="18"/>
  <c r="K94" i="18"/>
  <c r="I52" i="18"/>
  <c r="H51" i="18"/>
  <c r="K52" i="18"/>
  <c r="H85" i="18"/>
  <c r="I86" i="18"/>
  <c r="K86" i="18"/>
  <c r="K57" i="18"/>
  <c r="J56" i="18"/>
  <c r="H63" i="18"/>
  <c r="I64" i="18"/>
  <c r="K64" i="18"/>
  <c r="K17" i="18"/>
  <c r="I12" i="18"/>
  <c r="H11" i="18"/>
  <c r="K12" i="18"/>
  <c r="J10" i="18"/>
  <c r="K11" i="18"/>
  <c r="J84" i="18"/>
  <c r="I41" i="18"/>
  <c r="H9" i="18"/>
  <c r="K41" i="18"/>
  <c r="I74" i="18"/>
  <c r="K74" i="18"/>
  <c r="L240" i="20" l="1"/>
  <c r="Y240" i="20" s="1"/>
  <c r="X241" i="20"/>
  <c r="K240" i="20"/>
  <c r="G123" i="20"/>
  <c r="K123" i="20" s="1"/>
  <c r="Q121" i="20"/>
  <c r="Q304" i="20" s="1"/>
  <c r="V121" i="20"/>
  <c r="AB124" i="20"/>
  <c r="Z241" i="20"/>
  <c r="AA262" i="20"/>
  <c r="AB262" i="20"/>
  <c r="AA240" i="20"/>
  <c r="T123" i="20"/>
  <c r="AB268" i="20"/>
  <c r="Z63" i="20"/>
  <c r="Y63" i="20"/>
  <c r="X63" i="20"/>
  <c r="L49" i="20"/>
  <c r="X125" i="20"/>
  <c r="Y270" i="20"/>
  <c r="AA124" i="20"/>
  <c r="Y124" i="20"/>
  <c r="T121" i="20"/>
  <c r="T304" i="20" s="1"/>
  <c r="AB230" i="20"/>
  <c r="L262" i="20"/>
  <c r="Z263" i="20"/>
  <c r="X263" i="20"/>
  <c r="Z240" i="20"/>
  <c r="AB240" i="20"/>
  <c r="V123" i="20"/>
  <c r="K124" i="20"/>
  <c r="G121" i="20"/>
  <c r="K121" i="20" s="1"/>
  <c r="X252" i="20"/>
  <c r="K269" i="20"/>
  <c r="G122" i="20"/>
  <c r="K122" i="20" s="1"/>
  <c r="Z9" i="20"/>
  <c r="Y9" i="20"/>
  <c r="Y263" i="20"/>
  <c r="L268" i="20"/>
  <c r="Z268" i="20" s="1"/>
  <c r="Y271" i="20"/>
  <c r="AB8" i="20"/>
  <c r="L230" i="20"/>
  <c r="X231" i="20"/>
  <c r="Y231" i="20"/>
  <c r="Y241" i="20"/>
  <c r="X253" i="20"/>
  <c r="AA122" i="20"/>
  <c r="Z271" i="20"/>
  <c r="X9" i="20"/>
  <c r="L252" i="20"/>
  <c r="Z253" i="20"/>
  <c r="L269" i="20"/>
  <c r="Y272" i="20"/>
  <c r="X272" i="20"/>
  <c r="G48" i="20"/>
  <c r="K49" i="20"/>
  <c r="Z112" i="20"/>
  <c r="Y112" i="20"/>
  <c r="X112" i="20"/>
  <c r="Y252" i="20"/>
  <c r="AA252" i="20"/>
  <c r="AB252" i="20"/>
  <c r="AA8" i="20"/>
  <c r="L124" i="20"/>
  <c r="Z269" i="20"/>
  <c r="V122" i="20"/>
  <c r="V304" i="20" s="1"/>
  <c r="O75" i="19"/>
  <c r="K51" i="19"/>
  <c r="O8" i="19"/>
  <c r="N8" i="19"/>
  <c r="H105" i="19"/>
  <c r="M107" i="19"/>
  <c r="J51" i="19"/>
  <c r="M75" i="19"/>
  <c r="N107" i="19"/>
  <c r="O104" i="19"/>
  <c r="H8" i="19"/>
  <c r="M9" i="19"/>
  <c r="H108" i="19"/>
  <c r="N109" i="19"/>
  <c r="M109" i="19"/>
  <c r="N122" i="19"/>
  <c r="M122" i="19"/>
  <c r="O88" i="19"/>
  <c r="N88" i="19"/>
  <c r="H75" i="19"/>
  <c r="O52" i="19"/>
  <c r="K49" i="19"/>
  <c r="N52" i="19"/>
  <c r="O105" i="19"/>
  <c r="N105" i="19"/>
  <c r="H49" i="19"/>
  <c r="M49" i="19"/>
  <c r="K50" i="19"/>
  <c r="M68" i="19"/>
  <c r="O68" i="19"/>
  <c r="M112" i="19"/>
  <c r="N112" i="19"/>
  <c r="J50" i="19"/>
  <c r="N77" i="19"/>
  <c r="K10" i="18"/>
  <c r="I85" i="18"/>
  <c r="H84" i="18"/>
  <c r="I84" i="18" s="1"/>
  <c r="I9" i="18"/>
  <c r="K9" i="18"/>
  <c r="I63" i="18"/>
  <c r="H62" i="18"/>
  <c r="K63" i="18"/>
  <c r="H10" i="18"/>
  <c r="I10" i="18" s="1"/>
  <c r="I11" i="18"/>
  <c r="J49" i="18"/>
  <c r="K56" i="18"/>
  <c r="H50" i="18"/>
  <c r="I51" i="18"/>
  <c r="K51" i="18"/>
  <c r="I78" i="18"/>
  <c r="K78" i="18"/>
  <c r="K85" i="18"/>
  <c r="K84" i="18"/>
  <c r="I68" i="18"/>
  <c r="K68" i="18"/>
  <c r="AA304" i="20" l="1"/>
  <c r="AB304" i="20"/>
  <c r="Z262" i="20"/>
  <c r="X262" i="20"/>
  <c r="K48" i="20"/>
  <c r="G38" i="20"/>
  <c r="Z252" i="20"/>
  <c r="Z123" i="20"/>
  <c r="AB123" i="20"/>
  <c r="X230" i="20"/>
  <c r="Y230" i="20"/>
  <c r="X121" i="20"/>
  <c r="L121" i="20"/>
  <c r="X268" i="20"/>
  <c r="AB121" i="20"/>
  <c r="Z121" i="20"/>
  <c r="Z230" i="20"/>
  <c r="Z124" i="20"/>
  <c r="L123" i="20"/>
  <c r="X240" i="20"/>
  <c r="L122" i="20"/>
  <c r="Y269" i="20"/>
  <c r="X269" i="20"/>
  <c r="Y268" i="20"/>
  <c r="Y123" i="20"/>
  <c r="AA123" i="20"/>
  <c r="Z122" i="20"/>
  <c r="AA121" i="20"/>
  <c r="Y121" i="20"/>
  <c r="L48" i="20"/>
  <c r="Z49" i="20"/>
  <c r="X49" i="20"/>
  <c r="Y49" i="20"/>
  <c r="Y262" i="20"/>
  <c r="X124" i="20"/>
  <c r="O49" i="19"/>
  <c r="N49" i="19"/>
  <c r="H106" i="19"/>
  <c r="N108" i="19"/>
  <c r="M108" i="19"/>
  <c r="H51" i="19"/>
  <c r="M51" i="19"/>
  <c r="J130" i="19"/>
  <c r="M8" i="19"/>
  <c r="N51" i="19"/>
  <c r="K130" i="19"/>
  <c r="O51" i="19"/>
  <c r="N75" i="19"/>
  <c r="O50" i="19"/>
  <c r="M105" i="19"/>
  <c r="I50" i="18"/>
  <c r="H49" i="18"/>
  <c r="I49" i="18" s="1"/>
  <c r="I102" i="18" s="1"/>
  <c r="K50" i="18"/>
  <c r="I62" i="18"/>
  <c r="K62" i="18"/>
  <c r="J102" i="18"/>
  <c r="K102" i="18" s="1"/>
  <c r="K49" i="18"/>
  <c r="K38" i="20" l="1"/>
  <c r="G8" i="20"/>
  <c r="X123" i="20"/>
  <c r="X122" i="20"/>
  <c r="Y122" i="20"/>
  <c r="Y48" i="20"/>
  <c r="X48" i="20"/>
  <c r="Z48" i="20"/>
  <c r="L38" i="20"/>
  <c r="H104" i="19"/>
  <c r="N106" i="19"/>
  <c r="M106" i="19"/>
  <c r="O130" i="19"/>
  <c r="K8" i="20" l="1"/>
  <c r="L8" i="20" s="1"/>
  <c r="G304" i="20"/>
  <c r="K304" i="20" s="1"/>
  <c r="X38" i="20"/>
  <c r="Z38" i="20"/>
  <c r="Y38" i="20"/>
  <c r="N104" i="19"/>
  <c r="H50" i="19"/>
  <c r="M104" i="19"/>
  <c r="M8" i="20" l="1"/>
  <c r="L304" i="20"/>
  <c r="Y8" i="20"/>
  <c r="Z8" i="20"/>
  <c r="X8" i="20"/>
  <c r="N50" i="19"/>
  <c r="M50" i="19"/>
  <c r="H130" i="19"/>
  <c r="M304" i="20" l="1"/>
  <c r="M277" i="20"/>
  <c r="M235" i="20"/>
  <c r="M234" i="20"/>
  <c r="M232" i="20"/>
  <c r="M217" i="20"/>
  <c r="M209" i="20"/>
  <c r="M247" i="20"/>
  <c r="M233" i="20"/>
  <c r="M193" i="20"/>
  <c r="M185" i="20"/>
  <c r="M99" i="20"/>
  <c r="M85" i="20"/>
  <c r="M67" i="20"/>
  <c r="M52" i="20"/>
  <c r="M86" i="20"/>
  <c r="M76" i="20"/>
  <c r="M169" i="20"/>
  <c r="M104" i="20"/>
  <c r="M74" i="20"/>
  <c r="M57" i="20"/>
  <c r="M61" i="20"/>
  <c r="M58" i="20"/>
  <c r="M78" i="20"/>
  <c r="M62" i="20"/>
  <c r="M83" i="20"/>
  <c r="M27" i="20"/>
  <c r="M59" i="20"/>
  <c r="M66" i="20"/>
  <c r="M19" i="20"/>
  <c r="M47" i="20"/>
  <c r="M51" i="20"/>
  <c r="M44" i="20"/>
  <c r="M71" i="20"/>
  <c r="M111" i="20"/>
  <c r="M75" i="20"/>
  <c r="M53" i="20"/>
  <c r="M80" i="20"/>
  <c r="M172" i="20"/>
  <c r="M133" i="20"/>
  <c r="M157" i="20"/>
  <c r="M188" i="20"/>
  <c r="M208" i="20"/>
  <c r="M173" i="20"/>
  <c r="M184" i="20"/>
  <c r="M225" i="20"/>
  <c r="M246" i="20"/>
  <c r="M294" i="20"/>
  <c r="M267" i="20"/>
  <c r="M299" i="20"/>
  <c r="M176" i="20"/>
  <c r="M191" i="20"/>
  <c r="M189" i="20"/>
  <c r="M291" i="20"/>
  <c r="M292" i="20"/>
  <c r="M103" i="20"/>
  <c r="M64" i="20"/>
  <c r="M65" i="20"/>
  <c r="M36" i="20"/>
  <c r="M46" i="20"/>
  <c r="M17" i="20"/>
  <c r="M13" i="20"/>
  <c r="M107" i="20"/>
  <c r="M42" i="20"/>
  <c r="M34" i="20"/>
  <c r="M16" i="20"/>
  <c r="M55" i="20"/>
  <c r="M153" i="20"/>
  <c r="M137" i="20"/>
  <c r="M229" i="20"/>
  <c r="M197" i="20"/>
  <c r="M260" i="20"/>
  <c r="M251" i="20"/>
  <c r="M239" i="20"/>
  <c r="AA239" i="20" s="1"/>
  <c r="M303" i="20"/>
  <c r="M29" i="20"/>
  <c r="M72" i="20"/>
  <c r="M245" i="20"/>
  <c r="M84" i="20"/>
  <c r="M108" i="20"/>
  <c r="M20" i="20"/>
  <c r="M21" i="20"/>
  <c r="M79" i="20"/>
  <c r="M120" i="20"/>
  <c r="M26" i="20"/>
  <c r="M73" i="20"/>
  <c r="M90" i="20"/>
  <c r="M141" i="20"/>
  <c r="M24" i="20"/>
  <c r="M56" i="20"/>
  <c r="M149" i="20"/>
  <c r="M165" i="20"/>
  <c r="M213" i="20"/>
  <c r="M290" i="20"/>
  <c r="M257" i="20"/>
  <c r="M145" i="20"/>
  <c r="M220" i="20"/>
  <c r="M221" i="20"/>
  <c r="M91" i="20"/>
  <c r="M92" i="20"/>
  <c r="M37" i="20"/>
  <c r="M60" i="20"/>
  <c r="M161" i="20"/>
  <c r="M295" i="20"/>
  <c r="M261" i="20"/>
  <c r="M32" i="20"/>
  <c r="M14" i="20"/>
  <c r="M25" i="20"/>
  <c r="M82" i="20"/>
  <c r="M87" i="20"/>
  <c r="M15" i="20"/>
  <c r="M276" i="20"/>
  <c r="M33" i="20"/>
  <c r="M45" i="20"/>
  <c r="M94" i="20"/>
  <c r="M35" i="20"/>
  <c r="M180" i="20"/>
  <c r="M212" i="20"/>
  <c r="M201" i="20"/>
  <c r="M216" i="20"/>
  <c r="M192" i="20"/>
  <c r="M205" i="20"/>
  <c r="M286" i="20"/>
  <c r="M28" i="20"/>
  <c r="M23" i="20"/>
  <c r="M129" i="20"/>
  <c r="M207" i="20"/>
  <c r="M181" i="20"/>
  <c r="M293" i="20"/>
  <c r="M18" i="20"/>
  <c r="M89" i="20"/>
  <c r="M118" i="20"/>
  <c r="M177" i="20"/>
  <c r="M140" i="20"/>
  <c r="M266" i="20"/>
  <c r="M256" i="20"/>
  <c r="M132" i="20"/>
  <c r="M275" i="20"/>
  <c r="M119" i="20"/>
  <c r="M110" i="20"/>
  <c r="M285" i="20"/>
  <c r="M93" i="20"/>
  <c r="M238" i="20"/>
  <c r="AA238" i="20" s="1"/>
  <c r="M250" i="20"/>
  <c r="M128" i="20"/>
  <c r="M41" i="20"/>
  <c r="M81" i="20"/>
  <c r="M164" i="20"/>
  <c r="M196" i="20"/>
  <c r="M259" i="20"/>
  <c r="M215" i="20"/>
  <c r="M179" i="20"/>
  <c r="M106" i="20"/>
  <c r="M298" i="20"/>
  <c r="M224" i="20"/>
  <c r="M171" i="20"/>
  <c r="M144" i="20"/>
  <c r="M219" i="20"/>
  <c r="M190" i="20"/>
  <c r="M70" i="20"/>
  <c r="M302" i="20"/>
  <c r="M168" i="20"/>
  <c r="M43" i="20"/>
  <c r="M228" i="20"/>
  <c r="M98" i="20"/>
  <c r="M77" i="20"/>
  <c r="M175" i="20"/>
  <c r="M283" i="20"/>
  <c r="M284" i="20"/>
  <c r="M287" i="20"/>
  <c r="M183" i="20"/>
  <c r="M160" i="20"/>
  <c r="M12" i="20"/>
  <c r="M289" i="20"/>
  <c r="M136" i="20"/>
  <c r="M102" i="20"/>
  <c r="M204" i="20"/>
  <c r="M31" i="20"/>
  <c r="M152" i="20"/>
  <c r="M187" i="20"/>
  <c r="M156" i="20"/>
  <c r="M200" i="20"/>
  <c r="M88" i="20"/>
  <c r="M244" i="20"/>
  <c r="M206" i="20"/>
  <c r="M148" i="20"/>
  <c r="M211" i="20"/>
  <c r="M22" i="20"/>
  <c r="M117" i="20"/>
  <c r="M288" i="20"/>
  <c r="M50" i="20"/>
  <c r="M223" i="20"/>
  <c r="M195" i="20"/>
  <c r="M182" i="20"/>
  <c r="M249" i="20"/>
  <c r="M255" i="20"/>
  <c r="M11" i="20"/>
  <c r="M40" i="20"/>
  <c r="M147" i="20"/>
  <c r="M170" i="20"/>
  <c r="M218" i="20"/>
  <c r="M210" i="20"/>
  <c r="M301" i="20"/>
  <c r="M151" i="20"/>
  <c r="M243" i="20"/>
  <c r="M131" i="20"/>
  <c r="M237" i="20"/>
  <c r="AA237" i="20" s="1"/>
  <c r="M186" i="20"/>
  <c r="M30" i="20"/>
  <c r="M214" i="20"/>
  <c r="M127" i="20"/>
  <c r="M115" i="20"/>
  <c r="M280" i="20"/>
  <c r="M163" i="20"/>
  <c r="M203" i="20"/>
  <c r="M167" i="20"/>
  <c r="M199" i="20"/>
  <c r="M274" i="20"/>
  <c r="M95" i="20"/>
  <c r="M101" i="20"/>
  <c r="M135" i="20"/>
  <c r="M265" i="20"/>
  <c r="M155" i="20"/>
  <c r="M227" i="20"/>
  <c r="M109" i="20"/>
  <c r="M258" i="20"/>
  <c r="M178" i="20"/>
  <c r="M143" i="20"/>
  <c r="M281" i="20"/>
  <c r="M139" i="20"/>
  <c r="M159" i="20"/>
  <c r="M282" i="20"/>
  <c r="M297" i="20"/>
  <c r="M116" i="20"/>
  <c r="M174" i="20"/>
  <c r="M105" i="20"/>
  <c r="M97" i="20"/>
  <c r="M146" i="20"/>
  <c r="M96" i="20"/>
  <c r="M130" i="20"/>
  <c r="M279" i="20"/>
  <c r="M39" i="20"/>
  <c r="M248" i="20"/>
  <c r="M194" i="20"/>
  <c r="M236" i="20"/>
  <c r="AA236" i="20" s="1"/>
  <c r="M126" i="20"/>
  <c r="M222" i="20"/>
  <c r="M278" i="20"/>
  <c r="M113" i="20"/>
  <c r="M114" i="20"/>
  <c r="M100" i="20"/>
  <c r="M138" i="20"/>
  <c r="M273" i="20"/>
  <c r="M68" i="20"/>
  <c r="M134" i="20"/>
  <c r="M198" i="20"/>
  <c r="M254" i="20"/>
  <c r="M7" i="20"/>
  <c r="M202" i="20"/>
  <c r="M226" i="20"/>
  <c r="M154" i="20"/>
  <c r="M162" i="20"/>
  <c r="M150" i="20"/>
  <c r="M296" i="20"/>
  <c r="M300" i="20"/>
  <c r="M158" i="20"/>
  <c r="M264" i="20"/>
  <c r="M242" i="20"/>
  <c r="M10" i="20"/>
  <c r="M166" i="20"/>
  <c r="M142" i="20"/>
  <c r="M241" i="20"/>
  <c r="M272" i="20"/>
  <c r="M270" i="20"/>
  <c r="M253" i="20"/>
  <c r="M271" i="20"/>
  <c r="M231" i="20"/>
  <c r="M112" i="20"/>
  <c r="M263" i="20"/>
  <c r="M125" i="20"/>
  <c r="M9" i="20"/>
  <c r="X304" i="20"/>
  <c r="M124" i="20"/>
  <c r="M240" i="20"/>
  <c r="M252" i="20"/>
  <c r="M269" i="20"/>
  <c r="Y304" i="20"/>
  <c r="M230" i="20"/>
  <c r="M268" i="20"/>
  <c r="Z304" i="20"/>
  <c r="M262" i="20"/>
  <c r="M49" i="20"/>
  <c r="M121" i="20"/>
  <c r="M122" i="20"/>
  <c r="M48" i="20"/>
  <c r="M123" i="20"/>
  <c r="M38" i="20"/>
  <c r="I103" i="19"/>
  <c r="I87" i="19"/>
  <c r="I83" i="19"/>
  <c r="I63" i="19"/>
  <c r="I81" i="19"/>
  <c r="I128" i="19"/>
  <c r="I129" i="19"/>
  <c r="I43" i="19"/>
  <c r="I33" i="19"/>
  <c r="I26" i="19"/>
  <c r="I21" i="19"/>
  <c r="I20" i="19"/>
  <c r="I19" i="19"/>
  <c r="I18" i="19"/>
  <c r="I17" i="19"/>
  <c r="I16" i="19"/>
  <c r="I59" i="19"/>
  <c r="I48" i="19"/>
  <c r="I40" i="19"/>
  <c r="I39" i="19"/>
  <c r="I38" i="19"/>
  <c r="I37" i="19"/>
  <c r="I36" i="19"/>
  <c r="I35" i="19"/>
  <c r="I76" i="19"/>
  <c r="I94" i="19"/>
  <c r="I117" i="19"/>
  <c r="I23" i="19"/>
  <c r="I82" i="19"/>
  <c r="I25" i="19"/>
  <c r="I73" i="19"/>
  <c r="I97" i="19"/>
  <c r="I58" i="19"/>
  <c r="I30" i="19"/>
  <c r="I84" i="19"/>
  <c r="I32" i="19"/>
  <c r="I14" i="19"/>
  <c r="I28" i="19"/>
  <c r="I47" i="19"/>
  <c r="I93" i="19"/>
  <c r="I71" i="19"/>
  <c r="I119" i="19"/>
  <c r="I41" i="19"/>
  <c r="I70" i="19"/>
  <c r="I72" i="19"/>
  <c r="I92" i="19"/>
  <c r="I127" i="19"/>
  <c r="I13" i="19"/>
  <c r="I22" i="19"/>
  <c r="I15" i="19"/>
  <c r="I67" i="19"/>
  <c r="I42" i="19"/>
  <c r="I101" i="19"/>
  <c r="I121" i="19"/>
  <c r="I34" i="19"/>
  <c r="I86" i="19"/>
  <c r="I27" i="19"/>
  <c r="I29" i="19"/>
  <c r="I96" i="19"/>
  <c r="I95" i="19"/>
  <c r="I62" i="19"/>
  <c r="I102" i="19"/>
  <c r="I85" i="19"/>
  <c r="I61" i="19"/>
  <c r="I80" i="19"/>
  <c r="I120" i="19"/>
  <c r="I24" i="19"/>
  <c r="I66" i="19"/>
  <c r="I46" i="19"/>
  <c r="I74" i="19"/>
  <c r="I12" i="19"/>
  <c r="I31" i="19"/>
  <c r="I57" i="19"/>
  <c r="I100" i="19"/>
  <c r="I91" i="19"/>
  <c r="I118" i="19"/>
  <c r="I126" i="19"/>
  <c r="I69" i="19"/>
  <c r="I125" i="19"/>
  <c r="I111" i="19"/>
  <c r="I45" i="19"/>
  <c r="I99" i="19"/>
  <c r="I79" i="19"/>
  <c r="I90" i="19"/>
  <c r="I116" i="19"/>
  <c r="I65" i="19"/>
  <c r="I124" i="19"/>
  <c r="I11" i="19"/>
  <c r="I56" i="19"/>
  <c r="I60" i="19"/>
  <c r="I115" i="19"/>
  <c r="I68" i="19"/>
  <c r="I98" i="19"/>
  <c r="I54" i="19"/>
  <c r="I44" i="19"/>
  <c r="I114" i="19"/>
  <c r="I64" i="19"/>
  <c r="I78" i="19"/>
  <c r="I113" i="19"/>
  <c r="I123" i="19"/>
  <c r="I110" i="19"/>
  <c r="I10" i="19"/>
  <c r="I55" i="19"/>
  <c r="I89" i="19"/>
  <c r="I107" i="19"/>
  <c r="I109" i="19"/>
  <c r="I77" i="19"/>
  <c r="I88" i="19"/>
  <c r="I9" i="19"/>
  <c r="I122" i="19"/>
  <c r="I52" i="19"/>
  <c r="I112" i="19"/>
  <c r="I53" i="19"/>
  <c r="I49" i="19"/>
  <c r="I108" i="19"/>
  <c r="I75" i="19"/>
  <c r="I105" i="19"/>
  <c r="I8" i="19"/>
  <c r="M130" i="19"/>
  <c r="N130" i="19"/>
  <c r="I106" i="19"/>
  <c r="I51" i="19"/>
  <c r="I104" i="19"/>
  <c r="I50" i="19"/>
  <c r="M54" i="20" l="1"/>
  <c r="M63" i="20"/>
  <c r="M69" i="20"/>
  <c r="I130" i="19"/>
  <c r="AB303" i="17" l="1"/>
  <c r="AA303" i="17"/>
  <c r="Y303" i="17"/>
  <c r="W303" i="17"/>
  <c r="W302" i="17" s="1"/>
  <c r="W301" i="17" s="1"/>
  <c r="W300" i="17" s="1"/>
  <c r="U303" i="17"/>
  <c r="U302" i="17" s="1"/>
  <c r="S303" i="17"/>
  <c r="K303" i="17"/>
  <c r="L303" i="17" s="1"/>
  <c r="AB302" i="17"/>
  <c r="V302" i="17"/>
  <c r="T302" i="17"/>
  <c r="S302" i="17"/>
  <c r="Q302" i="17"/>
  <c r="O302" i="17"/>
  <c r="N302" i="17"/>
  <c r="N301" i="17" s="1"/>
  <c r="N300" i="17" s="1"/>
  <c r="J302" i="17"/>
  <c r="J301" i="17" s="1"/>
  <c r="I302" i="17"/>
  <c r="H302" i="17"/>
  <c r="H301" i="17" s="1"/>
  <c r="G302" i="17"/>
  <c r="F302" i="17"/>
  <c r="F301" i="17" s="1"/>
  <c r="V301" i="17"/>
  <c r="U301" i="17"/>
  <c r="U300" i="17" s="1"/>
  <c r="S301" i="17"/>
  <c r="S300" i="17" s="1"/>
  <c r="O301" i="17"/>
  <c r="I301" i="17"/>
  <c r="G301" i="17"/>
  <c r="G300" i="17" s="1"/>
  <c r="O300" i="17"/>
  <c r="I300" i="17"/>
  <c r="H300" i="17"/>
  <c r="F300" i="17"/>
  <c r="AB299" i="17"/>
  <c r="AA299" i="17"/>
  <c r="W299" i="17"/>
  <c r="W298" i="17" s="1"/>
  <c r="U299" i="17"/>
  <c r="S299" i="17"/>
  <c r="S298" i="17" s="1"/>
  <c r="K299" i="17"/>
  <c r="L299" i="17" s="1"/>
  <c r="V298" i="17"/>
  <c r="U298" i="17"/>
  <c r="T298" i="17"/>
  <c r="Q298" i="17"/>
  <c r="O298" i="17"/>
  <c r="O297" i="17" s="1"/>
  <c r="O296" i="17" s="1"/>
  <c r="N298" i="17"/>
  <c r="N297" i="17" s="1"/>
  <c r="N296" i="17" s="1"/>
  <c r="L298" i="17"/>
  <c r="J298" i="17"/>
  <c r="I298" i="17"/>
  <c r="H298" i="17"/>
  <c r="G298" i="17"/>
  <c r="F298" i="17"/>
  <c r="F297" i="17" s="1"/>
  <c r="F296" i="17" s="1"/>
  <c r="W297" i="17"/>
  <c r="W296" i="17" s="1"/>
  <c r="U297" i="17"/>
  <c r="U296" i="17" s="1"/>
  <c r="S297" i="17"/>
  <c r="S296" i="17" s="1"/>
  <c r="Q297" i="17"/>
  <c r="J297" i="17"/>
  <c r="I297" i="17"/>
  <c r="G297" i="17"/>
  <c r="J296" i="17"/>
  <c r="I296" i="17"/>
  <c r="AB295" i="17"/>
  <c r="AA295" i="17"/>
  <c r="Y295" i="17"/>
  <c r="W295" i="17"/>
  <c r="W289" i="17" s="1"/>
  <c r="U295" i="17"/>
  <c r="S295" i="17"/>
  <c r="L295" i="17"/>
  <c r="K295" i="17"/>
  <c r="AA294" i="17"/>
  <c r="Y294" i="17"/>
  <c r="W294" i="17"/>
  <c r="U294" i="17"/>
  <c r="S294" i="17"/>
  <c r="S288" i="17" s="1"/>
  <c r="S282" i="17" s="1"/>
  <c r="S279" i="17" s="1"/>
  <c r="S272" i="17" s="1"/>
  <c r="S269" i="17" s="1"/>
  <c r="L294" i="17"/>
  <c r="K294" i="17"/>
  <c r="Z293" i="17"/>
  <c r="Y293" i="17"/>
  <c r="X293" i="17"/>
  <c r="W293" i="17"/>
  <c r="U293" i="17"/>
  <c r="S293" i="17"/>
  <c r="R293" i="17"/>
  <c r="R287" i="17" s="1"/>
  <c r="P293" i="17"/>
  <c r="K293" i="17"/>
  <c r="L293" i="17" s="1"/>
  <c r="L287" i="17" s="1"/>
  <c r="AB292" i="17"/>
  <c r="AA292" i="17"/>
  <c r="Z292" i="17"/>
  <c r="W292" i="17"/>
  <c r="W286" i="17" s="1"/>
  <c r="W283" i="17" s="1"/>
  <c r="W280" i="17" s="1"/>
  <c r="W273" i="17" s="1"/>
  <c r="U292" i="17"/>
  <c r="S292" i="17"/>
  <c r="S286" i="17" s="1"/>
  <c r="R292" i="17"/>
  <c r="R286" i="17" s="1"/>
  <c r="P292" i="17"/>
  <c r="L292" i="17"/>
  <c r="K292" i="17"/>
  <c r="W291" i="17"/>
  <c r="U291" i="17"/>
  <c r="U285" i="17" s="1"/>
  <c r="U282" i="17" s="1"/>
  <c r="U279" i="17" s="1"/>
  <c r="S291" i="17"/>
  <c r="P291" i="17"/>
  <c r="K291" i="17"/>
  <c r="L291" i="17" s="1"/>
  <c r="AB290" i="17"/>
  <c r="AA290" i="17"/>
  <c r="W290" i="17"/>
  <c r="W284" i="17" s="1"/>
  <c r="U290" i="17"/>
  <c r="S290" i="17"/>
  <c r="S284" i="17" s="1"/>
  <c r="L290" i="17"/>
  <c r="K290" i="17"/>
  <c r="AB289" i="17"/>
  <c r="V289" i="17"/>
  <c r="U289" i="17"/>
  <c r="T289" i="17"/>
  <c r="S289" i="17"/>
  <c r="Q289" i="17"/>
  <c r="O289" i="17"/>
  <c r="N289" i="17"/>
  <c r="J289" i="17"/>
  <c r="I289" i="17"/>
  <c r="H289" i="17"/>
  <c r="G289" i="17"/>
  <c r="F289" i="17"/>
  <c r="W288" i="17"/>
  <c r="W282" i="17" s="1"/>
  <c r="W279" i="17" s="1"/>
  <c r="W272" i="17" s="1"/>
  <c r="W269" i="17" s="1"/>
  <c r="W122" i="17" s="1"/>
  <c r="V288" i="17"/>
  <c r="U288" i="17"/>
  <c r="T288" i="17"/>
  <c r="Q288" i="17"/>
  <c r="O288" i="17"/>
  <c r="N288" i="17"/>
  <c r="L288" i="17"/>
  <c r="Y288" i="17" s="1"/>
  <c r="K288" i="17"/>
  <c r="J288" i="17"/>
  <c r="I288" i="17"/>
  <c r="H288" i="17"/>
  <c r="G288" i="17"/>
  <c r="F288" i="17"/>
  <c r="Z287" i="17"/>
  <c r="W287" i="17"/>
  <c r="V287" i="17"/>
  <c r="U287" i="17"/>
  <c r="T287" i="17"/>
  <c r="Y287" i="17" s="1"/>
  <c r="S287" i="17"/>
  <c r="Q287" i="17"/>
  <c r="X287" i="17" s="1"/>
  <c r="P287" i="17"/>
  <c r="O287" i="17"/>
  <c r="N287" i="17"/>
  <c r="J287" i="17"/>
  <c r="I287" i="17"/>
  <c r="K287" i="17" s="1"/>
  <c r="H287" i="17"/>
  <c r="G287" i="17"/>
  <c r="F287" i="17"/>
  <c r="V286" i="17"/>
  <c r="U286" i="17"/>
  <c r="T286" i="17"/>
  <c r="AB286" i="17" s="1"/>
  <c r="Q286" i="17"/>
  <c r="P286" i="17"/>
  <c r="O286" i="17"/>
  <c r="O283" i="17" s="1"/>
  <c r="O280" i="17" s="1"/>
  <c r="N286" i="17"/>
  <c r="J286" i="17"/>
  <c r="I286" i="17"/>
  <c r="H286" i="17"/>
  <c r="G286" i="17"/>
  <c r="F286" i="17"/>
  <c r="W285" i="17"/>
  <c r="V285" i="17"/>
  <c r="T285" i="17"/>
  <c r="S285" i="17"/>
  <c r="Q285" i="17"/>
  <c r="P285" i="17"/>
  <c r="O285" i="17"/>
  <c r="O282" i="17" s="1"/>
  <c r="O279" i="17" s="1"/>
  <c r="O272" i="17" s="1"/>
  <c r="O269" i="17" s="1"/>
  <c r="O122" i="17" s="1"/>
  <c r="N285" i="17"/>
  <c r="J285" i="17"/>
  <c r="J282" i="17" s="1"/>
  <c r="I285" i="17"/>
  <c r="H285" i="17"/>
  <c r="G285" i="17"/>
  <c r="F285" i="17"/>
  <c r="V284" i="17"/>
  <c r="U284" i="17"/>
  <c r="U281" i="17" s="1"/>
  <c r="U278" i="17" s="1"/>
  <c r="T284" i="17"/>
  <c r="Q284" i="17"/>
  <c r="O284" i="17"/>
  <c r="O281" i="17" s="1"/>
  <c r="N284" i="17"/>
  <c r="K284" i="17"/>
  <c r="J284" i="17"/>
  <c r="I284" i="17"/>
  <c r="H284" i="17"/>
  <c r="G284" i="17"/>
  <c r="F284" i="17"/>
  <c r="F281" i="17" s="1"/>
  <c r="V283" i="17"/>
  <c r="U283" i="17"/>
  <c r="U280" i="17" s="1"/>
  <c r="U273" i="17" s="1"/>
  <c r="U270" i="17" s="1"/>
  <c r="Q283" i="17"/>
  <c r="N283" i="17"/>
  <c r="N280" i="17" s="1"/>
  <c r="N273" i="17" s="1"/>
  <c r="N270" i="17" s="1"/>
  <c r="J283" i="17"/>
  <c r="H283" i="17"/>
  <c r="H280" i="17" s="1"/>
  <c r="H273" i="17" s="1"/>
  <c r="H270" i="17" s="1"/>
  <c r="T282" i="17"/>
  <c r="N282" i="17"/>
  <c r="H282" i="17"/>
  <c r="H279" i="17" s="1"/>
  <c r="H272" i="17" s="1"/>
  <c r="G282" i="17"/>
  <c r="Q281" i="17"/>
  <c r="Q278" i="17" s="1"/>
  <c r="N281" i="17"/>
  <c r="N278" i="17" s="1"/>
  <c r="J281" i="17"/>
  <c r="J278" i="17" s="1"/>
  <c r="H281" i="17"/>
  <c r="H278" i="17" s="1"/>
  <c r="G281" i="17"/>
  <c r="Q280" i="17"/>
  <c r="J280" i="17"/>
  <c r="J273" i="17" s="1"/>
  <c r="J270" i="17" s="1"/>
  <c r="N279" i="17"/>
  <c r="N272" i="17" s="1"/>
  <c r="N269" i="17" s="1"/>
  <c r="N122" i="17" s="1"/>
  <c r="J279" i="17"/>
  <c r="O278" i="17"/>
  <c r="F278" i="17"/>
  <c r="AB277" i="17"/>
  <c r="AA277" i="17"/>
  <c r="W277" i="17"/>
  <c r="W276" i="17" s="1"/>
  <c r="W275" i="17" s="1"/>
  <c r="W274" i="17" s="1"/>
  <c r="U277" i="17"/>
  <c r="S277" i="17"/>
  <c r="S276" i="17" s="1"/>
  <c r="S275" i="17" s="1"/>
  <c r="S274" i="17" s="1"/>
  <c r="P277" i="17"/>
  <c r="P276" i="17" s="1"/>
  <c r="P275" i="17" s="1"/>
  <c r="P274" i="17" s="1"/>
  <c r="L277" i="17"/>
  <c r="X277" i="17" s="1"/>
  <c r="K277" i="17"/>
  <c r="V276" i="17"/>
  <c r="U276" i="17"/>
  <c r="T276" i="17"/>
  <c r="AA276" i="17" s="1"/>
  <c r="Q276" i="17"/>
  <c r="O276" i="17"/>
  <c r="O275" i="17" s="1"/>
  <c r="O274" i="17" s="1"/>
  <c r="N276" i="17"/>
  <c r="J276" i="17"/>
  <c r="J275" i="17" s="1"/>
  <c r="J274" i="17" s="1"/>
  <c r="I276" i="17"/>
  <c r="I275" i="17" s="1"/>
  <c r="I274" i="17" s="1"/>
  <c r="H276" i="17"/>
  <c r="H275" i="17" s="1"/>
  <c r="H274" i="17" s="1"/>
  <c r="G276" i="17"/>
  <c r="F276" i="17"/>
  <c r="U275" i="17"/>
  <c r="U274" i="17" s="1"/>
  <c r="T275" i="17"/>
  <c r="Q275" i="17"/>
  <c r="Q274" i="17" s="1"/>
  <c r="N275" i="17"/>
  <c r="N274" i="17" s="1"/>
  <c r="K275" i="17"/>
  <c r="G275" i="17"/>
  <c r="F275" i="17"/>
  <c r="F274" i="17" s="1"/>
  <c r="G274" i="17"/>
  <c r="Q273" i="17"/>
  <c r="O273" i="17"/>
  <c r="O270" i="17" s="1"/>
  <c r="U272" i="17"/>
  <c r="U269" i="17" s="1"/>
  <c r="U122" i="17" s="1"/>
  <c r="J272" i="17"/>
  <c r="J269" i="17" s="1"/>
  <c r="W270" i="17"/>
  <c r="H269" i="17"/>
  <c r="H122" i="17" s="1"/>
  <c r="AA267" i="17"/>
  <c r="Z267" i="17"/>
  <c r="W267" i="17"/>
  <c r="W266" i="17" s="1"/>
  <c r="W265" i="17" s="1"/>
  <c r="W264" i="17" s="1"/>
  <c r="W263" i="17" s="1"/>
  <c r="W262" i="17" s="1"/>
  <c r="U267" i="17"/>
  <c r="S267" i="17"/>
  <c r="S266" i="17" s="1"/>
  <c r="S265" i="17" s="1"/>
  <c r="L267" i="17"/>
  <c r="K267" i="17"/>
  <c r="AA266" i="17"/>
  <c r="V266" i="17"/>
  <c r="U266" i="17"/>
  <c r="T266" i="17"/>
  <c r="Q266" i="17"/>
  <c r="O266" i="17"/>
  <c r="N266" i="17"/>
  <c r="N265" i="17" s="1"/>
  <c r="J266" i="17"/>
  <c r="I266" i="17"/>
  <c r="H266" i="17"/>
  <c r="H265" i="17" s="1"/>
  <c r="H264" i="17" s="1"/>
  <c r="H263" i="17" s="1"/>
  <c r="H262" i="17" s="1"/>
  <c r="G266" i="17"/>
  <c r="K266" i="17" s="1"/>
  <c r="F266" i="17"/>
  <c r="V265" i="17"/>
  <c r="U265" i="17"/>
  <c r="U264" i="17" s="1"/>
  <c r="U263" i="17" s="1"/>
  <c r="U262" i="17" s="1"/>
  <c r="O265" i="17"/>
  <c r="O264" i="17" s="1"/>
  <c r="J265" i="17"/>
  <c r="I265" i="17"/>
  <c r="I264" i="17" s="1"/>
  <c r="I263" i="17" s="1"/>
  <c r="I262" i="17" s="1"/>
  <c r="G265" i="17"/>
  <c r="F265" i="17"/>
  <c r="F264" i="17" s="1"/>
  <c r="F263" i="17" s="1"/>
  <c r="S264" i="17"/>
  <c r="S263" i="17" s="1"/>
  <c r="S262" i="17" s="1"/>
  <c r="N264" i="17"/>
  <c r="N263" i="17" s="1"/>
  <c r="N262" i="17" s="1"/>
  <c r="J264" i="17"/>
  <c r="J263" i="17" s="1"/>
  <c r="O263" i="17"/>
  <c r="O262" i="17" s="1"/>
  <c r="J262" i="17"/>
  <c r="F262" i="17"/>
  <c r="AB261" i="17"/>
  <c r="AA261" i="17"/>
  <c r="W261" i="17"/>
  <c r="W260" i="17" s="1"/>
  <c r="W259" i="17" s="1"/>
  <c r="W258" i="17" s="1"/>
  <c r="W253" i="17" s="1"/>
  <c r="W252" i="17" s="1"/>
  <c r="U261" i="17"/>
  <c r="U260" i="17" s="1"/>
  <c r="S261" i="17"/>
  <c r="S260" i="17" s="1"/>
  <c r="S259" i="17" s="1"/>
  <c r="K261" i="17"/>
  <c r="L261" i="17" s="1"/>
  <c r="AB260" i="17"/>
  <c r="AA260" i="17"/>
  <c r="V260" i="17"/>
  <c r="T260" i="17"/>
  <c r="Q260" i="17"/>
  <c r="O260" i="17"/>
  <c r="N260" i="17"/>
  <c r="L260" i="17"/>
  <c r="K260" i="17"/>
  <c r="J260" i="17"/>
  <c r="J259" i="17" s="1"/>
  <c r="J258" i="17" s="1"/>
  <c r="I260" i="17"/>
  <c r="I259" i="17" s="1"/>
  <c r="H260" i="17"/>
  <c r="G260" i="17"/>
  <c r="G259" i="17" s="1"/>
  <c r="F260" i="17"/>
  <c r="F259" i="17" s="1"/>
  <c r="F258" i="17" s="1"/>
  <c r="AB259" i="17"/>
  <c r="V259" i="17"/>
  <c r="U259" i="17"/>
  <c r="U258" i="17" s="1"/>
  <c r="T259" i="17"/>
  <c r="Q259" i="17"/>
  <c r="AA259" i="17" s="1"/>
  <c r="O259" i="17"/>
  <c r="N259" i="17"/>
  <c r="H259" i="17"/>
  <c r="K259" i="17" s="1"/>
  <c r="V258" i="17"/>
  <c r="S258" i="17"/>
  <c r="O258" i="17"/>
  <c r="N258" i="17"/>
  <c r="I258" i="17"/>
  <c r="H258" i="17"/>
  <c r="G258" i="17"/>
  <c r="K258" i="17" s="1"/>
  <c r="AB257" i="17"/>
  <c r="AA257" i="17"/>
  <c r="W257" i="17"/>
  <c r="U257" i="17"/>
  <c r="U256" i="17" s="1"/>
  <c r="U255" i="17" s="1"/>
  <c r="U254" i="17" s="1"/>
  <c r="U253" i="17" s="1"/>
  <c r="U252" i="17" s="1"/>
  <c r="S257" i="17"/>
  <c r="S256" i="17" s="1"/>
  <c r="S255" i="17" s="1"/>
  <c r="S254" i="17" s="1"/>
  <c r="K257" i="17"/>
  <c r="L257" i="17" s="1"/>
  <c r="W256" i="17"/>
  <c r="W255" i="17" s="1"/>
  <c r="W254" i="17" s="1"/>
  <c r="V256" i="17"/>
  <c r="T256" i="17"/>
  <c r="T255" i="17" s="1"/>
  <c r="Q256" i="17"/>
  <c r="O256" i="17"/>
  <c r="N256" i="17"/>
  <c r="N255" i="17" s="1"/>
  <c r="J256" i="17"/>
  <c r="J255" i="17" s="1"/>
  <c r="J254" i="17" s="1"/>
  <c r="I256" i="17"/>
  <c r="H256" i="17"/>
  <c r="G256" i="17"/>
  <c r="F256" i="17"/>
  <c r="O255" i="17"/>
  <c r="O254" i="17" s="1"/>
  <c r="O253" i="17" s="1"/>
  <c r="I255" i="17"/>
  <c r="I254" i="17" s="1"/>
  <c r="I253" i="17" s="1"/>
  <c r="H255" i="17"/>
  <c r="H254" i="17" s="1"/>
  <c r="F255" i="17"/>
  <c r="F254" i="17" s="1"/>
  <c r="T254" i="17"/>
  <c r="N254" i="17"/>
  <c r="N253" i="17" s="1"/>
  <c r="N252" i="17" s="1"/>
  <c r="O252" i="17"/>
  <c r="I252" i="17"/>
  <c r="AB251" i="17"/>
  <c r="AA251" i="17"/>
  <c r="Z251" i="17"/>
  <c r="W251" i="17"/>
  <c r="W250" i="17" s="1"/>
  <c r="W249" i="17" s="1"/>
  <c r="W248" i="17" s="1"/>
  <c r="U251" i="17"/>
  <c r="S251" i="17"/>
  <c r="S250" i="17" s="1"/>
  <c r="S249" i="17" s="1"/>
  <c r="K251" i="17"/>
  <c r="L251" i="17" s="1"/>
  <c r="AB250" i="17"/>
  <c r="AA250" i="17"/>
  <c r="V250" i="17"/>
  <c r="U250" i="17"/>
  <c r="T250" i="17"/>
  <c r="Q250" i="17"/>
  <c r="O250" i="17"/>
  <c r="N250" i="17"/>
  <c r="K250" i="17"/>
  <c r="J250" i="17"/>
  <c r="I250" i="17"/>
  <c r="I249" i="17" s="1"/>
  <c r="H250" i="17"/>
  <c r="G250" i="17"/>
  <c r="G249" i="17" s="1"/>
  <c r="F250" i="17"/>
  <c r="F249" i="17" s="1"/>
  <c r="F248" i="17" s="1"/>
  <c r="AB249" i="17"/>
  <c r="V249" i="17"/>
  <c r="U249" i="17"/>
  <c r="T249" i="17"/>
  <c r="Q249" i="17"/>
  <c r="O249" i="17"/>
  <c r="O248" i="17" s="1"/>
  <c r="N249" i="17"/>
  <c r="J249" i="17"/>
  <c r="J248" i="17" s="1"/>
  <c r="H249" i="17"/>
  <c r="V248" i="17"/>
  <c r="U248" i="17"/>
  <c r="T248" i="17"/>
  <c r="S248" i="17"/>
  <c r="N248" i="17"/>
  <c r="I248" i="17"/>
  <c r="G248" i="17"/>
  <c r="AB247" i="17"/>
  <c r="AA247" i="17"/>
  <c r="W247" i="17"/>
  <c r="U247" i="17"/>
  <c r="S247" i="17"/>
  <c r="S246" i="17" s="1"/>
  <c r="K247" i="17"/>
  <c r="L247" i="17" s="1"/>
  <c r="W246" i="17"/>
  <c r="V246" i="17"/>
  <c r="U246" i="17"/>
  <c r="U243" i="17" s="1"/>
  <c r="U242" i="17" s="1"/>
  <c r="T246" i="17"/>
  <c r="Q246" i="17"/>
  <c r="O246" i="17"/>
  <c r="N246" i="17"/>
  <c r="N243" i="17" s="1"/>
  <c r="J246" i="17"/>
  <c r="J243" i="17" s="1"/>
  <c r="J242" i="17" s="1"/>
  <c r="I246" i="17"/>
  <c r="H246" i="17"/>
  <c r="G246" i="17"/>
  <c r="F246" i="17"/>
  <c r="AB245" i="17"/>
  <c r="AA245" i="17"/>
  <c r="Y245" i="17"/>
  <c r="W245" i="17"/>
  <c r="U245" i="17"/>
  <c r="S245" i="17"/>
  <c r="S244" i="17" s="1"/>
  <c r="S243" i="17" s="1"/>
  <c r="S242" i="17" s="1"/>
  <c r="S241" i="17" s="1"/>
  <c r="S240" i="17" s="1"/>
  <c r="P245" i="17"/>
  <c r="P244" i="17" s="1"/>
  <c r="K245" i="17"/>
  <c r="L245" i="17" s="1"/>
  <c r="AA244" i="17"/>
  <c r="W244" i="17"/>
  <c r="W243" i="17" s="1"/>
  <c r="W242" i="17" s="1"/>
  <c r="W241" i="17" s="1"/>
  <c r="V244" i="17"/>
  <c r="U244" i="17"/>
  <c r="T244" i="17"/>
  <c r="Q244" i="17"/>
  <c r="O244" i="17"/>
  <c r="O243" i="17" s="1"/>
  <c r="O242" i="17" s="1"/>
  <c r="O241" i="17" s="1"/>
  <c r="O240" i="17" s="1"/>
  <c r="O123" i="17" s="1"/>
  <c r="N244" i="17"/>
  <c r="J244" i="17"/>
  <c r="I244" i="17"/>
  <c r="I243" i="17" s="1"/>
  <c r="I242" i="17" s="1"/>
  <c r="H244" i="17"/>
  <c r="G244" i="17"/>
  <c r="F244" i="17"/>
  <c r="G243" i="17"/>
  <c r="F243" i="17"/>
  <c r="N242" i="17"/>
  <c r="N241" i="17" s="1"/>
  <c r="N240" i="17" s="1"/>
  <c r="N123" i="17" s="1"/>
  <c r="F242" i="17"/>
  <c r="F241" i="17" s="1"/>
  <c r="J241" i="17"/>
  <c r="J240" i="17" s="1"/>
  <c r="W240" i="17"/>
  <c r="F240" i="17"/>
  <c r="W239" i="17"/>
  <c r="U239" i="17"/>
  <c r="S239" i="17"/>
  <c r="S238" i="17" s="1"/>
  <c r="S237" i="17" s="1"/>
  <c r="S236" i="17" s="1"/>
  <c r="L239" i="17"/>
  <c r="K239" i="17"/>
  <c r="W238" i="17"/>
  <c r="V238" i="17"/>
  <c r="U238" i="17"/>
  <c r="T238" i="17"/>
  <c r="Q238" i="17"/>
  <c r="Q237" i="17" s="1"/>
  <c r="O238" i="17"/>
  <c r="N238" i="17"/>
  <c r="J238" i="17"/>
  <c r="I238" i="17"/>
  <c r="I237" i="17" s="1"/>
  <c r="I236" i="17" s="1"/>
  <c r="H238" i="17"/>
  <c r="G238" i="17"/>
  <c r="F238" i="17"/>
  <c r="F237" i="17" s="1"/>
  <c r="F236" i="17" s="1"/>
  <c r="V237" i="17"/>
  <c r="U237" i="17"/>
  <c r="U236" i="17" s="1"/>
  <c r="O237" i="17"/>
  <c r="O236" i="17" s="1"/>
  <c r="N237" i="17"/>
  <c r="N236" i="17" s="1"/>
  <c r="J237" i="17"/>
  <c r="J236" i="17" s="1"/>
  <c r="G237" i="17"/>
  <c r="Q236" i="17"/>
  <c r="G236" i="17"/>
  <c r="AB235" i="17"/>
  <c r="AA235" i="17"/>
  <c r="W235" i="17"/>
  <c r="W234" i="17" s="1"/>
  <c r="W233" i="17" s="1"/>
  <c r="W232" i="17" s="1"/>
  <c r="U235" i="17"/>
  <c r="U234" i="17" s="1"/>
  <c r="S235" i="17"/>
  <c r="K235" i="17"/>
  <c r="L235" i="17" s="1"/>
  <c r="V234" i="17"/>
  <c r="T234" i="17"/>
  <c r="S234" i="17"/>
  <c r="Q234" i="17"/>
  <c r="Q233" i="17" s="1"/>
  <c r="O234" i="17"/>
  <c r="N234" i="17"/>
  <c r="N233" i="17" s="1"/>
  <c r="J234" i="17"/>
  <c r="I234" i="17"/>
  <c r="H234" i="17"/>
  <c r="G234" i="17"/>
  <c r="F234" i="17"/>
  <c r="V233" i="17"/>
  <c r="U233" i="17"/>
  <c r="S233" i="17"/>
  <c r="S232" i="17" s="1"/>
  <c r="O233" i="17"/>
  <c r="O232" i="17" s="1"/>
  <c r="O231" i="17" s="1"/>
  <c r="O230" i="17" s="1"/>
  <c r="J233" i="17"/>
  <c r="J232" i="17" s="1"/>
  <c r="I233" i="17"/>
  <c r="G233" i="17"/>
  <c r="F233" i="17"/>
  <c r="U232" i="17"/>
  <c r="N232" i="17"/>
  <c r="N231" i="17" s="1"/>
  <c r="N230" i="17" s="1"/>
  <c r="I232" i="17"/>
  <c r="F232" i="17"/>
  <c r="U231" i="17"/>
  <c r="U230" i="17" s="1"/>
  <c r="J231" i="17"/>
  <c r="J230" i="17" s="1"/>
  <c r="I231" i="17"/>
  <c r="I230" i="17" s="1"/>
  <c r="AA229" i="17"/>
  <c r="W229" i="17"/>
  <c r="W228" i="17" s="1"/>
  <c r="W227" i="17" s="1"/>
  <c r="W226" i="17" s="1"/>
  <c r="U229" i="17"/>
  <c r="U228" i="17" s="1"/>
  <c r="S229" i="17"/>
  <c r="L229" i="17"/>
  <c r="K229" i="17"/>
  <c r="V228" i="17"/>
  <c r="T228" i="17"/>
  <c r="S228" i="17"/>
  <c r="S227" i="17" s="1"/>
  <c r="Q228" i="17"/>
  <c r="O228" i="17"/>
  <c r="N228" i="17"/>
  <c r="J228" i="17"/>
  <c r="J227" i="17" s="1"/>
  <c r="J226" i="17" s="1"/>
  <c r="I228" i="17"/>
  <c r="H228" i="17"/>
  <c r="G228" i="17"/>
  <c r="G227" i="17" s="1"/>
  <c r="F228" i="17"/>
  <c r="V227" i="17"/>
  <c r="U227" i="17"/>
  <c r="T227" i="17"/>
  <c r="Q227" i="17"/>
  <c r="O227" i="17"/>
  <c r="O226" i="17" s="1"/>
  <c r="N227" i="17"/>
  <c r="N226" i="17" s="1"/>
  <c r="I227" i="17"/>
  <c r="H227" i="17"/>
  <c r="H226" i="17" s="1"/>
  <c r="F227" i="17"/>
  <c r="F226" i="17" s="1"/>
  <c r="V226" i="17"/>
  <c r="U226" i="17"/>
  <c r="T226" i="17"/>
  <c r="S226" i="17"/>
  <c r="I226" i="17"/>
  <c r="G226" i="17"/>
  <c r="AA225" i="17"/>
  <c r="Z225" i="17"/>
  <c r="W225" i="17"/>
  <c r="W224" i="17" s="1"/>
  <c r="W223" i="17" s="1"/>
  <c r="W222" i="17" s="1"/>
  <c r="U225" i="17"/>
  <c r="U224" i="17" s="1"/>
  <c r="U223" i="17" s="1"/>
  <c r="S225" i="17"/>
  <c r="K225" i="17"/>
  <c r="L225" i="17" s="1"/>
  <c r="V224" i="17"/>
  <c r="T224" i="17"/>
  <c r="S224" i="17"/>
  <c r="S223" i="17" s="1"/>
  <c r="Q224" i="17"/>
  <c r="O224" i="17"/>
  <c r="N224" i="17"/>
  <c r="L224" i="17"/>
  <c r="J224" i="17"/>
  <c r="I224" i="17"/>
  <c r="H224" i="17"/>
  <c r="G224" i="17"/>
  <c r="F224" i="17"/>
  <c r="V223" i="17"/>
  <c r="Q223" i="17"/>
  <c r="O223" i="17"/>
  <c r="N223" i="17"/>
  <c r="J223" i="17"/>
  <c r="I223" i="17"/>
  <c r="H223" i="17"/>
  <c r="H222" i="17" s="1"/>
  <c r="F223" i="17"/>
  <c r="F222" i="17" s="1"/>
  <c r="V222" i="17"/>
  <c r="U222" i="17"/>
  <c r="S222" i="17"/>
  <c r="O222" i="17"/>
  <c r="N222" i="17"/>
  <c r="J222" i="17"/>
  <c r="I222" i="17"/>
  <c r="AB221" i="17"/>
  <c r="AA221" i="17"/>
  <c r="Z221" i="17"/>
  <c r="Y221" i="17"/>
  <c r="X221" i="17"/>
  <c r="W221" i="17"/>
  <c r="W220" i="17" s="1"/>
  <c r="U221" i="17"/>
  <c r="S221" i="17"/>
  <c r="R221" i="17"/>
  <c r="R220" i="17" s="1"/>
  <c r="R219" i="17" s="1"/>
  <c r="R218" i="17" s="1"/>
  <c r="P221" i="17"/>
  <c r="P220" i="17" s="1"/>
  <c r="P219" i="17" s="1"/>
  <c r="P218" i="17" s="1"/>
  <c r="L221" i="17"/>
  <c r="K221" i="17"/>
  <c r="V220" i="17"/>
  <c r="U220" i="17"/>
  <c r="U219" i="17" s="1"/>
  <c r="U218" i="17" s="1"/>
  <c r="T220" i="17"/>
  <c r="S220" i="17"/>
  <c r="Q220" i="17"/>
  <c r="O220" i="17"/>
  <c r="O219" i="17" s="1"/>
  <c r="O218" i="17" s="1"/>
  <c r="N220" i="17"/>
  <c r="N219" i="17" s="1"/>
  <c r="N218" i="17" s="1"/>
  <c r="L220" i="17"/>
  <c r="X220" i="17" s="1"/>
  <c r="K220" i="17"/>
  <c r="J220" i="17"/>
  <c r="J219" i="17" s="1"/>
  <c r="J218" i="17" s="1"/>
  <c r="I220" i="17"/>
  <c r="I219" i="17" s="1"/>
  <c r="I218" i="17" s="1"/>
  <c r="H220" i="17"/>
  <c r="H219" i="17" s="1"/>
  <c r="H218" i="17" s="1"/>
  <c r="G220" i="17"/>
  <c r="G219" i="17" s="1"/>
  <c r="G218" i="17" s="1"/>
  <c r="F220" i="17"/>
  <c r="F219" i="17" s="1"/>
  <c r="F218" i="17" s="1"/>
  <c r="W219" i="17"/>
  <c r="W218" i="17" s="1"/>
  <c r="S219" i="17"/>
  <c r="S218" i="17" s="1"/>
  <c r="Q219" i="17"/>
  <c r="L219" i="17"/>
  <c r="K219" i="17"/>
  <c r="K218" i="17" s="1"/>
  <c r="Q218" i="17"/>
  <c r="X218" i="17" s="1"/>
  <c r="L218" i="17"/>
  <c r="AA217" i="17"/>
  <c r="W217" i="17"/>
  <c r="U217" i="17"/>
  <c r="S217" i="17"/>
  <c r="S216" i="17" s="1"/>
  <c r="L217" i="17"/>
  <c r="K217" i="17"/>
  <c r="W216" i="17"/>
  <c r="W215" i="17" s="1"/>
  <c r="W214" i="17" s="1"/>
  <c r="V216" i="17"/>
  <c r="U216" i="17"/>
  <c r="U215" i="17" s="1"/>
  <c r="U214" i="17" s="1"/>
  <c r="T216" i="17"/>
  <c r="Q216" i="17"/>
  <c r="Q215" i="17" s="1"/>
  <c r="O216" i="17"/>
  <c r="O215" i="17" s="1"/>
  <c r="O214" i="17" s="1"/>
  <c r="N216" i="17"/>
  <c r="N215" i="17" s="1"/>
  <c r="N214" i="17" s="1"/>
  <c r="K216" i="17"/>
  <c r="J216" i="17"/>
  <c r="I216" i="17"/>
  <c r="H216" i="17"/>
  <c r="H215" i="17" s="1"/>
  <c r="H214" i="17" s="1"/>
  <c r="G216" i="17"/>
  <c r="F216" i="17"/>
  <c r="AA215" i="17"/>
  <c r="T215" i="17"/>
  <c r="S215" i="17"/>
  <c r="J215" i="17"/>
  <c r="J214" i="17" s="1"/>
  <c r="I215" i="17"/>
  <c r="I214" i="17" s="1"/>
  <c r="G215" i="17"/>
  <c r="F215" i="17"/>
  <c r="F214" i="17" s="1"/>
  <c r="T214" i="17"/>
  <c r="S214" i="17"/>
  <c r="Q214" i="17"/>
  <c r="K214" i="17"/>
  <c r="G214" i="17"/>
  <c r="AA213" i="17"/>
  <c r="Z213" i="17"/>
  <c r="W213" i="17"/>
  <c r="W212" i="17" s="1"/>
  <c r="W211" i="17" s="1"/>
  <c r="W210" i="17" s="1"/>
  <c r="U213" i="17"/>
  <c r="S213" i="17"/>
  <c r="S212" i="17" s="1"/>
  <c r="L213" i="17"/>
  <c r="K213" i="17"/>
  <c r="V212" i="17"/>
  <c r="U212" i="17"/>
  <c r="U211" i="17" s="1"/>
  <c r="U210" i="17" s="1"/>
  <c r="T212" i="17"/>
  <c r="Q212" i="17"/>
  <c r="Q211" i="17" s="1"/>
  <c r="O212" i="17"/>
  <c r="N212" i="17"/>
  <c r="N211" i="17" s="1"/>
  <c r="N210" i="17" s="1"/>
  <c r="J212" i="17"/>
  <c r="I212" i="17"/>
  <c r="H212" i="17"/>
  <c r="H211" i="17" s="1"/>
  <c r="G212" i="17"/>
  <c r="F212" i="17"/>
  <c r="AA211" i="17"/>
  <c r="T211" i="17"/>
  <c r="S211" i="17"/>
  <c r="O211" i="17"/>
  <c r="O210" i="17" s="1"/>
  <c r="I211" i="17"/>
  <c r="I210" i="17" s="1"/>
  <c r="G211" i="17"/>
  <c r="F211" i="17"/>
  <c r="F210" i="17" s="1"/>
  <c r="T210" i="17"/>
  <c r="S210" i="17"/>
  <c r="Q210" i="17"/>
  <c r="H210" i="17"/>
  <c r="G210" i="17"/>
  <c r="AA209" i="17"/>
  <c r="W209" i="17"/>
  <c r="W208" i="17" s="1"/>
  <c r="W207" i="17" s="1"/>
  <c r="W206" i="17" s="1"/>
  <c r="U209" i="17"/>
  <c r="S209" i="17"/>
  <c r="S208" i="17" s="1"/>
  <c r="K209" i="17"/>
  <c r="L209" i="17" s="1"/>
  <c r="V208" i="17"/>
  <c r="U208" i="17"/>
  <c r="U207" i="17" s="1"/>
  <c r="U206" i="17" s="1"/>
  <c r="T208" i="17"/>
  <c r="Q208" i="17"/>
  <c r="Q207" i="17" s="1"/>
  <c r="O208" i="17"/>
  <c r="N208" i="17"/>
  <c r="N207" i="17" s="1"/>
  <c r="N206" i="17" s="1"/>
  <c r="J208" i="17"/>
  <c r="J207" i="17" s="1"/>
  <c r="J206" i="17" s="1"/>
  <c r="I208" i="17"/>
  <c r="H208" i="17"/>
  <c r="H207" i="17" s="1"/>
  <c r="G208" i="17"/>
  <c r="F208" i="17"/>
  <c r="AA207" i="17"/>
  <c r="V207" i="17"/>
  <c r="V206" i="17" s="1"/>
  <c r="T207" i="17"/>
  <c r="S207" i="17"/>
  <c r="O207" i="17"/>
  <c r="O206" i="17" s="1"/>
  <c r="I207" i="17"/>
  <c r="I206" i="17" s="1"/>
  <c r="G207" i="17"/>
  <c r="F207" i="17"/>
  <c r="F206" i="17" s="1"/>
  <c r="T206" i="17"/>
  <c r="S206" i="17"/>
  <c r="Q206" i="17"/>
  <c r="H206" i="17"/>
  <c r="K206" i="17" s="1"/>
  <c r="G206" i="17"/>
  <c r="AA205" i="17"/>
  <c r="W205" i="17"/>
  <c r="W204" i="17" s="1"/>
  <c r="W203" i="17" s="1"/>
  <c r="W202" i="17" s="1"/>
  <c r="U205" i="17"/>
  <c r="S205" i="17"/>
  <c r="S204" i="17" s="1"/>
  <c r="K205" i="17"/>
  <c r="L205" i="17" s="1"/>
  <c r="V204" i="17"/>
  <c r="U204" i="17"/>
  <c r="U203" i="17" s="1"/>
  <c r="U202" i="17" s="1"/>
  <c r="T204" i="17"/>
  <c r="Q204" i="17"/>
  <c r="Q203" i="17" s="1"/>
  <c r="O204" i="17"/>
  <c r="N204" i="17"/>
  <c r="N203" i="17" s="1"/>
  <c r="N202" i="17" s="1"/>
  <c r="J204" i="17"/>
  <c r="J203" i="17" s="1"/>
  <c r="J202" i="17" s="1"/>
  <c r="I204" i="17"/>
  <c r="H204" i="17"/>
  <c r="G204" i="17"/>
  <c r="F204" i="17"/>
  <c r="AA203" i="17"/>
  <c r="V203" i="17"/>
  <c r="T203" i="17"/>
  <c r="T202" i="17" s="1"/>
  <c r="S203" i="17"/>
  <c r="O203" i="17"/>
  <c r="O202" i="17" s="1"/>
  <c r="I203" i="17"/>
  <c r="I202" i="17" s="1"/>
  <c r="G203" i="17"/>
  <c r="F203" i="17"/>
  <c r="F202" i="17" s="1"/>
  <c r="S202" i="17"/>
  <c r="Q202" i="17"/>
  <c r="G202" i="17"/>
  <c r="AA201" i="17"/>
  <c r="W201" i="17"/>
  <c r="U201" i="17"/>
  <c r="S201" i="17"/>
  <c r="S200" i="17" s="1"/>
  <c r="K201" i="17"/>
  <c r="L201" i="17" s="1"/>
  <c r="W200" i="17"/>
  <c r="W199" i="17" s="1"/>
  <c r="W198" i="17" s="1"/>
  <c r="V200" i="17"/>
  <c r="U200" i="17"/>
  <c r="U199" i="17" s="1"/>
  <c r="U198" i="17" s="1"/>
  <c r="T200" i="17"/>
  <c r="Q200" i="17"/>
  <c r="Q199" i="17" s="1"/>
  <c r="O200" i="17"/>
  <c r="O199" i="17" s="1"/>
  <c r="O198" i="17" s="1"/>
  <c r="N200" i="17"/>
  <c r="N199" i="17" s="1"/>
  <c r="N198" i="17" s="1"/>
  <c r="J200" i="17"/>
  <c r="I200" i="17"/>
  <c r="H200" i="17"/>
  <c r="G200" i="17"/>
  <c r="F200" i="17"/>
  <c r="V199" i="17"/>
  <c r="T199" i="17"/>
  <c r="S199" i="17"/>
  <c r="S198" i="17" s="1"/>
  <c r="J199" i="17"/>
  <c r="J198" i="17" s="1"/>
  <c r="I199" i="17"/>
  <c r="I198" i="17" s="1"/>
  <c r="G199" i="17"/>
  <c r="F199" i="17"/>
  <c r="F198" i="17" s="1"/>
  <c r="Q198" i="17"/>
  <c r="G198" i="17"/>
  <c r="AA197" i="17"/>
  <c r="Z197" i="17"/>
  <c r="W197" i="17"/>
  <c r="U197" i="17"/>
  <c r="S197" i="17"/>
  <c r="S196" i="17" s="1"/>
  <c r="R197" i="17"/>
  <c r="R196" i="17" s="1"/>
  <c r="R195" i="17" s="1"/>
  <c r="R194" i="17" s="1"/>
  <c r="L197" i="17"/>
  <c r="K197" i="17"/>
  <c r="W196" i="17"/>
  <c r="W195" i="17" s="1"/>
  <c r="W194" i="17" s="1"/>
  <c r="V196" i="17"/>
  <c r="U196" i="17"/>
  <c r="U195" i="17" s="1"/>
  <c r="U194" i="17" s="1"/>
  <c r="T196" i="17"/>
  <c r="Q196" i="17"/>
  <c r="Q195" i="17" s="1"/>
  <c r="O196" i="17"/>
  <c r="O195" i="17" s="1"/>
  <c r="O194" i="17" s="1"/>
  <c r="N196" i="17"/>
  <c r="N195" i="17" s="1"/>
  <c r="N194" i="17" s="1"/>
  <c r="J196" i="17"/>
  <c r="I196" i="17"/>
  <c r="H196" i="17"/>
  <c r="G196" i="17"/>
  <c r="F196" i="17"/>
  <c r="V195" i="17"/>
  <c r="T195" i="17"/>
  <c r="S195" i="17"/>
  <c r="S194" i="17" s="1"/>
  <c r="J195" i="17"/>
  <c r="J194" i="17" s="1"/>
  <c r="I195" i="17"/>
  <c r="I194" i="17" s="1"/>
  <c r="G195" i="17"/>
  <c r="F195" i="17"/>
  <c r="F194" i="17" s="1"/>
  <c r="T194" i="17"/>
  <c r="AA194" i="17" s="1"/>
  <c r="Q194" i="17"/>
  <c r="G194" i="17"/>
  <c r="AA193" i="17"/>
  <c r="X193" i="17"/>
  <c r="W193" i="17"/>
  <c r="U193" i="17"/>
  <c r="S193" i="17"/>
  <c r="S192" i="17" s="1"/>
  <c r="R193" i="17"/>
  <c r="R192" i="17" s="1"/>
  <c r="R191" i="17" s="1"/>
  <c r="R190" i="17" s="1"/>
  <c r="L193" i="17"/>
  <c r="K193" i="17"/>
  <c r="W192" i="17"/>
  <c r="W191" i="17" s="1"/>
  <c r="W190" i="17" s="1"/>
  <c r="V192" i="17"/>
  <c r="U192" i="17"/>
  <c r="U191" i="17" s="1"/>
  <c r="U190" i="17" s="1"/>
  <c r="T192" i="17"/>
  <c r="Q192" i="17"/>
  <c r="Q191" i="17" s="1"/>
  <c r="O192" i="17"/>
  <c r="O191" i="17" s="1"/>
  <c r="O190" i="17" s="1"/>
  <c r="N192" i="17"/>
  <c r="N191" i="17" s="1"/>
  <c r="N190" i="17" s="1"/>
  <c r="K192" i="17"/>
  <c r="J192" i="17"/>
  <c r="I192" i="17"/>
  <c r="H192" i="17"/>
  <c r="H191" i="17" s="1"/>
  <c r="H190" i="17" s="1"/>
  <c r="G192" i="17"/>
  <c r="F192" i="17"/>
  <c r="T191" i="17"/>
  <c r="S191" i="17"/>
  <c r="J191" i="17"/>
  <c r="J190" i="17" s="1"/>
  <c r="I191" i="17"/>
  <c r="I190" i="17" s="1"/>
  <c r="G191" i="17"/>
  <c r="F191" i="17"/>
  <c r="F190" i="17" s="1"/>
  <c r="T190" i="17"/>
  <c r="S190" i="17"/>
  <c r="Q190" i="17"/>
  <c r="G190" i="17"/>
  <c r="AA189" i="17"/>
  <c r="X189" i="17"/>
  <c r="W189" i="17"/>
  <c r="W188" i="17" s="1"/>
  <c r="W187" i="17" s="1"/>
  <c r="W186" i="17" s="1"/>
  <c r="U189" i="17"/>
  <c r="S189" i="17"/>
  <c r="S188" i="17" s="1"/>
  <c r="L189" i="17"/>
  <c r="K189" i="17"/>
  <c r="V188" i="17"/>
  <c r="U188" i="17"/>
  <c r="U187" i="17" s="1"/>
  <c r="U186" i="17" s="1"/>
  <c r="T188" i="17"/>
  <c r="Q188" i="17"/>
  <c r="Q187" i="17" s="1"/>
  <c r="O188" i="17"/>
  <c r="N188" i="17"/>
  <c r="N187" i="17" s="1"/>
  <c r="N186" i="17" s="1"/>
  <c r="K188" i="17"/>
  <c r="J188" i="17"/>
  <c r="I188" i="17"/>
  <c r="H188" i="17"/>
  <c r="H187" i="17" s="1"/>
  <c r="G188" i="17"/>
  <c r="F188" i="17"/>
  <c r="T187" i="17"/>
  <c r="S187" i="17"/>
  <c r="S186" i="17" s="1"/>
  <c r="O187" i="17"/>
  <c r="O186" i="17" s="1"/>
  <c r="J187" i="17"/>
  <c r="I187" i="17"/>
  <c r="I186" i="17" s="1"/>
  <c r="G187" i="17"/>
  <c r="F187" i="17"/>
  <c r="F186" i="17" s="1"/>
  <c r="T186" i="17"/>
  <c r="Q186" i="17"/>
  <c r="J186" i="17"/>
  <c r="H186" i="17"/>
  <c r="K186" i="17" s="1"/>
  <c r="G186" i="17"/>
  <c r="AA185" i="17"/>
  <c r="Z185" i="17"/>
  <c r="W185" i="17"/>
  <c r="W184" i="17" s="1"/>
  <c r="W183" i="17" s="1"/>
  <c r="W182" i="17" s="1"/>
  <c r="U185" i="17"/>
  <c r="S185" i="17"/>
  <c r="S184" i="17" s="1"/>
  <c r="L185" i="17"/>
  <c r="K185" i="17"/>
  <c r="V184" i="17"/>
  <c r="U184" i="17"/>
  <c r="U183" i="17" s="1"/>
  <c r="U182" i="17" s="1"/>
  <c r="T184" i="17"/>
  <c r="Q184" i="17"/>
  <c r="Q183" i="17" s="1"/>
  <c r="O184" i="17"/>
  <c r="N184" i="17"/>
  <c r="N183" i="17" s="1"/>
  <c r="N182" i="17" s="1"/>
  <c r="K184" i="17"/>
  <c r="J184" i="17"/>
  <c r="J183" i="17" s="1"/>
  <c r="I184" i="17"/>
  <c r="H184" i="17"/>
  <c r="H183" i="17" s="1"/>
  <c r="G184" i="17"/>
  <c r="F184" i="17"/>
  <c r="AA183" i="17"/>
  <c r="V183" i="17"/>
  <c r="V182" i="17" s="1"/>
  <c r="T183" i="17"/>
  <c r="S183" i="17"/>
  <c r="S182" i="17" s="1"/>
  <c r="O183" i="17"/>
  <c r="O182" i="17" s="1"/>
  <c r="I183" i="17"/>
  <c r="I182" i="17" s="1"/>
  <c r="G183" i="17"/>
  <c r="F183" i="17"/>
  <c r="F182" i="17" s="1"/>
  <c r="T182" i="17"/>
  <c r="Q182" i="17"/>
  <c r="J182" i="17"/>
  <c r="H182" i="17"/>
  <c r="G182" i="17"/>
  <c r="AA181" i="17"/>
  <c r="X181" i="17"/>
  <c r="W181" i="17"/>
  <c r="U181" i="17"/>
  <c r="S181" i="17"/>
  <c r="S180" i="17" s="1"/>
  <c r="L181" i="17"/>
  <c r="K181" i="17"/>
  <c r="W180" i="17"/>
  <c r="W179" i="17" s="1"/>
  <c r="W178" i="17" s="1"/>
  <c r="V180" i="17"/>
  <c r="U180" i="17"/>
  <c r="U179" i="17" s="1"/>
  <c r="U178" i="17" s="1"/>
  <c r="T180" i="17"/>
  <c r="Q180" i="17"/>
  <c r="Q179" i="17" s="1"/>
  <c r="O180" i="17"/>
  <c r="N180" i="17"/>
  <c r="N179" i="17" s="1"/>
  <c r="N178" i="17" s="1"/>
  <c r="K180" i="17"/>
  <c r="J180" i="17"/>
  <c r="J179" i="17" s="1"/>
  <c r="I180" i="17"/>
  <c r="H180" i="17"/>
  <c r="H179" i="17" s="1"/>
  <c r="G180" i="17"/>
  <c r="F180" i="17"/>
  <c r="AA179" i="17"/>
  <c r="V179" i="17"/>
  <c r="T179" i="17"/>
  <c r="T178" i="17" s="1"/>
  <c r="S179" i="17"/>
  <c r="O179" i="17"/>
  <c r="O178" i="17" s="1"/>
  <c r="I179" i="17"/>
  <c r="I178" i="17" s="1"/>
  <c r="G179" i="17"/>
  <c r="F179" i="17"/>
  <c r="F178" i="17" s="1"/>
  <c r="S178" i="17"/>
  <c r="Q178" i="17"/>
  <c r="J178" i="17"/>
  <c r="H178" i="17"/>
  <c r="K178" i="17" s="1"/>
  <c r="G178" i="17"/>
  <c r="AA177" i="17"/>
  <c r="W177" i="17"/>
  <c r="W176" i="17" s="1"/>
  <c r="W175" i="17" s="1"/>
  <c r="W174" i="17" s="1"/>
  <c r="U177" i="17"/>
  <c r="S177" i="17"/>
  <c r="S176" i="17" s="1"/>
  <c r="K177" i="17"/>
  <c r="V176" i="17"/>
  <c r="U176" i="17"/>
  <c r="U175" i="17" s="1"/>
  <c r="U174" i="17" s="1"/>
  <c r="T176" i="17"/>
  <c r="Q176" i="17"/>
  <c r="Q175" i="17" s="1"/>
  <c r="O176" i="17"/>
  <c r="N176" i="17"/>
  <c r="N175" i="17" s="1"/>
  <c r="N174" i="17" s="1"/>
  <c r="J176" i="17"/>
  <c r="J175" i="17" s="1"/>
  <c r="J174" i="17" s="1"/>
  <c r="I176" i="17"/>
  <c r="H176" i="17"/>
  <c r="H175" i="17" s="1"/>
  <c r="G176" i="17"/>
  <c r="F176" i="17"/>
  <c r="V175" i="17"/>
  <c r="T175" i="17"/>
  <c r="S175" i="17"/>
  <c r="S174" i="17" s="1"/>
  <c r="O175" i="17"/>
  <c r="O174" i="17" s="1"/>
  <c r="I175" i="17"/>
  <c r="I174" i="17" s="1"/>
  <c r="G175" i="17"/>
  <c r="F175" i="17"/>
  <c r="F174" i="17" s="1"/>
  <c r="Q174" i="17"/>
  <c r="H174" i="17"/>
  <c r="G174" i="17"/>
  <c r="AA173" i="17"/>
  <c r="Z173" i="17"/>
  <c r="W173" i="17"/>
  <c r="U173" i="17"/>
  <c r="S173" i="17"/>
  <c r="S172" i="17" s="1"/>
  <c r="R173" i="17"/>
  <c r="R172" i="17" s="1"/>
  <c r="R171" i="17" s="1"/>
  <c r="R170" i="17" s="1"/>
  <c r="L173" i="17"/>
  <c r="K173" i="17"/>
  <c r="W172" i="17"/>
  <c r="W171" i="17" s="1"/>
  <c r="W170" i="17" s="1"/>
  <c r="V172" i="17"/>
  <c r="U172" i="17"/>
  <c r="U171" i="17" s="1"/>
  <c r="U170" i="17" s="1"/>
  <c r="T172" i="17"/>
  <c r="Q172" i="17"/>
  <c r="Q171" i="17" s="1"/>
  <c r="O172" i="17"/>
  <c r="O171" i="17" s="1"/>
  <c r="O170" i="17" s="1"/>
  <c r="N172" i="17"/>
  <c r="N171" i="17" s="1"/>
  <c r="N170" i="17" s="1"/>
  <c r="J172" i="17"/>
  <c r="I172" i="17"/>
  <c r="H172" i="17"/>
  <c r="G172" i="17"/>
  <c r="F172" i="17"/>
  <c r="V171" i="17"/>
  <c r="T171" i="17"/>
  <c r="S171" i="17"/>
  <c r="S170" i="17" s="1"/>
  <c r="J171" i="17"/>
  <c r="J170" i="17" s="1"/>
  <c r="I171" i="17"/>
  <c r="I170" i="17" s="1"/>
  <c r="G171" i="17"/>
  <c r="F171" i="17"/>
  <c r="F170" i="17" s="1"/>
  <c r="T170" i="17"/>
  <c r="Q170" i="17"/>
  <c r="G170" i="17"/>
  <c r="AA169" i="17"/>
  <c r="Z169" i="17"/>
  <c r="Y169" i="17"/>
  <c r="X169" i="17"/>
  <c r="W169" i="17"/>
  <c r="U169" i="17"/>
  <c r="S169" i="17"/>
  <c r="S168" i="17" s="1"/>
  <c r="S167" i="17" s="1"/>
  <c r="S166" i="17" s="1"/>
  <c r="R169" i="17"/>
  <c r="P169" i="17"/>
  <c r="P168" i="17" s="1"/>
  <c r="P167" i="17" s="1"/>
  <c r="P166" i="17" s="1"/>
  <c r="K169" i="17"/>
  <c r="L169" i="17" s="1"/>
  <c r="Z168" i="17"/>
  <c r="X168" i="17"/>
  <c r="W168" i="17"/>
  <c r="V168" i="17"/>
  <c r="U168" i="17"/>
  <c r="U167" i="17" s="1"/>
  <c r="T168" i="17"/>
  <c r="R168" i="17"/>
  <c r="R167" i="17" s="1"/>
  <c r="R166" i="17" s="1"/>
  <c r="Q168" i="17"/>
  <c r="O168" i="17"/>
  <c r="O167" i="17" s="1"/>
  <c r="N168" i="17"/>
  <c r="N167" i="17" s="1"/>
  <c r="N166" i="17" s="1"/>
  <c r="L168" i="17"/>
  <c r="J168" i="17"/>
  <c r="J167" i="17" s="1"/>
  <c r="J166" i="17" s="1"/>
  <c r="I168" i="17"/>
  <c r="I167" i="17" s="1"/>
  <c r="I166" i="17" s="1"/>
  <c r="H168" i="17"/>
  <c r="G168" i="17"/>
  <c r="F168" i="17"/>
  <c r="W167" i="17"/>
  <c r="V167" i="17"/>
  <c r="V166" i="17" s="1"/>
  <c r="Q167" i="17"/>
  <c r="L167" i="17"/>
  <c r="Z167" i="17" s="1"/>
  <c r="H167" i="17"/>
  <c r="F167" i="17"/>
  <c r="F166" i="17" s="1"/>
  <c r="W166" i="17"/>
  <c r="U166" i="17"/>
  <c r="Q166" i="17"/>
  <c r="O166" i="17"/>
  <c r="H166" i="17"/>
  <c r="AB165" i="17"/>
  <c r="AA165" i="17"/>
  <c r="Z165" i="17"/>
  <c r="W165" i="17"/>
  <c r="W164" i="17" s="1"/>
  <c r="W163" i="17" s="1"/>
  <c r="W162" i="17" s="1"/>
  <c r="U165" i="17"/>
  <c r="S165" i="17"/>
  <c r="S164" i="17" s="1"/>
  <c r="S163" i="17" s="1"/>
  <c r="P165" i="17"/>
  <c r="P164" i="17" s="1"/>
  <c r="P163" i="17" s="1"/>
  <c r="P162" i="17" s="1"/>
  <c r="K165" i="17"/>
  <c r="L165" i="17" s="1"/>
  <c r="AB164" i="17"/>
  <c r="V164" i="17"/>
  <c r="V163" i="17" s="1"/>
  <c r="U164" i="17"/>
  <c r="T164" i="17"/>
  <c r="Q164" i="17"/>
  <c r="X164" i="17" s="1"/>
  <c r="O164" i="17"/>
  <c r="N164" i="17"/>
  <c r="N163" i="17" s="1"/>
  <c r="N162" i="17" s="1"/>
  <c r="L164" i="17"/>
  <c r="K164" i="17"/>
  <c r="J164" i="17"/>
  <c r="I164" i="17"/>
  <c r="H164" i="17"/>
  <c r="G164" i="17"/>
  <c r="F164" i="17"/>
  <c r="F163" i="17" s="1"/>
  <c r="F162" i="17" s="1"/>
  <c r="U163" i="17"/>
  <c r="U162" i="17" s="1"/>
  <c r="T163" i="17"/>
  <c r="Q163" i="17"/>
  <c r="O163" i="17"/>
  <c r="J163" i="17"/>
  <c r="I163" i="17"/>
  <c r="H163" i="17"/>
  <c r="G163" i="17"/>
  <c r="S162" i="17"/>
  <c r="O162" i="17"/>
  <c r="J162" i="17"/>
  <c r="I162" i="17"/>
  <c r="H162" i="17"/>
  <c r="G162" i="17"/>
  <c r="AA161" i="17"/>
  <c r="X161" i="17"/>
  <c r="W161" i="17"/>
  <c r="W160" i="17" s="1"/>
  <c r="W159" i="17" s="1"/>
  <c r="W158" i="17" s="1"/>
  <c r="U161" i="17"/>
  <c r="U160" i="17" s="1"/>
  <c r="S161" i="17"/>
  <c r="L161" i="17"/>
  <c r="K161" i="17"/>
  <c r="V160" i="17"/>
  <c r="T160" i="17"/>
  <c r="S160" i="17"/>
  <c r="S159" i="17" s="1"/>
  <c r="Q160" i="17"/>
  <c r="Q159" i="17" s="1"/>
  <c r="Q158" i="17" s="1"/>
  <c r="O160" i="17"/>
  <c r="N160" i="17"/>
  <c r="K160" i="17"/>
  <c r="J160" i="17"/>
  <c r="I160" i="17"/>
  <c r="H160" i="17"/>
  <c r="G160" i="17"/>
  <c r="G159" i="17" s="1"/>
  <c r="F160" i="17"/>
  <c r="AA159" i="17"/>
  <c r="V159" i="17"/>
  <c r="U159" i="17"/>
  <c r="T159" i="17"/>
  <c r="O159" i="17"/>
  <c r="O158" i="17" s="1"/>
  <c r="N159" i="17"/>
  <c r="J159" i="17"/>
  <c r="J158" i="17" s="1"/>
  <c r="I159" i="17"/>
  <c r="H159" i="17"/>
  <c r="F159" i="17"/>
  <c r="U158" i="17"/>
  <c r="T158" i="17"/>
  <c r="S158" i="17"/>
  <c r="N158" i="17"/>
  <c r="I158" i="17"/>
  <c r="H158" i="17"/>
  <c r="G158" i="17"/>
  <c r="F158" i="17"/>
  <c r="AA157" i="17"/>
  <c r="W157" i="17"/>
  <c r="W156" i="17" s="1"/>
  <c r="W155" i="17" s="1"/>
  <c r="W154" i="17" s="1"/>
  <c r="U157" i="17"/>
  <c r="U156" i="17" s="1"/>
  <c r="U155" i="17" s="1"/>
  <c r="S157" i="17"/>
  <c r="K157" i="17"/>
  <c r="L157" i="17" s="1"/>
  <c r="V156" i="17"/>
  <c r="T156" i="17"/>
  <c r="S156" i="17"/>
  <c r="S155" i="17" s="1"/>
  <c r="Q156" i="17"/>
  <c r="O156" i="17"/>
  <c r="N156" i="17"/>
  <c r="J156" i="17"/>
  <c r="I156" i="17"/>
  <c r="H156" i="17"/>
  <c r="G156" i="17"/>
  <c r="F156" i="17"/>
  <c r="F155" i="17" s="1"/>
  <c r="F154" i="17" s="1"/>
  <c r="V155" i="17"/>
  <c r="Q155" i="17"/>
  <c r="Q154" i="17" s="1"/>
  <c r="O155" i="17"/>
  <c r="N155" i="17"/>
  <c r="J155" i="17"/>
  <c r="J154" i="17" s="1"/>
  <c r="I155" i="17"/>
  <c r="I154" i="17" s="1"/>
  <c r="H155" i="17"/>
  <c r="H154" i="17" s="1"/>
  <c r="V154" i="17"/>
  <c r="U154" i="17"/>
  <c r="S154" i="17"/>
  <c r="O154" i="17"/>
  <c r="N154" i="17"/>
  <c r="AA153" i="17"/>
  <c r="Z153" i="17"/>
  <c r="Y153" i="17"/>
  <c r="X153" i="17"/>
  <c r="W153" i="17"/>
  <c r="U153" i="17"/>
  <c r="U152" i="17" s="1"/>
  <c r="S153" i="17"/>
  <c r="R153" i="17"/>
  <c r="P153" i="17"/>
  <c r="P152" i="17" s="1"/>
  <c r="P151" i="17" s="1"/>
  <c r="P150" i="17" s="1"/>
  <c r="L153" i="17"/>
  <c r="K153" i="17"/>
  <c r="Z152" i="17"/>
  <c r="Y152" i="17"/>
  <c r="W152" i="17"/>
  <c r="W151" i="17" s="1"/>
  <c r="W150" i="17" s="1"/>
  <c r="V152" i="17"/>
  <c r="T152" i="17"/>
  <c r="S152" i="17"/>
  <c r="S151" i="17" s="1"/>
  <c r="S150" i="17" s="1"/>
  <c r="R152" i="17"/>
  <c r="R151" i="17" s="1"/>
  <c r="Q152" i="17"/>
  <c r="Q151" i="17" s="1"/>
  <c r="O152" i="17"/>
  <c r="N152" i="17"/>
  <c r="L152" i="17"/>
  <c r="K152" i="17"/>
  <c r="J152" i="17"/>
  <c r="I152" i="17"/>
  <c r="H152" i="17"/>
  <c r="G152" i="17"/>
  <c r="G151" i="17" s="1"/>
  <c r="G150" i="17" s="1"/>
  <c r="F152" i="17"/>
  <c r="V151" i="17"/>
  <c r="U151" i="17"/>
  <c r="U150" i="17" s="1"/>
  <c r="T151" i="17"/>
  <c r="O151" i="17"/>
  <c r="N151" i="17"/>
  <c r="N150" i="17" s="1"/>
  <c r="L151" i="17"/>
  <c r="K151" i="17"/>
  <c r="J151" i="17"/>
  <c r="I151" i="17"/>
  <c r="H151" i="17"/>
  <c r="F151" i="17"/>
  <c r="F150" i="17" s="1"/>
  <c r="R150" i="17"/>
  <c r="O150" i="17"/>
  <c r="J150" i="17"/>
  <c r="I150" i="17"/>
  <c r="H150" i="17"/>
  <c r="AA149" i="17"/>
  <c r="X149" i="17"/>
  <c r="W149" i="17"/>
  <c r="W148" i="17" s="1"/>
  <c r="U149" i="17"/>
  <c r="U148" i="17" s="1"/>
  <c r="S149" i="17"/>
  <c r="K149" i="17"/>
  <c r="L149" i="17" s="1"/>
  <c r="V148" i="17"/>
  <c r="T148" i="17"/>
  <c r="S148" i="17"/>
  <c r="S147" i="17" s="1"/>
  <c r="S146" i="17" s="1"/>
  <c r="Q148" i="17"/>
  <c r="O148" i="17"/>
  <c r="N148" i="17"/>
  <c r="J148" i="17"/>
  <c r="I148" i="17"/>
  <c r="H148" i="17"/>
  <c r="H147" i="17" s="1"/>
  <c r="G148" i="17"/>
  <c r="F148" i="17"/>
  <c r="F147" i="17" s="1"/>
  <c r="F146" i="17" s="1"/>
  <c r="W147" i="17"/>
  <c r="W146" i="17" s="1"/>
  <c r="V147" i="17"/>
  <c r="U147" i="17"/>
  <c r="U146" i="17" s="1"/>
  <c r="Q147" i="17"/>
  <c r="Q146" i="17" s="1"/>
  <c r="O147" i="17"/>
  <c r="N147" i="17"/>
  <c r="N146" i="17" s="1"/>
  <c r="J147" i="17"/>
  <c r="I147" i="17"/>
  <c r="O146" i="17"/>
  <c r="J146" i="17"/>
  <c r="I146" i="17"/>
  <c r="H146" i="17"/>
  <c r="AA145" i="17"/>
  <c r="Y145" i="17"/>
  <c r="W145" i="17"/>
  <c r="U145" i="17"/>
  <c r="U144" i="17" s="1"/>
  <c r="S145" i="17"/>
  <c r="L145" i="17"/>
  <c r="X145" i="17" s="1"/>
  <c r="K145" i="17"/>
  <c r="W144" i="17"/>
  <c r="W143" i="17" s="1"/>
  <c r="W142" i="17" s="1"/>
  <c r="V144" i="17"/>
  <c r="T144" i="17"/>
  <c r="S144" i="17"/>
  <c r="S143" i="17" s="1"/>
  <c r="Q144" i="17"/>
  <c r="O144" i="17"/>
  <c r="N144" i="17"/>
  <c r="J144" i="17"/>
  <c r="K144" i="17" s="1"/>
  <c r="I144" i="17"/>
  <c r="H144" i="17"/>
  <c r="G144" i="17"/>
  <c r="G143" i="17" s="1"/>
  <c r="F144" i="17"/>
  <c r="V143" i="17"/>
  <c r="U143" i="17"/>
  <c r="T143" i="17"/>
  <c r="Q143" i="17"/>
  <c r="O143" i="17"/>
  <c r="N143" i="17"/>
  <c r="J143" i="17"/>
  <c r="J142" i="17" s="1"/>
  <c r="I143" i="17"/>
  <c r="H143" i="17"/>
  <c r="F143" i="17"/>
  <c r="V142" i="17"/>
  <c r="U142" i="17"/>
  <c r="T142" i="17"/>
  <c r="S142" i="17"/>
  <c r="O142" i="17"/>
  <c r="N142" i="17"/>
  <c r="I142" i="17"/>
  <c r="H142" i="17"/>
  <c r="G142" i="17"/>
  <c r="F142" i="17"/>
  <c r="AA141" i="17"/>
  <c r="W141" i="17"/>
  <c r="U141" i="17"/>
  <c r="U140" i="17" s="1"/>
  <c r="U139" i="17" s="1"/>
  <c r="U138" i="17" s="1"/>
  <c r="S141" i="17"/>
  <c r="K141" i="17"/>
  <c r="L141" i="17" s="1"/>
  <c r="W140" i="17"/>
  <c r="W139" i="17" s="1"/>
  <c r="W138" i="17" s="1"/>
  <c r="V140" i="17"/>
  <c r="T140" i="17"/>
  <c r="S140" i="17"/>
  <c r="S139" i="17" s="1"/>
  <c r="Q140" i="17"/>
  <c r="O140" i="17"/>
  <c r="N140" i="17"/>
  <c r="J140" i="17"/>
  <c r="J139" i="17" s="1"/>
  <c r="J138" i="17" s="1"/>
  <c r="I140" i="17"/>
  <c r="H140" i="17"/>
  <c r="G140" i="17"/>
  <c r="F140" i="17"/>
  <c r="F139" i="17" s="1"/>
  <c r="F138" i="17" s="1"/>
  <c r="V139" i="17"/>
  <c r="Q139" i="17"/>
  <c r="Q138" i="17" s="1"/>
  <c r="O139" i="17"/>
  <c r="O138" i="17" s="1"/>
  <c r="N139" i="17"/>
  <c r="I139" i="17"/>
  <c r="I138" i="17" s="1"/>
  <c r="H139" i="17"/>
  <c r="H138" i="17" s="1"/>
  <c r="V138" i="17"/>
  <c r="S138" i="17"/>
  <c r="N138" i="17"/>
  <c r="AA137" i="17"/>
  <c r="Z137" i="17"/>
  <c r="Y137" i="17"/>
  <c r="X137" i="17"/>
  <c r="W137" i="17"/>
  <c r="U137" i="17"/>
  <c r="U136" i="17" s="1"/>
  <c r="S137" i="17"/>
  <c r="R137" i="17"/>
  <c r="R136" i="17" s="1"/>
  <c r="R135" i="17" s="1"/>
  <c r="R134" i="17" s="1"/>
  <c r="P137" i="17"/>
  <c r="P136" i="17" s="1"/>
  <c r="P135" i="17" s="1"/>
  <c r="P134" i="17" s="1"/>
  <c r="L137" i="17"/>
  <c r="K137" i="17"/>
  <c r="Y136" i="17"/>
  <c r="W136" i="17"/>
  <c r="W135" i="17" s="1"/>
  <c r="W134" i="17" s="1"/>
  <c r="V136" i="17"/>
  <c r="T136" i="17"/>
  <c r="S136" i="17"/>
  <c r="S135" i="17" s="1"/>
  <c r="Q136" i="17"/>
  <c r="Q135" i="17" s="1"/>
  <c r="O136" i="17"/>
  <c r="N136" i="17"/>
  <c r="L136" i="17"/>
  <c r="Z136" i="17" s="1"/>
  <c r="J136" i="17"/>
  <c r="I136" i="17"/>
  <c r="H136" i="17"/>
  <c r="G136" i="17"/>
  <c r="G135" i="17" s="1"/>
  <c r="F136" i="17"/>
  <c r="V135" i="17"/>
  <c r="U135" i="17"/>
  <c r="U134" i="17" s="1"/>
  <c r="T135" i="17"/>
  <c r="O135" i="17"/>
  <c r="N135" i="17"/>
  <c r="N134" i="17" s="1"/>
  <c r="L135" i="17"/>
  <c r="J135" i="17"/>
  <c r="J134" i="17" s="1"/>
  <c r="I135" i="17"/>
  <c r="H135" i="17"/>
  <c r="F135" i="17"/>
  <c r="F134" i="17" s="1"/>
  <c r="T134" i="17"/>
  <c r="S134" i="17"/>
  <c r="O134" i="17"/>
  <c r="I134" i="17"/>
  <c r="H134" i="17"/>
  <c r="AA133" i="17"/>
  <c r="W133" i="17"/>
  <c r="W132" i="17" s="1"/>
  <c r="W131" i="17" s="1"/>
  <c r="W130" i="17" s="1"/>
  <c r="U133" i="17"/>
  <c r="U132" i="17" s="1"/>
  <c r="S133" i="17"/>
  <c r="R133" i="17"/>
  <c r="R132" i="17" s="1"/>
  <c r="R131" i="17" s="1"/>
  <c r="K133" i="17"/>
  <c r="L133" i="17" s="1"/>
  <c r="V132" i="17"/>
  <c r="T132" i="17"/>
  <c r="S132" i="17"/>
  <c r="S131" i="17" s="1"/>
  <c r="S130" i="17" s="1"/>
  <c r="Q132" i="17"/>
  <c r="O132" i="17"/>
  <c r="N132" i="17"/>
  <c r="J132" i="17"/>
  <c r="I132" i="17"/>
  <c r="H132" i="17"/>
  <c r="H131" i="17" s="1"/>
  <c r="G132" i="17"/>
  <c r="F132" i="17"/>
  <c r="V131" i="17"/>
  <c r="U131" i="17"/>
  <c r="U130" i="17" s="1"/>
  <c r="Q131" i="17"/>
  <c r="Q130" i="17" s="1"/>
  <c r="O131" i="17"/>
  <c r="N131" i="17"/>
  <c r="N130" i="17" s="1"/>
  <c r="J131" i="17"/>
  <c r="I131" i="17"/>
  <c r="F131" i="17"/>
  <c r="F130" i="17" s="1"/>
  <c r="R130" i="17"/>
  <c r="O130" i="17"/>
  <c r="J130" i="17"/>
  <c r="I130" i="17"/>
  <c r="H130" i="17"/>
  <c r="AA129" i="17"/>
  <c r="W129" i="17"/>
  <c r="W128" i="17" s="1"/>
  <c r="W127" i="17" s="1"/>
  <c r="W126" i="17" s="1"/>
  <c r="U129" i="17"/>
  <c r="U128" i="17" s="1"/>
  <c r="S129" i="17"/>
  <c r="L129" i="17"/>
  <c r="Y129" i="17" s="1"/>
  <c r="K129" i="17"/>
  <c r="V128" i="17"/>
  <c r="V127" i="17" s="1"/>
  <c r="T128" i="17"/>
  <c r="S128" i="17"/>
  <c r="S127" i="17" s="1"/>
  <c r="Q128" i="17"/>
  <c r="O128" i="17"/>
  <c r="N128" i="17"/>
  <c r="J128" i="17"/>
  <c r="J127" i="17" s="1"/>
  <c r="J126" i="17" s="1"/>
  <c r="I128" i="17"/>
  <c r="H128" i="17"/>
  <c r="G128" i="17"/>
  <c r="F128" i="17"/>
  <c r="U127" i="17"/>
  <c r="U126" i="17" s="1"/>
  <c r="T127" i="17"/>
  <c r="Q127" i="17"/>
  <c r="O127" i="17"/>
  <c r="O126" i="17" s="1"/>
  <c r="N127" i="17"/>
  <c r="I127" i="17"/>
  <c r="H127" i="17"/>
  <c r="H126" i="17" s="1"/>
  <c r="F127" i="17"/>
  <c r="V126" i="17"/>
  <c r="T126" i="17"/>
  <c r="S126" i="17"/>
  <c r="N126" i="17"/>
  <c r="N125" i="17" s="1"/>
  <c r="N124" i="17" s="1"/>
  <c r="I126" i="17"/>
  <c r="F126" i="17"/>
  <c r="I125" i="17"/>
  <c r="I124" i="17" s="1"/>
  <c r="W123" i="17"/>
  <c r="S122" i="17"/>
  <c r="J122" i="17"/>
  <c r="AB120" i="17"/>
  <c r="AA120" i="17"/>
  <c r="Z120" i="17"/>
  <c r="W120" i="17"/>
  <c r="W119" i="17" s="1"/>
  <c r="U120" i="17"/>
  <c r="S120" i="17"/>
  <c r="S119" i="17" s="1"/>
  <c r="S115" i="17" s="1"/>
  <c r="S113" i="17" s="1"/>
  <c r="L120" i="17"/>
  <c r="K120" i="17"/>
  <c r="AB119" i="17"/>
  <c r="AA119" i="17"/>
  <c r="V119" i="17"/>
  <c r="U119" i="17"/>
  <c r="U115" i="17" s="1"/>
  <c r="T119" i="17"/>
  <c r="Q119" i="17"/>
  <c r="O119" i="17"/>
  <c r="O115" i="17" s="1"/>
  <c r="N119" i="17"/>
  <c r="N115" i="17" s="1"/>
  <c r="N113" i="17" s="1"/>
  <c r="J119" i="17"/>
  <c r="J115" i="17" s="1"/>
  <c r="I119" i="17"/>
  <c r="I115" i="17" s="1"/>
  <c r="H119" i="17"/>
  <c r="H115" i="17" s="1"/>
  <c r="H113" i="17" s="1"/>
  <c r="G119" i="17"/>
  <c r="F119" i="17"/>
  <c r="X118" i="17"/>
  <c r="W118" i="17"/>
  <c r="W117" i="17" s="1"/>
  <c r="U118" i="17"/>
  <c r="S118" i="17"/>
  <c r="S117" i="17" s="1"/>
  <c r="S116" i="17" s="1"/>
  <c r="S114" i="17" s="1"/>
  <c r="S112" i="17" s="1"/>
  <c r="K118" i="17"/>
  <c r="L118" i="17" s="1"/>
  <c r="V117" i="17"/>
  <c r="U117" i="17"/>
  <c r="T117" i="17"/>
  <c r="Q117" i="17"/>
  <c r="Q116" i="17" s="1"/>
  <c r="O117" i="17"/>
  <c r="O116" i="17" s="1"/>
  <c r="N117" i="17"/>
  <c r="N116" i="17" s="1"/>
  <c r="L117" i="17"/>
  <c r="K117" i="17"/>
  <c r="J117" i="17"/>
  <c r="J116" i="17" s="1"/>
  <c r="J114" i="17" s="1"/>
  <c r="I117" i="17"/>
  <c r="H117" i="17"/>
  <c r="G117" i="17"/>
  <c r="F117" i="17"/>
  <c r="F116" i="17" s="1"/>
  <c r="F114" i="17" s="1"/>
  <c r="W116" i="17"/>
  <c r="U116" i="17"/>
  <c r="U114" i="17" s="1"/>
  <c r="L116" i="17"/>
  <c r="K116" i="17"/>
  <c r="I116" i="17"/>
  <c r="H116" i="17"/>
  <c r="H114" i="17" s="1"/>
  <c r="H112" i="17" s="1"/>
  <c r="G116" i="17"/>
  <c r="W115" i="17"/>
  <c r="W113" i="17" s="1"/>
  <c r="T115" i="17"/>
  <c r="Q115" i="17"/>
  <c r="F115" i="17"/>
  <c r="F113" i="17" s="1"/>
  <c r="W114" i="17"/>
  <c r="W112" i="17" s="1"/>
  <c r="O114" i="17"/>
  <c r="N114" i="17"/>
  <c r="N112" i="17" s="1"/>
  <c r="I114" i="17"/>
  <c r="I112" i="17" s="1"/>
  <c r="G114" i="17"/>
  <c r="K114" i="17" s="1"/>
  <c r="U113" i="17"/>
  <c r="T113" i="17"/>
  <c r="O113" i="17"/>
  <c r="J113" i="17"/>
  <c r="I113" i="17"/>
  <c r="U112" i="17"/>
  <c r="O112" i="17"/>
  <c r="J112" i="17"/>
  <c r="G112" i="17"/>
  <c r="K112" i="17" s="1"/>
  <c r="F112" i="17"/>
  <c r="Z111" i="17"/>
  <c r="W111" i="17"/>
  <c r="U111" i="17"/>
  <c r="S111" i="17"/>
  <c r="S110" i="17" s="1"/>
  <c r="S109" i="17" s="1"/>
  <c r="R111" i="17"/>
  <c r="R110" i="17" s="1"/>
  <c r="R109" i="17" s="1"/>
  <c r="K111" i="17"/>
  <c r="L111" i="17" s="1"/>
  <c r="W110" i="17"/>
  <c r="V110" i="17"/>
  <c r="U110" i="17"/>
  <c r="U109" i="17" s="1"/>
  <c r="T110" i="17"/>
  <c r="Q110" i="17"/>
  <c r="O110" i="17"/>
  <c r="N110" i="17"/>
  <c r="J110" i="17"/>
  <c r="I110" i="17"/>
  <c r="H110" i="17"/>
  <c r="H109" i="17" s="1"/>
  <c r="G110" i="17"/>
  <c r="F110" i="17"/>
  <c r="W109" i="17"/>
  <c r="V109" i="17"/>
  <c r="T109" i="17"/>
  <c r="Q109" i="17"/>
  <c r="O109" i="17"/>
  <c r="N109" i="17"/>
  <c r="J109" i="17"/>
  <c r="I109" i="17"/>
  <c r="F109" i="17"/>
  <c r="AB108" i="17"/>
  <c r="AA108" i="17"/>
  <c r="W108" i="17"/>
  <c r="U108" i="17"/>
  <c r="S108" i="17"/>
  <c r="K108" i="17"/>
  <c r="L108" i="17" s="1"/>
  <c r="R108" i="17" s="1"/>
  <c r="AB107" i="17"/>
  <c r="AA107" i="17"/>
  <c r="W107" i="17"/>
  <c r="W106" i="17" s="1"/>
  <c r="W95" i="17" s="1"/>
  <c r="U107" i="17"/>
  <c r="S107" i="17"/>
  <c r="S106" i="17" s="1"/>
  <c r="R107" i="17"/>
  <c r="K107" i="17"/>
  <c r="L107" i="17" s="1"/>
  <c r="AB106" i="17"/>
  <c r="AA106" i="17"/>
  <c r="V106" i="17"/>
  <c r="U106" i="17"/>
  <c r="T106" i="17"/>
  <c r="Q106" i="17"/>
  <c r="O106" i="17"/>
  <c r="O95" i="17" s="1"/>
  <c r="N106" i="17"/>
  <c r="J106" i="17"/>
  <c r="I106" i="17"/>
  <c r="H106" i="17"/>
  <c r="G106" i="17"/>
  <c r="F106" i="17"/>
  <c r="F105" i="17" s="1"/>
  <c r="AA105" i="17"/>
  <c r="W105" i="17"/>
  <c r="W7" i="17" s="1"/>
  <c r="V105" i="17"/>
  <c r="AB105" i="17" s="1"/>
  <c r="T105" i="17"/>
  <c r="Q105" i="17"/>
  <c r="O105" i="17"/>
  <c r="O7" i="17" s="1"/>
  <c r="N105" i="17"/>
  <c r="J105" i="17"/>
  <c r="H105" i="17"/>
  <c r="AB104" i="17"/>
  <c r="AA104" i="17"/>
  <c r="W104" i="17"/>
  <c r="U104" i="17"/>
  <c r="S104" i="17"/>
  <c r="K104" i="17"/>
  <c r="L104" i="17" s="1"/>
  <c r="AB103" i="17"/>
  <c r="AA103" i="17"/>
  <c r="W103" i="17"/>
  <c r="U103" i="17"/>
  <c r="S103" i="17"/>
  <c r="K103" i="17"/>
  <c r="L103" i="17" s="1"/>
  <c r="V102" i="17"/>
  <c r="U102" i="17"/>
  <c r="T102" i="17"/>
  <c r="S102" i="17"/>
  <c r="S101" i="17" s="1"/>
  <c r="S100" i="17" s="1"/>
  <c r="Q102" i="17"/>
  <c r="O102" i="17"/>
  <c r="O101" i="17" s="1"/>
  <c r="O100" i="17" s="1"/>
  <c r="N102" i="17"/>
  <c r="J102" i="17"/>
  <c r="J101" i="17" s="1"/>
  <c r="J100" i="17" s="1"/>
  <c r="I102" i="17"/>
  <c r="H102" i="17"/>
  <c r="G102" i="17"/>
  <c r="F102" i="17"/>
  <c r="U101" i="17"/>
  <c r="U100" i="17" s="1"/>
  <c r="T101" i="17"/>
  <c r="N101" i="17"/>
  <c r="I101" i="17"/>
  <c r="H101" i="17"/>
  <c r="H100" i="17" s="1"/>
  <c r="F101" i="17"/>
  <c r="F100" i="17" s="1"/>
  <c r="T100" i="17"/>
  <c r="N100" i="17"/>
  <c r="I100" i="17"/>
  <c r="W99" i="17"/>
  <c r="W98" i="17" s="1"/>
  <c r="W97" i="17" s="1"/>
  <c r="U99" i="17"/>
  <c r="S99" i="17"/>
  <c r="K99" i="17"/>
  <c r="L99" i="17" s="1"/>
  <c r="V98" i="17"/>
  <c r="U98" i="17"/>
  <c r="U97" i="17" s="1"/>
  <c r="U96" i="17" s="1"/>
  <c r="T98" i="17"/>
  <c r="S98" i="17"/>
  <c r="S97" i="17" s="1"/>
  <c r="Q98" i="17"/>
  <c r="Q97" i="17" s="1"/>
  <c r="O98" i="17"/>
  <c r="O97" i="17" s="1"/>
  <c r="N98" i="17"/>
  <c r="J98" i="17"/>
  <c r="I98" i="17"/>
  <c r="H98" i="17"/>
  <c r="G98" i="17"/>
  <c r="F98" i="17"/>
  <c r="T97" i="17"/>
  <c r="N97" i="17"/>
  <c r="J97" i="17"/>
  <c r="I97" i="17"/>
  <c r="I96" i="17" s="1"/>
  <c r="H97" i="17"/>
  <c r="F97" i="17"/>
  <c r="F96" i="17" s="1"/>
  <c r="S96" i="17"/>
  <c r="N96" i="17"/>
  <c r="H96" i="17"/>
  <c r="T95" i="17"/>
  <c r="AA95" i="17" s="1"/>
  <c r="Q95" i="17"/>
  <c r="N95" i="17"/>
  <c r="J95" i="17"/>
  <c r="H95" i="17"/>
  <c r="F95" i="17"/>
  <c r="AB94" i="17"/>
  <c r="AA94" i="17"/>
  <c r="X94" i="17"/>
  <c r="W94" i="17"/>
  <c r="U94" i="17"/>
  <c r="S94" i="17"/>
  <c r="P94" i="17"/>
  <c r="L94" i="17"/>
  <c r="K94" i="17"/>
  <c r="AB93" i="17"/>
  <c r="AA93" i="17"/>
  <c r="Z93" i="17"/>
  <c r="X93" i="17"/>
  <c r="W93" i="17"/>
  <c r="U93" i="17"/>
  <c r="S93" i="17"/>
  <c r="K93" i="17"/>
  <c r="L93" i="17" s="1"/>
  <c r="I93" i="17"/>
  <c r="AB92" i="17"/>
  <c r="AA92" i="17"/>
  <c r="W92" i="17"/>
  <c r="U92" i="17"/>
  <c r="S92" i="17"/>
  <c r="R92" i="17"/>
  <c r="K92" i="17"/>
  <c r="L92" i="17" s="1"/>
  <c r="AB91" i="17"/>
  <c r="AA91" i="17"/>
  <c r="W91" i="17"/>
  <c r="U91" i="17"/>
  <c r="S91" i="17"/>
  <c r="K91" i="17"/>
  <c r="L91" i="17" s="1"/>
  <c r="Z91" i="17" s="1"/>
  <c r="AB90" i="17"/>
  <c r="AA90" i="17"/>
  <c r="Z90" i="17"/>
  <c r="W90" i="17"/>
  <c r="U90" i="17"/>
  <c r="S90" i="17"/>
  <c r="S88" i="17" s="1"/>
  <c r="L90" i="17"/>
  <c r="K90" i="17"/>
  <c r="AA89" i="17"/>
  <c r="Z89" i="17"/>
  <c r="W89" i="17"/>
  <c r="U89" i="17"/>
  <c r="S89" i="17"/>
  <c r="K89" i="17"/>
  <c r="L89" i="17" s="1"/>
  <c r="AB88" i="17"/>
  <c r="V88" i="17"/>
  <c r="U88" i="17"/>
  <c r="T88" i="17"/>
  <c r="Q88" i="17"/>
  <c r="AA88" i="17" s="1"/>
  <c r="O88" i="17"/>
  <c r="O69" i="17" s="1"/>
  <c r="N88" i="17"/>
  <c r="J88" i="17"/>
  <c r="I88" i="17"/>
  <c r="K88" i="17" s="1"/>
  <c r="H88" i="17"/>
  <c r="G88" i="17"/>
  <c r="F88" i="17"/>
  <c r="AB87" i="17"/>
  <c r="AA87" i="17"/>
  <c r="Z87" i="17"/>
  <c r="W87" i="17"/>
  <c r="U87" i="17"/>
  <c r="S87" i="17"/>
  <c r="R87" i="17"/>
  <c r="I87" i="17"/>
  <c r="K87" i="17" s="1"/>
  <c r="L87" i="17" s="1"/>
  <c r="AB86" i="17"/>
  <c r="AA86" i="17"/>
  <c r="W86" i="17"/>
  <c r="U86" i="17"/>
  <c r="S86" i="17"/>
  <c r="R86" i="17"/>
  <c r="K86" i="17"/>
  <c r="L86" i="17" s="1"/>
  <c r="AB85" i="17"/>
  <c r="AA85" i="17"/>
  <c r="X85" i="17"/>
  <c r="W85" i="17"/>
  <c r="U85" i="17"/>
  <c r="S85" i="17"/>
  <c r="L85" i="17"/>
  <c r="K85" i="17"/>
  <c r="AB84" i="17"/>
  <c r="AA84" i="17"/>
  <c r="Z84" i="17"/>
  <c r="Y84" i="17"/>
  <c r="X84" i="17"/>
  <c r="W84" i="17"/>
  <c r="U84" i="17"/>
  <c r="U81" i="17" s="1"/>
  <c r="S84" i="17"/>
  <c r="R84" i="17"/>
  <c r="P84" i="17"/>
  <c r="K84" i="17"/>
  <c r="L84" i="17" s="1"/>
  <c r="AB83" i="17"/>
  <c r="AA83" i="17"/>
  <c r="Y83" i="17"/>
  <c r="W83" i="17"/>
  <c r="U83" i="17"/>
  <c r="S83" i="17"/>
  <c r="S81" i="17" s="1"/>
  <c r="P83" i="17"/>
  <c r="K83" i="17"/>
  <c r="L83" i="17" s="1"/>
  <c r="AB82" i="17"/>
  <c r="AA82" i="17"/>
  <c r="W82" i="17"/>
  <c r="U82" i="17"/>
  <c r="S82" i="17"/>
  <c r="K82" i="17"/>
  <c r="L82" i="17" s="1"/>
  <c r="X82" i="17" s="1"/>
  <c r="AB81" i="17"/>
  <c r="AA81" i="17"/>
  <c r="W81" i="17"/>
  <c r="V81" i="17"/>
  <c r="T81" i="17"/>
  <c r="Q81" i="17"/>
  <c r="O81" i="17"/>
  <c r="N81" i="17"/>
  <c r="J81" i="17"/>
  <c r="I81" i="17"/>
  <c r="I69" i="17" s="1"/>
  <c r="H81" i="17"/>
  <c r="G81" i="17"/>
  <c r="F81" i="17"/>
  <c r="AB80" i="17"/>
  <c r="AA80" i="17"/>
  <c r="Z80" i="17"/>
  <c r="W80" i="17"/>
  <c r="U80" i="17"/>
  <c r="S80" i="17"/>
  <c r="K80" i="17"/>
  <c r="L80" i="17" s="1"/>
  <c r="AB79" i="17"/>
  <c r="AA79" i="17"/>
  <c r="W79" i="17"/>
  <c r="U79" i="17"/>
  <c r="U77" i="17" s="1"/>
  <c r="S79" i="17"/>
  <c r="J79" i="17"/>
  <c r="AB78" i="17"/>
  <c r="AA78" i="17"/>
  <c r="W78" i="17"/>
  <c r="W77" i="17" s="1"/>
  <c r="U78" i="17"/>
  <c r="S78" i="17"/>
  <c r="S77" i="17" s="1"/>
  <c r="R78" i="17"/>
  <c r="L78" i="17"/>
  <c r="K78" i="17"/>
  <c r="AA77" i="17"/>
  <c r="V77" i="17"/>
  <c r="T77" i="17"/>
  <c r="Q77" i="17"/>
  <c r="O77" i="17"/>
  <c r="N77" i="17"/>
  <c r="I77" i="17"/>
  <c r="H77" i="17"/>
  <c r="H69" i="17" s="1"/>
  <c r="H68" i="17" s="1"/>
  <c r="H63" i="17" s="1"/>
  <c r="G77" i="17"/>
  <c r="F77" i="17"/>
  <c r="AB76" i="17"/>
  <c r="AA76" i="17"/>
  <c r="Y76" i="17"/>
  <c r="W76" i="17"/>
  <c r="U76" i="17"/>
  <c r="S76" i="17"/>
  <c r="L76" i="17"/>
  <c r="X76" i="17" s="1"/>
  <c r="K76" i="17"/>
  <c r="AB75" i="17"/>
  <c r="AA75" i="17"/>
  <c r="Y75" i="17"/>
  <c r="W75" i="17"/>
  <c r="U75" i="17"/>
  <c r="S75" i="17"/>
  <c r="P75" i="17"/>
  <c r="K75" i="17"/>
  <c r="L75" i="17" s="1"/>
  <c r="AB74" i="17"/>
  <c r="AA74" i="17"/>
  <c r="Y74" i="17"/>
  <c r="W74" i="17"/>
  <c r="U74" i="17"/>
  <c r="S74" i="17"/>
  <c r="K74" i="17"/>
  <c r="L74" i="17" s="1"/>
  <c r="AB73" i="17"/>
  <c r="AA73" i="17"/>
  <c r="X73" i="17"/>
  <c r="W73" i="17"/>
  <c r="U73" i="17"/>
  <c r="S73" i="17"/>
  <c r="K73" i="17"/>
  <c r="L73" i="17" s="1"/>
  <c r="W72" i="17"/>
  <c r="U72" i="17"/>
  <c r="S72" i="17"/>
  <c r="R72" i="17"/>
  <c r="P72" i="17"/>
  <c r="K72" i="17"/>
  <c r="L72" i="17" s="1"/>
  <c r="AB71" i="17"/>
  <c r="AA71" i="17"/>
  <c r="W71" i="17"/>
  <c r="U71" i="17"/>
  <c r="S71" i="17"/>
  <c r="L71" i="17"/>
  <c r="X71" i="17" s="1"/>
  <c r="K71" i="17"/>
  <c r="V70" i="17"/>
  <c r="T70" i="17"/>
  <c r="Q70" i="17"/>
  <c r="O70" i="17"/>
  <c r="N70" i="17"/>
  <c r="J70" i="17"/>
  <c r="I70" i="17"/>
  <c r="H70" i="17"/>
  <c r="G70" i="17"/>
  <c r="F70" i="17"/>
  <c r="T69" i="17"/>
  <c r="N69" i="17"/>
  <c r="AB68" i="17"/>
  <c r="AA68" i="17"/>
  <c r="W68" i="17"/>
  <c r="U68" i="17"/>
  <c r="S68" i="17"/>
  <c r="AB67" i="17"/>
  <c r="AA67" i="17"/>
  <c r="Z67" i="17"/>
  <c r="Y67" i="17"/>
  <c r="X67" i="17"/>
  <c r="W67" i="17"/>
  <c r="U67" i="17"/>
  <c r="S67" i="17"/>
  <c r="R67" i="17"/>
  <c r="P67" i="17"/>
  <c r="K67" i="17"/>
  <c r="L67" i="17" s="1"/>
  <c r="AB66" i="17"/>
  <c r="AA66" i="17"/>
  <c r="W66" i="17"/>
  <c r="W63" i="17" s="1"/>
  <c r="U66" i="17"/>
  <c r="S66" i="17"/>
  <c r="S63" i="17" s="1"/>
  <c r="L66" i="17"/>
  <c r="Y66" i="17" s="1"/>
  <c r="I66" i="17"/>
  <c r="K66" i="17" s="1"/>
  <c r="AA65" i="17"/>
  <c r="Z65" i="17"/>
  <c r="W65" i="17"/>
  <c r="U65" i="17"/>
  <c r="S65" i="17"/>
  <c r="K65" i="17"/>
  <c r="L65" i="17" s="1"/>
  <c r="I65" i="17"/>
  <c r="AA64" i="17"/>
  <c r="W64" i="17"/>
  <c r="U64" i="17"/>
  <c r="S64" i="17"/>
  <c r="I64" i="17"/>
  <c r="V63" i="17"/>
  <c r="T63" i="17"/>
  <c r="Q63" i="17"/>
  <c r="AA63" i="17" s="1"/>
  <c r="O63" i="17"/>
  <c r="N63" i="17"/>
  <c r="J63" i="17"/>
  <c r="F63" i="17"/>
  <c r="AB62" i="17"/>
  <c r="AA62" i="17"/>
  <c r="W62" i="17"/>
  <c r="U62" i="17"/>
  <c r="S62" i="17"/>
  <c r="K62" i="17"/>
  <c r="L62" i="17" s="1"/>
  <c r="AA61" i="17"/>
  <c r="W61" i="17"/>
  <c r="U61" i="17"/>
  <c r="S61" i="17"/>
  <c r="L61" i="17"/>
  <c r="R61" i="17" s="1"/>
  <c r="K61" i="17"/>
  <c r="I61" i="17"/>
  <c r="AB60" i="17"/>
  <c r="AA60" i="17"/>
  <c r="X60" i="17"/>
  <c r="W60" i="17"/>
  <c r="U60" i="17"/>
  <c r="S60" i="17"/>
  <c r="K60" i="17"/>
  <c r="L60" i="17" s="1"/>
  <c r="I60" i="17"/>
  <c r="AB59" i="17"/>
  <c r="AA59" i="17"/>
  <c r="W59" i="17"/>
  <c r="U59" i="17"/>
  <c r="S59" i="17"/>
  <c r="I59" i="17"/>
  <c r="K59" i="17" s="1"/>
  <c r="L59" i="17" s="1"/>
  <c r="AA58" i="17"/>
  <c r="W58" i="17"/>
  <c r="U58" i="17"/>
  <c r="U54" i="17" s="1"/>
  <c r="S58" i="17"/>
  <c r="R58" i="17"/>
  <c r="P58" i="17"/>
  <c r="K58" i="17"/>
  <c r="L58" i="17" s="1"/>
  <c r="AB57" i="17"/>
  <c r="AA57" i="17"/>
  <c r="X57" i="17"/>
  <c r="W57" i="17"/>
  <c r="U57" i="17"/>
  <c r="S57" i="17"/>
  <c r="L57" i="17"/>
  <c r="K57" i="17"/>
  <c r="AB56" i="17"/>
  <c r="AA56" i="17"/>
  <c r="W56" i="17"/>
  <c r="U56" i="17"/>
  <c r="S56" i="17"/>
  <c r="K56" i="17"/>
  <c r="L56" i="17" s="1"/>
  <c r="AA55" i="17"/>
  <c r="Y55" i="17"/>
  <c r="W55" i="17"/>
  <c r="W54" i="17" s="1"/>
  <c r="U55" i="17"/>
  <c r="S55" i="17"/>
  <c r="S54" i="17" s="1"/>
  <c r="I55" i="17"/>
  <c r="K55" i="17" s="1"/>
  <c r="L55" i="17" s="1"/>
  <c r="AA54" i="17"/>
  <c r="V54" i="17"/>
  <c r="AB54" i="17" s="1"/>
  <c r="T54" i="17"/>
  <c r="Q54" i="17"/>
  <c r="O54" i="17"/>
  <c r="N54" i="17"/>
  <c r="J54" i="17"/>
  <c r="I54" i="17"/>
  <c r="H54" i="17"/>
  <c r="G54" i="17"/>
  <c r="F54" i="17"/>
  <c r="AA53" i="17"/>
  <c r="Y53" i="17"/>
  <c r="X53" i="17"/>
  <c r="W53" i="17"/>
  <c r="U53" i="17"/>
  <c r="S53" i="17"/>
  <c r="S50" i="17" s="1"/>
  <c r="S49" i="17" s="1"/>
  <c r="L53" i="17"/>
  <c r="K53" i="17"/>
  <c r="AB52" i="17"/>
  <c r="AA52" i="17"/>
  <c r="Z52" i="17"/>
  <c r="Y52" i="17"/>
  <c r="X52" i="17"/>
  <c r="W52" i="17"/>
  <c r="U52" i="17"/>
  <c r="S52" i="17"/>
  <c r="R52" i="17"/>
  <c r="P52" i="17"/>
  <c r="L52" i="17"/>
  <c r="K52" i="17"/>
  <c r="AB51" i="17"/>
  <c r="AA51" i="17"/>
  <c r="Z51" i="17"/>
  <c r="Y51" i="17"/>
  <c r="X51" i="17"/>
  <c r="W51" i="17"/>
  <c r="U51" i="17"/>
  <c r="S51" i="17"/>
  <c r="R51" i="17"/>
  <c r="P51" i="17"/>
  <c r="L51" i="17"/>
  <c r="K51" i="17"/>
  <c r="V50" i="17"/>
  <c r="V49" i="17" s="1"/>
  <c r="U50" i="17"/>
  <c r="T50" i="17"/>
  <c r="Q50" i="17"/>
  <c r="O50" i="17"/>
  <c r="O49" i="17" s="1"/>
  <c r="N50" i="17"/>
  <c r="N49" i="17" s="1"/>
  <c r="N48" i="17" s="1"/>
  <c r="J50" i="17"/>
  <c r="I50" i="17"/>
  <c r="H50" i="17"/>
  <c r="H49" i="17" s="1"/>
  <c r="H48" i="17" s="1"/>
  <c r="G50" i="17"/>
  <c r="F50" i="17"/>
  <c r="F49" i="17" s="1"/>
  <c r="Y47" i="17"/>
  <c r="W47" i="17"/>
  <c r="U47" i="17"/>
  <c r="S47" i="17"/>
  <c r="K47" i="17"/>
  <c r="L47" i="17" s="1"/>
  <c r="AB46" i="17"/>
  <c r="AA46" i="17"/>
  <c r="W46" i="17"/>
  <c r="W43" i="17" s="1"/>
  <c r="W40" i="17" s="1"/>
  <c r="U46" i="17"/>
  <c r="S46" i="17"/>
  <c r="L46" i="17"/>
  <c r="X46" i="17" s="1"/>
  <c r="K46" i="17"/>
  <c r="K43" i="17" s="1"/>
  <c r="AA45" i="17"/>
  <c r="W45" i="17"/>
  <c r="U45" i="17"/>
  <c r="S45" i="17"/>
  <c r="R45" i="17"/>
  <c r="L45" i="17"/>
  <c r="I45" i="17"/>
  <c r="K45" i="17" s="1"/>
  <c r="Z44" i="17"/>
  <c r="W44" i="17"/>
  <c r="U44" i="17"/>
  <c r="S44" i="17"/>
  <c r="L44" i="17"/>
  <c r="K44" i="17"/>
  <c r="V43" i="17"/>
  <c r="U43" i="17"/>
  <c r="T43" i="17"/>
  <c r="Q43" i="17"/>
  <c r="O43" i="17"/>
  <c r="N43" i="17"/>
  <c r="J43" i="17"/>
  <c r="I43" i="17"/>
  <c r="H43" i="17"/>
  <c r="G43" i="17"/>
  <c r="G40" i="17" s="1"/>
  <c r="F43" i="17"/>
  <c r="AA42" i="17"/>
  <c r="W42" i="17"/>
  <c r="U42" i="17"/>
  <c r="U41" i="17" s="1"/>
  <c r="S42" i="17"/>
  <c r="L42" i="17"/>
  <c r="Y42" i="17" s="1"/>
  <c r="K42" i="17"/>
  <c r="W41" i="17"/>
  <c r="V41" i="17"/>
  <c r="T41" i="17"/>
  <c r="S41" i="17"/>
  <c r="Q41" i="17"/>
  <c r="O41" i="17"/>
  <c r="N41" i="17"/>
  <c r="J41" i="17"/>
  <c r="K41" i="17" s="1"/>
  <c r="I41" i="17"/>
  <c r="H41" i="17"/>
  <c r="G41" i="17"/>
  <c r="F41" i="17"/>
  <c r="V40" i="17"/>
  <c r="T40" i="17"/>
  <c r="N40" i="17"/>
  <c r="J40" i="17"/>
  <c r="J39" i="17" s="1"/>
  <c r="H40" i="17"/>
  <c r="F40" i="17"/>
  <c r="F39" i="17" s="1"/>
  <c r="W39" i="17"/>
  <c r="N39" i="17"/>
  <c r="H39" i="17"/>
  <c r="H38" i="17" s="1"/>
  <c r="W37" i="17"/>
  <c r="U37" i="17"/>
  <c r="S37" i="17"/>
  <c r="K37" i="17"/>
  <c r="L37" i="17" s="1"/>
  <c r="AA36" i="17"/>
  <c r="W36" i="17"/>
  <c r="U36" i="17"/>
  <c r="S36" i="17"/>
  <c r="S30" i="17" s="1"/>
  <c r="R36" i="17"/>
  <c r="L36" i="17"/>
  <c r="K36" i="17"/>
  <c r="AB35" i="17"/>
  <c r="AA35" i="17"/>
  <c r="W35" i="17"/>
  <c r="U35" i="17"/>
  <c r="S35" i="17"/>
  <c r="K35" i="17"/>
  <c r="L35" i="17" s="1"/>
  <c r="AB34" i="17"/>
  <c r="AA34" i="17"/>
  <c r="W34" i="17"/>
  <c r="U34" i="17"/>
  <c r="S34" i="17"/>
  <c r="L34" i="17"/>
  <c r="X34" i="17" s="1"/>
  <c r="K34" i="17"/>
  <c r="AB33" i="17"/>
  <c r="AA33" i="17"/>
  <c r="W33" i="17"/>
  <c r="U33" i="17"/>
  <c r="U31" i="17" s="1"/>
  <c r="U30" i="17" s="1"/>
  <c r="S33" i="17"/>
  <c r="K33" i="17"/>
  <c r="L33" i="17" s="1"/>
  <c r="AB32" i="17"/>
  <c r="AA32" i="17"/>
  <c r="W32" i="17"/>
  <c r="W31" i="17" s="1"/>
  <c r="W30" i="17" s="1"/>
  <c r="U32" i="17"/>
  <c r="S32" i="17"/>
  <c r="L32" i="17"/>
  <c r="K32" i="17"/>
  <c r="V31" i="17"/>
  <c r="V30" i="17" s="1"/>
  <c r="T31" i="17"/>
  <c r="S31" i="17"/>
  <c r="Q31" i="17"/>
  <c r="O31" i="17"/>
  <c r="N31" i="17"/>
  <c r="N30" i="17" s="1"/>
  <c r="J31" i="17"/>
  <c r="J30" i="17" s="1"/>
  <c r="I31" i="17"/>
  <c r="H31" i="17"/>
  <c r="G31" i="17"/>
  <c r="F31" i="17"/>
  <c r="F30" i="17" s="1"/>
  <c r="Q30" i="17"/>
  <c r="O30" i="17"/>
  <c r="I30" i="17"/>
  <c r="H30" i="17"/>
  <c r="G30" i="17"/>
  <c r="K30" i="17" s="1"/>
  <c r="AB29" i="17"/>
  <c r="AA29" i="17"/>
  <c r="Z29" i="17"/>
  <c r="W29" i="17"/>
  <c r="U29" i="17"/>
  <c r="S29" i="17"/>
  <c r="R29" i="17"/>
  <c r="K29" i="17"/>
  <c r="L29" i="17" s="1"/>
  <c r="AB28" i="17"/>
  <c r="AA28" i="17"/>
  <c r="Z28" i="17"/>
  <c r="W28" i="17"/>
  <c r="U28" i="17"/>
  <c r="S28" i="17"/>
  <c r="R28" i="17"/>
  <c r="P28" i="17"/>
  <c r="L28" i="17"/>
  <c r="K28" i="17"/>
  <c r="AB27" i="17"/>
  <c r="AA27" i="17"/>
  <c r="Z27" i="17"/>
  <c r="Y27" i="17"/>
  <c r="X27" i="17"/>
  <c r="W27" i="17"/>
  <c r="U27" i="17"/>
  <c r="S27" i="17"/>
  <c r="R27" i="17"/>
  <c r="P27" i="17"/>
  <c r="K27" i="17"/>
  <c r="L27" i="17" s="1"/>
  <c r="AB26" i="17"/>
  <c r="AA26" i="17"/>
  <c r="W26" i="17"/>
  <c r="U26" i="17"/>
  <c r="S26" i="17"/>
  <c r="R26" i="17"/>
  <c r="P26" i="17"/>
  <c r="K26" i="17"/>
  <c r="L26" i="17" s="1"/>
  <c r="AB25" i="17"/>
  <c r="AA25" i="17"/>
  <c r="X25" i="17"/>
  <c r="W25" i="17"/>
  <c r="U25" i="17"/>
  <c r="S25" i="17"/>
  <c r="L25" i="17"/>
  <c r="K25" i="17"/>
  <c r="AB24" i="17"/>
  <c r="AA24" i="17"/>
  <c r="X24" i="17"/>
  <c r="W24" i="17"/>
  <c r="W22" i="17" s="1"/>
  <c r="U24" i="17"/>
  <c r="S24" i="17"/>
  <c r="S22" i="17" s="1"/>
  <c r="K24" i="17"/>
  <c r="L24" i="17" s="1"/>
  <c r="AB23" i="17"/>
  <c r="AA23" i="17"/>
  <c r="W23" i="17"/>
  <c r="U23" i="17"/>
  <c r="S23" i="17"/>
  <c r="K23" i="17"/>
  <c r="L23" i="17" s="1"/>
  <c r="V22" i="17"/>
  <c r="AB22" i="17" s="1"/>
  <c r="U22" i="17"/>
  <c r="T22" i="17"/>
  <c r="Q22" i="17"/>
  <c r="O22" i="17"/>
  <c r="N22" i="17"/>
  <c r="L22" i="17"/>
  <c r="K22" i="17"/>
  <c r="J22" i="17"/>
  <c r="I22" i="17"/>
  <c r="H22" i="17"/>
  <c r="G22" i="17"/>
  <c r="F22" i="17"/>
  <c r="F10" i="17" s="1"/>
  <c r="F9" i="17" s="1"/>
  <c r="AB21" i="17"/>
  <c r="AA21" i="17"/>
  <c r="W21" i="17"/>
  <c r="U21" i="17"/>
  <c r="S21" i="17"/>
  <c r="K21" i="17"/>
  <c r="L21" i="17" s="1"/>
  <c r="Y21" i="17" s="1"/>
  <c r="AB20" i="17"/>
  <c r="AA20" i="17"/>
  <c r="X20" i="17"/>
  <c r="W20" i="17"/>
  <c r="U20" i="17"/>
  <c r="S20" i="17"/>
  <c r="R20" i="17"/>
  <c r="L20" i="17"/>
  <c r="K20" i="17"/>
  <c r="AB19" i="17"/>
  <c r="AA19" i="17"/>
  <c r="Y19" i="17"/>
  <c r="W19" i="17"/>
  <c r="U19" i="17"/>
  <c r="S19" i="17"/>
  <c r="S12" i="17" s="1"/>
  <c r="S11" i="17" s="1"/>
  <c r="P19" i="17"/>
  <c r="K19" i="17"/>
  <c r="L19" i="17" s="1"/>
  <c r="AB18" i="17"/>
  <c r="AA18" i="17"/>
  <c r="W18" i="17"/>
  <c r="U18" i="17"/>
  <c r="S18" i="17"/>
  <c r="R18" i="17"/>
  <c r="K18" i="17"/>
  <c r="L18" i="17" s="1"/>
  <c r="Y18" i="17" s="1"/>
  <c r="AB17" i="17"/>
  <c r="AA17" i="17"/>
  <c r="W17" i="17"/>
  <c r="U17" i="17"/>
  <c r="S17" i="17"/>
  <c r="R17" i="17"/>
  <c r="K17" i="17"/>
  <c r="L17" i="17" s="1"/>
  <c r="AB16" i="17"/>
  <c r="AA16" i="17"/>
  <c r="X16" i="17"/>
  <c r="W16" i="17"/>
  <c r="U16" i="17"/>
  <c r="S16" i="17"/>
  <c r="L16" i="17"/>
  <c r="K16" i="17"/>
  <c r="AB15" i="17"/>
  <c r="AA15" i="17"/>
  <c r="W15" i="17"/>
  <c r="U15" i="17"/>
  <c r="S15" i="17"/>
  <c r="K15" i="17"/>
  <c r="L15" i="17" s="1"/>
  <c r="AB14" i="17"/>
  <c r="AA14" i="17"/>
  <c r="Z14" i="17"/>
  <c r="W14" i="17"/>
  <c r="U14" i="17"/>
  <c r="S14" i="17"/>
  <c r="R14" i="17"/>
  <c r="P14" i="17"/>
  <c r="L14" i="17"/>
  <c r="K14" i="17"/>
  <c r="AB13" i="17"/>
  <c r="AA13" i="17"/>
  <c r="X13" i="17"/>
  <c r="W13" i="17"/>
  <c r="U13" i="17"/>
  <c r="S13" i="17"/>
  <c r="K13" i="17"/>
  <c r="L13" i="17" s="1"/>
  <c r="V12" i="17"/>
  <c r="AB12" i="17" s="1"/>
  <c r="T12" i="17"/>
  <c r="AA12" i="17" s="1"/>
  <c r="Q12" i="17"/>
  <c r="O12" i="17"/>
  <c r="O11" i="17" s="1"/>
  <c r="O10" i="17" s="1"/>
  <c r="O9" i="17" s="1"/>
  <c r="N12" i="17"/>
  <c r="N11" i="17" s="1"/>
  <c r="N10" i="17" s="1"/>
  <c r="N9" i="17" s="1"/>
  <c r="J12" i="17"/>
  <c r="I12" i="17"/>
  <c r="H12" i="17"/>
  <c r="H11" i="17" s="1"/>
  <c r="G12" i="17"/>
  <c r="F12" i="17"/>
  <c r="V11" i="17"/>
  <c r="J11" i="17"/>
  <c r="J10" i="17" s="1"/>
  <c r="J9" i="17" s="1"/>
  <c r="I11" i="17"/>
  <c r="F11" i="17"/>
  <c r="I10" i="17"/>
  <c r="I9" i="17" s="1"/>
  <c r="AA7" i="17"/>
  <c r="V7" i="17"/>
  <c r="T7" i="17"/>
  <c r="Q7" i="17"/>
  <c r="N7" i="17"/>
  <c r="J7" i="17"/>
  <c r="H7" i="17"/>
  <c r="F7" i="17"/>
  <c r="S10" i="17" l="1"/>
  <c r="S9" i="17" s="1"/>
  <c r="V194" i="17"/>
  <c r="X37" i="17"/>
  <c r="Z37" i="17"/>
  <c r="P37" i="17"/>
  <c r="R37" i="17"/>
  <c r="Y37" i="17"/>
  <c r="Y59" i="17"/>
  <c r="P59" i="17"/>
  <c r="R59" i="17"/>
  <c r="Z59" i="17"/>
  <c r="Z102" i="17"/>
  <c r="AB102" i="17"/>
  <c r="V101" i="17"/>
  <c r="L114" i="17"/>
  <c r="W125" i="17"/>
  <c r="W124" i="17" s="1"/>
  <c r="Z16" i="17"/>
  <c r="R16" i="17"/>
  <c r="Y16" i="17"/>
  <c r="Z22" i="17"/>
  <c r="S43" i="17"/>
  <c r="S40" i="17" s="1"/>
  <c r="S39" i="17" s="1"/>
  <c r="Y62" i="17"/>
  <c r="P62" i="17"/>
  <c r="X62" i="17"/>
  <c r="R62" i="17"/>
  <c r="K77" i="17"/>
  <c r="G101" i="17"/>
  <c r="K102" i="17"/>
  <c r="R106" i="17"/>
  <c r="Y117" i="17"/>
  <c r="T116" i="17"/>
  <c r="S125" i="17"/>
  <c r="S124" i="17" s="1"/>
  <c r="Y205" i="17"/>
  <c r="P205" i="17"/>
  <c r="P204" i="17" s="1"/>
  <c r="P203" i="17" s="1"/>
  <c r="P202" i="17" s="1"/>
  <c r="L204" i="17"/>
  <c r="R205" i="17"/>
  <c r="R204" i="17" s="1"/>
  <c r="R203" i="17" s="1"/>
  <c r="R202" i="17" s="1"/>
  <c r="Z205" i="17"/>
  <c r="X205" i="17"/>
  <c r="V232" i="17"/>
  <c r="AB7" i="17"/>
  <c r="Y15" i="17"/>
  <c r="P15" i="17"/>
  <c r="P16" i="17"/>
  <c r="AB31" i="17"/>
  <c r="T30" i="17"/>
  <c r="AA31" i="17"/>
  <c r="Y35" i="17"/>
  <c r="P35" i="17"/>
  <c r="X35" i="17"/>
  <c r="Z60" i="17"/>
  <c r="R60" i="17"/>
  <c r="P60" i="17"/>
  <c r="X65" i="17"/>
  <c r="R65" i="17"/>
  <c r="Y65" i="17"/>
  <c r="Y80" i="17"/>
  <c r="P80" i="17"/>
  <c r="X80" i="17"/>
  <c r="R80" i="17"/>
  <c r="Y90" i="17"/>
  <c r="P90" i="17"/>
  <c r="R90" i="17"/>
  <c r="X90" i="17"/>
  <c r="L88" i="17"/>
  <c r="Y99" i="17"/>
  <c r="P99" i="17"/>
  <c r="P98" i="17" s="1"/>
  <c r="P97" i="17" s="1"/>
  <c r="P96" i="17" s="1"/>
  <c r="Z99" i="17"/>
  <c r="X99" i="17"/>
  <c r="L98" i="17"/>
  <c r="X104" i="17"/>
  <c r="R104" i="17"/>
  <c r="Z104" i="17"/>
  <c r="Y104" i="17"/>
  <c r="Z15" i="17"/>
  <c r="Z23" i="17"/>
  <c r="R23" i="17"/>
  <c r="R22" i="17" s="1"/>
  <c r="P23" i="17"/>
  <c r="Y23" i="17"/>
  <c r="X23" i="17"/>
  <c r="Y50" i="17"/>
  <c r="AA50" i="17"/>
  <c r="AB50" i="17"/>
  <c r="T49" i="17"/>
  <c r="Z56" i="17"/>
  <c r="R56" i="17"/>
  <c r="P56" i="17"/>
  <c r="Y56" i="17"/>
  <c r="X56" i="17"/>
  <c r="P65" i="17"/>
  <c r="F69" i="17"/>
  <c r="F48" i="17" s="1"/>
  <c r="F38" i="17" s="1"/>
  <c r="F8" i="17" s="1"/>
  <c r="R99" i="17"/>
  <c r="R98" i="17" s="1"/>
  <c r="R97" i="17" s="1"/>
  <c r="R96" i="17" s="1"/>
  <c r="Q113" i="17"/>
  <c r="Q126" i="17"/>
  <c r="AA127" i="17"/>
  <c r="H10" i="17"/>
  <c r="H9" i="17" s="1"/>
  <c r="H8" i="17" s="1"/>
  <c r="W12" i="17"/>
  <c r="W11" i="17" s="1"/>
  <c r="W10" i="17" s="1"/>
  <c r="W9" i="17" s="1"/>
  <c r="R15" i="17"/>
  <c r="R35" i="17"/>
  <c r="N38" i="17"/>
  <c r="O40" i="17"/>
  <c r="O39" i="17" s="1"/>
  <c r="O38" i="17" s="1"/>
  <c r="O8" i="17" s="1"/>
  <c r="O304" i="17" s="1"/>
  <c r="Y44" i="17"/>
  <c r="P44" i="17"/>
  <c r="R44" i="17"/>
  <c r="X44" i="17"/>
  <c r="Y57" i="17"/>
  <c r="P57" i="17"/>
  <c r="R57" i="17"/>
  <c r="Z57" i="17"/>
  <c r="X59" i="17"/>
  <c r="U63" i="17"/>
  <c r="U49" i="17" s="1"/>
  <c r="U48" i="17" s="1"/>
  <c r="K81" i="17"/>
  <c r="F125" i="17"/>
  <c r="F124" i="17" s="1"/>
  <c r="J125" i="17"/>
  <c r="J124" i="17" s="1"/>
  <c r="V130" i="17"/>
  <c r="V10" i="17"/>
  <c r="AB11" i="17"/>
  <c r="X21" i="17"/>
  <c r="R21" i="17"/>
  <c r="P21" i="17"/>
  <c r="Z21" i="17"/>
  <c r="Z34" i="17"/>
  <c r="R34" i="17"/>
  <c r="P34" i="17"/>
  <c r="T39" i="17"/>
  <c r="K54" i="17"/>
  <c r="I49" i="17"/>
  <c r="I48" i="17" s="1"/>
  <c r="W96" i="17"/>
  <c r="Z163" i="17"/>
  <c r="V162" i="17"/>
  <c r="AB163" i="17"/>
  <c r="N8" i="17"/>
  <c r="V39" i="17"/>
  <c r="AB40" i="17"/>
  <c r="U40" i="17"/>
  <c r="U39" i="17" s="1"/>
  <c r="Y61" i="17"/>
  <c r="P61" i="17"/>
  <c r="Z61" i="17"/>
  <c r="X61" i="17"/>
  <c r="J69" i="17"/>
  <c r="K70" i="17"/>
  <c r="X108" i="17"/>
  <c r="Z108" i="17"/>
  <c r="P108" i="17"/>
  <c r="Y108" i="17"/>
  <c r="L106" i="17"/>
  <c r="G127" i="17"/>
  <c r="K128" i="17"/>
  <c r="AA178" i="17"/>
  <c r="Q226" i="17"/>
  <c r="AA227" i="17"/>
  <c r="X290" i="17"/>
  <c r="Z290" i="17"/>
  <c r="P290" i="17"/>
  <c r="P284" i="17" s="1"/>
  <c r="P281" i="17" s="1"/>
  <c r="P278" i="17" s="1"/>
  <c r="R290" i="17"/>
  <c r="R284" i="17" s="1"/>
  <c r="R281" i="17" s="1"/>
  <c r="R278" i="17" s="1"/>
  <c r="L284" i="17"/>
  <c r="Y290" i="17"/>
  <c r="X15" i="17"/>
  <c r="Y22" i="17"/>
  <c r="Z35" i="17"/>
  <c r="P50" i="17"/>
  <c r="Z53" i="17"/>
  <c r="R53" i="17"/>
  <c r="P53" i="17"/>
  <c r="L50" i="17"/>
  <c r="Y60" i="17"/>
  <c r="O96" i="17"/>
  <c r="Y103" i="17"/>
  <c r="P103" i="17"/>
  <c r="P102" i="17" s="1"/>
  <c r="P101" i="17" s="1"/>
  <c r="P100" i="17" s="1"/>
  <c r="Z103" i="17"/>
  <c r="L102" i="17"/>
  <c r="R103" i="17"/>
  <c r="R102" i="17" s="1"/>
  <c r="R101" i="17" s="1"/>
  <c r="R100" i="17" s="1"/>
  <c r="X103" i="17"/>
  <c r="S105" i="17"/>
  <c r="S7" i="17" s="1"/>
  <c r="S95" i="17"/>
  <c r="K12" i="17"/>
  <c r="G11" i="17"/>
  <c r="AA41" i="17"/>
  <c r="Z55" i="17"/>
  <c r="R55" i="17"/>
  <c r="R54" i="17" s="1"/>
  <c r="P55" i="17"/>
  <c r="X55" i="17"/>
  <c r="L54" i="17"/>
  <c r="W70" i="17"/>
  <c r="W69" i="17" s="1"/>
  <c r="K98" i="17"/>
  <c r="G97" i="17"/>
  <c r="P104" i="17"/>
  <c r="Y149" i="17"/>
  <c r="P149" i="17"/>
  <c r="P148" i="17" s="1"/>
  <c r="P147" i="17" s="1"/>
  <c r="P146" i="17" s="1"/>
  <c r="L148" i="17"/>
  <c r="Z149" i="17"/>
  <c r="R149" i="17"/>
  <c r="R148" i="17" s="1"/>
  <c r="R147" i="17" s="1"/>
  <c r="R146" i="17" s="1"/>
  <c r="U12" i="17"/>
  <c r="U11" i="17" s="1"/>
  <c r="U10" i="17" s="1"/>
  <c r="U9" i="17" s="1"/>
  <c r="X18" i="17"/>
  <c r="Z18" i="17"/>
  <c r="P18" i="17"/>
  <c r="L31" i="17"/>
  <c r="Z32" i="17"/>
  <c r="R32" i="17"/>
  <c r="R31" i="17" s="1"/>
  <c r="R30" i="17" s="1"/>
  <c r="Y32" i="17"/>
  <c r="P32" i="17"/>
  <c r="P31" i="17" s="1"/>
  <c r="X32" i="17"/>
  <c r="Z33" i="17"/>
  <c r="R33" i="17"/>
  <c r="P33" i="17"/>
  <c r="Y33" i="17"/>
  <c r="X33" i="17"/>
  <c r="Y34" i="17"/>
  <c r="K40" i="17"/>
  <c r="G39" i="17"/>
  <c r="Z62" i="17"/>
  <c r="AA70" i="17"/>
  <c r="Q69" i="17"/>
  <c r="Y73" i="17"/>
  <c r="P73" i="17"/>
  <c r="Z73" i="17"/>
  <c r="L70" i="17"/>
  <c r="R73" i="17"/>
  <c r="Y93" i="17"/>
  <c r="P93" i="17"/>
  <c r="R93" i="17"/>
  <c r="I95" i="17"/>
  <c r="I105" i="17"/>
  <c r="I7" i="17" s="1"/>
  <c r="K119" i="17"/>
  <c r="G115" i="17"/>
  <c r="Z216" i="17"/>
  <c r="V215" i="17"/>
  <c r="AA132" i="17"/>
  <c r="T131" i="17"/>
  <c r="L134" i="17"/>
  <c r="Y134" i="17" s="1"/>
  <c r="Z135" i="17"/>
  <c r="V134" i="17"/>
  <c r="Q134" i="17"/>
  <c r="X135" i="17"/>
  <c r="X136" i="17"/>
  <c r="Y151" i="17"/>
  <c r="T150" i="17"/>
  <c r="H203" i="17"/>
  <c r="H202" i="17" s="1"/>
  <c r="K202" i="17" s="1"/>
  <c r="K204" i="17"/>
  <c r="X14" i="17"/>
  <c r="Y14" i="17"/>
  <c r="Y20" i="17"/>
  <c r="P20" i="17"/>
  <c r="Z20" i="17"/>
  <c r="Z24" i="17"/>
  <c r="R24" i="17"/>
  <c r="P24" i="17"/>
  <c r="Y24" i="17"/>
  <c r="X26" i="17"/>
  <c r="Y26" i="17"/>
  <c r="Z26" i="17"/>
  <c r="Y29" i="17"/>
  <c r="P29" i="17"/>
  <c r="X29" i="17"/>
  <c r="I40" i="17"/>
  <c r="I39" i="17" s="1"/>
  <c r="Z43" i="17"/>
  <c r="AB43" i="17"/>
  <c r="Y45" i="17"/>
  <c r="P45" i="17"/>
  <c r="P43" i="17" s="1"/>
  <c r="P40" i="17" s="1"/>
  <c r="P39" i="17" s="1"/>
  <c r="Z45" i="17"/>
  <c r="X45" i="17"/>
  <c r="K50" i="17"/>
  <c r="O48" i="17"/>
  <c r="AB49" i="17"/>
  <c r="R50" i="17"/>
  <c r="Z85" i="17"/>
  <c r="R85" i="17"/>
  <c r="P85" i="17"/>
  <c r="Y85" i="17"/>
  <c r="Y87" i="17"/>
  <c r="P87" i="17"/>
  <c r="X87" i="17"/>
  <c r="T96" i="17"/>
  <c r="Z98" i="17"/>
  <c r="V97" i="17"/>
  <c r="W102" i="17"/>
  <c r="W101" i="17" s="1"/>
  <c r="W100" i="17" s="1"/>
  <c r="G109" i="17"/>
  <c r="K109" i="17" s="1"/>
  <c r="K110" i="17"/>
  <c r="AA126" i="17"/>
  <c r="U125" i="17"/>
  <c r="U124" i="17" s="1"/>
  <c r="X129" i="17"/>
  <c r="AA135" i="17"/>
  <c r="K136" i="17"/>
  <c r="X160" i="17"/>
  <c r="AA168" i="17"/>
  <c r="T167" i="17"/>
  <c r="Y168" i="17"/>
  <c r="K182" i="17"/>
  <c r="Y189" i="17"/>
  <c r="P189" i="17"/>
  <c r="P188" i="17" s="1"/>
  <c r="P187" i="17" s="1"/>
  <c r="P186" i="17" s="1"/>
  <c r="L188" i="17"/>
  <c r="R189" i="17"/>
  <c r="R188" i="17" s="1"/>
  <c r="R187" i="17" s="1"/>
  <c r="R186" i="17" s="1"/>
  <c r="Z189" i="17"/>
  <c r="AA190" i="17"/>
  <c r="V198" i="17"/>
  <c r="V202" i="17"/>
  <c r="K208" i="17"/>
  <c r="F123" i="17"/>
  <c r="Q270" i="17"/>
  <c r="Y46" i="17"/>
  <c r="P46" i="17"/>
  <c r="Z46" i="17"/>
  <c r="W88" i="17"/>
  <c r="X91" i="17"/>
  <c r="Y91" i="17"/>
  <c r="R91" i="17"/>
  <c r="Y141" i="17"/>
  <c r="P141" i="17"/>
  <c r="P140" i="17" s="1"/>
  <c r="P139" i="17" s="1"/>
  <c r="P138" i="17" s="1"/>
  <c r="Z141" i="17"/>
  <c r="X141" i="17"/>
  <c r="L140" i="17"/>
  <c r="Q142" i="17"/>
  <c r="AA143" i="17"/>
  <c r="Z151" i="17"/>
  <c r="V150" i="17"/>
  <c r="Z150" i="17" s="1"/>
  <c r="Y157" i="17"/>
  <c r="P157" i="17"/>
  <c r="P156" i="17" s="1"/>
  <c r="P155" i="17" s="1"/>
  <c r="P154" i="17" s="1"/>
  <c r="Z157" i="17"/>
  <c r="X157" i="17"/>
  <c r="R157" i="17"/>
  <c r="R156" i="17" s="1"/>
  <c r="R155" i="17" s="1"/>
  <c r="R154" i="17" s="1"/>
  <c r="L156" i="17"/>
  <c r="T162" i="17"/>
  <c r="AA163" i="17"/>
  <c r="AA170" i="17"/>
  <c r="V174" i="17"/>
  <c r="AA186" i="17"/>
  <c r="Y217" i="17"/>
  <c r="P217" i="17"/>
  <c r="P216" i="17" s="1"/>
  <c r="P215" i="17" s="1"/>
  <c r="P214" i="17" s="1"/>
  <c r="L216" i="17"/>
  <c r="Z217" i="17"/>
  <c r="R217" i="17"/>
  <c r="R216" i="17" s="1"/>
  <c r="R215" i="17" s="1"/>
  <c r="R214" i="17" s="1"/>
  <c r="X217" i="17"/>
  <c r="L223" i="17"/>
  <c r="Y224" i="17"/>
  <c r="Z224" i="17"/>
  <c r="X42" i="17"/>
  <c r="L41" i="17"/>
  <c r="R42" i="17"/>
  <c r="R41" i="17" s="1"/>
  <c r="Z42" i="17"/>
  <c r="I63" i="17"/>
  <c r="K64" i="17"/>
  <c r="L64" i="17" s="1"/>
  <c r="X66" i="17"/>
  <c r="Y71" i="17"/>
  <c r="P71" i="17"/>
  <c r="Y82" i="17"/>
  <c r="P82" i="17"/>
  <c r="Z82" i="17"/>
  <c r="L81" i="17"/>
  <c r="V116" i="17"/>
  <c r="Z117" i="17"/>
  <c r="Z129" i="17"/>
  <c r="R129" i="17"/>
  <c r="R128" i="17" s="1"/>
  <c r="R127" i="17" s="1"/>
  <c r="R126" i="17" s="1"/>
  <c r="L128" i="17"/>
  <c r="P129" i="17"/>
  <c r="P128" i="17" s="1"/>
  <c r="P127" i="17" s="1"/>
  <c r="P126" i="17" s="1"/>
  <c r="G131" i="17"/>
  <c r="K132" i="17"/>
  <c r="X140" i="17"/>
  <c r="V146" i="17"/>
  <c r="H195" i="17"/>
  <c r="H194" i="17" s="1"/>
  <c r="K194" i="17" s="1"/>
  <c r="K196" i="17"/>
  <c r="Y209" i="17"/>
  <c r="P209" i="17"/>
  <c r="P208" i="17" s="1"/>
  <c r="P207" i="17" s="1"/>
  <c r="P206" i="17" s="1"/>
  <c r="L208" i="17"/>
  <c r="R209" i="17"/>
  <c r="R208" i="17" s="1"/>
  <c r="R207" i="17" s="1"/>
  <c r="R206" i="17" s="1"/>
  <c r="Z209" i="17"/>
  <c r="X209" i="17"/>
  <c r="J211" i="17"/>
  <c r="J210" i="17" s="1"/>
  <c r="K210" i="17" s="1"/>
  <c r="K212" i="17"/>
  <c r="AA282" i="17"/>
  <c r="T279" i="17"/>
  <c r="V280" i="17"/>
  <c r="AB283" i="17"/>
  <c r="T11" i="17"/>
  <c r="L12" i="17"/>
  <c r="Y13" i="17"/>
  <c r="P13" i="17"/>
  <c r="R13" i="17"/>
  <c r="R12" i="17" s="1"/>
  <c r="R11" i="17" s="1"/>
  <c r="R10" i="17" s="1"/>
  <c r="R9" i="17" s="1"/>
  <c r="Z13" i="17"/>
  <c r="X22" i="17"/>
  <c r="AA22" i="17"/>
  <c r="X36" i="17"/>
  <c r="Y36" i="17"/>
  <c r="P42" i="17"/>
  <c r="P41" i="17" s="1"/>
  <c r="L43" i="17"/>
  <c r="R46" i="17"/>
  <c r="R43" i="17" s="1"/>
  <c r="R40" i="17" s="1"/>
  <c r="R39" i="17" s="1"/>
  <c r="P66" i="17"/>
  <c r="Z66" i="17"/>
  <c r="AB70" i="17"/>
  <c r="Z71" i="17"/>
  <c r="X74" i="17"/>
  <c r="R74" i="17"/>
  <c r="Z74" i="17"/>
  <c r="Z76" i="17"/>
  <c r="R76" i="17"/>
  <c r="P76" i="17"/>
  <c r="X78" i="17"/>
  <c r="Y78" i="17"/>
  <c r="R82" i="17"/>
  <c r="R81" i="17" s="1"/>
  <c r="P91" i="17"/>
  <c r="J96" i="17"/>
  <c r="X117" i="17"/>
  <c r="Y120" i="17"/>
  <c r="P120" i="17"/>
  <c r="P119" i="17" s="1"/>
  <c r="P115" i="17" s="1"/>
  <c r="P113" i="17" s="1"/>
  <c r="R120" i="17"/>
  <c r="R119" i="17" s="1"/>
  <c r="R115" i="17" s="1"/>
  <c r="R113" i="17" s="1"/>
  <c r="X120" i="17"/>
  <c r="L119" i="17"/>
  <c r="Y133" i="17"/>
  <c r="P133" i="17"/>
  <c r="P132" i="17" s="1"/>
  <c r="P131" i="17" s="1"/>
  <c r="P130" i="17" s="1"/>
  <c r="L132" i="17"/>
  <c r="Y132" i="17" s="1"/>
  <c r="X133" i="17"/>
  <c r="Z133" i="17"/>
  <c r="G134" i="17"/>
  <c r="K134" i="17" s="1"/>
  <c r="K135" i="17"/>
  <c r="R141" i="17"/>
  <c r="R140" i="17" s="1"/>
  <c r="R139" i="17" s="1"/>
  <c r="R138" i="17" s="1"/>
  <c r="K142" i="17"/>
  <c r="K143" i="17"/>
  <c r="Z145" i="17"/>
  <c r="R145" i="17"/>
  <c r="R144" i="17" s="1"/>
  <c r="R143" i="17" s="1"/>
  <c r="R142" i="17" s="1"/>
  <c r="L144" i="17"/>
  <c r="P145" i="17"/>
  <c r="P144" i="17" s="1"/>
  <c r="P143" i="17" s="1"/>
  <c r="P142" i="17" s="1"/>
  <c r="AA148" i="17"/>
  <c r="T147" i="17"/>
  <c r="AA151" i="17"/>
  <c r="Y239" i="17"/>
  <c r="P239" i="17"/>
  <c r="P238" i="17" s="1"/>
  <c r="P237" i="17" s="1"/>
  <c r="P236" i="17" s="1"/>
  <c r="R239" i="17"/>
  <c r="R238" i="17" s="1"/>
  <c r="R237" i="17" s="1"/>
  <c r="R236" i="17" s="1"/>
  <c r="X239" i="17"/>
  <c r="L238" i="17"/>
  <c r="Y238" i="17" s="1"/>
  <c r="Z239" i="17"/>
  <c r="L256" i="17"/>
  <c r="Z257" i="17"/>
  <c r="R257" i="17"/>
  <c r="R256" i="17" s="1"/>
  <c r="R255" i="17" s="1"/>
  <c r="R254" i="17" s="1"/>
  <c r="P257" i="17"/>
  <c r="P256" i="17" s="1"/>
  <c r="P255" i="17" s="1"/>
  <c r="P254" i="17" s="1"/>
  <c r="P253" i="17" s="1"/>
  <c r="P252" i="17" s="1"/>
  <c r="Y257" i="17"/>
  <c r="X257" i="17"/>
  <c r="Y25" i="17"/>
  <c r="P25" i="17"/>
  <c r="R25" i="17"/>
  <c r="Z25" i="17"/>
  <c r="P36" i="17"/>
  <c r="Z36" i="17"/>
  <c r="X47" i="17"/>
  <c r="R47" i="17"/>
  <c r="Z47" i="17"/>
  <c r="P47" i="17"/>
  <c r="V48" i="17"/>
  <c r="Q49" i="17"/>
  <c r="X58" i="17"/>
  <c r="Y58" i="17"/>
  <c r="Z58" i="17"/>
  <c r="R66" i="17"/>
  <c r="V69" i="17"/>
  <c r="R71" i="17"/>
  <c r="P74" i="17"/>
  <c r="S70" i="17"/>
  <c r="S69" i="17" s="1"/>
  <c r="S48" i="17" s="1"/>
  <c r="P78" i="17"/>
  <c r="Z78" i="17"/>
  <c r="X83" i="17"/>
  <c r="R83" i="17"/>
  <c r="Z83" i="17"/>
  <c r="Y86" i="17"/>
  <c r="P86" i="17"/>
  <c r="X86" i="17"/>
  <c r="Z86" i="17"/>
  <c r="Y89" i="17"/>
  <c r="P89" i="17"/>
  <c r="X89" i="17"/>
  <c r="R89" i="17"/>
  <c r="R88" i="17" s="1"/>
  <c r="Y92" i="17"/>
  <c r="P92" i="17"/>
  <c r="Z92" i="17"/>
  <c r="X92" i="17"/>
  <c r="Z94" i="17"/>
  <c r="R94" i="17"/>
  <c r="Y94" i="17"/>
  <c r="G105" i="17"/>
  <c r="K106" i="17"/>
  <c r="G95" i="17"/>
  <c r="K95" i="17" s="1"/>
  <c r="V95" i="17"/>
  <c r="Z118" i="17"/>
  <c r="R118" i="17"/>
  <c r="R117" i="17" s="1"/>
  <c r="R116" i="17" s="1"/>
  <c r="R114" i="17" s="1"/>
  <c r="R112" i="17" s="1"/>
  <c r="P118" i="17"/>
  <c r="P117" i="17" s="1"/>
  <c r="P116" i="17" s="1"/>
  <c r="P114" i="17" s="1"/>
  <c r="P112" i="17" s="1"/>
  <c r="Y118" i="17"/>
  <c r="Z119" i="17"/>
  <c r="V115" i="17"/>
  <c r="O125" i="17"/>
  <c r="O124" i="17" s="1"/>
  <c r="O121" i="17" s="1"/>
  <c r="Y135" i="17"/>
  <c r="L150" i="17"/>
  <c r="V158" i="17"/>
  <c r="K162" i="17"/>
  <c r="L166" i="17"/>
  <c r="AA171" i="17"/>
  <c r="AA187" i="17"/>
  <c r="Z196" i="17"/>
  <c r="Y213" i="17"/>
  <c r="P213" i="17"/>
  <c r="P212" i="17" s="1"/>
  <c r="P211" i="17" s="1"/>
  <c r="P210" i="17" s="1"/>
  <c r="L212" i="17"/>
  <c r="R213" i="17"/>
  <c r="R212" i="17" s="1"/>
  <c r="R211" i="17" s="1"/>
  <c r="R210" i="17" s="1"/>
  <c r="X213" i="17"/>
  <c r="K228" i="17"/>
  <c r="V264" i="17"/>
  <c r="Z148" i="17"/>
  <c r="Q150" i="17"/>
  <c r="X151" i="17"/>
  <c r="X152" i="17"/>
  <c r="K159" i="17"/>
  <c r="Y164" i="17"/>
  <c r="X166" i="17"/>
  <c r="X167" i="17"/>
  <c r="H171" i="17"/>
  <c r="H170" i="17" s="1"/>
  <c r="K170" i="17" s="1"/>
  <c r="K172" i="17"/>
  <c r="K190" i="17"/>
  <c r="Y193" i="17"/>
  <c r="P193" i="17"/>
  <c r="P192" i="17" s="1"/>
  <c r="P191" i="17" s="1"/>
  <c r="P190" i="17" s="1"/>
  <c r="L192" i="17"/>
  <c r="Z193" i="17"/>
  <c r="S253" i="17"/>
  <c r="S252" i="17" s="1"/>
  <c r="L163" i="17"/>
  <c r="Z164" i="17"/>
  <c r="V170" i="17"/>
  <c r="Z172" i="17"/>
  <c r="V178" i="17"/>
  <c r="Y185" i="17"/>
  <c r="P185" i="17"/>
  <c r="P184" i="17" s="1"/>
  <c r="P183" i="17" s="1"/>
  <c r="P182" i="17" s="1"/>
  <c r="L184" i="17"/>
  <c r="Y184" i="17" s="1"/>
  <c r="R185" i="17"/>
  <c r="R184" i="17" s="1"/>
  <c r="R183" i="17" s="1"/>
  <c r="R182" i="17" s="1"/>
  <c r="X185" i="17"/>
  <c r="V187" i="17"/>
  <c r="AA210" i="17"/>
  <c r="AA214" i="17"/>
  <c r="X219" i="17"/>
  <c r="K265" i="17"/>
  <c r="G264" i="17"/>
  <c r="X28" i="17"/>
  <c r="Y28" i="17"/>
  <c r="K31" i="17"/>
  <c r="Q40" i="17"/>
  <c r="AA43" i="17"/>
  <c r="G69" i="17"/>
  <c r="U70" i="17"/>
  <c r="U69" i="17" s="1"/>
  <c r="X72" i="17"/>
  <c r="Y72" i="17"/>
  <c r="Z72" i="17"/>
  <c r="Z75" i="17"/>
  <c r="R75" i="17"/>
  <c r="X75" i="17"/>
  <c r="AB77" i="17"/>
  <c r="K79" i="17"/>
  <c r="L79" i="17" s="1"/>
  <c r="J77" i="17"/>
  <c r="X81" i="17"/>
  <c r="U95" i="17"/>
  <c r="U105" i="17"/>
  <c r="U7" i="17" s="1"/>
  <c r="Y107" i="17"/>
  <c r="P107" i="17"/>
  <c r="P106" i="17" s="1"/>
  <c r="X107" i="17"/>
  <c r="Z107" i="17"/>
  <c r="Y111" i="17"/>
  <c r="P111" i="17"/>
  <c r="P110" i="17" s="1"/>
  <c r="P109" i="17" s="1"/>
  <c r="L110" i="17"/>
  <c r="X111" i="17"/>
  <c r="AA115" i="17"/>
  <c r="Y119" i="17"/>
  <c r="Z132" i="17"/>
  <c r="K158" i="17"/>
  <c r="Z161" i="17"/>
  <c r="R161" i="17"/>
  <c r="R160" i="17" s="1"/>
  <c r="R159" i="17" s="1"/>
  <c r="R158" i="17" s="1"/>
  <c r="L160" i="17"/>
  <c r="P161" i="17"/>
  <c r="P160" i="17" s="1"/>
  <c r="P159" i="17" s="1"/>
  <c r="P158" i="17" s="1"/>
  <c r="Y161" i="17"/>
  <c r="X163" i="17"/>
  <c r="Q162" i="17"/>
  <c r="AA164" i="17"/>
  <c r="T174" i="17"/>
  <c r="AA175" i="17"/>
  <c r="L177" i="17"/>
  <c r="K176" i="17"/>
  <c r="K175" i="17" s="1"/>
  <c r="K174" i="17" s="1"/>
  <c r="Y181" i="17"/>
  <c r="P181" i="17"/>
  <c r="P180" i="17" s="1"/>
  <c r="P179" i="17" s="1"/>
  <c r="P178" i="17" s="1"/>
  <c r="L180" i="17"/>
  <c r="R181" i="17"/>
  <c r="R180" i="17" s="1"/>
  <c r="R179" i="17" s="1"/>
  <c r="R178" i="17" s="1"/>
  <c r="Z181" i="17"/>
  <c r="AA182" i="17"/>
  <c r="AA191" i="17"/>
  <c r="Z192" i="17"/>
  <c r="V191" i="17"/>
  <c r="AA195" i="17"/>
  <c r="H199" i="17"/>
  <c r="H198" i="17" s="1"/>
  <c r="K198" i="17" s="1"/>
  <c r="K200" i="17"/>
  <c r="Y201" i="17"/>
  <c r="P201" i="17"/>
  <c r="P200" i="17" s="1"/>
  <c r="P199" i="17" s="1"/>
  <c r="P198" i="17" s="1"/>
  <c r="L200" i="17"/>
  <c r="Z201" i="17"/>
  <c r="X201" i="17"/>
  <c r="R201" i="17"/>
  <c r="R200" i="17" s="1"/>
  <c r="R199" i="17" s="1"/>
  <c r="R198" i="17" s="1"/>
  <c r="AA202" i="17"/>
  <c r="T219" i="17"/>
  <c r="Y220" i="17"/>
  <c r="AA220" i="17"/>
  <c r="Q222" i="17"/>
  <c r="AB244" i="17"/>
  <c r="Z244" i="17"/>
  <c r="V243" i="17"/>
  <c r="Y251" i="17"/>
  <c r="P251" i="17"/>
  <c r="P250" i="17" s="1"/>
  <c r="P249" i="17" s="1"/>
  <c r="P248" i="17" s="1"/>
  <c r="R251" i="17"/>
  <c r="R250" i="17" s="1"/>
  <c r="R249" i="17" s="1"/>
  <c r="R248" i="17" s="1"/>
  <c r="X251" i="17"/>
  <c r="L250" i="17"/>
  <c r="Y260" i="17"/>
  <c r="L259" i="17"/>
  <c r="K274" i="17"/>
  <c r="AA142" i="17"/>
  <c r="Z144" i="17"/>
  <c r="G147" i="17"/>
  <c r="K148" i="17"/>
  <c r="K150" i="17"/>
  <c r="AA158" i="17"/>
  <c r="Z160" i="17"/>
  <c r="X165" i="17"/>
  <c r="Y165" i="17"/>
  <c r="R165" i="17"/>
  <c r="R164" i="17" s="1"/>
  <c r="R163" i="17" s="1"/>
  <c r="R162" i="17" s="1"/>
  <c r="K168" i="17"/>
  <c r="G167" i="17"/>
  <c r="T198" i="17"/>
  <c r="AA199" i="17"/>
  <c r="V219" i="17"/>
  <c r="AB220" i="17"/>
  <c r="Z220" i="17"/>
  <c r="Y225" i="17"/>
  <c r="P225" i="17"/>
  <c r="P224" i="17" s="1"/>
  <c r="P223" i="17" s="1"/>
  <c r="P222" i="17" s="1"/>
  <c r="X225" i="17"/>
  <c r="R225" i="17"/>
  <c r="R224" i="17" s="1"/>
  <c r="R223" i="17" s="1"/>
  <c r="R222" i="17" s="1"/>
  <c r="AA226" i="17"/>
  <c r="T237" i="17"/>
  <c r="J123" i="17"/>
  <c r="U241" i="17"/>
  <c r="U240" i="17" s="1"/>
  <c r="U123" i="17" s="1"/>
  <c r="Q265" i="17"/>
  <c r="Z285" i="17"/>
  <c r="V282" i="17"/>
  <c r="K237" i="17"/>
  <c r="V236" i="17"/>
  <c r="AB246" i="17"/>
  <c r="AA248" i="17"/>
  <c r="Q301" i="17"/>
  <c r="H233" i="17"/>
  <c r="H232" i="17" s="1"/>
  <c r="H231" i="17" s="1"/>
  <c r="H230" i="17" s="1"/>
  <c r="K234" i="17"/>
  <c r="Q232" i="17"/>
  <c r="Z235" i="17"/>
  <c r="R235" i="17"/>
  <c r="R234" i="17" s="1"/>
  <c r="R233" i="17" s="1"/>
  <c r="R232" i="17" s="1"/>
  <c r="R231" i="17" s="1"/>
  <c r="R230" i="17" s="1"/>
  <c r="L234" i="17"/>
  <c r="X234" i="17" s="1"/>
  <c r="P235" i="17"/>
  <c r="P234" i="17" s="1"/>
  <c r="P233" i="17" s="1"/>
  <c r="P232" i="17" s="1"/>
  <c r="Y235" i="17"/>
  <c r="X235" i="17"/>
  <c r="I241" i="17"/>
  <c r="I240" i="17" s="1"/>
  <c r="I123" i="17" s="1"/>
  <c r="Q258" i="17"/>
  <c r="X259" i="17"/>
  <c r="G279" i="17"/>
  <c r="Q296" i="17"/>
  <c r="H297" i="17"/>
  <c r="K298" i="17"/>
  <c r="Z303" i="17"/>
  <c r="R303" i="17"/>
  <c r="R302" i="17" s="1"/>
  <c r="R301" i="17" s="1"/>
  <c r="R300" i="17" s="1"/>
  <c r="X303" i="17"/>
  <c r="P303" i="17"/>
  <c r="P302" i="17" s="1"/>
  <c r="P301" i="17" s="1"/>
  <c r="P300" i="17" s="1"/>
  <c r="L302" i="17"/>
  <c r="AA206" i="17"/>
  <c r="Z229" i="17"/>
  <c r="R229" i="17"/>
  <c r="R228" i="17" s="1"/>
  <c r="R227" i="17" s="1"/>
  <c r="R226" i="17" s="1"/>
  <c r="L228" i="17"/>
  <c r="X229" i="17"/>
  <c r="L246" i="17"/>
  <c r="Z247" i="17"/>
  <c r="R247" i="17"/>
  <c r="R246" i="17" s="1"/>
  <c r="X247" i="17"/>
  <c r="AB248" i="17"/>
  <c r="Q248" i="17"/>
  <c r="F253" i="17"/>
  <c r="F252" i="17" s="1"/>
  <c r="J253" i="17"/>
  <c r="J252" i="17" s="1"/>
  <c r="T258" i="17"/>
  <c r="T265" i="17"/>
  <c r="Y266" i="17"/>
  <c r="U271" i="17"/>
  <c r="U268" i="17" s="1"/>
  <c r="I271" i="17"/>
  <c r="I268" i="17" s="1"/>
  <c r="I121" i="17" s="1"/>
  <c r="W281" i="17"/>
  <c r="W278" i="17" s="1"/>
  <c r="X295" i="17"/>
  <c r="L289" i="17"/>
  <c r="R295" i="17"/>
  <c r="R289" i="17" s="1"/>
  <c r="R283" i="17" s="1"/>
  <c r="R280" i="17" s="1"/>
  <c r="R273" i="17" s="1"/>
  <c r="R270" i="17" s="1"/>
  <c r="Z295" i="17"/>
  <c r="P295" i="17"/>
  <c r="P289" i="17" s="1"/>
  <c r="G296" i="17"/>
  <c r="L297" i="17"/>
  <c r="AB298" i="17"/>
  <c r="V297" i="17"/>
  <c r="J300" i="17"/>
  <c r="J271" i="17" s="1"/>
  <c r="J268" i="17" s="1"/>
  <c r="K301" i="17"/>
  <c r="Y17" i="17"/>
  <c r="P17" i="17"/>
  <c r="X17" i="17"/>
  <c r="Z17" i="17"/>
  <c r="Z19" i="17"/>
  <c r="R19" i="17"/>
  <c r="X19" i="17"/>
  <c r="AB63" i="17"/>
  <c r="Z81" i="17"/>
  <c r="Z88" i="17"/>
  <c r="AA102" i="17"/>
  <c r="Q101" i="17"/>
  <c r="X116" i="17"/>
  <c r="Q114" i="17"/>
  <c r="G139" i="17"/>
  <c r="K140" i="17"/>
  <c r="AA140" i="17"/>
  <c r="T139" i="17"/>
  <c r="G155" i="17"/>
  <c r="K156" i="17"/>
  <c r="AA156" i="17"/>
  <c r="T155" i="17"/>
  <c r="K163" i="17"/>
  <c r="V211" i="17"/>
  <c r="K226" i="17"/>
  <c r="K227" i="17"/>
  <c r="Y229" i="17"/>
  <c r="AA234" i="17"/>
  <c r="T233" i="17"/>
  <c r="Y234" i="17"/>
  <c r="W237" i="17"/>
  <c r="Y247" i="17"/>
  <c r="AA249" i="17"/>
  <c r="H253" i="17"/>
  <c r="H252" i="17" s="1"/>
  <c r="V275" i="17"/>
  <c r="AB276" i="17"/>
  <c r="P282" i="17"/>
  <c r="P279" i="17" s="1"/>
  <c r="P272" i="17" s="1"/>
  <c r="P269" i="17" s="1"/>
  <c r="P122" i="17" s="1"/>
  <c r="Z298" i="17"/>
  <c r="K302" i="17"/>
  <c r="Y173" i="17"/>
  <c r="P173" i="17"/>
  <c r="P172" i="17" s="1"/>
  <c r="P171" i="17" s="1"/>
  <c r="P170" i="17" s="1"/>
  <c r="L172" i="17"/>
  <c r="X173" i="17"/>
  <c r="Y197" i="17"/>
  <c r="P197" i="17"/>
  <c r="P196" i="17" s="1"/>
  <c r="P195" i="17" s="1"/>
  <c r="P194" i="17" s="1"/>
  <c r="L196" i="17"/>
  <c r="X197" i="17"/>
  <c r="X224" i="17"/>
  <c r="P229" i="17"/>
  <c r="P228" i="17" s="1"/>
  <c r="P227" i="17" s="1"/>
  <c r="P226" i="17" s="1"/>
  <c r="F231" i="17"/>
  <c r="F230" i="17" s="1"/>
  <c r="G232" i="17"/>
  <c r="K233" i="17"/>
  <c r="Z234" i="17"/>
  <c r="AB234" i="17"/>
  <c r="K238" i="17"/>
  <c r="H237" i="17"/>
  <c r="H236" i="17" s="1"/>
  <c r="K236" i="17" s="1"/>
  <c r="H243" i="17"/>
  <c r="H242" i="17" s="1"/>
  <c r="K244" i="17"/>
  <c r="AA246" i="17"/>
  <c r="T243" i="17"/>
  <c r="P247" i="17"/>
  <c r="P246" i="17" s="1"/>
  <c r="P243" i="17" s="1"/>
  <c r="P242" i="17" s="1"/>
  <c r="P241" i="17" s="1"/>
  <c r="P240" i="17" s="1"/>
  <c r="P123" i="17" s="1"/>
  <c r="H248" i="17"/>
  <c r="K248" i="17" s="1"/>
  <c r="K249" i="17"/>
  <c r="X260" i="17"/>
  <c r="Y261" i="17"/>
  <c r="P261" i="17"/>
  <c r="P260" i="17" s="1"/>
  <c r="P259" i="17" s="1"/>
  <c r="P258" i="17" s="1"/>
  <c r="R261" i="17"/>
  <c r="R260" i="17" s="1"/>
  <c r="R259" i="17" s="1"/>
  <c r="R258" i="17" s="1"/>
  <c r="Z261" i="17"/>
  <c r="X261" i="17"/>
  <c r="Q282" i="17"/>
  <c r="X288" i="17"/>
  <c r="X299" i="17"/>
  <c r="Z299" i="17"/>
  <c r="P299" i="17"/>
  <c r="P298" i="17" s="1"/>
  <c r="P297" i="17" s="1"/>
  <c r="P296" i="17" s="1"/>
  <c r="P271" i="17" s="1"/>
  <c r="P268" i="17" s="1"/>
  <c r="R299" i="17"/>
  <c r="R298" i="17" s="1"/>
  <c r="R297" i="17" s="1"/>
  <c r="R296" i="17" s="1"/>
  <c r="Y299" i="17"/>
  <c r="G242" i="17"/>
  <c r="K246" i="17"/>
  <c r="Y267" i="17"/>
  <c r="P267" i="17"/>
  <c r="P266" i="17" s="1"/>
  <c r="P265" i="17" s="1"/>
  <c r="P264" i="17" s="1"/>
  <c r="P263" i="17" s="1"/>
  <c r="P262" i="17" s="1"/>
  <c r="L266" i="17"/>
  <c r="X267" i="17"/>
  <c r="N271" i="17"/>
  <c r="N268" i="17" s="1"/>
  <c r="N121" i="17" s="1"/>
  <c r="O271" i="17"/>
  <c r="O268" i="17" s="1"/>
  <c r="AB284" i="17"/>
  <c r="V281" i="17"/>
  <c r="I282" i="17"/>
  <c r="K285" i="17"/>
  <c r="K286" i="17"/>
  <c r="G283" i="17"/>
  <c r="P283" i="17"/>
  <c r="P280" i="17" s="1"/>
  <c r="P273" i="17" s="1"/>
  <c r="P270" i="17" s="1"/>
  <c r="AA289" i="17"/>
  <c r="AA302" i="17"/>
  <c r="T301" i="17"/>
  <c r="Q11" i="17"/>
  <c r="J49" i="17"/>
  <c r="J48" i="17" s="1"/>
  <c r="J38" i="17" s="1"/>
  <c r="J8" i="17" s="1"/>
  <c r="W50" i="17"/>
  <c r="W49" i="17" s="1"/>
  <c r="AA128" i="17"/>
  <c r="AA136" i="17"/>
  <c r="AA144" i="17"/>
  <c r="AA152" i="17"/>
  <c r="AA160" i="17"/>
  <c r="X172" i="17"/>
  <c r="X192" i="17"/>
  <c r="X196" i="17"/>
  <c r="X204" i="17"/>
  <c r="X208" i="17"/>
  <c r="X212" i="17"/>
  <c r="X216" i="17"/>
  <c r="G223" i="17"/>
  <c r="K224" i="17"/>
  <c r="AA224" i="17"/>
  <c r="T223" i="17"/>
  <c r="S231" i="17"/>
  <c r="S230" i="17" s="1"/>
  <c r="Y244" i="17"/>
  <c r="L244" i="17"/>
  <c r="Z245" i="17"/>
  <c r="R245" i="17"/>
  <c r="R244" i="17" s="1"/>
  <c r="X245" i="17"/>
  <c r="Z250" i="17"/>
  <c r="Q255" i="17"/>
  <c r="AA256" i="17"/>
  <c r="R267" i="17"/>
  <c r="R266" i="17" s="1"/>
  <c r="R265" i="17" s="1"/>
  <c r="R264" i="17" s="1"/>
  <c r="R263" i="17" s="1"/>
  <c r="R262" i="17" s="1"/>
  <c r="G278" i="17"/>
  <c r="X292" i="17"/>
  <c r="L286" i="17"/>
  <c r="Y292" i="17"/>
  <c r="Y298" i="17"/>
  <c r="T297" i="17"/>
  <c r="AA298" i="17"/>
  <c r="T253" i="17"/>
  <c r="AB256" i="17"/>
  <c r="T274" i="17"/>
  <c r="AA275" i="17"/>
  <c r="Z277" i="17"/>
  <c r="R277" i="17"/>
  <c r="R276" i="17" s="1"/>
  <c r="R275" i="17" s="1"/>
  <c r="R274" i="17" s="1"/>
  <c r="Y277" i="17"/>
  <c r="L276" i="17"/>
  <c r="T283" i="17"/>
  <c r="I283" i="17"/>
  <c r="I280" i="17" s="1"/>
  <c r="I273" i="17" s="1"/>
  <c r="I270" i="17" s="1"/>
  <c r="Y286" i="17"/>
  <c r="AA286" i="17"/>
  <c r="F271" i="17"/>
  <c r="F268" i="17" s="1"/>
  <c r="K289" i="17"/>
  <c r="S281" i="17"/>
  <c r="S278" i="17" s="1"/>
  <c r="S271" i="17" s="1"/>
  <c r="S268" i="17" s="1"/>
  <c r="Z291" i="17"/>
  <c r="R291" i="17"/>
  <c r="R285" i="17" s="1"/>
  <c r="X291" i="17"/>
  <c r="S283" i="17"/>
  <c r="S280" i="17" s="1"/>
  <c r="S273" i="17" s="1"/>
  <c r="S270" i="17" s="1"/>
  <c r="S123" i="17" s="1"/>
  <c r="X294" i="17"/>
  <c r="Z294" i="17"/>
  <c r="P294" i="17"/>
  <c r="P288" i="17" s="1"/>
  <c r="X298" i="17"/>
  <c r="V300" i="17"/>
  <c r="K171" i="17"/>
  <c r="AA172" i="17"/>
  <c r="AA176" i="17"/>
  <c r="K179" i="17"/>
  <c r="Y180" i="17"/>
  <c r="AA180" i="17"/>
  <c r="K183" i="17"/>
  <c r="AA184" i="17"/>
  <c r="K187" i="17"/>
  <c r="Y188" i="17"/>
  <c r="AA188" i="17"/>
  <c r="K191" i="17"/>
  <c r="Y192" i="17"/>
  <c r="AA192" i="17"/>
  <c r="K195" i="17"/>
  <c r="Y196" i="17"/>
  <c r="AA196" i="17"/>
  <c r="Y200" i="17"/>
  <c r="AA200" i="17"/>
  <c r="K203" i="17"/>
  <c r="Y204" i="17"/>
  <c r="AA204" i="17"/>
  <c r="K207" i="17"/>
  <c r="Y208" i="17"/>
  <c r="AA208" i="17"/>
  <c r="K211" i="17"/>
  <c r="Y212" i="17"/>
  <c r="AA212" i="17"/>
  <c r="K215" i="17"/>
  <c r="Y216" i="17"/>
  <c r="AA216" i="17"/>
  <c r="AA228" i="17"/>
  <c r="X238" i="17"/>
  <c r="X244" i="17"/>
  <c r="Q243" i="17"/>
  <c r="X246" i="17"/>
  <c r="V255" i="17"/>
  <c r="K256" i="17"/>
  <c r="G255" i="17"/>
  <c r="Z260" i="17"/>
  <c r="W271" i="17"/>
  <c r="W268" i="17" s="1"/>
  <c r="T281" i="17"/>
  <c r="AA284" i="17"/>
  <c r="F282" i="17"/>
  <c r="F279" i="17" s="1"/>
  <c r="F272" i="17" s="1"/>
  <c r="F269" i="17" s="1"/>
  <c r="F122" i="17" s="1"/>
  <c r="L285" i="17"/>
  <c r="F283" i="17"/>
  <c r="F280" i="17" s="1"/>
  <c r="F273" i="17" s="1"/>
  <c r="F270" i="17" s="1"/>
  <c r="Y291" i="17"/>
  <c r="R294" i="17"/>
  <c r="R288" i="17" s="1"/>
  <c r="Z288" i="17"/>
  <c r="K276" i="17"/>
  <c r="I281" i="17"/>
  <c r="I278" i="17" s="1"/>
  <c r="AA288" i="17"/>
  <c r="O129" i="16"/>
  <c r="N129" i="16"/>
  <c r="L129" i="16"/>
  <c r="H129" i="16"/>
  <c r="M129" i="16" s="1"/>
  <c r="O128" i="16"/>
  <c r="N128" i="16"/>
  <c r="L128" i="16"/>
  <c r="K128" i="16"/>
  <c r="K127" i="16" s="1"/>
  <c r="J128" i="16"/>
  <c r="M128" i="16" s="1"/>
  <c r="H128" i="16"/>
  <c r="H127" i="16" s="1"/>
  <c r="M127" i="16" s="1"/>
  <c r="G128" i="16"/>
  <c r="F128" i="16"/>
  <c r="L127" i="16"/>
  <c r="L126" i="16" s="1"/>
  <c r="L106" i="16" s="1"/>
  <c r="L104" i="16" s="1"/>
  <c r="J127" i="16"/>
  <c r="G127" i="16"/>
  <c r="G126" i="16" s="1"/>
  <c r="F127" i="16"/>
  <c r="F126" i="16" s="1"/>
  <c r="K126" i="16"/>
  <c r="J126" i="16"/>
  <c r="O125" i="16"/>
  <c r="L125" i="16"/>
  <c r="L124" i="16" s="1"/>
  <c r="L123" i="16" s="1"/>
  <c r="G125" i="16"/>
  <c r="K124" i="16"/>
  <c r="J124" i="16"/>
  <c r="F124" i="16"/>
  <c r="F123" i="16" s="1"/>
  <c r="F122" i="16" s="1"/>
  <c r="K123" i="16"/>
  <c r="L122" i="16"/>
  <c r="O121" i="16"/>
  <c r="N121" i="16"/>
  <c r="L121" i="16"/>
  <c r="H121" i="16"/>
  <c r="M121" i="16" s="1"/>
  <c r="O120" i="16"/>
  <c r="L120" i="16"/>
  <c r="G120" i="16"/>
  <c r="O119" i="16"/>
  <c r="L119" i="16"/>
  <c r="L117" i="16" s="1"/>
  <c r="H119" i="16"/>
  <c r="L118" i="16"/>
  <c r="K118" i="16"/>
  <c r="N118" i="16" s="1"/>
  <c r="J118" i="16"/>
  <c r="H118" i="16"/>
  <c r="G118" i="16"/>
  <c r="F118" i="16"/>
  <c r="M117" i="16"/>
  <c r="K117" i="16"/>
  <c r="O117" i="16" s="1"/>
  <c r="J117" i="16"/>
  <c r="H117" i="16"/>
  <c r="N117" i="16" s="1"/>
  <c r="G117" i="16"/>
  <c r="F117" i="16"/>
  <c r="L116" i="16"/>
  <c r="L114" i="16" s="1"/>
  <c r="L112" i="16" s="1"/>
  <c r="K116" i="16"/>
  <c r="J116" i="16"/>
  <c r="F116" i="16"/>
  <c r="F114" i="16" s="1"/>
  <c r="F112" i="16" s="1"/>
  <c r="L115" i="16"/>
  <c r="K115" i="16"/>
  <c r="N115" i="16" s="1"/>
  <c r="H115" i="16"/>
  <c r="G115" i="16"/>
  <c r="G113" i="16" s="1"/>
  <c r="G107" i="16" s="1"/>
  <c r="G105" i="16" s="1"/>
  <c r="F115" i="16"/>
  <c r="J114" i="16"/>
  <c r="L113" i="16"/>
  <c r="L107" i="16" s="1"/>
  <c r="L105" i="16" s="1"/>
  <c r="K113" i="16"/>
  <c r="H113" i="16"/>
  <c r="F113" i="16"/>
  <c r="F107" i="16" s="1"/>
  <c r="F105" i="16" s="1"/>
  <c r="J112" i="16"/>
  <c r="O111" i="16"/>
  <c r="L111" i="16"/>
  <c r="O110" i="16"/>
  <c r="L110" i="16"/>
  <c r="K110" i="16"/>
  <c r="K109" i="16" s="1"/>
  <c r="J110" i="16"/>
  <c r="F110" i="16"/>
  <c r="L109" i="16"/>
  <c r="L108" i="16" s="1"/>
  <c r="J109" i="16"/>
  <c r="F109" i="16"/>
  <c r="F108" i="16" s="1"/>
  <c r="F106" i="16" s="1"/>
  <c r="F104" i="16" s="1"/>
  <c r="J108" i="16"/>
  <c r="H107" i="16"/>
  <c r="H105" i="16" s="1"/>
  <c r="O103" i="16"/>
  <c r="M103" i="16"/>
  <c r="L103" i="16"/>
  <c r="L102" i="16" s="1"/>
  <c r="L101" i="16" s="1"/>
  <c r="L100" i="16" s="1"/>
  <c r="L99" i="16" s="1"/>
  <c r="L98" i="16" s="1"/>
  <c r="H103" i="16"/>
  <c r="K102" i="16"/>
  <c r="J102" i="16"/>
  <c r="O102" i="16" s="1"/>
  <c r="G102" i="16"/>
  <c r="G101" i="16" s="1"/>
  <c r="G100" i="16" s="1"/>
  <c r="F102" i="16"/>
  <c r="F101" i="16" s="1"/>
  <c r="F100" i="16" s="1"/>
  <c r="F99" i="16" s="1"/>
  <c r="F98" i="16" s="1"/>
  <c r="K101" i="16"/>
  <c r="J101" i="16"/>
  <c r="G99" i="16"/>
  <c r="G98" i="16" s="1"/>
  <c r="O97" i="16"/>
  <c r="N97" i="16"/>
  <c r="L97" i="16"/>
  <c r="H97" i="16"/>
  <c r="M97" i="16" s="1"/>
  <c r="O96" i="16"/>
  <c r="N96" i="16"/>
  <c r="L96" i="16"/>
  <c r="K96" i="16"/>
  <c r="K95" i="16" s="1"/>
  <c r="J96" i="16"/>
  <c r="M96" i="16" s="1"/>
  <c r="H96" i="16"/>
  <c r="H95" i="16" s="1"/>
  <c r="G96" i="16"/>
  <c r="F96" i="16"/>
  <c r="L95" i="16"/>
  <c r="L94" i="16" s="1"/>
  <c r="J95" i="16"/>
  <c r="G95" i="16"/>
  <c r="G94" i="16" s="1"/>
  <c r="F95" i="16"/>
  <c r="F94" i="16" s="1"/>
  <c r="K94" i="16"/>
  <c r="J94" i="16"/>
  <c r="N93" i="16"/>
  <c r="M93" i="16"/>
  <c r="L93" i="16"/>
  <c r="H93" i="16"/>
  <c r="L92" i="16"/>
  <c r="L91" i="16" s="1"/>
  <c r="K92" i="16"/>
  <c r="J92" i="16"/>
  <c r="G92" i="16"/>
  <c r="G91" i="16" s="1"/>
  <c r="F92" i="16"/>
  <c r="F91" i="16" s="1"/>
  <c r="F90" i="16" s="1"/>
  <c r="F89" i="16" s="1"/>
  <c r="F88" i="16" s="1"/>
  <c r="K91" i="16"/>
  <c r="J91" i="16"/>
  <c r="L90" i="16"/>
  <c r="K90" i="16"/>
  <c r="G90" i="16"/>
  <c r="G89" i="16" s="1"/>
  <c r="G88" i="16" s="1"/>
  <c r="O87" i="16"/>
  <c r="M87" i="16"/>
  <c r="L87" i="16"/>
  <c r="L86" i="16" s="1"/>
  <c r="L85" i="16" s="1"/>
  <c r="L84" i="16" s="1"/>
  <c r="L76" i="16" s="1"/>
  <c r="L74" i="16" s="1"/>
  <c r="H87" i="16"/>
  <c r="K86" i="16"/>
  <c r="J86" i="16"/>
  <c r="O86" i="16" s="1"/>
  <c r="G86" i="16"/>
  <c r="G85" i="16" s="1"/>
  <c r="G84" i="16" s="1"/>
  <c r="G76" i="16" s="1"/>
  <c r="F86" i="16"/>
  <c r="F85" i="16" s="1"/>
  <c r="F84" i="16" s="1"/>
  <c r="F76" i="16" s="1"/>
  <c r="F74" i="16" s="1"/>
  <c r="K85" i="16"/>
  <c r="J85" i="16"/>
  <c r="O83" i="16"/>
  <c r="M83" i="16"/>
  <c r="L83" i="16"/>
  <c r="H83" i="16"/>
  <c r="L82" i="16"/>
  <c r="L79" i="16" s="1"/>
  <c r="L78" i="16" s="1"/>
  <c r="L77" i="16" s="1"/>
  <c r="L75" i="16" s="1"/>
  <c r="L51" i="16" s="1"/>
  <c r="K82" i="16"/>
  <c r="J82" i="16"/>
  <c r="O82" i="16" s="1"/>
  <c r="G82" i="16"/>
  <c r="F82" i="16"/>
  <c r="F79" i="16" s="1"/>
  <c r="F78" i="16" s="1"/>
  <c r="F77" i="16" s="1"/>
  <c r="F75" i="16" s="1"/>
  <c r="F51" i="16" s="1"/>
  <c r="O81" i="16"/>
  <c r="N81" i="16"/>
  <c r="L81" i="16"/>
  <c r="H81" i="16"/>
  <c r="M81" i="16" s="1"/>
  <c r="N80" i="16"/>
  <c r="M80" i="16"/>
  <c r="L80" i="16"/>
  <c r="K80" i="16"/>
  <c r="K79" i="16" s="1"/>
  <c r="J80" i="16"/>
  <c r="J79" i="16" s="1"/>
  <c r="H80" i="16"/>
  <c r="G80" i="16"/>
  <c r="G79" i="16" s="1"/>
  <c r="G78" i="16" s="1"/>
  <c r="G77" i="16" s="1"/>
  <c r="G75" i="16" s="1"/>
  <c r="G51" i="16" s="1"/>
  <c r="F80" i="16"/>
  <c r="J78" i="16"/>
  <c r="J77" i="16"/>
  <c r="G74" i="16"/>
  <c r="O73" i="16"/>
  <c r="N73" i="16"/>
  <c r="L73" i="16"/>
  <c r="H73" i="16"/>
  <c r="M73" i="16" s="1"/>
  <c r="O72" i="16"/>
  <c r="N72" i="16"/>
  <c r="L72" i="16"/>
  <c r="L71" i="16" s="1"/>
  <c r="L70" i="16" s="1"/>
  <c r="L69" i="16" s="1"/>
  <c r="K72" i="16"/>
  <c r="K71" i="16" s="1"/>
  <c r="J72" i="16"/>
  <c r="M72" i="16" s="1"/>
  <c r="H72" i="16"/>
  <c r="H71" i="16" s="1"/>
  <c r="G72" i="16"/>
  <c r="F72" i="16"/>
  <c r="F71" i="16" s="1"/>
  <c r="F70" i="16" s="1"/>
  <c r="F69" i="16" s="1"/>
  <c r="F68" i="16" s="1"/>
  <c r="M71" i="16"/>
  <c r="J71" i="16"/>
  <c r="O71" i="16" s="1"/>
  <c r="G71" i="16"/>
  <c r="G70" i="16" s="1"/>
  <c r="G69" i="16" s="1"/>
  <c r="G68" i="16" s="1"/>
  <c r="K70" i="16"/>
  <c r="J70" i="16"/>
  <c r="H70" i="16"/>
  <c r="K69" i="16"/>
  <c r="L68" i="16"/>
  <c r="O67" i="16"/>
  <c r="N67" i="16"/>
  <c r="M67" i="16"/>
  <c r="L67" i="16"/>
  <c r="H67" i="16"/>
  <c r="M66" i="16"/>
  <c r="L66" i="16"/>
  <c r="K66" i="16"/>
  <c r="J66" i="16"/>
  <c r="J65" i="16" s="1"/>
  <c r="H66" i="16"/>
  <c r="N66" i="16" s="1"/>
  <c r="G66" i="16"/>
  <c r="G65" i="16" s="1"/>
  <c r="F66" i="16"/>
  <c r="O65" i="16"/>
  <c r="L65" i="16"/>
  <c r="K65" i="16"/>
  <c r="N65" i="16" s="1"/>
  <c r="H65" i="16"/>
  <c r="F65" i="16"/>
  <c r="F64" i="16" s="1"/>
  <c r="L64" i="16"/>
  <c r="J64" i="16"/>
  <c r="G64" i="16"/>
  <c r="O63" i="16"/>
  <c r="N63" i="16"/>
  <c r="M63" i="16"/>
  <c r="L63" i="16"/>
  <c r="H63" i="16"/>
  <c r="L62" i="16"/>
  <c r="K62" i="16"/>
  <c r="O62" i="16" s="1"/>
  <c r="J62" i="16"/>
  <c r="J61" i="16" s="1"/>
  <c r="H62" i="16"/>
  <c r="N62" i="16" s="1"/>
  <c r="G62" i="16"/>
  <c r="G61" i="16" s="1"/>
  <c r="G60" i="16" s="1"/>
  <c r="G54" i="16" s="1"/>
  <c r="G52" i="16" s="1"/>
  <c r="G49" i="16" s="1"/>
  <c r="F62" i="16"/>
  <c r="L61" i="16"/>
  <c r="L60" i="16" s="1"/>
  <c r="L54" i="16" s="1"/>
  <c r="L52" i="16" s="1"/>
  <c r="L49" i="16" s="1"/>
  <c r="K61" i="16"/>
  <c r="F61" i="16"/>
  <c r="F60" i="16" s="1"/>
  <c r="J60" i="16"/>
  <c r="O59" i="16"/>
  <c r="N59" i="16"/>
  <c r="M59" i="16"/>
  <c r="L59" i="16"/>
  <c r="H59" i="16"/>
  <c r="M58" i="16"/>
  <c r="L58" i="16"/>
  <c r="K58" i="16"/>
  <c r="O58" i="16" s="1"/>
  <c r="J58" i="16"/>
  <c r="J57" i="16" s="1"/>
  <c r="J56" i="16" s="1"/>
  <c r="H58" i="16"/>
  <c r="N58" i="16" s="1"/>
  <c r="G58" i="16"/>
  <c r="G57" i="16" s="1"/>
  <c r="G56" i="16" s="1"/>
  <c r="F58" i="16"/>
  <c r="L57" i="16"/>
  <c r="L56" i="16" s="1"/>
  <c r="L55" i="16" s="1"/>
  <c r="L53" i="16" s="1"/>
  <c r="K57" i="16"/>
  <c r="F57" i="16"/>
  <c r="F56" i="16" s="1"/>
  <c r="F55" i="16" s="1"/>
  <c r="F53" i="16" s="1"/>
  <c r="G55" i="16"/>
  <c r="G53" i="16" s="1"/>
  <c r="F54" i="16"/>
  <c r="F52" i="16" s="1"/>
  <c r="F49" i="16" s="1"/>
  <c r="O48" i="16"/>
  <c r="N48" i="16"/>
  <c r="M48" i="16"/>
  <c r="L48" i="16"/>
  <c r="H48" i="16"/>
  <c r="O47" i="16"/>
  <c r="N47" i="16"/>
  <c r="M47" i="16"/>
  <c r="L47" i="16"/>
  <c r="H47" i="16"/>
  <c r="L46" i="16"/>
  <c r="L45" i="16" s="1"/>
  <c r="L44" i="16" s="1"/>
  <c r="K46" i="16"/>
  <c r="J46" i="16"/>
  <c r="H46" i="16"/>
  <c r="H45" i="16" s="1"/>
  <c r="G46" i="16"/>
  <c r="F46" i="16"/>
  <c r="F45" i="16" s="1"/>
  <c r="F44" i="16" s="1"/>
  <c r="J45" i="16"/>
  <c r="G45" i="16"/>
  <c r="H44" i="16"/>
  <c r="G44" i="16"/>
  <c r="O43" i="16"/>
  <c r="N43" i="16"/>
  <c r="M43" i="16"/>
  <c r="O42" i="16"/>
  <c r="L42" i="16"/>
  <c r="H42" i="16"/>
  <c r="L41" i="16"/>
  <c r="K41" i="16"/>
  <c r="J41" i="16"/>
  <c r="G41" i="16"/>
  <c r="F41" i="16"/>
  <c r="O40" i="16"/>
  <c r="N40" i="16"/>
  <c r="M40" i="16"/>
  <c r="L40" i="16"/>
  <c r="H40" i="16"/>
  <c r="O39" i="16"/>
  <c r="N39" i="16"/>
  <c r="M39" i="16"/>
  <c r="L39" i="16"/>
  <c r="H39" i="16"/>
  <c r="O38" i="16"/>
  <c r="N38" i="16"/>
  <c r="M38" i="16"/>
  <c r="L38" i="16"/>
  <c r="H38" i="16"/>
  <c r="O37" i="16"/>
  <c r="N37" i="16"/>
  <c r="M37" i="16"/>
  <c r="L37" i="16"/>
  <c r="H37" i="16"/>
  <c r="O36" i="16"/>
  <c r="N36" i="16"/>
  <c r="M36" i="16"/>
  <c r="L36" i="16"/>
  <c r="H36" i="16"/>
  <c r="O35" i="16"/>
  <c r="N35" i="16"/>
  <c r="M35" i="16"/>
  <c r="L35" i="16"/>
  <c r="H35" i="16"/>
  <c r="M34" i="16"/>
  <c r="L34" i="16"/>
  <c r="K34" i="16"/>
  <c r="O34" i="16" s="1"/>
  <c r="J34" i="16"/>
  <c r="H34" i="16"/>
  <c r="N34" i="16" s="1"/>
  <c r="G34" i="16"/>
  <c r="F34" i="16"/>
  <c r="O33" i="16"/>
  <c r="N33" i="16"/>
  <c r="M33" i="16"/>
  <c r="L33" i="16"/>
  <c r="H33" i="16"/>
  <c r="O32" i="16"/>
  <c r="N32" i="16"/>
  <c r="M32" i="16"/>
  <c r="L32" i="16"/>
  <c r="H32" i="16"/>
  <c r="L31" i="16"/>
  <c r="L24" i="16" s="1"/>
  <c r="K31" i="16"/>
  <c r="J31" i="16"/>
  <c r="H31" i="16"/>
  <c r="G31" i="16"/>
  <c r="F31" i="16"/>
  <c r="F24" i="16" s="1"/>
  <c r="O30" i="16"/>
  <c r="L30" i="16"/>
  <c r="H30" i="16"/>
  <c r="O29" i="16"/>
  <c r="L29" i="16"/>
  <c r="H29" i="16"/>
  <c r="O28" i="16"/>
  <c r="L28" i="16"/>
  <c r="H28" i="16"/>
  <c r="L27" i="16"/>
  <c r="K27" i="16"/>
  <c r="J27" i="16"/>
  <c r="G27" i="16"/>
  <c r="F27" i="16"/>
  <c r="O26" i="16"/>
  <c r="N26" i="16"/>
  <c r="M26" i="16"/>
  <c r="L26" i="16"/>
  <c r="H26" i="16"/>
  <c r="N25" i="16"/>
  <c r="L25" i="16"/>
  <c r="K25" i="16"/>
  <c r="O25" i="16" s="1"/>
  <c r="J25" i="16"/>
  <c r="H25" i="16"/>
  <c r="M25" i="16" s="1"/>
  <c r="G25" i="16"/>
  <c r="G24" i="16" s="1"/>
  <c r="F25" i="16"/>
  <c r="K24" i="16"/>
  <c r="O23" i="16"/>
  <c r="L23" i="16"/>
  <c r="H23" i="16"/>
  <c r="O22" i="16"/>
  <c r="L22" i="16"/>
  <c r="K22" i="16"/>
  <c r="J22" i="16"/>
  <c r="G22" i="16"/>
  <c r="F22" i="16"/>
  <c r="O21" i="16"/>
  <c r="N21" i="16"/>
  <c r="M21" i="16"/>
  <c r="L21" i="16"/>
  <c r="H21" i="16"/>
  <c r="O20" i="16"/>
  <c r="N20" i="16"/>
  <c r="L20" i="16"/>
  <c r="H20" i="16"/>
  <c r="O19" i="16"/>
  <c r="N19" i="16"/>
  <c r="M19" i="16"/>
  <c r="L19" i="16"/>
  <c r="H19" i="16"/>
  <c r="O18" i="16"/>
  <c r="M18" i="16"/>
  <c r="L18" i="16"/>
  <c r="H18" i="16"/>
  <c r="N18" i="16" s="1"/>
  <c r="O17" i="16"/>
  <c r="L17" i="16"/>
  <c r="H17" i="16"/>
  <c r="O16" i="16"/>
  <c r="L16" i="16"/>
  <c r="H16" i="16"/>
  <c r="N16" i="16" s="1"/>
  <c r="L15" i="16"/>
  <c r="K15" i="16"/>
  <c r="J15" i="16"/>
  <c r="M15" i="16" s="1"/>
  <c r="H15" i="16"/>
  <c r="G15" i="16"/>
  <c r="F15" i="16"/>
  <c r="O14" i="16"/>
  <c r="N14" i="16"/>
  <c r="M14" i="16"/>
  <c r="L14" i="16"/>
  <c r="H14" i="16"/>
  <c r="O13" i="16"/>
  <c r="N13" i="16"/>
  <c r="M13" i="16"/>
  <c r="L13" i="16"/>
  <c r="L12" i="16" s="1"/>
  <c r="L11" i="16" s="1"/>
  <c r="L10" i="16" s="1"/>
  <c r="L9" i="16" s="1"/>
  <c r="L8" i="16" s="1"/>
  <c r="H13" i="16"/>
  <c r="K12" i="16"/>
  <c r="K11" i="16" s="1"/>
  <c r="J12" i="16"/>
  <c r="H12" i="16"/>
  <c r="G12" i="16"/>
  <c r="F12" i="16"/>
  <c r="G11" i="16"/>
  <c r="F11" i="16"/>
  <c r="G10" i="16"/>
  <c r="G9" i="16" s="1"/>
  <c r="G8" i="16" s="1"/>
  <c r="H101" i="15"/>
  <c r="K101" i="15" s="1"/>
  <c r="J100" i="15"/>
  <c r="G100" i="15"/>
  <c r="F100" i="15"/>
  <c r="J99" i="15"/>
  <c r="G99" i="15"/>
  <c r="F99" i="15"/>
  <c r="G98" i="15"/>
  <c r="F98" i="15"/>
  <c r="H97" i="15"/>
  <c r="J96" i="15"/>
  <c r="H96" i="15"/>
  <c r="G96" i="15"/>
  <c r="F96" i="15"/>
  <c r="J95" i="15"/>
  <c r="G95" i="15"/>
  <c r="G94" i="15" s="1"/>
  <c r="F95" i="15"/>
  <c r="F94" i="15" s="1"/>
  <c r="J94" i="15"/>
  <c r="H93" i="15"/>
  <c r="K93" i="15" s="1"/>
  <c r="J92" i="15"/>
  <c r="G92" i="15"/>
  <c r="F92" i="15"/>
  <c r="J91" i="15"/>
  <c r="J90" i="15" s="1"/>
  <c r="G91" i="15"/>
  <c r="F91" i="15"/>
  <c r="G90" i="15"/>
  <c r="F90" i="15"/>
  <c r="H89" i="15"/>
  <c r="J88" i="15"/>
  <c r="G88" i="15"/>
  <c r="F88" i="15"/>
  <c r="F87" i="15" s="1"/>
  <c r="F86" i="15" s="1"/>
  <c r="F85" i="15" s="1"/>
  <c r="F84" i="15" s="1"/>
  <c r="J87" i="15"/>
  <c r="G87" i="15"/>
  <c r="G86" i="15" s="1"/>
  <c r="G85" i="15" s="1"/>
  <c r="G84" i="15" s="1"/>
  <c r="J86" i="15"/>
  <c r="H83" i="15"/>
  <c r="K83" i="15" s="1"/>
  <c r="J82" i="15"/>
  <c r="G82" i="15"/>
  <c r="F82" i="15"/>
  <c r="F81" i="15" s="1"/>
  <c r="F80" i="15" s="1"/>
  <c r="F79" i="15" s="1"/>
  <c r="F78" i="15" s="1"/>
  <c r="G81" i="15"/>
  <c r="G80" i="15"/>
  <c r="G79" i="15"/>
  <c r="G78" i="15"/>
  <c r="H77" i="15"/>
  <c r="J76" i="15"/>
  <c r="G76" i="15"/>
  <c r="G75" i="15" s="1"/>
  <c r="F76" i="15"/>
  <c r="F75" i="15" s="1"/>
  <c r="F74" i="15" s="1"/>
  <c r="J75" i="15"/>
  <c r="J74" i="15"/>
  <c r="G74" i="15"/>
  <c r="G69" i="15" s="1"/>
  <c r="G68" i="15" s="1"/>
  <c r="H73" i="15"/>
  <c r="K73" i="15" s="1"/>
  <c r="J72" i="15"/>
  <c r="G72" i="15"/>
  <c r="F72" i="15"/>
  <c r="G71" i="15"/>
  <c r="F71" i="15"/>
  <c r="F70" i="15" s="1"/>
  <c r="G70" i="15"/>
  <c r="K67" i="15"/>
  <c r="H67" i="15"/>
  <c r="J66" i="15"/>
  <c r="H66" i="15"/>
  <c r="G66" i="15"/>
  <c r="G65" i="15" s="1"/>
  <c r="G64" i="15" s="1"/>
  <c r="G63" i="15" s="1"/>
  <c r="G62" i="15" s="1"/>
  <c r="F66" i="15"/>
  <c r="F65" i="15" s="1"/>
  <c r="F64" i="15" s="1"/>
  <c r="F63" i="15" s="1"/>
  <c r="F62" i="15" s="1"/>
  <c r="J65" i="15"/>
  <c r="J64" i="15"/>
  <c r="J63" i="15"/>
  <c r="J62" i="15"/>
  <c r="H61" i="15"/>
  <c r="J60" i="15"/>
  <c r="G60" i="15"/>
  <c r="F60" i="15"/>
  <c r="G59" i="15"/>
  <c r="F59" i="15"/>
  <c r="G58" i="15"/>
  <c r="F58" i="15"/>
  <c r="F57" i="15" s="1"/>
  <c r="F56" i="15" s="1"/>
  <c r="G57" i="15"/>
  <c r="G56" i="15"/>
  <c r="K55" i="15"/>
  <c r="H55" i="15"/>
  <c r="J54" i="15"/>
  <c r="H54" i="15"/>
  <c r="G54" i="15"/>
  <c r="G53" i="15" s="1"/>
  <c r="G52" i="15" s="1"/>
  <c r="G51" i="15" s="1"/>
  <c r="G50" i="15" s="1"/>
  <c r="G49" i="15" s="1"/>
  <c r="F54" i="15"/>
  <c r="F53" i="15" s="1"/>
  <c r="F52" i="15" s="1"/>
  <c r="F51" i="15" s="1"/>
  <c r="F50" i="15" s="1"/>
  <c r="J53" i="15"/>
  <c r="J52" i="15"/>
  <c r="J51" i="15"/>
  <c r="J50" i="15"/>
  <c r="H48" i="15"/>
  <c r="H47" i="15"/>
  <c r="K47" i="15" s="1"/>
  <c r="J46" i="15"/>
  <c r="K46" i="15" s="1"/>
  <c r="H46" i="15"/>
  <c r="G46" i="15"/>
  <c r="F46" i="15"/>
  <c r="F44" i="15" s="1"/>
  <c r="J45" i="15"/>
  <c r="H45" i="15"/>
  <c r="H43" i="15" s="1"/>
  <c r="G45" i="15"/>
  <c r="F45" i="15"/>
  <c r="J44" i="15"/>
  <c r="H44" i="15"/>
  <c r="G44" i="15"/>
  <c r="G42" i="15" s="1"/>
  <c r="J43" i="15"/>
  <c r="G43" i="15"/>
  <c r="G41" i="15" s="1"/>
  <c r="G9" i="15" s="1"/>
  <c r="F43" i="15"/>
  <c r="F41" i="15" s="1"/>
  <c r="F9" i="15" s="1"/>
  <c r="J42" i="15"/>
  <c r="F42" i="15"/>
  <c r="J41" i="15"/>
  <c r="H40" i="15"/>
  <c r="J39" i="15"/>
  <c r="G39" i="15"/>
  <c r="F39" i="15"/>
  <c r="K38" i="15"/>
  <c r="H38" i="15"/>
  <c r="H37" i="15"/>
  <c r="H36" i="15"/>
  <c r="J35" i="15"/>
  <c r="G35" i="15"/>
  <c r="F35" i="15"/>
  <c r="H34" i="15"/>
  <c r="J33" i="15"/>
  <c r="J30" i="15" s="1"/>
  <c r="G33" i="15"/>
  <c r="F33" i="15"/>
  <c r="K32" i="15"/>
  <c r="H32" i="15"/>
  <c r="J31" i="15"/>
  <c r="H31" i="15"/>
  <c r="G31" i="15"/>
  <c r="G30" i="15" s="1"/>
  <c r="F31" i="15"/>
  <c r="F30" i="15" s="1"/>
  <c r="H29" i="15"/>
  <c r="K28" i="15"/>
  <c r="H28" i="15"/>
  <c r="H27" i="15"/>
  <c r="J26" i="15"/>
  <c r="G26" i="15"/>
  <c r="F26" i="15"/>
  <c r="H25" i="15"/>
  <c r="H24" i="15"/>
  <c r="H23" i="15"/>
  <c r="K23" i="15" s="1"/>
  <c r="H22" i="15"/>
  <c r="J21" i="15"/>
  <c r="G21" i="15"/>
  <c r="F21" i="15"/>
  <c r="H20" i="15"/>
  <c r="J19" i="15"/>
  <c r="G19" i="15"/>
  <c r="G18" i="15" s="1"/>
  <c r="G17" i="15" s="1"/>
  <c r="G11" i="15" s="1"/>
  <c r="G10" i="15" s="1"/>
  <c r="F19" i="15"/>
  <c r="F18" i="15" s="1"/>
  <c r="F17" i="15" s="1"/>
  <c r="H16" i="15"/>
  <c r="H15" i="15"/>
  <c r="J14" i="15"/>
  <c r="G14" i="15"/>
  <c r="G13" i="15" s="1"/>
  <c r="G12" i="15" s="1"/>
  <c r="F14" i="15"/>
  <c r="F13" i="15" s="1"/>
  <c r="F12" i="15" s="1"/>
  <c r="F11" i="15" s="1"/>
  <c r="F10" i="15" s="1"/>
  <c r="J13" i="15"/>
  <c r="J12" i="15"/>
  <c r="J9" i="15"/>
  <c r="AB302" i="14"/>
  <c r="AA302" i="14"/>
  <c r="W302" i="14"/>
  <c r="U302" i="14"/>
  <c r="U301" i="14" s="1"/>
  <c r="U300" i="14" s="1"/>
  <c r="U299" i="14" s="1"/>
  <c r="S302" i="14"/>
  <c r="P302" i="14"/>
  <c r="P301" i="14" s="1"/>
  <c r="P300" i="14" s="1"/>
  <c r="P299" i="14" s="1"/>
  <c r="K302" i="14"/>
  <c r="L302" i="14" s="1"/>
  <c r="W301" i="14"/>
  <c r="W300" i="14" s="1"/>
  <c r="V301" i="14"/>
  <c r="T301" i="14"/>
  <c r="S301" i="14"/>
  <c r="Q301" i="14"/>
  <c r="Q300" i="14" s="1"/>
  <c r="Q299" i="14" s="1"/>
  <c r="O301" i="14"/>
  <c r="N301" i="14"/>
  <c r="N300" i="14" s="1"/>
  <c r="N299" i="14" s="1"/>
  <c r="L301" i="14"/>
  <c r="K301" i="14"/>
  <c r="J301" i="14"/>
  <c r="I301" i="14"/>
  <c r="H301" i="14"/>
  <c r="H300" i="14" s="1"/>
  <c r="H299" i="14" s="1"/>
  <c r="G301" i="14"/>
  <c r="G300" i="14" s="1"/>
  <c r="G299" i="14" s="1"/>
  <c r="K299" i="14" s="1"/>
  <c r="F301" i="14"/>
  <c r="F300" i="14" s="1"/>
  <c r="F299" i="14" s="1"/>
  <c r="V300" i="14"/>
  <c r="S300" i="14"/>
  <c r="S299" i="14" s="1"/>
  <c r="O300" i="14"/>
  <c r="K300" i="14"/>
  <c r="J300" i="14"/>
  <c r="I300" i="14"/>
  <c r="W299" i="14"/>
  <c r="O299" i="14"/>
  <c r="J299" i="14"/>
  <c r="I299" i="14"/>
  <c r="AB298" i="14"/>
  <c r="AA298" i="14"/>
  <c r="W298" i="14"/>
  <c r="U298" i="14"/>
  <c r="U297" i="14" s="1"/>
  <c r="U296" i="14" s="1"/>
  <c r="U295" i="14" s="1"/>
  <c r="S298" i="14"/>
  <c r="S297" i="14" s="1"/>
  <c r="S296" i="14" s="1"/>
  <c r="R298" i="14"/>
  <c r="R297" i="14" s="1"/>
  <c r="R296" i="14" s="1"/>
  <c r="R295" i="14" s="1"/>
  <c r="K298" i="14"/>
  <c r="L298" i="14" s="1"/>
  <c r="AB297" i="14"/>
  <c r="W297" i="14"/>
  <c r="W296" i="14" s="1"/>
  <c r="W295" i="14" s="1"/>
  <c r="V297" i="14"/>
  <c r="T297" i="14"/>
  <c r="Q297" i="14"/>
  <c r="O297" i="14"/>
  <c r="N297" i="14"/>
  <c r="L297" i="14"/>
  <c r="J297" i="14"/>
  <c r="J296" i="14" s="1"/>
  <c r="J295" i="14" s="1"/>
  <c r="I297" i="14"/>
  <c r="H297" i="14"/>
  <c r="G297" i="14"/>
  <c r="F297" i="14"/>
  <c r="F296" i="14" s="1"/>
  <c r="F295" i="14" s="1"/>
  <c r="V296" i="14"/>
  <c r="T296" i="14"/>
  <c r="AB296" i="14" s="1"/>
  <c r="O296" i="14"/>
  <c r="N296" i="14"/>
  <c r="H296" i="14"/>
  <c r="H295" i="14" s="1"/>
  <c r="G296" i="14"/>
  <c r="V295" i="14"/>
  <c r="S295" i="14"/>
  <c r="O295" i="14"/>
  <c r="N295" i="14"/>
  <c r="G295" i="14"/>
  <c r="AB294" i="14"/>
  <c r="AA294" i="14"/>
  <c r="Y294" i="14"/>
  <c r="W294" i="14"/>
  <c r="U294" i="14"/>
  <c r="S294" i="14"/>
  <c r="P294" i="14"/>
  <c r="P288" i="14" s="1"/>
  <c r="K294" i="14"/>
  <c r="L294" i="14" s="1"/>
  <c r="AA293" i="14"/>
  <c r="X293" i="14"/>
  <c r="W293" i="14"/>
  <c r="U293" i="14"/>
  <c r="S293" i="14"/>
  <c r="S287" i="14" s="1"/>
  <c r="K293" i="14"/>
  <c r="L293" i="14" s="1"/>
  <c r="Z292" i="14"/>
  <c r="Y292" i="14"/>
  <c r="W292" i="14"/>
  <c r="U292" i="14"/>
  <c r="S292" i="14"/>
  <c r="R292" i="14"/>
  <c r="R286" i="14" s="1"/>
  <c r="P292" i="14"/>
  <c r="P286" i="14" s="1"/>
  <c r="L292" i="14"/>
  <c r="L286" i="14" s="1"/>
  <c r="K292" i="14"/>
  <c r="AB291" i="14"/>
  <c r="AA291" i="14"/>
  <c r="W291" i="14"/>
  <c r="U291" i="14"/>
  <c r="S291" i="14"/>
  <c r="R291" i="14"/>
  <c r="R285" i="14" s="1"/>
  <c r="K291" i="14"/>
  <c r="L291" i="14" s="1"/>
  <c r="Z291" i="14" s="1"/>
  <c r="Z290" i="14"/>
  <c r="Y290" i="14"/>
  <c r="X290" i="14"/>
  <c r="W290" i="14"/>
  <c r="U290" i="14"/>
  <c r="S290" i="14"/>
  <c r="R290" i="14"/>
  <c r="P290" i="14"/>
  <c r="P284" i="14" s="1"/>
  <c r="L290" i="14"/>
  <c r="K290" i="14"/>
  <c r="AB289" i="14"/>
  <c r="AA289" i="14"/>
  <c r="Z289" i="14"/>
  <c r="Y289" i="14"/>
  <c r="W289" i="14"/>
  <c r="U289" i="14"/>
  <c r="S289" i="14"/>
  <c r="S283" i="14" s="1"/>
  <c r="R289" i="14"/>
  <c r="R283" i="14" s="1"/>
  <c r="P289" i="14"/>
  <c r="K289" i="14"/>
  <c r="L289" i="14" s="1"/>
  <c r="X289" i="14" s="1"/>
  <c r="AB288" i="14"/>
  <c r="AA288" i="14"/>
  <c r="W288" i="14"/>
  <c r="V288" i="14"/>
  <c r="U288" i="14"/>
  <c r="T288" i="14"/>
  <c r="S288" i="14"/>
  <c r="Q288" i="14"/>
  <c r="O288" i="14"/>
  <c r="N288" i="14"/>
  <c r="N282" i="14" s="1"/>
  <c r="N279" i="14" s="1"/>
  <c r="N272" i="14" s="1"/>
  <c r="N269" i="14" s="1"/>
  <c r="N122" i="14" s="1"/>
  <c r="J288" i="14"/>
  <c r="I288" i="14"/>
  <c r="I282" i="14" s="1"/>
  <c r="I279" i="14" s="1"/>
  <c r="I272" i="14" s="1"/>
  <c r="I269" i="14" s="1"/>
  <c r="H288" i="14"/>
  <c r="G288" i="14"/>
  <c r="F288" i="14"/>
  <c r="W287" i="14"/>
  <c r="V287" i="14"/>
  <c r="U287" i="14"/>
  <c r="T287" i="14"/>
  <c r="Q287" i="14"/>
  <c r="O287" i="14"/>
  <c r="N287" i="14"/>
  <c r="N281" i="14" s="1"/>
  <c r="N278" i="14" s="1"/>
  <c r="N271" i="14" s="1"/>
  <c r="N268" i="14" s="1"/>
  <c r="N121" i="14" s="1"/>
  <c r="L287" i="14"/>
  <c r="J287" i="14"/>
  <c r="I287" i="14"/>
  <c r="H287" i="14"/>
  <c r="H281" i="14" s="1"/>
  <c r="H278" i="14" s="1"/>
  <c r="H271" i="14" s="1"/>
  <c r="H268" i="14" s="1"/>
  <c r="H121" i="14" s="1"/>
  <c r="G287" i="14"/>
  <c r="K287" i="14" s="1"/>
  <c r="F287" i="14"/>
  <c r="F281" i="14" s="1"/>
  <c r="F278" i="14" s="1"/>
  <c r="F271" i="14" s="1"/>
  <c r="F268" i="14" s="1"/>
  <c r="Z286" i="14"/>
  <c r="W286" i="14"/>
  <c r="V286" i="14"/>
  <c r="U286" i="14"/>
  <c r="T286" i="14"/>
  <c r="S286" i="14"/>
  <c r="Q286" i="14"/>
  <c r="X286" i="14" s="1"/>
  <c r="O286" i="14"/>
  <c r="N286" i="14"/>
  <c r="J286" i="14"/>
  <c r="K286" i="14" s="1"/>
  <c r="I286" i="14"/>
  <c r="H286" i="14"/>
  <c r="G286" i="14"/>
  <c r="F286" i="14"/>
  <c r="AB285" i="14"/>
  <c r="AA285" i="14"/>
  <c r="W285" i="14"/>
  <c r="V285" i="14"/>
  <c r="U285" i="14"/>
  <c r="U282" i="14" s="1"/>
  <c r="U279" i="14" s="1"/>
  <c r="U272" i="14" s="1"/>
  <c r="U269" i="14" s="1"/>
  <c r="T285" i="14"/>
  <c r="S285" i="14"/>
  <c r="S282" i="14" s="1"/>
  <c r="S279" i="14" s="1"/>
  <c r="S272" i="14" s="1"/>
  <c r="S269" i="14" s="1"/>
  <c r="Q285" i="14"/>
  <c r="O285" i="14"/>
  <c r="N285" i="14"/>
  <c r="J285" i="14"/>
  <c r="J282" i="14" s="1"/>
  <c r="J279" i="14" s="1"/>
  <c r="J272" i="14" s="1"/>
  <c r="J269" i="14" s="1"/>
  <c r="I285" i="14"/>
  <c r="H285" i="14"/>
  <c r="G285" i="14"/>
  <c r="F285" i="14"/>
  <c r="Y284" i="14"/>
  <c r="X284" i="14"/>
  <c r="W284" i="14"/>
  <c r="W281" i="14" s="1"/>
  <c r="V284" i="14"/>
  <c r="U284" i="14"/>
  <c r="T284" i="14"/>
  <c r="S284" i="14"/>
  <c r="R284" i="14"/>
  <c r="Q284" i="14"/>
  <c r="Q281" i="14" s="1"/>
  <c r="O284" i="14"/>
  <c r="N284" i="14"/>
  <c r="L284" i="14"/>
  <c r="J284" i="14"/>
  <c r="J281" i="14" s="1"/>
  <c r="I284" i="14"/>
  <c r="H284" i="14"/>
  <c r="G284" i="14"/>
  <c r="F284" i="14"/>
  <c r="X283" i="14"/>
  <c r="W283" i="14"/>
  <c r="W280" i="14" s="1"/>
  <c r="W277" i="14" s="1"/>
  <c r="V283" i="14"/>
  <c r="U283" i="14"/>
  <c r="T283" i="14"/>
  <c r="Q283" i="14"/>
  <c r="AA283" i="14" s="1"/>
  <c r="P283" i="14"/>
  <c r="P280" i="14" s="1"/>
  <c r="P277" i="14" s="1"/>
  <c r="O283" i="14"/>
  <c r="O280" i="14" s="1"/>
  <c r="N283" i="14"/>
  <c r="L283" i="14"/>
  <c r="J283" i="14"/>
  <c r="I283" i="14"/>
  <c r="H283" i="14"/>
  <c r="G283" i="14"/>
  <c r="F283" i="14"/>
  <c r="W282" i="14"/>
  <c r="V282" i="14"/>
  <c r="Q282" i="14"/>
  <c r="O282" i="14"/>
  <c r="O279" i="14" s="1"/>
  <c r="O272" i="14" s="1"/>
  <c r="O269" i="14" s="1"/>
  <c r="H282" i="14"/>
  <c r="H279" i="14" s="1"/>
  <c r="H272" i="14" s="1"/>
  <c r="F282" i="14"/>
  <c r="U281" i="14"/>
  <c r="U278" i="14" s="1"/>
  <c r="S281" i="14"/>
  <c r="S278" i="14" s="1"/>
  <c r="S271" i="14" s="1"/>
  <c r="S268" i="14" s="1"/>
  <c r="O281" i="14"/>
  <c r="I281" i="14"/>
  <c r="X280" i="14"/>
  <c r="S280" i="14"/>
  <c r="S277" i="14" s="1"/>
  <c r="R280" i="14"/>
  <c r="R277" i="14" s="1"/>
  <c r="Q280" i="14"/>
  <c r="Q277" i="14" s="1"/>
  <c r="X277" i="14" s="1"/>
  <c r="N280" i="14"/>
  <c r="N277" i="14" s="1"/>
  <c r="L280" i="14"/>
  <c r="L277" i="14" s="1"/>
  <c r="H280" i="14"/>
  <c r="H277" i="14" s="1"/>
  <c r="G280" i="14"/>
  <c r="F280" i="14"/>
  <c r="F277" i="14" s="1"/>
  <c r="W279" i="14"/>
  <c r="W272" i="14" s="1"/>
  <c r="W269" i="14" s="1"/>
  <c r="F279" i="14"/>
  <c r="F272" i="14" s="1"/>
  <c r="F269" i="14" s="1"/>
  <c r="W278" i="14"/>
  <c r="W271" i="14" s="1"/>
  <c r="W268" i="14" s="1"/>
  <c r="Q278" i="14"/>
  <c r="O278" i="14"/>
  <c r="O271" i="14" s="1"/>
  <c r="O268" i="14" s="1"/>
  <c r="J278" i="14"/>
  <c r="I278" i="14"/>
  <c r="I271" i="14" s="1"/>
  <c r="I268" i="14" s="1"/>
  <c r="I121" i="14" s="1"/>
  <c r="O277" i="14"/>
  <c r="G277" i="14"/>
  <c r="AB276" i="14"/>
  <c r="AA276" i="14"/>
  <c r="Z276" i="14"/>
  <c r="W276" i="14"/>
  <c r="U276" i="14"/>
  <c r="S276" i="14"/>
  <c r="K276" i="14"/>
  <c r="L276" i="14" s="1"/>
  <c r="AB275" i="14"/>
  <c r="AA275" i="14"/>
  <c r="W275" i="14"/>
  <c r="V275" i="14"/>
  <c r="U275" i="14"/>
  <c r="U274" i="14" s="1"/>
  <c r="U273" i="14" s="1"/>
  <c r="T275" i="14"/>
  <c r="S275" i="14"/>
  <c r="Q275" i="14"/>
  <c r="O275" i="14"/>
  <c r="N275" i="14"/>
  <c r="N274" i="14" s="1"/>
  <c r="N273" i="14" s="1"/>
  <c r="J275" i="14"/>
  <c r="J274" i="14" s="1"/>
  <c r="J273" i="14" s="1"/>
  <c r="I275" i="14"/>
  <c r="H275" i="14"/>
  <c r="G275" i="14"/>
  <c r="F275" i="14"/>
  <c r="W274" i="14"/>
  <c r="S274" i="14"/>
  <c r="S273" i="14" s="1"/>
  <c r="S270" i="14" s="1"/>
  <c r="S267" i="14" s="1"/>
  <c r="Q274" i="14"/>
  <c r="O274" i="14"/>
  <c r="O273" i="14" s="1"/>
  <c r="I274" i="14"/>
  <c r="I273" i="14" s="1"/>
  <c r="H274" i="14"/>
  <c r="G274" i="14"/>
  <c r="F274" i="14"/>
  <c r="F273" i="14" s="1"/>
  <c r="W273" i="14"/>
  <c r="Q273" i="14"/>
  <c r="H273" i="14"/>
  <c r="H270" i="14" s="1"/>
  <c r="H267" i="14" s="1"/>
  <c r="U271" i="14"/>
  <c r="U268" i="14" s="1"/>
  <c r="J271" i="14"/>
  <c r="H269" i="14"/>
  <c r="J268" i="14"/>
  <c r="AA266" i="14"/>
  <c r="Z266" i="14"/>
  <c r="W266" i="14"/>
  <c r="U266" i="14"/>
  <c r="S266" i="14"/>
  <c r="R266" i="14"/>
  <c r="R265" i="14" s="1"/>
  <c r="P266" i="14"/>
  <c r="K266" i="14"/>
  <c r="L266" i="14" s="1"/>
  <c r="W265" i="14"/>
  <c r="V265" i="14"/>
  <c r="U265" i="14"/>
  <c r="U264" i="14" s="1"/>
  <c r="U263" i="14" s="1"/>
  <c r="T265" i="14"/>
  <c r="S265" i="14"/>
  <c r="Q265" i="14"/>
  <c r="P265" i="14"/>
  <c r="P264" i="14" s="1"/>
  <c r="P263" i="14" s="1"/>
  <c r="P262" i="14" s="1"/>
  <c r="P261" i="14" s="1"/>
  <c r="O265" i="14"/>
  <c r="O264" i="14" s="1"/>
  <c r="N265" i="14"/>
  <c r="N264" i="14" s="1"/>
  <c r="N263" i="14" s="1"/>
  <c r="N262" i="14" s="1"/>
  <c r="N261" i="14" s="1"/>
  <c r="J265" i="14"/>
  <c r="J264" i="14" s="1"/>
  <c r="J263" i="14" s="1"/>
  <c r="I265" i="14"/>
  <c r="I264" i="14" s="1"/>
  <c r="H265" i="14"/>
  <c r="H264" i="14" s="1"/>
  <c r="H263" i="14" s="1"/>
  <c r="H262" i="14" s="1"/>
  <c r="H261" i="14" s="1"/>
  <c r="G265" i="14"/>
  <c r="F265" i="14"/>
  <c r="W264" i="14"/>
  <c r="S264" i="14"/>
  <c r="S263" i="14" s="1"/>
  <c r="S262" i="14" s="1"/>
  <c r="S261" i="14" s="1"/>
  <c r="R264" i="14"/>
  <c r="R263" i="14" s="1"/>
  <c r="R262" i="14" s="1"/>
  <c r="R261" i="14" s="1"/>
  <c r="Q264" i="14"/>
  <c r="F264" i="14"/>
  <c r="W263" i="14"/>
  <c r="W262" i="14" s="1"/>
  <c r="Q263" i="14"/>
  <c r="Q262" i="14" s="1"/>
  <c r="O263" i="14"/>
  <c r="O262" i="14" s="1"/>
  <c r="O261" i="14" s="1"/>
  <c r="I263" i="14"/>
  <c r="F263" i="14"/>
  <c r="F262" i="14" s="1"/>
  <c r="U262" i="14"/>
  <c r="U261" i="14" s="1"/>
  <c r="J262" i="14"/>
  <c r="I262" i="14"/>
  <c r="I261" i="14" s="1"/>
  <c r="W261" i="14"/>
  <c r="Q261" i="14"/>
  <c r="J261" i="14"/>
  <c r="F261" i="14"/>
  <c r="AB260" i="14"/>
  <c r="AA260" i="14"/>
  <c r="X260" i="14"/>
  <c r="W260" i="14"/>
  <c r="W259" i="14" s="1"/>
  <c r="W258" i="14" s="1"/>
  <c r="U260" i="14"/>
  <c r="U259" i="14" s="1"/>
  <c r="S260" i="14"/>
  <c r="K260" i="14"/>
  <c r="L260" i="14" s="1"/>
  <c r="AB259" i="14"/>
  <c r="V259" i="14"/>
  <c r="T259" i="14"/>
  <c r="S259" i="14"/>
  <c r="S258" i="14" s="1"/>
  <c r="S257" i="14" s="1"/>
  <c r="Q259" i="14"/>
  <c r="AA259" i="14" s="1"/>
  <c r="O259" i="14"/>
  <c r="N259" i="14"/>
  <c r="J259" i="14"/>
  <c r="I259" i="14"/>
  <c r="H259" i="14"/>
  <c r="G259" i="14"/>
  <c r="F259" i="14"/>
  <c r="F258" i="14" s="1"/>
  <c r="F257" i="14" s="1"/>
  <c r="F252" i="14" s="1"/>
  <c r="F251" i="14" s="1"/>
  <c r="V258" i="14"/>
  <c r="U258" i="14"/>
  <c r="T258" i="14"/>
  <c r="Q258" i="14"/>
  <c r="O258" i="14"/>
  <c r="N258" i="14"/>
  <c r="J258" i="14"/>
  <c r="J257" i="14" s="1"/>
  <c r="I258" i="14"/>
  <c r="I257" i="14" s="1"/>
  <c r="H258" i="14"/>
  <c r="W257" i="14"/>
  <c r="V257" i="14"/>
  <c r="U257" i="14"/>
  <c r="T257" i="14"/>
  <c r="O257" i="14"/>
  <c r="N257" i="14"/>
  <c r="H257" i="14"/>
  <c r="AB256" i="14"/>
  <c r="AA256" i="14"/>
  <c r="Z256" i="14"/>
  <c r="W256" i="14"/>
  <c r="U256" i="14"/>
  <c r="U255" i="14" s="1"/>
  <c r="U254" i="14" s="1"/>
  <c r="U253" i="14" s="1"/>
  <c r="S256" i="14"/>
  <c r="S255" i="14" s="1"/>
  <c r="S254" i="14" s="1"/>
  <c r="S253" i="14" s="1"/>
  <c r="R256" i="14"/>
  <c r="R255" i="14" s="1"/>
  <c r="R254" i="14" s="1"/>
  <c r="R253" i="14" s="1"/>
  <c r="P256" i="14"/>
  <c r="K256" i="14"/>
  <c r="L256" i="14" s="1"/>
  <c r="AA255" i="14"/>
  <c r="W255" i="14"/>
  <c r="W254" i="14" s="1"/>
  <c r="W253" i="14" s="1"/>
  <c r="W252" i="14" s="1"/>
  <c r="W251" i="14" s="1"/>
  <c r="V255" i="14"/>
  <c r="T255" i="14"/>
  <c r="Q255" i="14"/>
  <c r="P255" i="14"/>
  <c r="O255" i="14"/>
  <c r="O254" i="14" s="1"/>
  <c r="O253" i="14" s="1"/>
  <c r="O252" i="14" s="1"/>
  <c r="O251" i="14" s="1"/>
  <c r="N255" i="14"/>
  <c r="N254" i="14" s="1"/>
  <c r="J255" i="14"/>
  <c r="J254" i="14" s="1"/>
  <c r="J253" i="14" s="1"/>
  <c r="J252" i="14" s="1"/>
  <c r="J251" i="14" s="1"/>
  <c r="I255" i="14"/>
  <c r="I254" i="14" s="1"/>
  <c r="H255" i="14"/>
  <c r="K255" i="14" s="1"/>
  <c r="G255" i="14"/>
  <c r="F255" i="14"/>
  <c r="P254" i="14"/>
  <c r="P253" i="14" s="1"/>
  <c r="G254" i="14"/>
  <c r="F254" i="14"/>
  <c r="N253" i="14"/>
  <c r="N252" i="14" s="1"/>
  <c r="N251" i="14" s="1"/>
  <c r="I253" i="14"/>
  <c r="I252" i="14" s="1"/>
  <c r="I251" i="14" s="1"/>
  <c r="F253" i="14"/>
  <c r="S252" i="14"/>
  <c r="S251" i="14" s="1"/>
  <c r="AB250" i="14"/>
  <c r="AA250" i="14"/>
  <c r="W250" i="14"/>
  <c r="U250" i="14"/>
  <c r="U249" i="14" s="1"/>
  <c r="S250" i="14"/>
  <c r="S249" i="14" s="1"/>
  <c r="S248" i="14" s="1"/>
  <c r="S247" i="14" s="1"/>
  <c r="K250" i="14"/>
  <c r="L250" i="14" s="1"/>
  <c r="W249" i="14"/>
  <c r="V249" i="14"/>
  <c r="T249" i="14"/>
  <c r="Q249" i="14"/>
  <c r="O249" i="14"/>
  <c r="N249" i="14"/>
  <c r="J249" i="14"/>
  <c r="K249" i="14" s="1"/>
  <c r="I249" i="14"/>
  <c r="H249" i="14"/>
  <c r="G249" i="14"/>
  <c r="G248" i="14" s="1"/>
  <c r="G247" i="14" s="1"/>
  <c r="F249" i="14"/>
  <c r="W248" i="14"/>
  <c r="W247" i="14" s="1"/>
  <c r="U248" i="14"/>
  <c r="T248" i="14"/>
  <c r="O248" i="14"/>
  <c r="N248" i="14"/>
  <c r="I248" i="14"/>
  <c r="I247" i="14" s="1"/>
  <c r="H248" i="14"/>
  <c r="F248" i="14"/>
  <c r="F247" i="14" s="1"/>
  <c r="U247" i="14"/>
  <c r="T247" i="14"/>
  <c r="O247" i="14"/>
  <c r="N247" i="14"/>
  <c r="H247" i="14"/>
  <c r="AA246" i="14"/>
  <c r="X246" i="14"/>
  <c r="W246" i="14"/>
  <c r="U246" i="14"/>
  <c r="S246" i="14"/>
  <c r="S245" i="14" s="1"/>
  <c r="K246" i="14"/>
  <c r="L246" i="14" s="1"/>
  <c r="AA245" i="14"/>
  <c r="W245" i="14"/>
  <c r="V245" i="14"/>
  <c r="U245" i="14"/>
  <c r="T245" i="14"/>
  <c r="Q245" i="14"/>
  <c r="O245" i="14"/>
  <c r="N245" i="14"/>
  <c r="N242" i="14" s="1"/>
  <c r="N241" i="14" s="1"/>
  <c r="N240" i="14" s="1"/>
  <c r="N239" i="14" s="1"/>
  <c r="J245" i="14"/>
  <c r="I245" i="14"/>
  <c r="H245" i="14"/>
  <c r="G245" i="14"/>
  <c r="F245" i="14"/>
  <c r="AB244" i="14"/>
  <c r="AA244" i="14"/>
  <c r="X244" i="14"/>
  <c r="W244" i="14"/>
  <c r="W243" i="14" s="1"/>
  <c r="W242" i="14" s="1"/>
  <c r="W241" i="14" s="1"/>
  <c r="W240" i="14" s="1"/>
  <c r="W239" i="14" s="1"/>
  <c r="W122" i="14" s="1"/>
  <c r="U244" i="14"/>
  <c r="S244" i="14"/>
  <c r="L244" i="14"/>
  <c r="K244" i="14"/>
  <c r="V243" i="14"/>
  <c r="AB243" i="14" s="1"/>
  <c r="U243" i="14"/>
  <c r="T243" i="14"/>
  <c r="AA243" i="14" s="1"/>
  <c r="S243" i="14"/>
  <c r="Q243" i="14"/>
  <c r="O243" i="14"/>
  <c r="N243" i="14"/>
  <c r="J243" i="14"/>
  <c r="I243" i="14"/>
  <c r="I242" i="14" s="1"/>
  <c r="I241" i="14" s="1"/>
  <c r="I240" i="14" s="1"/>
  <c r="I239" i="14" s="1"/>
  <c r="H243" i="14"/>
  <c r="H242" i="14" s="1"/>
  <c r="H241" i="14" s="1"/>
  <c r="H240" i="14" s="1"/>
  <c r="H239" i="14" s="1"/>
  <c r="H122" i="14" s="1"/>
  <c r="G243" i="14"/>
  <c r="F243" i="14"/>
  <c r="V242" i="14"/>
  <c r="S242" i="14"/>
  <c r="S241" i="14" s="1"/>
  <c r="S240" i="14" s="1"/>
  <c r="S239" i="14" s="1"/>
  <c r="S122" i="14" s="1"/>
  <c r="Q242" i="14"/>
  <c r="J242" i="14"/>
  <c r="V241" i="14"/>
  <c r="Q241" i="14"/>
  <c r="J241" i="14"/>
  <c r="Z238" i="14"/>
  <c r="Y238" i="14"/>
  <c r="W238" i="14"/>
  <c r="U238" i="14"/>
  <c r="S238" i="14"/>
  <c r="R238" i="14"/>
  <c r="R237" i="14" s="1"/>
  <c r="R236" i="14" s="1"/>
  <c r="R235" i="14" s="1"/>
  <c r="P238" i="14"/>
  <c r="P237" i="14" s="1"/>
  <c r="P236" i="14" s="1"/>
  <c r="L238" i="14"/>
  <c r="X238" i="14" s="1"/>
  <c r="K238" i="14"/>
  <c r="W237" i="14"/>
  <c r="W236" i="14" s="1"/>
  <c r="V237" i="14"/>
  <c r="U237" i="14"/>
  <c r="T237" i="14"/>
  <c r="S237" i="14"/>
  <c r="S236" i="14" s="1"/>
  <c r="S235" i="14" s="1"/>
  <c r="Q237" i="14"/>
  <c r="Q236" i="14" s="1"/>
  <c r="O237" i="14"/>
  <c r="N237" i="14"/>
  <c r="L237" i="14"/>
  <c r="J237" i="14"/>
  <c r="I237" i="14"/>
  <c r="H237" i="14"/>
  <c r="G237" i="14"/>
  <c r="F237" i="14"/>
  <c r="F236" i="14" s="1"/>
  <c r="F235" i="14" s="1"/>
  <c r="V236" i="14"/>
  <c r="U236" i="14"/>
  <c r="U235" i="14" s="1"/>
  <c r="U230" i="14" s="1"/>
  <c r="U229" i="14" s="1"/>
  <c r="T236" i="14"/>
  <c r="O236" i="14"/>
  <c r="O235" i="14" s="1"/>
  <c r="N236" i="14"/>
  <c r="N235" i="14" s="1"/>
  <c r="J236" i="14"/>
  <c r="J235" i="14" s="1"/>
  <c r="I236" i="14"/>
  <c r="I235" i="14" s="1"/>
  <c r="H236" i="14"/>
  <c r="H235" i="14" s="1"/>
  <c r="W235" i="14"/>
  <c r="V235" i="14"/>
  <c r="P235" i="14"/>
  <c r="AB234" i="14"/>
  <c r="AA234" i="14"/>
  <c r="X234" i="14"/>
  <c r="W234" i="14"/>
  <c r="U234" i="14"/>
  <c r="U233" i="14" s="1"/>
  <c r="S234" i="14"/>
  <c r="S233" i="14" s="1"/>
  <c r="S232" i="14" s="1"/>
  <c r="S231" i="14" s="1"/>
  <c r="L234" i="14"/>
  <c r="K234" i="14"/>
  <c r="W233" i="14"/>
  <c r="V233" i="14"/>
  <c r="T233" i="14"/>
  <c r="Q233" i="14"/>
  <c r="O233" i="14"/>
  <c r="N233" i="14"/>
  <c r="K233" i="14"/>
  <c r="J233" i="14"/>
  <c r="I233" i="14"/>
  <c r="H233" i="14"/>
  <c r="G233" i="14"/>
  <c r="G232" i="14" s="1"/>
  <c r="G231" i="14" s="1"/>
  <c r="F233" i="14"/>
  <c r="W232" i="14"/>
  <c r="U232" i="14"/>
  <c r="T232" i="14"/>
  <c r="O232" i="14"/>
  <c r="N232" i="14"/>
  <c r="J232" i="14"/>
  <c r="K232" i="14" s="1"/>
  <c r="I232" i="14"/>
  <c r="I231" i="14" s="1"/>
  <c r="H232" i="14"/>
  <c r="F232" i="14"/>
  <c r="F231" i="14" s="1"/>
  <c r="W231" i="14"/>
  <c r="W230" i="14" s="1"/>
  <c r="W229" i="14" s="1"/>
  <c r="U231" i="14"/>
  <c r="T231" i="14"/>
  <c r="O231" i="14"/>
  <c r="O230" i="14" s="1"/>
  <c r="O229" i="14" s="1"/>
  <c r="N231" i="14"/>
  <c r="J231" i="14"/>
  <c r="J230" i="14" s="1"/>
  <c r="J229" i="14" s="1"/>
  <c r="H231" i="14"/>
  <c r="N230" i="14"/>
  <c r="N229" i="14" s="1"/>
  <c r="AA228" i="14"/>
  <c r="W228" i="14"/>
  <c r="W227" i="14" s="1"/>
  <c r="W226" i="14" s="1"/>
  <c r="W225" i="14" s="1"/>
  <c r="U228" i="14"/>
  <c r="U227" i="14" s="1"/>
  <c r="U226" i="14" s="1"/>
  <c r="U225" i="14" s="1"/>
  <c r="S228" i="14"/>
  <c r="K228" i="14"/>
  <c r="L228" i="14" s="1"/>
  <c r="V227" i="14"/>
  <c r="T227" i="14"/>
  <c r="AA227" i="14" s="1"/>
  <c r="S227" i="14"/>
  <c r="S226" i="14" s="1"/>
  <c r="Q227" i="14"/>
  <c r="O227" i="14"/>
  <c r="N227" i="14"/>
  <c r="J227" i="14"/>
  <c r="I227" i="14"/>
  <c r="H227" i="14"/>
  <c r="G227" i="14"/>
  <c r="F227" i="14"/>
  <c r="F226" i="14" s="1"/>
  <c r="F225" i="14" s="1"/>
  <c r="T226" i="14"/>
  <c r="Q226" i="14"/>
  <c r="O226" i="14"/>
  <c r="O225" i="14" s="1"/>
  <c r="N226" i="14"/>
  <c r="N225" i="14" s="1"/>
  <c r="J226" i="14"/>
  <c r="J225" i="14" s="1"/>
  <c r="I226" i="14"/>
  <c r="H226" i="14"/>
  <c r="S225" i="14"/>
  <c r="I225" i="14"/>
  <c r="H225" i="14"/>
  <c r="AA224" i="14"/>
  <c r="W224" i="14"/>
  <c r="W223" i="14" s="1"/>
  <c r="W222" i="14" s="1"/>
  <c r="W221" i="14" s="1"/>
  <c r="U224" i="14"/>
  <c r="U223" i="14" s="1"/>
  <c r="U222" i="14" s="1"/>
  <c r="U221" i="14" s="1"/>
  <c r="S224" i="14"/>
  <c r="L224" i="14"/>
  <c r="K224" i="14"/>
  <c r="V223" i="14"/>
  <c r="T223" i="14"/>
  <c r="AA223" i="14" s="1"/>
  <c r="S223" i="14"/>
  <c r="S222" i="14" s="1"/>
  <c r="S221" i="14" s="1"/>
  <c r="Q223" i="14"/>
  <c r="O223" i="14"/>
  <c r="N223" i="14"/>
  <c r="L223" i="14"/>
  <c r="J223" i="14"/>
  <c r="I223" i="14"/>
  <c r="H223" i="14"/>
  <c r="G223" i="14"/>
  <c r="G222" i="14" s="1"/>
  <c r="G221" i="14" s="1"/>
  <c r="K221" i="14" s="1"/>
  <c r="F223" i="14"/>
  <c r="F222" i="14" s="1"/>
  <c r="F221" i="14" s="1"/>
  <c r="V222" i="14"/>
  <c r="T222" i="14"/>
  <c r="Q222" i="14"/>
  <c r="O222" i="14"/>
  <c r="N222" i="14"/>
  <c r="N221" i="14" s="1"/>
  <c r="J222" i="14"/>
  <c r="J221" i="14" s="1"/>
  <c r="I222" i="14"/>
  <c r="I221" i="14" s="1"/>
  <c r="H222" i="14"/>
  <c r="O221" i="14"/>
  <c r="H221" i="14"/>
  <c r="AB220" i="14"/>
  <c r="AA220" i="14"/>
  <c r="W220" i="14"/>
  <c r="W219" i="14" s="1"/>
  <c r="U220" i="14"/>
  <c r="S220" i="14"/>
  <c r="P220" i="14"/>
  <c r="P219" i="14" s="1"/>
  <c r="P218" i="14" s="1"/>
  <c r="P217" i="14" s="1"/>
  <c r="L220" i="14"/>
  <c r="K220" i="14"/>
  <c r="V219" i="14"/>
  <c r="AB219" i="14" s="1"/>
  <c r="U219" i="14"/>
  <c r="U218" i="14" s="1"/>
  <c r="U217" i="14" s="1"/>
  <c r="T219" i="14"/>
  <c r="AA219" i="14" s="1"/>
  <c r="S219" i="14"/>
  <c r="Q219" i="14"/>
  <c r="O219" i="14"/>
  <c r="O218" i="14" s="1"/>
  <c r="O217" i="14" s="1"/>
  <c r="N219" i="14"/>
  <c r="K219" i="14"/>
  <c r="J219" i="14"/>
  <c r="I219" i="14"/>
  <c r="I218" i="14" s="1"/>
  <c r="I217" i="14" s="1"/>
  <c r="H219" i="14"/>
  <c r="H218" i="14" s="1"/>
  <c r="H217" i="14" s="1"/>
  <c r="G219" i="14"/>
  <c r="F219" i="14"/>
  <c r="F218" i="14" s="1"/>
  <c r="W218" i="14"/>
  <c r="V218" i="14"/>
  <c r="T218" i="14"/>
  <c r="S218" i="14"/>
  <c r="S217" i="14" s="1"/>
  <c r="Q218" i="14"/>
  <c r="N218" i="14"/>
  <c r="N217" i="14" s="1"/>
  <c r="K218" i="14"/>
  <c r="K217" i="14" s="1"/>
  <c r="J218" i="14"/>
  <c r="G218" i="14"/>
  <c r="W217" i="14"/>
  <c r="V217" i="14"/>
  <c r="Q217" i="14"/>
  <c r="J217" i="14"/>
  <c r="G217" i="14"/>
  <c r="F217" i="14"/>
  <c r="AA216" i="14"/>
  <c r="W216" i="14"/>
  <c r="U216" i="14"/>
  <c r="U215" i="14" s="1"/>
  <c r="U214" i="14" s="1"/>
  <c r="U213" i="14" s="1"/>
  <c r="S216" i="14"/>
  <c r="S215" i="14" s="1"/>
  <c r="S214" i="14" s="1"/>
  <c r="K216" i="14"/>
  <c r="L216" i="14" s="1"/>
  <c r="R216" i="14" s="1"/>
  <c r="R215" i="14" s="1"/>
  <c r="R214" i="14" s="1"/>
  <c r="R213" i="14" s="1"/>
  <c r="W215" i="14"/>
  <c r="W214" i="14" s="1"/>
  <c r="W213" i="14" s="1"/>
  <c r="V215" i="14"/>
  <c r="T215" i="14"/>
  <c r="Q215" i="14"/>
  <c r="O215" i="14"/>
  <c r="N215" i="14"/>
  <c r="L215" i="14"/>
  <c r="K215" i="14"/>
  <c r="J215" i="14"/>
  <c r="I215" i="14"/>
  <c r="H215" i="14"/>
  <c r="G215" i="14"/>
  <c r="G214" i="14" s="1"/>
  <c r="F215" i="14"/>
  <c r="F214" i="14" s="1"/>
  <c r="F213" i="14" s="1"/>
  <c r="AA214" i="14"/>
  <c r="T214" i="14"/>
  <c r="Q214" i="14"/>
  <c r="O214" i="14"/>
  <c r="O213" i="14" s="1"/>
  <c r="N214" i="14"/>
  <c r="J214" i="14"/>
  <c r="J213" i="14" s="1"/>
  <c r="I214" i="14"/>
  <c r="I213" i="14" s="1"/>
  <c r="H214" i="14"/>
  <c r="S213" i="14"/>
  <c r="N213" i="14"/>
  <c r="G213" i="14"/>
  <c r="AA212" i="14"/>
  <c r="Y212" i="14"/>
  <c r="W212" i="14"/>
  <c r="U212" i="14"/>
  <c r="U211" i="14" s="1"/>
  <c r="U210" i="14" s="1"/>
  <c r="S212" i="14"/>
  <c r="P212" i="14"/>
  <c r="P211" i="14" s="1"/>
  <c r="P210" i="14" s="1"/>
  <c r="P209" i="14" s="1"/>
  <c r="L212" i="14"/>
  <c r="K212" i="14"/>
  <c r="W211" i="14"/>
  <c r="W210" i="14" s="1"/>
  <c r="W209" i="14" s="1"/>
  <c r="V211" i="14"/>
  <c r="T211" i="14"/>
  <c r="AA211" i="14" s="1"/>
  <c r="S211" i="14"/>
  <c r="S210" i="14" s="1"/>
  <c r="Q211" i="14"/>
  <c r="O211" i="14"/>
  <c r="N211" i="14"/>
  <c r="J211" i="14"/>
  <c r="J210" i="14" s="1"/>
  <c r="J209" i="14" s="1"/>
  <c r="I211" i="14"/>
  <c r="H211" i="14"/>
  <c r="G211" i="14"/>
  <c r="G210" i="14" s="1"/>
  <c r="F211" i="14"/>
  <c r="F210" i="14" s="1"/>
  <c r="AA210" i="14"/>
  <c r="T210" i="14"/>
  <c r="Q210" i="14"/>
  <c r="O210" i="14"/>
  <c r="O209" i="14" s="1"/>
  <c r="N210" i="14"/>
  <c r="N209" i="14" s="1"/>
  <c r="I210" i="14"/>
  <c r="H210" i="14"/>
  <c r="U209" i="14"/>
  <c r="T209" i="14"/>
  <c r="S209" i="14"/>
  <c r="I209" i="14"/>
  <c r="G209" i="14"/>
  <c r="F209" i="14"/>
  <c r="AA208" i="14"/>
  <c r="Y208" i="14"/>
  <c r="W208" i="14"/>
  <c r="U208" i="14"/>
  <c r="U207" i="14" s="1"/>
  <c r="S208" i="14"/>
  <c r="P208" i="14"/>
  <c r="P207" i="14" s="1"/>
  <c r="L208" i="14"/>
  <c r="K208" i="14"/>
  <c r="K207" i="14" s="1"/>
  <c r="W207" i="14"/>
  <c r="V207" i="14"/>
  <c r="T207" i="14"/>
  <c r="AA207" i="14" s="1"/>
  <c r="S207" i="14"/>
  <c r="S206" i="14" s="1"/>
  <c r="S205" i="14" s="1"/>
  <c r="Q207" i="14"/>
  <c r="O207" i="14"/>
  <c r="N207" i="14"/>
  <c r="J207" i="14"/>
  <c r="J206" i="14" s="1"/>
  <c r="J205" i="14" s="1"/>
  <c r="I207" i="14"/>
  <c r="H207" i="14"/>
  <c r="G207" i="14"/>
  <c r="G206" i="14" s="1"/>
  <c r="F207" i="14"/>
  <c r="F206" i="14" s="1"/>
  <c r="W206" i="14"/>
  <c r="W205" i="14" s="1"/>
  <c r="U206" i="14"/>
  <c r="U205" i="14" s="1"/>
  <c r="T206" i="14"/>
  <c r="Q206" i="14"/>
  <c r="P206" i="14"/>
  <c r="P205" i="14" s="1"/>
  <c r="O206" i="14"/>
  <c r="O205" i="14" s="1"/>
  <c r="N206" i="14"/>
  <c r="N205" i="14" s="1"/>
  <c r="I206" i="14"/>
  <c r="H206" i="14"/>
  <c r="H205" i="14" s="1"/>
  <c r="T205" i="14"/>
  <c r="I205" i="14"/>
  <c r="G205" i="14"/>
  <c r="F205" i="14"/>
  <c r="AA204" i="14"/>
  <c r="W204" i="14"/>
  <c r="W203" i="14" s="1"/>
  <c r="U204" i="14"/>
  <c r="U203" i="14" s="1"/>
  <c r="S204" i="14"/>
  <c r="K204" i="14"/>
  <c r="L204" i="14" s="1"/>
  <c r="V203" i="14"/>
  <c r="T203" i="14"/>
  <c r="AA203" i="14" s="1"/>
  <c r="S203" i="14"/>
  <c r="S202" i="14" s="1"/>
  <c r="S201" i="14" s="1"/>
  <c r="Q203" i="14"/>
  <c r="O203" i="14"/>
  <c r="N203" i="14"/>
  <c r="J203" i="14"/>
  <c r="I203" i="14"/>
  <c r="H203" i="14"/>
  <c r="G203" i="14"/>
  <c r="F203" i="14"/>
  <c r="F202" i="14" s="1"/>
  <c r="F201" i="14" s="1"/>
  <c r="W202" i="14"/>
  <c r="W201" i="14" s="1"/>
  <c r="V202" i="14"/>
  <c r="U202" i="14"/>
  <c r="U201" i="14" s="1"/>
  <c r="T202" i="14"/>
  <c r="Q202" i="14"/>
  <c r="O202" i="14"/>
  <c r="O201" i="14" s="1"/>
  <c r="N202" i="14"/>
  <c r="J202" i="14"/>
  <c r="J201" i="14" s="1"/>
  <c r="I202" i="14"/>
  <c r="H202" i="14"/>
  <c r="N201" i="14"/>
  <c r="I201" i="14"/>
  <c r="H201" i="14"/>
  <c r="AA200" i="14"/>
  <c r="X200" i="14"/>
  <c r="W200" i="14"/>
  <c r="W199" i="14" s="1"/>
  <c r="W198" i="14" s="1"/>
  <c r="W197" i="14" s="1"/>
  <c r="U200" i="14"/>
  <c r="U199" i="14" s="1"/>
  <c r="U198" i="14" s="1"/>
  <c r="S200" i="14"/>
  <c r="K200" i="14"/>
  <c r="L200" i="14" s="1"/>
  <c r="V199" i="14"/>
  <c r="T199" i="14"/>
  <c r="S199" i="14"/>
  <c r="S198" i="14" s="1"/>
  <c r="S197" i="14" s="1"/>
  <c r="Q199" i="14"/>
  <c r="Q198" i="14" s="1"/>
  <c r="O199" i="14"/>
  <c r="N199" i="14"/>
  <c r="K199" i="14"/>
  <c r="J199" i="14"/>
  <c r="I199" i="14"/>
  <c r="H199" i="14"/>
  <c r="G199" i="14"/>
  <c r="G198" i="14" s="1"/>
  <c r="F199" i="14"/>
  <c r="F198" i="14" s="1"/>
  <c r="AA198" i="14"/>
  <c r="V198" i="14"/>
  <c r="T198" i="14"/>
  <c r="O198" i="14"/>
  <c r="N198" i="14"/>
  <c r="N197" i="14" s="1"/>
  <c r="J198" i="14"/>
  <c r="J197" i="14" s="1"/>
  <c r="I198" i="14"/>
  <c r="I197" i="14" s="1"/>
  <c r="H198" i="14"/>
  <c r="U197" i="14"/>
  <c r="O197" i="14"/>
  <c r="H197" i="14"/>
  <c r="G197" i="14"/>
  <c r="F197" i="14"/>
  <c r="AA196" i="14"/>
  <c r="W196" i="14"/>
  <c r="U196" i="14"/>
  <c r="U195" i="14" s="1"/>
  <c r="S196" i="14"/>
  <c r="K196" i="14"/>
  <c r="L196" i="14" s="1"/>
  <c r="W195" i="14"/>
  <c r="W194" i="14" s="1"/>
  <c r="W193" i="14" s="1"/>
  <c r="V195" i="14"/>
  <c r="T195" i="14"/>
  <c r="S195" i="14"/>
  <c r="S194" i="14" s="1"/>
  <c r="S193" i="14" s="1"/>
  <c r="Q195" i="14"/>
  <c r="Q194" i="14" s="1"/>
  <c r="O195" i="14"/>
  <c r="N195" i="14"/>
  <c r="J195" i="14"/>
  <c r="I195" i="14"/>
  <c r="H195" i="14"/>
  <c r="G195" i="14"/>
  <c r="F195" i="14"/>
  <c r="F194" i="14" s="1"/>
  <c r="V194" i="14"/>
  <c r="V193" i="14" s="1"/>
  <c r="U194" i="14"/>
  <c r="U193" i="14" s="1"/>
  <c r="T194" i="14"/>
  <c r="O194" i="14"/>
  <c r="N194" i="14"/>
  <c r="J194" i="14"/>
  <c r="J193" i="14" s="1"/>
  <c r="I194" i="14"/>
  <c r="I193" i="14" s="1"/>
  <c r="H194" i="14"/>
  <c r="H193" i="14" s="1"/>
  <c r="O193" i="14"/>
  <c r="N193" i="14"/>
  <c r="F193" i="14"/>
  <c r="AA192" i="14"/>
  <c r="W192" i="14"/>
  <c r="U192" i="14"/>
  <c r="U191" i="14" s="1"/>
  <c r="U190" i="14" s="1"/>
  <c r="U189" i="14" s="1"/>
  <c r="S192" i="14"/>
  <c r="P192" i="14"/>
  <c r="K192" i="14"/>
  <c r="L192" i="14" s="1"/>
  <c r="Y191" i="14"/>
  <c r="X191" i="14"/>
  <c r="W191" i="14"/>
  <c r="W190" i="14" s="1"/>
  <c r="V191" i="14"/>
  <c r="Z191" i="14" s="1"/>
  <c r="T191" i="14"/>
  <c r="S191" i="14"/>
  <c r="Q191" i="14"/>
  <c r="Q190" i="14" s="1"/>
  <c r="P191" i="14"/>
  <c r="P190" i="14" s="1"/>
  <c r="P189" i="14" s="1"/>
  <c r="O191" i="14"/>
  <c r="N191" i="14"/>
  <c r="L191" i="14"/>
  <c r="J191" i="14"/>
  <c r="J190" i="14" s="1"/>
  <c r="J189" i="14" s="1"/>
  <c r="I191" i="14"/>
  <c r="H191" i="14"/>
  <c r="G191" i="14"/>
  <c r="F191" i="14"/>
  <c r="F190" i="14" s="1"/>
  <c r="V190" i="14"/>
  <c r="V189" i="14" s="1"/>
  <c r="T190" i="14"/>
  <c r="S190" i="14"/>
  <c r="S189" i="14" s="1"/>
  <c r="O190" i="14"/>
  <c r="O189" i="14" s="1"/>
  <c r="N190" i="14"/>
  <c r="N189" i="14" s="1"/>
  <c r="H190" i="14"/>
  <c r="G190" i="14"/>
  <c r="W189" i="14"/>
  <c r="T189" i="14"/>
  <c r="H189" i="14"/>
  <c r="F189" i="14"/>
  <c r="AA188" i="14"/>
  <c r="X188" i="14"/>
  <c r="W188" i="14"/>
  <c r="W187" i="14" s="1"/>
  <c r="W186" i="14" s="1"/>
  <c r="U188" i="14"/>
  <c r="S188" i="14"/>
  <c r="S187" i="14" s="1"/>
  <c r="L188" i="14"/>
  <c r="K188" i="14"/>
  <c r="V187" i="14"/>
  <c r="U187" i="14"/>
  <c r="U186" i="14" s="1"/>
  <c r="U185" i="14" s="1"/>
  <c r="T187" i="14"/>
  <c r="Q187" i="14"/>
  <c r="Q186" i="14" s="1"/>
  <c r="O187" i="14"/>
  <c r="O186" i="14" s="1"/>
  <c r="O185" i="14" s="1"/>
  <c r="N187" i="14"/>
  <c r="L187" i="14"/>
  <c r="K187" i="14"/>
  <c r="J187" i="14"/>
  <c r="I187" i="14"/>
  <c r="H187" i="14"/>
  <c r="G187" i="14"/>
  <c r="F187" i="14"/>
  <c r="F186" i="14" s="1"/>
  <c r="F185" i="14" s="1"/>
  <c r="V186" i="14"/>
  <c r="V185" i="14" s="1"/>
  <c r="T186" i="14"/>
  <c r="S186" i="14"/>
  <c r="S185" i="14" s="1"/>
  <c r="N186" i="14"/>
  <c r="J186" i="14"/>
  <c r="J185" i="14" s="1"/>
  <c r="I186" i="14"/>
  <c r="I185" i="14" s="1"/>
  <c r="H186" i="14"/>
  <c r="H185" i="14" s="1"/>
  <c r="G186" i="14"/>
  <c r="W185" i="14"/>
  <c r="T185" i="14"/>
  <c r="Q185" i="14"/>
  <c r="N185" i="14"/>
  <c r="G185" i="14"/>
  <c r="AA184" i="14"/>
  <c r="W184" i="14"/>
  <c r="U184" i="14"/>
  <c r="S184" i="14"/>
  <c r="S183" i="14" s="1"/>
  <c r="S182" i="14" s="1"/>
  <c r="L184" i="14"/>
  <c r="K184" i="14"/>
  <c r="W183" i="14"/>
  <c r="W182" i="14" s="1"/>
  <c r="W181" i="14" s="1"/>
  <c r="V183" i="14"/>
  <c r="U183" i="14"/>
  <c r="T183" i="14"/>
  <c r="Q183" i="14"/>
  <c r="Q182" i="14" s="1"/>
  <c r="O183" i="14"/>
  <c r="N183" i="14"/>
  <c r="J183" i="14"/>
  <c r="I183" i="14"/>
  <c r="H183" i="14"/>
  <c r="G183" i="14"/>
  <c r="F183" i="14"/>
  <c r="F182" i="14" s="1"/>
  <c r="V182" i="14"/>
  <c r="U182" i="14"/>
  <c r="U181" i="14" s="1"/>
  <c r="T182" i="14"/>
  <c r="O182" i="14"/>
  <c r="O181" i="14" s="1"/>
  <c r="N182" i="14"/>
  <c r="N181" i="14" s="1"/>
  <c r="J182" i="14"/>
  <c r="J181" i="14" s="1"/>
  <c r="H182" i="14"/>
  <c r="G182" i="14"/>
  <c r="S181" i="14"/>
  <c r="Q181" i="14"/>
  <c r="H181" i="14"/>
  <c r="G181" i="14"/>
  <c r="F181" i="14"/>
  <c r="AA180" i="14"/>
  <c r="W180" i="14"/>
  <c r="U180" i="14"/>
  <c r="U179" i="14" s="1"/>
  <c r="U178" i="14" s="1"/>
  <c r="U177" i="14" s="1"/>
  <c r="S180" i="14"/>
  <c r="S179" i="14" s="1"/>
  <c r="K180" i="14"/>
  <c r="L180" i="14" s="1"/>
  <c r="W179" i="14"/>
  <c r="W178" i="14" s="1"/>
  <c r="V179" i="14"/>
  <c r="V178" i="14" s="1"/>
  <c r="T179" i="14"/>
  <c r="Q179" i="14"/>
  <c r="Q178" i="14" s="1"/>
  <c r="O179" i="14"/>
  <c r="N179" i="14"/>
  <c r="K179" i="14"/>
  <c r="J179" i="14"/>
  <c r="J178" i="14" s="1"/>
  <c r="J177" i="14" s="1"/>
  <c r="I179" i="14"/>
  <c r="I178" i="14" s="1"/>
  <c r="I177" i="14" s="1"/>
  <c r="H179" i="14"/>
  <c r="G179" i="14"/>
  <c r="F179" i="14"/>
  <c r="F178" i="14" s="1"/>
  <c r="AA178" i="14"/>
  <c r="T178" i="14"/>
  <c r="S178" i="14"/>
  <c r="S177" i="14" s="1"/>
  <c r="O178" i="14"/>
  <c r="O177" i="14" s="1"/>
  <c r="N178" i="14"/>
  <c r="N177" i="14" s="1"/>
  <c r="H178" i="14"/>
  <c r="H177" i="14" s="1"/>
  <c r="G178" i="14"/>
  <c r="W177" i="14"/>
  <c r="T177" i="14"/>
  <c r="F177" i="14"/>
  <c r="AA176" i="14"/>
  <c r="W176" i="14"/>
  <c r="W175" i="14" s="1"/>
  <c r="W174" i="14" s="1"/>
  <c r="W173" i="14" s="1"/>
  <c r="U176" i="14"/>
  <c r="U175" i="14" s="1"/>
  <c r="U174" i="14" s="1"/>
  <c r="U173" i="14" s="1"/>
  <c r="S176" i="14"/>
  <c r="S175" i="14" s="1"/>
  <c r="K176" i="14"/>
  <c r="L176" i="14" s="1"/>
  <c r="V175" i="14"/>
  <c r="T175" i="14"/>
  <c r="Q175" i="14"/>
  <c r="Q174" i="14" s="1"/>
  <c r="O175" i="14"/>
  <c r="O174" i="14" s="1"/>
  <c r="O173" i="14" s="1"/>
  <c r="N175" i="14"/>
  <c r="J175" i="14"/>
  <c r="I175" i="14"/>
  <c r="H175" i="14"/>
  <c r="G175" i="14"/>
  <c r="F175" i="14"/>
  <c r="F174" i="14" s="1"/>
  <c r="V174" i="14"/>
  <c r="V173" i="14" s="1"/>
  <c r="T174" i="14"/>
  <c r="S174" i="14"/>
  <c r="S173" i="14" s="1"/>
  <c r="N174" i="14"/>
  <c r="J174" i="14"/>
  <c r="J173" i="14" s="1"/>
  <c r="I174" i="14"/>
  <c r="I173" i="14" s="1"/>
  <c r="H174" i="14"/>
  <c r="H173" i="14" s="1"/>
  <c r="G174" i="14"/>
  <c r="T173" i="14"/>
  <c r="N173" i="14"/>
  <c r="G173" i="14"/>
  <c r="F173" i="14"/>
  <c r="AA172" i="14"/>
  <c r="W172" i="14"/>
  <c r="U172" i="14"/>
  <c r="S172" i="14"/>
  <c r="S171" i="14" s="1"/>
  <c r="S170" i="14" s="1"/>
  <c r="S169" i="14" s="1"/>
  <c r="L172" i="14"/>
  <c r="X172" i="14" s="1"/>
  <c r="K172" i="14"/>
  <c r="W171" i="14"/>
  <c r="W170" i="14" s="1"/>
  <c r="W169" i="14" s="1"/>
  <c r="V171" i="14"/>
  <c r="U171" i="14"/>
  <c r="U170" i="14" s="1"/>
  <c r="U169" i="14" s="1"/>
  <c r="T171" i="14"/>
  <c r="Q171" i="14"/>
  <c r="Q170" i="14" s="1"/>
  <c r="O171" i="14"/>
  <c r="N171" i="14"/>
  <c r="L171" i="14"/>
  <c r="J171" i="14"/>
  <c r="I171" i="14"/>
  <c r="H171" i="14"/>
  <c r="G171" i="14"/>
  <c r="F171" i="14"/>
  <c r="F170" i="14" s="1"/>
  <c r="F169" i="14" s="1"/>
  <c r="V170" i="14"/>
  <c r="T170" i="14"/>
  <c r="O170" i="14"/>
  <c r="O169" i="14" s="1"/>
  <c r="N170" i="14"/>
  <c r="N169" i="14" s="1"/>
  <c r="J170" i="14"/>
  <c r="J169" i="14" s="1"/>
  <c r="H170" i="14"/>
  <c r="G170" i="14"/>
  <c r="Q169" i="14"/>
  <c r="H169" i="14"/>
  <c r="G169" i="14"/>
  <c r="AA168" i="14"/>
  <c r="W168" i="14"/>
  <c r="U168" i="14"/>
  <c r="U167" i="14" s="1"/>
  <c r="U166" i="14" s="1"/>
  <c r="U165" i="14" s="1"/>
  <c r="S168" i="14"/>
  <c r="S167" i="14" s="1"/>
  <c r="S166" i="14" s="1"/>
  <c r="S165" i="14" s="1"/>
  <c r="K168" i="14"/>
  <c r="L168" i="14" s="1"/>
  <c r="W167" i="14"/>
  <c r="W166" i="14" s="1"/>
  <c r="W165" i="14" s="1"/>
  <c r="V167" i="14"/>
  <c r="T167" i="14"/>
  <c r="Q167" i="14"/>
  <c r="Q166" i="14" s="1"/>
  <c r="O167" i="14"/>
  <c r="O166" i="14" s="1"/>
  <c r="O165" i="14" s="1"/>
  <c r="N167" i="14"/>
  <c r="K167" i="14"/>
  <c r="J167" i="14"/>
  <c r="J166" i="14" s="1"/>
  <c r="J165" i="14" s="1"/>
  <c r="I167" i="14"/>
  <c r="H167" i="14"/>
  <c r="G167" i="14"/>
  <c r="F167" i="14"/>
  <c r="F166" i="14" s="1"/>
  <c r="AA166" i="14"/>
  <c r="T166" i="14"/>
  <c r="N166" i="14"/>
  <c r="N165" i="14" s="1"/>
  <c r="I166" i="14"/>
  <c r="I165" i="14" s="1"/>
  <c r="H166" i="14"/>
  <c r="H165" i="14" s="1"/>
  <c r="G166" i="14"/>
  <c r="T165" i="14"/>
  <c r="F165" i="14"/>
  <c r="AB164" i="14"/>
  <c r="AA164" i="14"/>
  <c r="Y164" i="14"/>
  <c r="W164" i="14"/>
  <c r="U164" i="14"/>
  <c r="U163" i="14" s="1"/>
  <c r="U162" i="14" s="1"/>
  <c r="U161" i="14" s="1"/>
  <c r="S164" i="14"/>
  <c r="P164" i="14"/>
  <c r="P163" i="14" s="1"/>
  <c r="P162" i="14" s="1"/>
  <c r="P161" i="14" s="1"/>
  <c r="L164" i="14"/>
  <c r="K164" i="14"/>
  <c r="W163" i="14"/>
  <c r="W162" i="14" s="1"/>
  <c r="W161" i="14" s="1"/>
  <c r="V163" i="14"/>
  <c r="AB163" i="14" s="1"/>
  <c r="T163" i="14"/>
  <c r="S163" i="14"/>
  <c r="Q163" i="14"/>
  <c r="O163" i="14"/>
  <c r="N163" i="14"/>
  <c r="N162" i="14" s="1"/>
  <c r="N161" i="14" s="1"/>
  <c r="J163" i="14"/>
  <c r="I163" i="14"/>
  <c r="H163" i="14"/>
  <c r="H162" i="14" s="1"/>
  <c r="H161" i="14" s="1"/>
  <c r="G163" i="14"/>
  <c r="F163" i="14"/>
  <c r="F162" i="14" s="1"/>
  <c r="F161" i="14" s="1"/>
  <c r="V162" i="14"/>
  <c r="S162" i="14"/>
  <c r="S161" i="14" s="1"/>
  <c r="O162" i="14"/>
  <c r="J162" i="14"/>
  <c r="J161" i="14" s="1"/>
  <c r="I162" i="14"/>
  <c r="G162" i="14"/>
  <c r="G161" i="14" s="1"/>
  <c r="V161" i="14"/>
  <c r="O161" i="14"/>
  <c r="I161" i="14"/>
  <c r="AA160" i="14"/>
  <c r="Z160" i="14"/>
  <c r="W160" i="14"/>
  <c r="U160" i="14"/>
  <c r="U159" i="14" s="1"/>
  <c r="U158" i="14" s="1"/>
  <c r="S160" i="14"/>
  <c r="S159" i="14" s="1"/>
  <c r="S158" i="14" s="1"/>
  <c r="S157" i="14" s="1"/>
  <c r="R160" i="14"/>
  <c r="R159" i="14" s="1"/>
  <c r="R158" i="14" s="1"/>
  <c r="R157" i="14" s="1"/>
  <c r="P160" i="14"/>
  <c r="K160" i="14"/>
  <c r="L160" i="14" s="1"/>
  <c r="W159" i="14"/>
  <c r="V159" i="14"/>
  <c r="T159" i="14"/>
  <c r="AA159" i="14" s="1"/>
  <c r="Q159" i="14"/>
  <c r="P159" i="14"/>
  <c r="P158" i="14" s="1"/>
  <c r="P157" i="14" s="1"/>
  <c r="O159" i="14"/>
  <c r="O158" i="14" s="1"/>
  <c r="O157" i="14" s="1"/>
  <c r="N159" i="14"/>
  <c r="J159" i="14"/>
  <c r="J158" i="14" s="1"/>
  <c r="I159" i="14"/>
  <c r="I158" i="14" s="1"/>
  <c r="H159" i="14"/>
  <c r="H158" i="14" s="1"/>
  <c r="H157" i="14" s="1"/>
  <c r="G159" i="14"/>
  <c r="K159" i="14" s="1"/>
  <c r="F159" i="14"/>
  <c r="W158" i="14"/>
  <c r="W157" i="14" s="1"/>
  <c r="T158" i="14"/>
  <c r="Q158" i="14"/>
  <c r="N158" i="14"/>
  <c r="N157" i="14" s="1"/>
  <c r="F158" i="14"/>
  <c r="F157" i="14" s="1"/>
  <c r="U157" i="14"/>
  <c r="J157" i="14"/>
  <c r="I157" i="14"/>
  <c r="AA156" i="14"/>
  <c r="Y156" i="14"/>
  <c r="W156" i="14"/>
  <c r="U156" i="14"/>
  <c r="U155" i="14" s="1"/>
  <c r="U154" i="14" s="1"/>
  <c r="U153" i="14" s="1"/>
  <c r="S156" i="14"/>
  <c r="S155" i="14" s="1"/>
  <c r="S154" i="14" s="1"/>
  <c r="S153" i="14" s="1"/>
  <c r="K156" i="14"/>
  <c r="L156" i="14" s="1"/>
  <c r="W155" i="14"/>
  <c r="V155" i="14"/>
  <c r="V154" i="14" s="1"/>
  <c r="T155" i="14"/>
  <c r="T154" i="14" s="1"/>
  <c r="Q155" i="14"/>
  <c r="O155" i="14"/>
  <c r="O154" i="14" s="1"/>
  <c r="N155" i="14"/>
  <c r="N154" i="14" s="1"/>
  <c r="N153" i="14" s="1"/>
  <c r="J155" i="14"/>
  <c r="J154" i="14" s="1"/>
  <c r="I155" i="14"/>
  <c r="I154" i="14" s="1"/>
  <c r="I153" i="14" s="1"/>
  <c r="H155" i="14"/>
  <c r="G155" i="14"/>
  <c r="F155" i="14"/>
  <c r="W154" i="14"/>
  <c r="Q154" i="14"/>
  <c r="Q153" i="14" s="1"/>
  <c r="H154" i="14"/>
  <c r="H153" i="14" s="1"/>
  <c r="G154" i="14"/>
  <c r="F154" i="14"/>
  <c r="F153" i="14" s="1"/>
  <c r="W153" i="14"/>
  <c r="V153" i="14"/>
  <c r="O153" i="14"/>
  <c r="J153" i="14"/>
  <c r="AA152" i="14"/>
  <c r="W152" i="14"/>
  <c r="U152" i="14"/>
  <c r="S152" i="14"/>
  <c r="S151" i="14" s="1"/>
  <c r="K152" i="14"/>
  <c r="L152" i="14" s="1"/>
  <c r="AA151" i="14"/>
  <c r="W151" i="14"/>
  <c r="V151" i="14"/>
  <c r="U151" i="14"/>
  <c r="U150" i="14" s="1"/>
  <c r="U149" i="14" s="1"/>
  <c r="T151" i="14"/>
  <c r="Q151" i="14"/>
  <c r="O151" i="14"/>
  <c r="O150" i="14" s="1"/>
  <c r="O149" i="14" s="1"/>
  <c r="N151" i="14"/>
  <c r="N150" i="14" s="1"/>
  <c r="N149" i="14" s="1"/>
  <c r="J151" i="14"/>
  <c r="J150" i="14" s="1"/>
  <c r="I151" i="14"/>
  <c r="I150" i="14" s="1"/>
  <c r="H151" i="14"/>
  <c r="H150" i="14" s="1"/>
  <c r="H149" i="14" s="1"/>
  <c r="G151" i="14"/>
  <c r="F151" i="14"/>
  <c r="W150" i="14"/>
  <c r="T150" i="14"/>
  <c r="S150" i="14"/>
  <c r="S149" i="14" s="1"/>
  <c r="Q150" i="14"/>
  <c r="F150" i="14"/>
  <c r="W149" i="14"/>
  <c r="Q149" i="14"/>
  <c r="J149" i="14"/>
  <c r="I149" i="14"/>
  <c r="F149" i="14"/>
  <c r="AA148" i="14"/>
  <c r="Z148" i="14"/>
  <c r="W148" i="14"/>
  <c r="U148" i="14"/>
  <c r="U147" i="14" s="1"/>
  <c r="U146" i="14" s="1"/>
  <c r="S148" i="14"/>
  <c r="S147" i="14" s="1"/>
  <c r="S146" i="14" s="1"/>
  <c r="S145" i="14" s="1"/>
  <c r="R148" i="14"/>
  <c r="R147" i="14" s="1"/>
  <c r="R146" i="14" s="1"/>
  <c r="R145" i="14" s="1"/>
  <c r="P148" i="14"/>
  <c r="K148" i="14"/>
  <c r="L148" i="14" s="1"/>
  <c r="W147" i="14"/>
  <c r="V147" i="14"/>
  <c r="T147" i="14"/>
  <c r="AA147" i="14" s="1"/>
  <c r="Q147" i="14"/>
  <c r="P147" i="14"/>
  <c r="P146" i="14" s="1"/>
  <c r="P145" i="14" s="1"/>
  <c r="O147" i="14"/>
  <c r="O146" i="14" s="1"/>
  <c r="O145" i="14" s="1"/>
  <c r="N147" i="14"/>
  <c r="J147" i="14"/>
  <c r="J146" i="14" s="1"/>
  <c r="I147" i="14"/>
  <c r="I146" i="14" s="1"/>
  <c r="H147" i="14"/>
  <c r="H146" i="14" s="1"/>
  <c r="H145" i="14" s="1"/>
  <c r="G147" i="14"/>
  <c r="K147" i="14" s="1"/>
  <c r="F147" i="14"/>
  <c r="W146" i="14"/>
  <c r="W145" i="14" s="1"/>
  <c r="T146" i="14"/>
  <c r="Q146" i="14"/>
  <c r="N146" i="14"/>
  <c r="N145" i="14" s="1"/>
  <c r="F146" i="14"/>
  <c r="F145" i="14" s="1"/>
  <c r="U145" i="14"/>
  <c r="J145" i="14"/>
  <c r="I145" i="14"/>
  <c r="AA144" i="14"/>
  <c r="Y144" i="14"/>
  <c r="W144" i="14"/>
  <c r="U144" i="14"/>
  <c r="U143" i="14" s="1"/>
  <c r="U142" i="14" s="1"/>
  <c r="U141" i="14" s="1"/>
  <c r="S144" i="14"/>
  <c r="S143" i="14" s="1"/>
  <c r="K144" i="14"/>
  <c r="L144" i="14" s="1"/>
  <c r="W143" i="14"/>
  <c r="V143" i="14"/>
  <c r="V142" i="14" s="1"/>
  <c r="T143" i="14"/>
  <c r="T142" i="14" s="1"/>
  <c r="Q143" i="14"/>
  <c r="O143" i="14"/>
  <c r="O142" i="14" s="1"/>
  <c r="N143" i="14"/>
  <c r="N142" i="14" s="1"/>
  <c r="N141" i="14" s="1"/>
  <c r="J143" i="14"/>
  <c r="J142" i="14" s="1"/>
  <c r="I143" i="14"/>
  <c r="I142" i="14" s="1"/>
  <c r="I141" i="14" s="1"/>
  <c r="H143" i="14"/>
  <c r="G143" i="14"/>
  <c r="F143" i="14"/>
  <c r="W142" i="14"/>
  <c r="S142" i="14"/>
  <c r="S141" i="14" s="1"/>
  <c r="Q142" i="14"/>
  <c r="Q141" i="14" s="1"/>
  <c r="H142" i="14"/>
  <c r="H141" i="14" s="1"/>
  <c r="G142" i="14"/>
  <c r="F142" i="14"/>
  <c r="F141" i="14" s="1"/>
  <c r="W141" i="14"/>
  <c r="V141" i="14"/>
  <c r="O141" i="14"/>
  <c r="J141" i="14"/>
  <c r="AA140" i="14"/>
  <c r="Y140" i="14"/>
  <c r="W140" i="14"/>
  <c r="U140" i="14"/>
  <c r="S140" i="14"/>
  <c r="S139" i="14" s="1"/>
  <c r="K140" i="14"/>
  <c r="L140" i="14" s="1"/>
  <c r="AA139" i="14"/>
  <c r="W139" i="14"/>
  <c r="V139" i="14"/>
  <c r="U139" i="14"/>
  <c r="U138" i="14" s="1"/>
  <c r="U137" i="14" s="1"/>
  <c r="T139" i="14"/>
  <c r="Q139" i="14"/>
  <c r="O139" i="14"/>
  <c r="O138" i="14" s="1"/>
  <c r="O137" i="14" s="1"/>
  <c r="N139" i="14"/>
  <c r="N138" i="14" s="1"/>
  <c r="N137" i="14" s="1"/>
  <c r="J139" i="14"/>
  <c r="J138" i="14" s="1"/>
  <c r="I139" i="14"/>
  <c r="I138" i="14" s="1"/>
  <c r="H139" i="14"/>
  <c r="G139" i="14"/>
  <c r="F139" i="14"/>
  <c r="W138" i="14"/>
  <c r="T138" i="14"/>
  <c r="S138" i="14"/>
  <c r="S137" i="14" s="1"/>
  <c r="Q138" i="14"/>
  <c r="H138" i="14"/>
  <c r="H137" i="14" s="1"/>
  <c r="F138" i="14"/>
  <c r="W137" i="14"/>
  <c r="Q137" i="14"/>
  <c r="J137" i="14"/>
  <c r="I137" i="14"/>
  <c r="F137" i="14"/>
  <c r="AA136" i="14"/>
  <c r="Z136" i="14"/>
  <c r="W136" i="14"/>
  <c r="U136" i="14"/>
  <c r="U135" i="14" s="1"/>
  <c r="U134" i="14" s="1"/>
  <c r="S136" i="14"/>
  <c r="S135" i="14" s="1"/>
  <c r="S134" i="14" s="1"/>
  <c r="S133" i="14" s="1"/>
  <c r="R136" i="14"/>
  <c r="R135" i="14" s="1"/>
  <c r="R134" i="14" s="1"/>
  <c r="R133" i="14" s="1"/>
  <c r="P136" i="14"/>
  <c r="K136" i="14"/>
  <c r="L136" i="14" s="1"/>
  <c r="W135" i="14"/>
  <c r="V135" i="14"/>
  <c r="T135" i="14"/>
  <c r="AA135" i="14" s="1"/>
  <c r="Q135" i="14"/>
  <c r="P135" i="14"/>
  <c r="P134" i="14" s="1"/>
  <c r="P133" i="14" s="1"/>
  <c r="O135" i="14"/>
  <c r="O134" i="14" s="1"/>
  <c r="O133" i="14" s="1"/>
  <c r="N135" i="14"/>
  <c r="J135" i="14"/>
  <c r="J134" i="14" s="1"/>
  <c r="I135" i="14"/>
  <c r="I134" i="14" s="1"/>
  <c r="H135" i="14"/>
  <c r="H134" i="14" s="1"/>
  <c r="H133" i="14" s="1"/>
  <c r="G135" i="14"/>
  <c r="K135" i="14" s="1"/>
  <c r="F135" i="14"/>
  <c r="W134" i="14"/>
  <c r="W133" i="14" s="1"/>
  <c r="T134" i="14"/>
  <c r="Q134" i="14"/>
  <c r="N134" i="14"/>
  <c r="N133" i="14" s="1"/>
  <c r="F134" i="14"/>
  <c r="F133" i="14" s="1"/>
  <c r="U133" i="14"/>
  <c r="J133" i="14"/>
  <c r="I133" i="14"/>
  <c r="AA132" i="14"/>
  <c r="Y132" i="14"/>
  <c r="W132" i="14"/>
  <c r="U132" i="14"/>
  <c r="U131" i="14" s="1"/>
  <c r="U130" i="14" s="1"/>
  <c r="U129" i="14" s="1"/>
  <c r="S132" i="14"/>
  <c r="S131" i="14" s="1"/>
  <c r="S130" i="14" s="1"/>
  <c r="S129" i="14" s="1"/>
  <c r="K132" i="14"/>
  <c r="L132" i="14" s="1"/>
  <c r="W131" i="14"/>
  <c r="V131" i="14"/>
  <c r="V130" i="14" s="1"/>
  <c r="T131" i="14"/>
  <c r="T130" i="14" s="1"/>
  <c r="Q131" i="14"/>
  <c r="O131" i="14"/>
  <c r="O130" i="14" s="1"/>
  <c r="N131" i="14"/>
  <c r="N130" i="14" s="1"/>
  <c r="N129" i="14" s="1"/>
  <c r="J131" i="14"/>
  <c r="J130" i="14" s="1"/>
  <c r="I131" i="14"/>
  <c r="I130" i="14" s="1"/>
  <c r="I129" i="14" s="1"/>
  <c r="H131" i="14"/>
  <c r="G131" i="14"/>
  <c r="F131" i="14"/>
  <c r="W130" i="14"/>
  <c r="Q130" i="14"/>
  <c r="Q129" i="14" s="1"/>
  <c r="H130" i="14"/>
  <c r="H129" i="14" s="1"/>
  <c r="G130" i="14"/>
  <c r="F130" i="14"/>
  <c r="F129" i="14" s="1"/>
  <c r="W129" i="14"/>
  <c r="V129" i="14"/>
  <c r="O129" i="14"/>
  <c r="J129" i="14"/>
  <c r="AA128" i="14"/>
  <c r="W128" i="14"/>
  <c r="U128" i="14"/>
  <c r="S128" i="14"/>
  <c r="S127" i="14" s="1"/>
  <c r="K128" i="14"/>
  <c r="L128" i="14" s="1"/>
  <c r="AA127" i="14"/>
  <c r="W127" i="14"/>
  <c r="V127" i="14"/>
  <c r="U127" i="14"/>
  <c r="U126" i="14" s="1"/>
  <c r="U125" i="14" s="1"/>
  <c r="T127" i="14"/>
  <c r="Q127" i="14"/>
  <c r="O127" i="14"/>
  <c r="O126" i="14" s="1"/>
  <c r="O125" i="14" s="1"/>
  <c r="N127" i="14"/>
  <c r="N126" i="14" s="1"/>
  <c r="N125" i="14" s="1"/>
  <c r="J127" i="14"/>
  <c r="J126" i="14" s="1"/>
  <c r="I127" i="14"/>
  <c r="I126" i="14" s="1"/>
  <c r="H127" i="14"/>
  <c r="H126" i="14" s="1"/>
  <c r="H125" i="14" s="1"/>
  <c r="G127" i="14"/>
  <c r="F127" i="14"/>
  <c r="W126" i="14"/>
  <c r="T126" i="14"/>
  <c r="S126" i="14"/>
  <c r="S125" i="14" s="1"/>
  <c r="Q126" i="14"/>
  <c r="F126" i="14"/>
  <c r="W125" i="14"/>
  <c r="Q125" i="14"/>
  <c r="J125" i="14"/>
  <c r="I125" i="14"/>
  <c r="F125" i="14"/>
  <c r="I122" i="14"/>
  <c r="W121" i="14"/>
  <c r="U121" i="14"/>
  <c r="S121" i="14"/>
  <c r="O121" i="14"/>
  <c r="J121" i="14"/>
  <c r="F121" i="14"/>
  <c r="AB119" i="14"/>
  <c r="AA119" i="14"/>
  <c r="W119" i="14"/>
  <c r="U119" i="14"/>
  <c r="U118" i="14" s="1"/>
  <c r="U114" i="14" s="1"/>
  <c r="U112" i="14" s="1"/>
  <c r="S119" i="14"/>
  <c r="S118" i="14" s="1"/>
  <c r="S114" i="14" s="1"/>
  <c r="S112" i="14" s="1"/>
  <c r="R119" i="14"/>
  <c r="L119" i="14"/>
  <c r="K119" i="14"/>
  <c r="W118" i="14"/>
  <c r="W114" i="14" s="1"/>
  <c r="W112" i="14" s="1"/>
  <c r="V118" i="14"/>
  <c r="T118" i="14"/>
  <c r="R118" i="14"/>
  <c r="R114" i="14" s="1"/>
  <c r="R112" i="14" s="1"/>
  <c r="Q118" i="14"/>
  <c r="Q114" i="14" s="1"/>
  <c r="O118" i="14"/>
  <c r="O114" i="14" s="1"/>
  <c r="O112" i="14" s="1"/>
  <c r="N118" i="14"/>
  <c r="J118" i="14"/>
  <c r="J114" i="14" s="1"/>
  <c r="J112" i="14" s="1"/>
  <c r="I118" i="14"/>
  <c r="K118" i="14" s="1"/>
  <c r="H118" i="14"/>
  <c r="G118" i="14"/>
  <c r="F118" i="14"/>
  <c r="F114" i="14" s="1"/>
  <c r="W117" i="14"/>
  <c r="U117" i="14"/>
  <c r="S117" i="14"/>
  <c r="K117" i="14"/>
  <c r="L117" i="14" s="1"/>
  <c r="W116" i="14"/>
  <c r="V116" i="14"/>
  <c r="U116" i="14"/>
  <c r="T116" i="14"/>
  <c r="S116" i="14"/>
  <c r="S115" i="14" s="1"/>
  <c r="Q116" i="14"/>
  <c r="Q115" i="14" s="1"/>
  <c r="O116" i="14"/>
  <c r="N116" i="14"/>
  <c r="K116" i="14"/>
  <c r="J116" i="14"/>
  <c r="I116" i="14"/>
  <c r="H116" i="14"/>
  <c r="G116" i="14"/>
  <c r="G115" i="14" s="1"/>
  <c r="F116" i="14"/>
  <c r="F115" i="14" s="1"/>
  <c r="W115" i="14"/>
  <c r="V115" i="14"/>
  <c r="U115" i="14"/>
  <c r="U113" i="14" s="1"/>
  <c r="T115" i="14"/>
  <c r="O115" i="14"/>
  <c r="O113" i="14" s="1"/>
  <c r="O111" i="14" s="1"/>
  <c r="N115" i="14"/>
  <c r="N113" i="14" s="1"/>
  <c r="N111" i="14" s="1"/>
  <c r="K115" i="14"/>
  <c r="J115" i="14"/>
  <c r="I115" i="14"/>
  <c r="I113" i="14" s="1"/>
  <c r="H115" i="14"/>
  <c r="H113" i="14" s="1"/>
  <c r="H111" i="14" s="1"/>
  <c r="AA114" i="14"/>
  <c r="T114" i="14"/>
  <c r="N114" i="14"/>
  <c r="N112" i="14" s="1"/>
  <c r="H114" i="14"/>
  <c r="H112" i="14" s="1"/>
  <c r="G114" i="14"/>
  <c r="W113" i="14"/>
  <c r="W111" i="14" s="1"/>
  <c r="S113" i="14"/>
  <c r="K113" i="14"/>
  <c r="J113" i="14"/>
  <c r="J111" i="14" s="1"/>
  <c r="G113" i="14"/>
  <c r="F113" i="14"/>
  <c r="F112" i="14"/>
  <c r="U111" i="14"/>
  <c r="S111" i="14"/>
  <c r="I111" i="14"/>
  <c r="G111" i="14"/>
  <c r="F111" i="14"/>
  <c r="W110" i="14"/>
  <c r="U110" i="14"/>
  <c r="U109" i="14" s="1"/>
  <c r="U108" i="14" s="1"/>
  <c r="S110" i="14"/>
  <c r="S109" i="14" s="1"/>
  <c r="K110" i="14"/>
  <c r="L110" i="14" s="1"/>
  <c r="W109" i="14"/>
  <c r="V109" i="14"/>
  <c r="V108" i="14" s="1"/>
  <c r="T109" i="14"/>
  <c r="Q109" i="14"/>
  <c r="O109" i="14"/>
  <c r="O108" i="14" s="1"/>
  <c r="N109" i="14"/>
  <c r="J109" i="14"/>
  <c r="J108" i="14" s="1"/>
  <c r="I109" i="14"/>
  <c r="I108" i="14" s="1"/>
  <c r="H109" i="14"/>
  <c r="G109" i="14"/>
  <c r="F109" i="14"/>
  <c r="W108" i="14"/>
  <c r="T108" i="14"/>
  <c r="S108" i="14"/>
  <c r="N108" i="14"/>
  <c r="G108" i="14"/>
  <c r="F108" i="14"/>
  <c r="AB107" i="14"/>
  <c r="AA107" i="14"/>
  <c r="W107" i="14"/>
  <c r="U107" i="14"/>
  <c r="U105" i="14" s="1"/>
  <c r="S107" i="14"/>
  <c r="P107" i="14"/>
  <c r="K107" i="14"/>
  <c r="L107" i="14" s="1"/>
  <c r="AB106" i="14"/>
  <c r="AA106" i="14"/>
  <c r="Z106" i="14"/>
  <c r="W106" i="14"/>
  <c r="W105" i="14" s="1"/>
  <c r="U106" i="14"/>
  <c r="S106" i="14"/>
  <c r="L106" i="14"/>
  <c r="R106" i="14" s="1"/>
  <c r="K106" i="14"/>
  <c r="AA105" i="14"/>
  <c r="Z105" i="14"/>
  <c r="V105" i="14"/>
  <c r="T105" i="14"/>
  <c r="S105" i="14"/>
  <c r="S104" i="14" s="1"/>
  <c r="Q105" i="14"/>
  <c r="O105" i="14"/>
  <c r="N105" i="14"/>
  <c r="N94" i="14" s="1"/>
  <c r="L105" i="14"/>
  <c r="X105" i="14" s="1"/>
  <c r="J105" i="14"/>
  <c r="I105" i="14"/>
  <c r="I104" i="14" s="1"/>
  <c r="H105" i="14"/>
  <c r="G105" i="14"/>
  <c r="G104" i="14" s="1"/>
  <c r="F105" i="14"/>
  <c r="V104" i="14"/>
  <c r="AB104" i="14" s="1"/>
  <c r="T104" i="14"/>
  <c r="Q104" i="14"/>
  <c r="N104" i="14"/>
  <c r="L104" i="14"/>
  <c r="J104" i="14"/>
  <c r="F104" i="14"/>
  <c r="F7" i="14" s="1"/>
  <c r="AB103" i="14"/>
  <c r="AA103" i="14"/>
  <c r="W103" i="14"/>
  <c r="U103" i="14"/>
  <c r="S103" i="14"/>
  <c r="K103" i="14"/>
  <c r="L103" i="14" s="1"/>
  <c r="AB102" i="14"/>
  <c r="AA102" i="14"/>
  <c r="W102" i="14"/>
  <c r="U102" i="14"/>
  <c r="S102" i="14"/>
  <c r="S101" i="14" s="1"/>
  <c r="S100" i="14" s="1"/>
  <c r="S99" i="14" s="1"/>
  <c r="R102" i="14"/>
  <c r="L102" i="14"/>
  <c r="K102" i="14"/>
  <c r="W101" i="14"/>
  <c r="V101" i="14"/>
  <c r="U101" i="14"/>
  <c r="U100" i="14" s="1"/>
  <c r="U99" i="14" s="1"/>
  <c r="T101" i="14"/>
  <c r="Q101" i="14"/>
  <c r="AA101" i="14" s="1"/>
  <c r="O101" i="14"/>
  <c r="N101" i="14"/>
  <c r="J101" i="14"/>
  <c r="J100" i="14" s="1"/>
  <c r="I101" i="14"/>
  <c r="H101" i="14"/>
  <c r="G101" i="14"/>
  <c r="G100" i="14" s="1"/>
  <c r="F101" i="14"/>
  <c r="F100" i="14" s="1"/>
  <c r="F99" i="14" s="1"/>
  <c r="W100" i="14"/>
  <c r="W99" i="14" s="1"/>
  <c r="T100" i="14"/>
  <c r="Q100" i="14"/>
  <c r="O100" i="14"/>
  <c r="O99" i="14" s="1"/>
  <c r="N100" i="14"/>
  <c r="H100" i="14"/>
  <c r="H99" i="14" s="1"/>
  <c r="H95" i="14" s="1"/>
  <c r="T99" i="14"/>
  <c r="N99" i="14"/>
  <c r="J99" i="14"/>
  <c r="G99" i="14"/>
  <c r="W98" i="14"/>
  <c r="W97" i="14" s="1"/>
  <c r="W96" i="14" s="1"/>
  <c r="U98" i="14"/>
  <c r="S98" i="14"/>
  <c r="K98" i="14"/>
  <c r="L98" i="14" s="1"/>
  <c r="V97" i="14"/>
  <c r="U97" i="14"/>
  <c r="T97" i="14"/>
  <c r="S97" i="14"/>
  <c r="Q97" i="14"/>
  <c r="Q96" i="14" s="1"/>
  <c r="O97" i="14"/>
  <c r="O96" i="14" s="1"/>
  <c r="O95" i="14" s="1"/>
  <c r="N97" i="14"/>
  <c r="J97" i="14"/>
  <c r="J96" i="14" s="1"/>
  <c r="I97" i="14"/>
  <c r="K97" i="14" s="1"/>
  <c r="H97" i="14"/>
  <c r="G97" i="14"/>
  <c r="F97" i="14"/>
  <c r="F96" i="14" s="1"/>
  <c r="F95" i="14" s="1"/>
  <c r="U96" i="14"/>
  <c r="T96" i="14"/>
  <c r="S96" i="14"/>
  <c r="N96" i="14"/>
  <c r="I96" i="14"/>
  <c r="H96" i="14"/>
  <c r="G96" i="14"/>
  <c r="N95" i="14"/>
  <c r="G95" i="14"/>
  <c r="V94" i="14"/>
  <c r="S94" i="14"/>
  <c r="Q94" i="14"/>
  <c r="L94" i="14"/>
  <c r="J94" i="14"/>
  <c r="I94" i="14"/>
  <c r="G94" i="14"/>
  <c r="F94" i="14"/>
  <c r="AB93" i="14"/>
  <c r="AA93" i="14"/>
  <c r="W93" i="14"/>
  <c r="U93" i="14"/>
  <c r="S93" i="14"/>
  <c r="L93" i="14"/>
  <c r="K93" i="14"/>
  <c r="AB92" i="14"/>
  <c r="AA92" i="14"/>
  <c r="W92" i="14"/>
  <c r="U92" i="14"/>
  <c r="S92" i="14"/>
  <c r="K92" i="14"/>
  <c r="L92" i="14" s="1"/>
  <c r="L87" i="14" s="1"/>
  <c r="I92" i="14"/>
  <c r="AB91" i="14"/>
  <c r="AA91" i="14"/>
  <c r="Z91" i="14"/>
  <c r="Y91" i="14"/>
  <c r="X91" i="14"/>
  <c r="W91" i="14"/>
  <c r="U91" i="14"/>
  <c r="S91" i="14"/>
  <c r="R91" i="14"/>
  <c r="P91" i="14"/>
  <c r="L91" i="14"/>
  <c r="K91" i="14"/>
  <c r="AB90" i="14"/>
  <c r="AA90" i="14"/>
  <c r="Y90" i="14"/>
  <c r="W90" i="14"/>
  <c r="U90" i="14"/>
  <c r="S90" i="14"/>
  <c r="K90" i="14"/>
  <c r="L90" i="14" s="1"/>
  <c r="AB89" i="14"/>
  <c r="AA89" i="14"/>
  <c r="W89" i="14"/>
  <c r="U89" i="14"/>
  <c r="S89" i="14"/>
  <c r="K89" i="14"/>
  <c r="L89" i="14" s="1"/>
  <c r="AA88" i="14"/>
  <c r="Z88" i="14"/>
  <c r="W88" i="14"/>
  <c r="W87" i="14" s="1"/>
  <c r="U88" i="14"/>
  <c r="S88" i="14"/>
  <c r="K88" i="14"/>
  <c r="L88" i="14" s="1"/>
  <c r="AB87" i="14"/>
  <c r="AA87" i="14"/>
  <c r="V87" i="14"/>
  <c r="U87" i="14"/>
  <c r="T87" i="14"/>
  <c r="Q87" i="14"/>
  <c r="O87" i="14"/>
  <c r="N87" i="14"/>
  <c r="J87" i="14"/>
  <c r="I87" i="14"/>
  <c r="K87" i="14" s="1"/>
  <c r="H87" i="14"/>
  <c r="G87" i="14"/>
  <c r="F87" i="14"/>
  <c r="AB86" i="14"/>
  <c r="AA86" i="14"/>
  <c r="W86" i="14"/>
  <c r="U86" i="14"/>
  <c r="S86" i="14"/>
  <c r="I86" i="14"/>
  <c r="K86" i="14" s="1"/>
  <c r="L86" i="14" s="1"/>
  <c r="AB85" i="14"/>
  <c r="AA85" i="14"/>
  <c r="W85" i="14"/>
  <c r="U85" i="14"/>
  <c r="S85" i="14"/>
  <c r="K85" i="14"/>
  <c r="L85" i="14" s="1"/>
  <c r="AB84" i="14"/>
  <c r="AA84" i="14"/>
  <c r="Z84" i="14"/>
  <c r="W84" i="14"/>
  <c r="U84" i="14"/>
  <c r="S84" i="14"/>
  <c r="R84" i="14"/>
  <c r="L84" i="14"/>
  <c r="Y84" i="14" s="1"/>
  <c r="K84" i="14"/>
  <c r="AB83" i="14"/>
  <c r="AA83" i="14"/>
  <c r="Z83" i="14"/>
  <c r="Y83" i="14"/>
  <c r="X83" i="14"/>
  <c r="W83" i="14"/>
  <c r="U83" i="14"/>
  <c r="S83" i="14"/>
  <c r="R83" i="14"/>
  <c r="P83" i="14"/>
  <c r="L83" i="14"/>
  <c r="K83" i="14"/>
  <c r="AB82" i="14"/>
  <c r="AA82" i="14"/>
  <c r="W82" i="14"/>
  <c r="U82" i="14"/>
  <c r="U80" i="14" s="1"/>
  <c r="S82" i="14"/>
  <c r="K82" i="14"/>
  <c r="L82" i="14" s="1"/>
  <c r="Z82" i="14" s="1"/>
  <c r="AB81" i="14"/>
  <c r="AA81" i="14"/>
  <c r="Z81" i="14"/>
  <c r="W81" i="14"/>
  <c r="U81" i="14"/>
  <c r="S81" i="14"/>
  <c r="K81" i="14"/>
  <c r="L81" i="14" s="1"/>
  <c r="W80" i="14"/>
  <c r="V80" i="14"/>
  <c r="V68" i="14" s="1"/>
  <c r="T80" i="14"/>
  <c r="Q80" i="14"/>
  <c r="O80" i="14"/>
  <c r="O68" i="14" s="1"/>
  <c r="N80" i="14"/>
  <c r="J80" i="14"/>
  <c r="J68" i="14" s="1"/>
  <c r="I80" i="14"/>
  <c r="K80" i="14" s="1"/>
  <c r="H80" i="14"/>
  <c r="G80" i="14"/>
  <c r="F80" i="14"/>
  <c r="AB79" i="14"/>
  <c r="AA79" i="14"/>
  <c r="W79" i="14"/>
  <c r="U79" i="14"/>
  <c r="U76" i="14" s="1"/>
  <c r="S79" i="14"/>
  <c r="K79" i="14"/>
  <c r="L79" i="14" s="1"/>
  <c r="AB78" i="14"/>
  <c r="AA78" i="14"/>
  <c r="W78" i="14"/>
  <c r="U78" i="14"/>
  <c r="S78" i="14"/>
  <c r="L78" i="14"/>
  <c r="K78" i="14"/>
  <c r="J78" i="14"/>
  <c r="J76" i="14" s="1"/>
  <c r="AB77" i="14"/>
  <c r="AA77" i="14"/>
  <c r="Z77" i="14"/>
  <c r="Y77" i="14"/>
  <c r="X77" i="14"/>
  <c r="W77" i="14"/>
  <c r="U77" i="14"/>
  <c r="S77" i="14"/>
  <c r="R77" i="14"/>
  <c r="P77" i="14"/>
  <c r="L77" i="14"/>
  <c r="K77" i="14"/>
  <c r="V76" i="14"/>
  <c r="T76" i="14"/>
  <c r="T68" i="14" s="1"/>
  <c r="S76" i="14"/>
  <c r="Q76" i="14"/>
  <c r="O76" i="14"/>
  <c r="N76" i="14"/>
  <c r="L76" i="14"/>
  <c r="I76" i="14"/>
  <c r="H76" i="14"/>
  <c r="G76" i="14"/>
  <c r="F76" i="14"/>
  <c r="AB75" i="14"/>
  <c r="AA75" i="14"/>
  <c r="Z75" i="14"/>
  <c r="W75" i="14"/>
  <c r="U75" i="14"/>
  <c r="S75" i="14"/>
  <c r="R75" i="14"/>
  <c r="L75" i="14"/>
  <c r="Y75" i="14" s="1"/>
  <c r="K75" i="14"/>
  <c r="AB74" i="14"/>
  <c r="AA74" i="14"/>
  <c r="Z74" i="14"/>
  <c r="Y74" i="14"/>
  <c r="X74" i="14"/>
  <c r="W74" i="14"/>
  <c r="U74" i="14"/>
  <c r="S74" i="14"/>
  <c r="R74" i="14"/>
  <c r="P74" i="14"/>
  <c r="L74" i="14"/>
  <c r="K74" i="14"/>
  <c r="AB73" i="14"/>
  <c r="AA73" i="14"/>
  <c r="W73" i="14"/>
  <c r="U73" i="14"/>
  <c r="U69" i="14" s="1"/>
  <c r="S73" i="14"/>
  <c r="K73" i="14"/>
  <c r="L73" i="14" s="1"/>
  <c r="Z73" i="14" s="1"/>
  <c r="AB72" i="14"/>
  <c r="AA72" i="14"/>
  <c r="W72" i="14"/>
  <c r="U72" i="14"/>
  <c r="S72" i="14"/>
  <c r="K72" i="14"/>
  <c r="L72" i="14" s="1"/>
  <c r="Z71" i="14"/>
  <c r="W71" i="14"/>
  <c r="U71" i="14"/>
  <c r="S71" i="14"/>
  <c r="R71" i="14"/>
  <c r="P71" i="14"/>
  <c r="K71" i="14"/>
  <c r="L71" i="14" s="1"/>
  <c r="AB70" i="14"/>
  <c r="AA70" i="14"/>
  <c r="W70" i="14"/>
  <c r="W69" i="14" s="1"/>
  <c r="U70" i="14"/>
  <c r="S70" i="14"/>
  <c r="K70" i="14"/>
  <c r="L70" i="14" s="1"/>
  <c r="AB69" i="14"/>
  <c r="AA69" i="14"/>
  <c r="V69" i="14"/>
  <c r="T69" i="14"/>
  <c r="Q69" i="14"/>
  <c r="O69" i="14"/>
  <c r="N69" i="14"/>
  <c r="J69" i="14"/>
  <c r="I69" i="14"/>
  <c r="K69" i="14" s="1"/>
  <c r="H69" i="14"/>
  <c r="G69" i="14"/>
  <c r="F69" i="14"/>
  <c r="N68" i="14"/>
  <c r="H68" i="14"/>
  <c r="H67" i="14" s="1"/>
  <c r="H62" i="14" s="1"/>
  <c r="H48" i="14" s="1"/>
  <c r="H47" i="14" s="1"/>
  <c r="H38" i="14" s="1"/>
  <c r="AB67" i="14"/>
  <c r="AA67" i="14"/>
  <c r="W67" i="14"/>
  <c r="U67" i="14"/>
  <c r="S67" i="14"/>
  <c r="AB66" i="14"/>
  <c r="AA66" i="14"/>
  <c r="Y66" i="14"/>
  <c r="W66" i="14"/>
  <c r="U66" i="14"/>
  <c r="S66" i="14"/>
  <c r="P66" i="14"/>
  <c r="L66" i="14"/>
  <c r="K66" i="14"/>
  <c r="W65" i="14"/>
  <c r="U65" i="14"/>
  <c r="S65" i="14"/>
  <c r="I65" i="14"/>
  <c r="K65" i="14" s="1"/>
  <c r="L65" i="14" s="1"/>
  <c r="X64" i="14"/>
  <c r="W64" i="14"/>
  <c r="W62" i="14" s="1"/>
  <c r="U64" i="14"/>
  <c r="S64" i="14"/>
  <c r="K64" i="14"/>
  <c r="L64" i="14" s="1"/>
  <c r="W63" i="14"/>
  <c r="U63" i="14"/>
  <c r="S63" i="14"/>
  <c r="K63" i="14"/>
  <c r="L63" i="14" s="1"/>
  <c r="V62" i="14"/>
  <c r="U62" i="14"/>
  <c r="T62" i="14"/>
  <c r="Q62" i="14"/>
  <c r="O62" i="14"/>
  <c r="O48" i="14" s="1"/>
  <c r="N62" i="14"/>
  <c r="J62" i="14"/>
  <c r="I62" i="14"/>
  <c r="F62" i="14"/>
  <c r="AB61" i="14"/>
  <c r="AA61" i="14"/>
  <c r="W61" i="14"/>
  <c r="U61" i="14"/>
  <c r="S61" i="14"/>
  <c r="R61" i="14"/>
  <c r="L61" i="14"/>
  <c r="Z61" i="14" s="1"/>
  <c r="K61" i="14"/>
  <c r="W60" i="14"/>
  <c r="U60" i="14"/>
  <c r="S60" i="14"/>
  <c r="K60" i="14"/>
  <c r="L60" i="14" s="1"/>
  <c r="R60" i="14" s="1"/>
  <c r="AB59" i="14"/>
  <c r="AA59" i="14"/>
  <c r="W59" i="14"/>
  <c r="U59" i="14"/>
  <c r="S59" i="14"/>
  <c r="R59" i="14"/>
  <c r="L59" i="14"/>
  <c r="K59" i="14"/>
  <c r="AB58" i="14"/>
  <c r="AA58" i="14"/>
  <c r="W58" i="14"/>
  <c r="W53" i="14" s="1"/>
  <c r="U58" i="14"/>
  <c r="S58" i="14"/>
  <c r="K58" i="14"/>
  <c r="L58" i="14" s="1"/>
  <c r="W57" i="14"/>
  <c r="U57" i="14"/>
  <c r="S57" i="14"/>
  <c r="K57" i="14"/>
  <c r="L57" i="14" s="1"/>
  <c r="Z57" i="14" s="1"/>
  <c r="AB56" i="14"/>
  <c r="AA56" i="14"/>
  <c r="W56" i="14"/>
  <c r="U56" i="14"/>
  <c r="S56" i="14"/>
  <c r="L56" i="14"/>
  <c r="X56" i="14" s="1"/>
  <c r="K56" i="14"/>
  <c r="AB55" i="14"/>
  <c r="AA55" i="14"/>
  <c r="Y55" i="14"/>
  <c r="W55" i="14"/>
  <c r="U55" i="14"/>
  <c r="S55" i="14"/>
  <c r="L55" i="14"/>
  <c r="K55" i="14"/>
  <c r="W54" i="14"/>
  <c r="U54" i="14"/>
  <c r="S54" i="14"/>
  <c r="L54" i="14"/>
  <c r="X54" i="14" s="1"/>
  <c r="K54" i="14"/>
  <c r="AB53" i="14"/>
  <c r="V53" i="14"/>
  <c r="T53" i="14"/>
  <c r="Q53" i="14"/>
  <c r="O53" i="14"/>
  <c r="N53" i="14"/>
  <c r="J53" i="14"/>
  <c r="J48" i="14" s="1"/>
  <c r="J47" i="14" s="1"/>
  <c r="I53" i="14"/>
  <c r="H53" i="14"/>
  <c r="G53" i="14"/>
  <c r="F53" i="14"/>
  <c r="Y52" i="14"/>
  <c r="W52" i="14"/>
  <c r="U52" i="14"/>
  <c r="S52" i="14"/>
  <c r="K52" i="14"/>
  <c r="L52" i="14" s="1"/>
  <c r="Z52" i="14" s="1"/>
  <c r="AB51" i="14"/>
  <c r="AA51" i="14"/>
  <c r="W51" i="14"/>
  <c r="U51" i="14"/>
  <c r="S51" i="14"/>
  <c r="K51" i="14"/>
  <c r="L51" i="14" s="1"/>
  <c r="AB50" i="14"/>
  <c r="AA50" i="14"/>
  <c r="W50" i="14"/>
  <c r="U50" i="14"/>
  <c r="S50" i="14"/>
  <c r="S49" i="14" s="1"/>
  <c r="L50" i="14"/>
  <c r="K50" i="14"/>
  <c r="W49" i="14"/>
  <c r="V49" i="14"/>
  <c r="T49" i="14"/>
  <c r="AA49" i="14" s="1"/>
  <c r="Q49" i="14"/>
  <c r="O49" i="14"/>
  <c r="N49" i="14"/>
  <c r="J49" i="14"/>
  <c r="K49" i="14" s="1"/>
  <c r="I49" i="14"/>
  <c r="H49" i="14"/>
  <c r="G49" i="14"/>
  <c r="F49" i="14"/>
  <c r="T48" i="14"/>
  <c r="Q48" i="14"/>
  <c r="N48" i="14"/>
  <c r="I48" i="14"/>
  <c r="O47" i="14"/>
  <c r="N47" i="14"/>
  <c r="Z46" i="14"/>
  <c r="Y46" i="14"/>
  <c r="X46" i="14"/>
  <c r="W46" i="14"/>
  <c r="U46" i="14"/>
  <c r="S46" i="14"/>
  <c r="R46" i="14"/>
  <c r="P46" i="14"/>
  <c r="L46" i="14"/>
  <c r="K46" i="14"/>
  <c r="AB45" i="14"/>
  <c r="AA45" i="14"/>
  <c r="Z45" i="14"/>
  <c r="Y45" i="14"/>
  <c r="X45" i="14"/>
  <c r="W45" i="14"/>
  <c r="U45" i="14"/>
  <c r="S45" i="14"/>
  <c r="S43" i="14" s="1"/>
  <c r="S40" i="14" s="1"/>
  <c r="S39" i="14" s="1"/>
  <c r="R45" i="14"/>
  <c r="P45" i="14"/>
  <c r="L45" i="14"/>
  <c r="K45" i="14"/>
  <c r="Z44" i="14"/>
  <c r="Y44" i="14"/>
  <c r="X44" i="14"/>
  <c r="W44" i="14"/>
  <c r="W43" i="14" s="1"/>
  <c r="U44" i="14"/>
  <c r="S44" i="14"/>
  <c r="R44" i="14"/>
  <c r="R43" i="14" s="1"/>
  <c r="P44" i="14"/>
  <c r="P43" i="14" s="1"/>
  <c r="L44" i="14"/>
  <c r="K44" i="14"/>
  <c r="Y43" i="14"/>
  <c r="V43" i="14"/>
  <c r="U43" i="14"/>
  <c r="T43" i="14"/>
  <c r="T40" i="14" s="1"/>
  <c r="Q43" i="14"/>
  <c r="O43" i="14"/>
  <c r="N43" i="14"/>
  <c r="N40" i="14" s="1"/>
  <c r="L43" i="14"/>
  <c r="Z43" i="14" s="1"/>
  <c r="J43" i="14"/>
  <c r="I43" i="14"/>
  <c r="H43" i="14"/>
  <c r="H40" i="14" s="1"/>
  <c r="G43" i="14"/>
  <c r="F43" i="14"/>
  <c r="AA42" i="14"/>
  <c r="Y42" i="14"/>
  <c r="W42" i="14"/>
  <c r="U42" i="14"/>
  <c r="U41" i="14" s="1"/>
  <c r="S42" i="14"/>
  <c r="P42" i="14"/>
  <c r="P41" i="14" s="1"/>
  <c r="L42" i="14"/>
  <c r="K42" i="14"/>
  <c r="W41" i="14"/>
  <c r="W40" i="14" s="1"/>
  <c r="W39" i="14" s="1"/>
  <c r="V41" i="14"/>
  <c r="T41" i="14"/>
  <c r="S41" i="14"/>
  <c r="Q41" i="14"/>
  <c r="X41" i="14" s="1"/>
  <c r="O41" i="14"/>
  <c r="N41" i="14"/>
  <c r="L41" i="14"/>
  <c r="Y41" i="14" s="1"/>
  <c r="J41" i="14"/>
  <c r="I41" i="14"/>
  <c r="H41" i="14"/>
  <c r="G41" i="14"/>
  <c r="F41" i="14"/>
  <c r="AA40" i="14"/>
  <c r="U40" i="14"/>
  <c r="Q40" i="14"/>
  <c r="Q39" i="14" s="1"/>
  <c r="O40" i="14"/>
  <c r="I40" i="14"/>
  <c r="I39" i="14" s="1"/>
  <c r="F40" i="14"/>
  <c r="F39" i="14" s="1"/>
  <c r="U39" i="14"/>
  <c r="O39" i="14"/>
  <c r="N39" i="14"/>
  <c r="N38" i="14" s="1"/>
  <c r="H39" i="14"/>
  <c r="W37" i="14"/>
  <c r="U37" i="14"/>
  <c r="S37" i="14"/>
  <c r="K37" i="14"/>
  <c r="L37" i="14" s="1"/>
  <c r="X36" i="14"/>
  <c r="W36" i="14"/>
  <c r="U36" i="14"/>
  <c r="S36" i="14"/>
  <c r="K36" i="14"/>
  <c r="L36" i="14" s="1"/>
  <c r="AB35" i="14"/>
  <c r="AA35" i="14"/>
  <c r="W35" i="14"/>
  <c r="U35" i="14"/>
  <c r="S35" i="14"/>
  <c r="K35" i="14"/>
  <c r="L35" i="14" s="1"/>
  <c r="AB34" i="14"/>
  <c r="AA34" i="14"/>
  <c r="W34" i="14"/>
  <c r="W31" i="14" s="1"/>
  <c r="W30" i="14" s="1"/>
  <c r="U34" i="14"/>
  <c r="S34" i="14"/>
  <c r="L34" i="14"/>
  <c r="Z34" i="14" s="1"/>
  <c r="K34" i="14"/>
  <c r="AB33" i="14"/>
  <c r="AA33" i="14"/>
  <c r="Z33" i="14"/>
  <c r="Y33" i="14"/>
  <c r="X33" i="14"/>
  <c r="W33" i="14"/>
  <c r="U33" i="14"/>
  <c r="S33" i="14"/>
  <c r="R33" i="14"/>
  <c r="P33" i="14"/>
  <c r="L33" i="14"/>
  <c r="K33" i="14"/>
  <c r="AB32" i="14"/>
  <c r="AA32" i="14"/>
  <c r="W32" i="14"/>
  <c r="U32" i="14"/>
  <c r="U31" i="14" s="1"/>
  <c r="U30" i="14" s="1"/>
  <c r="S32" i="14"/>
  <c r="S31" i="14" s="1"/>
  <c r="K32" i="14"/>
  <c r="L32" i="14" s="1"/>
  <c r="R32" i="14" s="1"/>
  <c r="AB31" i="14"/>
  <c r="V31" i="14"/>
  <c r="T31" i="14"/>
  <c r="Q31" i="14"/>
  <c r="O31" i="14"/>
  <c r="N31" i="14"/>
  <c r="N30" i="14" s="1"/>
  <c r="J31" i="14"/>
  <c r="J30" i="14" s="1"/>
  <c r="I31" i="14"/>
  <c r="H31" i="14"/>
  <c r="G31" i="14"/>
  <c r="F31" i="14"/>
  <c r="S30" i="14"/>
  <c r="O30" i="14"/>
  <c r="I30" i="14"/>
  <c r="H30" i="14"/>
  <c r="G30" i="14"/>
  <c r="F30" i="14"/>
  <c r="AB29" i="14"/>
  <c r="AA29" i="14"/>
  <c r="Z29" i="14"/>
  <c r="Y29" i="14"/>
  <c r="X29" i="14"/>
  <c r="W29" i="14"/>
  <c r="U29" i="14"/>
  <c r="S29" i="14"/>
  <c r="R29" i="14"/>
  <c r="P29" i="14"/>
  <c r="L29" i="14"/>
  <c r="K29" i="14"/>
  <c r="AB28" i="14"/>
  <c r="AA28" i="14"/>
  <c r="Z28" i="14"/>
  <c r="W28" i="14"/>
  <c r="U28" i="14"/>
  <c r="S28" i="14"/>
  <c r="R28" i="14"/>
  <c r="P28" i="14"/>
  <c r="K28" i="14"/>
  <c r="L28" i="14" s="1"/>
  <c r="AB27" i="14"/>
  <c r="AA27" i="14"/>
  <c r="W27" i="14"/>
  <c r="U27" i="14"/>
  <c r="S27" i="14"/>
  <c r="K27" i="14"/>
  <c r="L27" i="14" s="1"/>
  <c r="AB26" i="14"/>
  <c r="AA26" i="14"/>
  <c r="W26" i="14"/>
  <c r="U26" i="14"/>
  <c r="S26" i="14"/>
  <c r="K26" i="14"/>
  <c r="L26" i="14" s="1"/>
  <c r="AB25" i="14"/>
  <c r="AA25" i="14"/>
  <c r="W25" i="14"/>
  <c r="U25" i="14"/>
  <c r="S25" i="14"/>
  <c r="R25" i="14"/>
  <c r="K25" i="14"/>
  <c r="L25" i="14" s="1"/>
  <c r="AB24" i="14"/>
  <c r="AA24" i="14"/>
  <c r="Z24" i="14"/>
  <c r="W24" i="14"/>
  <c r="U24" i="14"/>
  <c r="S24" i="14"/>
  <c r="K24" i="14"/>
  <c r="L24" i="14" s="1"/>
  <c r="AB23" i="14"/>
  <c r="AA23" i="14"/>
  <c r="W23" i="14"/>
  <c r="U23" i="14"/>
  <c r="U22" i="14" s="1"/>
  <c r="S23" i="14"/>
  <c r="S22" i="14" s="1"/>
  <c r="K23" i="14"/>
  <c r="L23" i="14" s="1"/>
  <c r="AB22" i="14"/>
  <c r="W22" i="14"/>
  <c r="V22" i="14"/>
  <c r="T22" i="14"/>
  <c r="Q22" i="14"/>
  <c r="O22" i="14"/>
  <c r="N22" i="14"/>
  <c r="J22" i="14"/>
  <c r="K22" i="14" s="1"/>
  <c r="I22" i="14"/>
  <c r="H22" i="14"/>
  <c r="G22" i="14"/>
  <c r="F22" i="14"/>
  <c r="AB21" i="14"/>
  <c r="AA21" i="14"/>
  <c r="W21" i="14"/>
  <c r="U21" i="14"/>
  <c r="S21" i="14"/>
  <c r="K21" i="14"/>
  <c r="L21" i="14" s="1"/>
  <c r="AB20" i="14"/>
  <c r="AA20" i="14"/>
  <c r="W20" i="14"/>
  <c r="U20" i="14"/>
  <c r="S20" i="14"/>
  <c r="L20" i="14"/>
  <c r="K20" i="14"/>
  <c r="AB19" i="14"/>
  <c r="AA19" i="14"/>
  <c r="X19" i="14"/>
  <c r="W19" i="14"/>
  <c r="U19" i="14"/>
  <c r="S19" i="14"/>
  <c r="L19" i="14"/>
  <c r="K19" i="14"/>
  <c r="AB18" i="14"/>
  <c r="AA18" i="14"/>
  <c r="Z18" i="14"/>
  <c r="Y18" i="14"/>
  <c r="X18" i="14"/>
  <c r="W18" i="14"/>
  <c r="U18" i="14"/>
  <c r="S18" i="14"/>
  <c r="R18" i="14"/>
  <c r="P18" i="14"/>
  <c r="L18" i="14"/>
  <c r="K18" i="14"/>
  <c r="AB17" i="14"/>
  <c r="AA17" i="14"/>
  <c r="W17" i="14"/>
  <c r="U17" i="14"/>
  <c r="S17" i="14"/>
  <c r="K17" i="14"/>
  <c r="L17" i="14" s="1"/>
  <c r="AB16" i="14"/>
  <c r="AA16" i="14"/>
  <c r="W16" i="14"/>
  <c r="U16" i="14"/>
  <c r="S16" i="14"/>
  <c r="R16" i="14"/>
  <c r="K16" i="14"/>
  <c r="L16" i="14" s="1"/>
  <c r="AB15" i="14"/>
  <c r="AA15" i="14"/>
  <c r="W15" i="14"/>
  <c r="U15" i="14"/>
  <c r="S15" i="14"/>
  <c r="S12" i="14" s="1"/>
  <c r="S11" i="14" s="1"/>
  <c r="S10" i="14" s="1"/>
  <c r="S9" i="14" s="1"/>
  <c r="K15" i="14"/>
  <c r="L15" i="14" s="1"/>
  <c r="AB14" i="14"/>
  <c r="AA14" i="14"/>
  <c r="W14" i="14"/>
  <c r="U14" i="14"/>
  <c r="S14" i="14"/>
  <c r="L14" i="14"/>
  <c r="K14" i="14"/>
  <c r="AB13" i="14"/>
  <c r="AA13" i="14"/>
  <c r="X13" i="14"/>
  <c r="W13" i="14"/>
  <c r="W12" i="14" s="1"/>
  <c r="W11" i="14" s="1"/>
  <c r="W10" i="14" s="1"/>
  <c r="W9" i="14" s="1"/>
  <c r="U13" i="14"/>
  <c r="S13" i="14"/>
  <c r="L13" i="14"/>
  <c r="K13" i="14"/>
  <c r="V12" i="14"/>
  <c r="AB12" i="14" s="1"/>
  <c r="T12" i="14"/>
  <c r="AA12" i="14" s="1"/>
  <c r="Q12" i="14"/>
  <c r="O12" i="14"/>
  <c r="O11" i="14" s="1"/>
  <c r="O10" i="14" s="1"/>
  <c r="O9" i="14" s="1"/>
  <c r="N12" i="14"/>
  <c r="N11" i="14" s="1"/>
  <c r="J12" i="14"/>
  <c r="I12" i="14"/>
  <c r="I11" i="14" s="1"/>
  <c r="H12" i="14"/>
  <c r="H11" i="14" s="1"/>
  <c r="G12" i="14"/>
  <c r="F12" i="14"/>
  <c r="V11" i="14"/>
  <c r="Q11" i="14"/>
  <c r="J11" i="14"/>
  <c r="F11" i="14"/>
  <c r="F10" i="14" s="1"/>
  <c r="F9" i="14" s="1"/>
  <c r="J10" i="14"/>
  <c r="J9" i="14" s="1"/>
  <c r="V7" i="14"/>
  <c r="S7" i="14"/>
  <c r="Q7" i="14"/>
  <c r="N7" i="14"/>
  <c r="J7" i="14"/>
  <c r="I7" i="14"/>
  <c r="G7" i="14"/>
  <c r="O129" i="13"/>
  <c r="N129" i="13"/>
  <c r="M129" i="13"/>
  <c r="L129" i="13"/>
  <c r="H129" i="13"/>
  <c r="O128" i="13"/>
  <c r="M128" i="13"/>
  <c r="L128" i="13"/>
  <c r="L127" i="13" s="1"/>
  <c r="L126" i="13" s="1"/>
  <c r="K128" i="13"/>
  <c r="J128" i="13"/>
  <c r="H128" i="13"/>
  <c r="H127" i="13" s="1"/>
  <c r="G128" i="13"/>
  <c r="G127" i="13" s="1"/>
  <c r="F128" i="13"/>
  <c r="F127" i="13" s="1"/>
  <c r="F126" i="13" s="1"/>
  <c r="M127" i="13"/>
  <c r="K127" i="13"/>
  <c r="J127" i="13"/>
  <c r="J126" i="13" s="1"/>
  <c r="H126" i="13"/>
  <c r="G126" i="13"/>
  <c r="O125" i="13"/>
  <c r="L125" i="13"/>
  <c r="G125" i="13"/>
  <c r="O124" i="13"/>
  <c r="L124" i="13"/>
  <c r="L123" i="13" s="1"/>
  <c r="L122" i="13" s="1"/>
  <c r="K124" i="13"/>
  <c r="J124" i="13"/>
  <c r="F124" i="13"/>
  <c r="F123" i="13" s="1"/>
  <c r="F122" i="13" s="1"/>
  <c r="K123" i="13"/>
  <c r="O121" i="13"/>
  <c r="N121" i="13"/>
  <c r="M121" i="13"/>
  <c r="L121" i="13"/>
  <c r="H121" i="13"/>
  <c r="O120" i="13"/>
  <c r="L120" i="13"/>
  <c r="L116" i="13" s="1"/>
  <c r="G120" i="13"/>
  <c r="O119" i="13"/>
  <c r="L119" i="13"/>
  <c r="H119" i="13"/>
  <c r="O118" i="13"/>
  <c r="N118" i="13"/>
  <c r="L118" i="13"/>
  <c r="L115" i="13" s="1"/>
  <c r="L113" i="13" s="1"/>
  <c r="L107" i="13" s="1"/>
  <c r="L105" i="13" s="1"/>
  <c r="K118" i="13"/>
  <c r="J118" i="13"/>
  <c r="H118" i="13"/>
  <c r="G118" i="13"/>
  <c r="F118" i="13"/>
  <c r="L117" i="13"/>
  <c r="K117" i="13"/>
  <c r="J117" i="13"/>
  <c r="H117" i="13"/>
  <c r="G117" i="13"/>
  <c r="F117" i="13"/>
  <c r="O116" i="13"/>
  <c r="K116" i="13"/>
  <c r="K114" i="13" s="1"/>
  <c r="J116" i="13"/>
  <c r="F116" i="13"/>
  <c r="N115" i="13"/>
  <c r="M115" i="13"/>
  <c r="K115" i="13"/>
  <c r="J115" i="13"/>
  <c r="O115" i="13" s="1"/>
  <c r="H115" i="13"/>
  <c r="G115" i="13"/>
  <c r="G113" i="13" s="1"/>
  <c r="G107" i="13" s="1"/>
  <c r="G105" i="13" s="1"/>
  <c r="F115" i="13"/>
  <c r="F113" i="13" s="1"/>
  <c r="F107" i="13" s="1"/>
  <c r="F105" i="13" s="1"/>
  <c r="F114" i="13"/>
  <c r="F112" i="13" s="1"/>
  <c r="K113" i="13"/>
  <c r="J113" i="13"/>
  <c r="O111" i="13"/>
  <c r="L111" i="13"/>
  <c r="L110" i="13" s="1"/>
  <c r="L109" i="13" s="1"/>
  <c r="L108" i="13" s="1"/>
  <c r="K110" i="13"/>
  <c r="J110" i="13"/>
  <c r="F110" i="13"/>
  <c r="J109" i="13"/>
  <c r="F109" i="13"/>
  <c r="F108" i="13" s="1"/>
  <c r="J108" i="13"/>
  <c r="K107" i="13"/>
  <c r="O103" i="13"/>
  <c r="L103" i="13"/>
  <c r="L102" i="13" s="1"/>
  <c r="L101" i="13" s="1"/>
  <c r="L100" i="13" s="1"/>
  <c r="L99" i="13" s="1"/>
  <c r="L98" i="13" s="1"/>
  <c r="H103" i="13"/>
  <c r="K102" i="13"/>
  <c r="J102" i="13"/>
  <c r="G102" i="13"/>
  <c r="F102" i="13"/>
  <c r="F101" i="13" s="1"/>
  <c r="K101" i="13"/>
  <c r="J101" i="13"/>
  <c r="G101" i="13"/>
  <c r="G100" i="13"/>
  <c r="G99" i="13" s="1"/>
  <c r="G98" i="13" s="1"/>
  <c r="F100" i="13"/>
  <c r="F99" i="13" s="1"/>
  <c r="F98" i="13" s="1"/>
  <c r="O97" i="13"/>
  <c r="N97" i="13"/>
  <c r="M97" i="13"/>
  <c r="L97" i="13"/>
  <c r="H97" i="13"/>
  <c r="O96" i="13"/>
  <c r="M96" i="13"/>
  <c r="L96" i="13"/>
  <c r="K96" i="13"/>
  <c r="J96" i="13"/>
  <c r="H96" i="13"/>
  <c r="H95" i="13" s="1"/>
  <c r="G96" i="13"/>
  <c r="F96" i="13"/>
  <c r="M95" i="13"/>
  <c r="L95" i="13"/>
  <c r="L94" i="13" s="1"/>
  <c r="J95" i="13"/>
  <c r="G95" i="13"/>
  <c r="G94" i="13" s="1"/>
  <c r="F95" i="13"/>
  <c r="F94" i="13" s="1"/>
  <c r="J94" i="13"/>
  <c r="H94" i="13"/>
  <c r="L93" i="13"/>
  <c r="H93" i="13"/>
  <c r="L92" i="13"/>
  <c r="L91" i="13" s="1"/>
  <c r="L90" i="13" s="1"/>
  <c r="L89" i="13" s="1"/>
  <c r="L88" i="13" s="1"/>
  <c r="K92" i="13"/>
  <c r="J92" i="13"/>
  <c r="G92" i="13"/>
  <c r="F92" i="13"/>
  <c r="F91" i="13" s="1"/>
  <c r="F90" i="13" s="1"/>
  <c r="F89" i="13" s="1"/>
  <c r="F88" i="13" s="1"/>
  <c r="J91" i="13"/>
  <c r="G91" i="13"/>
  <c r="G90" i="13" s="1"/>
  <c r="G89" i="13" s="1"/>
  <c r="J90" i="13"/>
  <c r="J89" i="13" s="1"/>
  <c r="J88" i="13" s="1"/>
  <c r="G88" i="13"/>
  <c r="O87" i="13"/>
  <c r="L87" i="13"/>
  <c r="L86" i="13" s="1"/>
  <c r="L85" i="13" s="1"/>
  <c r="H87" i="13"/>
  <c r="K86" i="13"/>
  <c r="J86" i="13"/>
  <c r="J85" i="13" s="1"/>
  <c r="J84" i="13" s="1"/>
  <c r="G86" i="13"/>
  <c r="F86" i="13"/>
  <c r="F85" i="13" s="1"/>
  <c r="F84" i="13" s="1"/>
  <c r="K85" i="13"/>
  <c r="G85" i="13"/>
  <c r="L84" i="13"/>
  <c r="L76" i="13" s="1"/>
  <c r="L74" i="13" s="1"/>
  <c r="K84" i="13"/>
  <c r="G84" i="13"/>
  <c r="O83" i="13"/>
  <c r="M83" i="13"/>
  <c r="L83" i="13"/>
  <c r="L82" i="13" s="1"/>
  <c r="L79" i="13" s="1"/>
  <c r="L78" i="13" s="1"/>
  <c r="L77" i="13" s="1"/>
  <c r="L75" i="13" s="1"/>
  <c r="L51" i="13" s="1"/>
  <c r="H83" i="13"/>
  <c r="K82" i="13"/>
  <c r="J82" i="13"/>
  <c r="G82" i="13"/>
  <c r="F82" i="13"/>
  <c r="O81" i="13"/>
  <c r="N81" i="13"/>
  <c r="M81" i="13"/>
  <c r="L81" i="13"/>
  <c r="H81" i="13"/>
  <c r="O80" i="13"/>
  <c r="N80" i="13"/>
  <c r="M80" i="13"/>
  <c r="L80" i="13"/>
  <c r="K80" i="13"/>
  <c r="J80" i="13"/>
  <c r="H80" i="13"/>
  <c r="G80" i="13"/>
  <c r="G79" i="13" s="1"/>
  <c r="G78" i="13" s="1"/>
  <c r="G77" i="13" s="1"/>
  <c r="G75" i="13" s="1"/>
  <c r="G51" i="13" s="1"/>
  <c r="F80" i="13"/>
  <c r="K79" i="13"/>
  <c r="F79" i="13"/>
  <c r="F78" i="13" s="1"/>
  <c r="F77" i="13" s="1"/>
  <c r="G76" i="13"/>
  <c r="F76" i="13"/>
  <c r="F74" i="13" s="1"/>
  <c r="F75" i="13"/>
  <c r="F51" i="13" s="1"/>
  <c r="G74" i="13"/>
  <c r="O73" i="13"/>
  <c r="N73" i="13"/>
  <c r="M73" i="13"/>
  <c r="L73" i="13"/>
  <c r="L72" i="13" s="1"/>
  <c r="L71" i="13" s="1"/>
  <c r="L70" i="13" s="1"/>
  <c r="L69" i="13" s="1"/>
  <c r="L68" i="13" s="1"/>
  <c r="H73" i="13"/>
  <c r="O72" i="13"/>
  <c r="N72" i="13"/>
  <c r="M72" i="13"/>
  <c r="K72" i="13"/>
  <c r="J72" i="13"/>
  <c r="H72" i="13"/>
  <c r="H71" i="13" s="1"/>
  <c r="H70" i="13" s="1"/>
  <c r="H69" i="13" s="1"/>
  <c r="G72" i="13"/>
  <c r="G71" i="13" s="1"/>
  <c r="G70" i="13" s="1"/>
  <c r="F72" i="13"/>
  <c r="K71" i="13"/>
  <c r="J71" i="13"/>
  <c r="F71" i="13"/>
  <c r="F70" i="13" s="1"/>
  <c r="F69" i="13" s="1"/>
  <c r="K70" i="13"/>
  <c r="G69" i="13"/>
  <c r="G68" i="13" s="1"/>
  <c r="F68" i="13"/>
  <c r="O67" i="13"/>
  <c r="N67" i="13"/>
  <c r="L67" i="13"/>
  <c r="H67" i="13"/>
  <c r="M67" i="13" s="1"/>
  <c r="O66" i="13"/>
  <c r="N66" i="13"/>
  <c r="L66" i="13"/>
  <c r="K66" i="13"/>
  <c r="K65" i="13" s="1"/>
  <c r="K64" i="13" s="1"/>
  <c r="J66" i="13"/>
  <c r="H66" i="13"/>
  <c r="H65" i="13" s="1"/>
  <c r="G66" i="13"/>
  <c r="F66" i="13"/>
  <c r="L65" i="13"/>
  <c r="L64" i="13" s="1"/>
  <c r="G65" i="13"/>
  <c r="G64" i="13" s="1"/>
  <c r="G54" i="13" s="1"/>
  <c r="G52" i="13" s="1"/>
  <c r="G49" i="13" s="1"/>
  <c r="F65" i="13"/>
  <c r="F64" i="13" s="1"/>
  <c r="F54" i="13" s="1"/>
  <c r="F52" i="13" s="1"/>
  <c r="F49" i="13" s="1"/>
  <c r="O63" i="13"/>
  <c r="L63" i="13"/>
  <c r="H63" i="13"/>
  <c r="L62" i="13"/>
  <c r="K62" i="13"/>
  <c r="J62" i="13"/>
  <c r="G62" i="13"/>
  <c r="G61" i="13" s="1"/>
  <c r="F62" i="13"/>
  <c r="L61" i="13"/>
  <c r="L60" i="13" s="1"/>
  <c r="L54" i="13" s="1"/>
  <c r="L52" i="13" s="1"/>
  <c r="L49" i="13" s="1"/>
  <c r="F61" i="13"/>
  <c r="G60" i="13"/>
  <c r="F60" i="13"/>
  <c r="O59" i="13"/>
  <c r="L59" i="13"/>
  <c r="L58" i="13" s="1"/>
  <c r="L57" i="13" s="1"/>
  <c r="L56" i="13" s="1"/>
  <c r="L55" i="13" s="1"/>
  <c r="L53" i="13" s="1"/>
  <c r="H59" i="13"/>
  <c r="K58" i="13"/>
  <c r="J58" i="13"/>
  <c r="G58" i="13"/>
  <c r="F58" i="13"/>
  <c r="F57" i="13" s="1"/>
  <c r="K57" i="13"/>
  <c r="J57" i="13"/>
  <c r="G57" i="13"/>
  <c r="K56" i="13"/>
  <c r="G56" i="13"/>
  <c r="G55" i="13" s="1"/>
  <c r="G53" i="13" s="1"/>
  <c r="F56" i="13"/>
  <c r="K55" i="13"/>
  <c r="F55" i="13"/>
  <c r="F53" i="13" s="1"/>
  <c r="O48" i="13"/>
  <c r="L48" i="13"/>
  <c r="H48" i="13"/>
  <c r="O47" i="13"/>
  <c r="N47" i="13"/>
  <c r="L47" i="13"/>
  <c r="L46" i="13" s="1"/>
  <c r="L45" i="13" s="1"/>
  <c r="H47" i="13"/>
  <c r="O46" i="13"/>
  <c r="M46" i="13"/>
  <c r="K46" i="13"/>
  <c r="J46" i="13"/>
  <c r="H46" i="13"/>
  <c r="H45" i="13" s="1"/>
  <c r="G46" i="13"/>
  <c r="G45" i="13" s="1"/>
  <c r="G44" i="13" s="1"/>
  <c r="F46" i="13"/>
  <c r="K45" i="13"/>
  <c r="J45" i="13"/>
  <c r="F45" i="13"/>
  <c r="L44" i="13"/>
  <c r="F44" i="13"/>
  <c r="O43" i="13"/>
  <c r="N43" i="13"/>
  <c r="M43" i="13"/>
  <c r="M42" i="13"/>
  <c r="L42" i="13"/>
  <c r="L41" i="13" s="1"/>
  <c r="H42" i="13"/>
  <c r="N42" i="13" s="1"/>
  <c r="K41" i="13"/>
  <c r="N41" i="13" s="1"/>
  <c r="J41" i="13"/>
  <c r="M41" i="13" s="1"/>
  <c r="H41" i="13"/>
  <c r="G41" i="13"/>
  <c r="F41" i="13"/>
  <c r="O40" i="13"/>
  <c r="N40" i="13"/>
  <c r="M40" i="13"/>
  <c r="L40" i="13"/>
  <c r="H40" i="13"/>
  <c r="O39" i="13"/>
  <c r="N39" i="13"/>
  <c r="M39" i="13"/>
  <c r="L39" i="13"/>
  <c r="H39" i="13"/>
  <c r="O38" i="13"/>
  <c r="L38" i="13"/>
  <c r="H38" i="13"/>
  <c r="O37" i="13"/>
  <c r="L37" i="13"/>
  <c r="H37" i="13"/>
  <c r="O36" i="13"/>
  <c r="L36" i="13"/>
  <c r="H36" i="13"/>
  <c r="O35" i="13"/>
  <c r="N35" i="13"/>
  <c r="L35" i="13"/>
  <c r="H35" i="13"/>
  <c r="O34" i="13"/>
  <c r="K34" i="13"/>
  <c r="J34" i="13"/>
  <c r="G34" i="13"/>
  <c r="F34" i="13"/>
  <c r="O33" i="13"/>
  <c r="N33" i="13"/>
  <c r="M33" i="13"/>
  <c r="L33" i="13"/>
  <c r="H33" i="13"/>
  <c r="O32" i="13"/>
  <c r="N32" i="13"/>
  <c r="M32" i="13"/>
  <c r="L32" i="13"/>
  <c r="L31" i="13" s="1"/>
  <c r="H32" i="13"/>
  <c r="K31" i="13"/>
  <c r="J31" i="13"/>
  <c r="H31" i="13"/>
  <c r="G31" i="13"/>
  <c r="F31" i="13"/>
  <c r="O30" i="13"/>
  <c r="N30" i="13"/>
  <c r="L30" i="13"/>
  <c r="H30" i="13"/>
  <c r="M30" i="13" s="1"/>
  <c r="O29" i="13"/>
  <c r="N29" i="13"/>
  <c r="L29" i="13"/>
  <c r="H29" i="13"/>
  <c r="M29" i="13" s="1"/>
  <c r="O28" i="13"/>
  <c r="L28" i="13"/>
  <c r="L27" i="13" s="1"/>
  <c r="H28" i="13"/>
  <c r="K27" i="13"/>
  <c r="O27" i="13" s="1"/>
  <c r="J27" i="13"/>
  <c r="G27" i="13"/>
  <c r="F27" i="13"/>
  <c r="O26" i="13"/>
  <c r="N26" i="13"/>
  <c r="M26" i="13"/>
  <c r="L26" i="13"/>
  <c r="H26" i="13"/>
  <c r="O25" i="13"/>
  <c r="M25" i="13"/>
  <c r="L25" i="13"/>
  <c r="K25" i="13"/>
  <c r="J25" i="13"/>
  <c r="H25" i="13"/>
  <c r="G25" i="13"/>
  <c r="G24" i="13" s="1"/>
  <c r="F25" i="13"/>
  <c r="F24" i="13" s="1"/>
  <c r="O23" i="13"/>
  <c r="N23" i="13"/>
  <c r="L23" i="13"/>
  <c r="L22" i="13" s="1"/>
  <c r="H23" i="13"/>
  <c r="M23" i="13" s="1"/>
  <c r="K22" i="13"/>
  <c r="J22" i="13"/>
  <c r="M22" i="13" s="1"/>
  <c r="H22" i="13"/>
  <c r="G22" i="13"/>
  <c r="F22" i="13"/>
  <c r="O21" i="13"/>
  <c r="N21" i="13"/>
  <c r="L21" i="13"/>
  <c r="H21" i="13"/>
  <c r="O20" i="13"/>
  <c r="N20" i="13"/>
  <c r="M20" i="13"/>
  <c r="L20" i="13"/>
  <c r="H20" i="13"/>
  <c r="O19" i="13"/>
  <c r="N19" i="13"/>
  <c r="M19" i="13"/>
  <c r="L19" i="13"/>
  <c r="H19" i="13"/>
  <c r="O18" i="13"/>
  <c r="L18" i="13"/>
  <c r="H18" i="13"/>
  <c r="O17" i="13"/>
  <c r="L17" i="13"/>
  <c r="H17" i="13"/>
  <c r="O16" i="13"/>
  <c r="L16" i="13"/>
  <c r="L15" i="13" s="1"/>
  <c r="H16" i="13"/>
  <c r="O15" i="13"/>
  <c r="K15" i="13"/>
  <c r="J15" i="13"/>
  <c r="G15" i="13"/>
  <c r="F15" i="13"/>
  <c r="O14" i="13"/>
  <c r="N14" i="13"/>
  <c r="M14" i="13"/>
  <c r="L14" i="13"/>
  <c r="H14" i="13"/>
  <c r="O13" i="13"/>
  <c r="N13" i="13"/>
  <c r="M13" i="13"/>
  <c r="L13" i="13"/>
  <c r="H13" i="13"/>
  <c r="M12" i="13"/>
  <c r="K12" i="13"/>
  <c r="J12" i="13"/>
  <c r="H12" i="13"/>
  <c r="G12" i="13"/>
  <c r="G11" i="13" s="1"/>
  <c r="F12" i="13"/>
  <c r="F11" i="13"/>
  <c r="F10" i="13" s="1"/>
  <c r="F9" i="13" s="1"/>
  <c r="F8" i="13" s="1"/>
  <c r="K255" i="17" l="1"/>
  <c r="G254" i="17"/>
  <c r="K278" i="17"/>
  <c r="G271" i="17"/>
  <c r="AB219" i="17"/>
  <c r="V218" i="17"/>
  <c r="Z219" i="17"/>
  <c r="Q231" i="17"/>
  <c r="Z79" i="17"/>
  <c r="R79" i="17"/>
  <c r="R77" i="17" s="1"/>
  <c r="P79" i="17"/>
  <c r="Y79" i="17"/>
  <c r="X79" i="17"/>
  <c r="L77" i="17"/>
  <c r="K127" i="17"/>
  <c r="G126" i="17"/>
  <c r="AA39" i="17"/>
  <c r="I279" i="17"/>
  <c r="I272" i="17" s="1"/>
  <c r="I269" i="17" s="1"/>
  <c r="I122" i="17" s="1"/>
  <c r="I304" i="17" s="1"/>
  <c r="K282" i="17"/>
  <c r="AA155" i="17"/>
  <c r="T154" i="17"/>
  <c r="Y228" i="17"/>
  <c r="L227" i="17"/>
  <c r="Z228" i="17"/>
  <c r="X228" i="17"/>
  <c r="L109" i="17"/>
  <c r="Z110" i="17"/>
  <c r="X110" i="17"/>
  <c r="Y110" i="17"/>
  <c r="L255" i="17"/>
  <c r="Y256" i="17"/>
  <c r="Z256" i="17"/>
  <c r="L222" i="17"/>
  <c r="Z223" i="17"/>
  <c r="X223" i="17"/>
  <c r="AA162" i="17"/>
  <c r="AA274" i="17"/>
  <c r="K223" i="17"/>
  <c r="G222" i="17"/>
  <c r="K222" i="17" s="1"/>
  <c r="L296" i="17"/>
  <c r="X297" i="17"/>
  <c r="X289" i="17"/>
  <c r="Y289" i="17"/>
  <c r="V210" i="17"/>
  <c r="Z211" i="17"/>
  <c r="L301" i="17"/>
  <c r="Y302" i="17"/>
  <c r="X302" i="17"/>
  <c r="Z302" i="17"/>
  <c r="Y250" i="17"/>
  <c r="L249" i="17"/>
  <c r="X250" i="17"/>
  <c r="AA297" i="17"/>
  <c r="Y297" i="17"/>
  <c r="T296" i="17"/>
  <c r="T232" i="17"/>
  <c r="AA233" i="17"/>
  <c r="AB233" i="17"/>
  <c r="Y139" i="17"/>
  <c r="AA139" i="17"/>
  <c r="T138" i="17"/>
  <c r="H296" i="17"/>
  <c r="H271" i="17" s="1"/>
  <c r="H268" i="17" s="1"/>
  <c r="K297" i="17"/>
  <c r="X265" i="17"/>
  <c r="Q264" i="17"/>
  <c r="P95" i="17"/>
  <c r="P105" i="17"/>
  <c r="P7" i="17" s="1"/>
  <c r="L139" i="17"/>
  <c r="Z140" i="17"/>
  <c r="Y140" i="17"/>
  <c r="P231" i="17"/>
  <c r="P230" i="17" s="1"/>
  <c r="G166" i="17"/>
  <c r="K166" i="17" s="1"/>
  <c r="K167" i="17"/>
  <c r="Q48" i="17"/>
  <c r="Z289" i="17"/>
  <c r="X276" i="17"/>
  <c r="Y276" i="17"/>
  <c r="L275" i="17"/>
  <c r="Z276" i="17"/>
  <c r="X256" i="17"/>
  <c r="W48" i="17"/>
  <c r="W38" i="17" s="1"/>
  <c r="K264" i="17"/>
  <c r="G263" i="17"/>
  <c r="Y41" i="17"/>
  <c r="Z41" i="17"/>
  <c r="X41" i="17"/>
  <c r="V214" i="17"/>
  <c r="L281" i="17"/>
  <c r="X284" i="17"/>
  <c r="Z284" i="17"/>
  <c r="Y284" i="17"/>
  <c r="AB39" i="17"/>
  <c r="V38" i="17"/>
  <c r="X258" i="17"/>
  <c r="V242" i="17"/>
  <c r="AB243" i="17"/>
  <c r="Z243" i="17"/>
  <c r="L187" i="17"/>
  <c r="Z188" i="17"/>
  <c r="X188" i="17"/>
  <c r="L147" i="17"/>
  <c r="X148" i="17"/>
  <c r="Y148" i="17"/>
  <c r="N304" i="17"/>
  <c r="L179" i="17"/>
  <c r="Z180" i="17"/>
  <c r="AA174" i="17"/>
  <c r="P77" i="17"/>
  <c r="P12" i="17"/>
  <c r="P11" i="17" s="1"/>
  <c r="L155" i="17"/>
  <c r="Y156" i="17"/>
  <c r="Z156" i="17"/>
  <c r="AA69" i="17"/>
  <c r="U8" i="17"/>
  <c r="V9" i="17"/>
  <c r="AA30" i="17"/>
  <c r="K101" i="17"/>
  <c r="G100" i="17"/>
  <c r="K100" i="17" s="1"/>
  <c r="L112" i="17"/>
  <c r="V254" i="17"/>
  <c r="AB255" i="17"/>
  <c r="Z255" i="17"/>
  <c r="K281" i="17"/>
  <c r="AB30" i="17"/>
  <c r="AB281" i="17"/>
  <c r="V278" i="17"/>
  <c r="Z281" i="17"/>
  <c r="K242" i="17"/>
  <c r="G241" i="17"/>
  <c r="K232" i="17"/>
  <c r="G231" i="17"/>
  <c r="L171" i="17"/>
  <c r="X114" i="17"/>
  <c r="Q112" i="17"/>
  <c r="X112" i="17" s="1"/>
  <c r="AA219" i="17"/>
  <c r="T218" i="17"/>
  <c r="Y219" i="17"/>
  <c r="L211" i="17"/>
  <c r="G7" i="17"/>
  <c r="K105" i="17"/>
  <c r="L143" i="17"/>
  <c r="Y144" i="17"/>
  <c r="V114" i="17"/>
  <c r="Z116" i="17"/>
  <c r="X64" i="17"/>
  <c r="Y64" i="17"/>
  <c r="R64" i="17"/>
  <c r="P64" i="17"/>
  <c r="Z64" i="17"/>
  <c r="Z54" i="17"/>
  <c r="Y54" i="17"/>
  <c r="X50" i="17"/>
  <c r="Z50" i="17"/>
  <c r="L105" i="17"/>
  <c r="L95" i="17"/>
  <c r="Z95" i="17" s="1"/>
  <c r="Y106" i="17"/>
  <c r="X106" i="17"/>
  <c r="F121" i="17"/>
  <c r="F304" i="17" s="1"/>
  <c r="L97" i="17"/>
  <c r="X98" i="17"/>
  <c r="Y98" i="17"/>
  <c r="S121" i="17"/>
  <c r="S38" i="17"/>
  <c r="S8" i="17" s="1"/>
  <c r="S304" i="17" s="1"/>
  <c r="AB101" i="17"/>
  <c r="Z101" i="17"/>
  <c r="V100" i="17"/>
  <c r="V96" i="17" s="1"/>
  <c r="L265" i="17"/>
  <c r="Z266" i="17"/>
  <c r="K155" i="17"/>
  <c r="G154" i="17"/>
  <c r="K154" i="17" s="1"/>
  <c r="AA265" i="17"/>
  <c r="T264" i="17"/>
  <c r="Q300" i="17"/>
  <c r="X301" i="17"/>
  <c r="Z200" i="17"/>
  <c r="L199" i="17"/>
  <c r="L11" i="17"/>
  <c r="P125" i="17"/>
  <c r="P124" i="17" s="1"/>
  <c r="P121" i="17" s="1"/>
  <c r="H125" i="17"/>
  <c r="H124" i="17" s="1"/>
  <c r="U38" i="17"/>
  <c r="AB162" i="17"/>
  <c r="Q125" i="17"/>
  <c r="Y88" i="17"/>
  <c r="X88" i="17"/>
  <c r="Y116" i="17"/>
  <c r="T114" i="17"/>
  <c r="Z12" i="17"/>
  <c r="X243" i="17"/>
  <c r="Q242" i="17"/>
  <c r="K199" i="17"/>
  <c r="R282" i="17"/>
  <c r="R279" i="17" s="1"/>
  <c r="R272" i="17" s="1"/>
  <c r="R269" i="17" s="1"/>
  <c r="R122" i="17" s="1"/>
  <c r="R271" i="17"/>
  <c r="R268" i="17" s="1"/>
  <c r="L283" i="17"/>
  <c r="Z286" i="17"/>
  <c r="X286" i="17"/>
  <c r="X180" i="17"/>
  <c r="X12" i="17"/>
  <c r="K283" i="17"/>
  <c r="G280" i="17"/>
  <c r="AA243" i="17"/>
  <c r="T242" i="17"/>
  <c r="Y243" i="17"/>
  <c r="AB275" i="17"/>
  <c r="V274" i="17"/>
  <c r="K139" i="17"/>
  <c r="G138" i="17"/>
  <c r="K138" i="17" s="1"/>
  <c r="V296" i="17"/>
  <c r="Z297" i="17"/>
  <c r="AB297" i="17"/>
  <c r="AA258" i="17"/>
  <c r="Z238" i="17"/>
  <c r="AA198" i="17"/>
  <c r="L258" i="17"/>
  <c r="Z259" i="17"/>
  <c r="V190" i="17"/>
  <c r="Z191" i="17"/>
  <c r="X162" i="17"/>
  <c r="V186" i="17"/>
  <c r="Z187" i="17"/>
  <c r="AB95" i="17"/>
  <c r="R70" i="17"/>
  <c r="R69" i="17" s="1"/>
  <c r="R253" i="17"/>
  <c r="R252" i="17" s="1"/>
  <c r="AA147" i="17"/>
  <c r="T146" i="17"/>
  <c r="Y43" i="17"/>
  <c r="X43" i="17"/>
  <c r="L40" i="17"/>
  <c r="AA11" i="17"/>
  <c r="T10" i="17"/>
  <c r="Y128" i="17"/>
  <c r="L127" i="17"/>
  <c r="Z128" i="17"/>
  <c r="X128" i="17"/>
  <c r="P70" i="17"/>
  <c r="P69" i="17" s="1"/>
  <c r="I38" i="17"/>
  <c r="I8" i="17" s="1"/>
  <c r="X134" i="17"/>
  <c r="Y131" i="17"/>
  <c r="AA131" i="17"/>
  <c r="T130" i="17"/>
  <c r="K115" i="17"/>
  <c r="G113" i="17"/>
  <c r="K113" i="17" s="1"/>
  <c r="P30" i="17"/>
  <c r="K97" i="17"/>
  <c r="G96" i="17"/>
  <c r="K96" i="17" s="1"/>
  <c r="AA134" i="17"/>
  <c r="T48" i="17"/>
  <c r="T38" i="17" s="1"/>
  <c r="AA49" i="17"/>
  <c r="AB232" i="17"/>
  <c r="V231" i="17"/>
  <c r="X40" i="17"/>
  <c r="Q39" i="17"/>
  <c r="L131" i="17"/>
  <c r="V125" i="17"/>
  <c r="J121" i="17"/>
  <c r="J304" i="17" s="1"/>
  <c r="AA281" i="17"/>
  <c r="T278" i="17"/>
  <c r="Y281" i="17"/>
  <c r="H241" i="17"/>
  <c r="H240" i="17" s="1"/>
  <c r="H123" i="17" s="1"/>
  <c r="L233" i="17"/>
  <c r="L159" i="17"/>
  <c r="Y160" i="17"/>
  <c r="L183" i="17"/>
  <c r="Z184" i="17"/>
  <c r="V263" i="17"/>
  <c r="P88" i="17"/>
  <c r="G130" i="17"/>
  <c r="K130" i="17" s="1"/>
  <c r="K131" i="17"/>
  <c r="P81" i="17"/>
  <c r="Z212" i="17"/>
  <c r="Y70" i="17"/>
  <c r="X70" i="17"/>
  <c r="Z31" i="17"/>
  <c r="L30" i="17"/>
  <c r="X31" i="17"/>
  <c r="T252" i="17"/>
  <c r="R243" i="17"/>
  <c r="R242" i="17" s="1"/>
  <c r="R241" i="17" s="1"/>
  <c r="R240" i="17" s="1"/>
  <c r="R123" i="17" s="1"/>
  <c r="Y223" i="17"/>
  <c r="AA223" i="17"/>
  <c r="T222" i="17"/>
  <c r="X184" i="17"/>
  <c r="X11" i="17"/>
  <c r="Q10" i="17"/>
  <c r="K243" i="17"/>
  <c r="L195" i="17"/>
  <c r="K296" i="17"/>
  <c r="Z246" i="17"/>
  <c r="V279" i="17"/>
  <c r="T236" i="17"/>
  <c r="V113" i="17"/>
  <c r="AB115" i="17"/>
  <c r="L237" i="17"/>
  <c r="V273" i="17"/>
  <c r="L207" i="17"/>
  <c r="Z208" i="17"/>
  <c r="X156" i="17"/>
  <c r="Y285" i="17"/>
  <c r="L282" i="17"/>
  <c r="X285" i="17"/>
  <c r="Y172" i="17"/>
  <c r="T280" i="17"/>
  <c r="AB280" i="17" s="1"/>
  <c r="AA283" i="17"/>
  <c r="Y283" i="17"/>
  <c r="K300" i="17"/>
  <c r="X255" i="17"/>
  <c r="AA255" i="17"/>
  <c r="Q254" i="17"/>
  <c r="L243" i="17"/>
  <c r="X200" i="17"/>
  <c r="Y301" i="17"/>
  <c r="T300" i="17"/>
  <c r="AB301" i="17"/>
  <c r="AA301" i="17"/>
  <c r="Q279" i="17"/>
  <c r="X282" i="17"/>
  <c r="Y246" i="17"/>
  <c r="W236" i="17"/>
  <c r="X132" i="17"/>
  <c r="X101" i="17"/>
  <c r="AA101" i="17"/>
  <c r="Q100" i="17"/>
  <c r="Y259" i="17"/>
  <c r="G272" i="17"/>
  <c r="X266" i="17"/>
  <c r="G146" i="17"/>
  <c r="K146" i="17" s="1"/>
  <c r="K147" i="17"/>
  <c r="X222" i="17"/>
  <c r="Y177" i="17"/>
  <c r="P177" i="17"/>
  <c r="P176" i="17" s="1"/>
  <c r="P175" i="17" s="1"/>
  <c r="P174" i="17" s="1"/>
  <c r="L176" i="17"/>
  <c r="Z177" i="17"/>
  <c r="X177" i="17"/>
  <c r="R177" i="17"/>
  <c r="R176" i="17" s="1"/>
  <c r="R175" i="17" s="1"/>
  <c r="R174" i="17" s="1"/>
  <c r="G68" i="17"/>
  <c r="K69" i="17"/>
  <c r="L162" i="17"/>
  <c r="L191" i="17"/>
  <c r="X150" i="17"/>
  <c r="Z166" i="17"/>
  <c r="Z106" i="17"/>
  <c r="AB69" i="17"/>
  <c r="X54" i="17"/>
  <c r="AB258" i="17"/>
  <c r="X144" i="17"/>
  <c r="L115" i="17"/>
  <c r="Z115" i="17" s="1"/>
  <c r="X119" i="17"/>
  <c r="Z70" i="17"/>
  <c r="Y12" i="17"/>
  <c r="AA279" i="17"/>
  <c r="T272" i="17"/>
  <c r="R125" i="17"/>
  <c r="R124" i="17" s="1"/>
  <c r="Y81" i="17"/>
  <c r="L215" i="17"/>
  <c r="Z215" i="17" s="1"/>
  <c r="Y163" i="17"/>
  <c r="AA167" i="17"/>
  <c r="T166" i="17"/>
  <c r="Y167" i="17"/>
  <c r="U121" i="17"/>
  <c r="U304" i="17" s="1"/>
  <c r="Y150" i="17"/>
  <c r="AA150" i="17"/>
  <c r="Z134" i="17"/>
  <c r="K39" i="17"/>
  <c r="P54" i="17"/>
  <c r="K11" i="17"/>
  <c r="G10" i="17"/>
  <c r="Y102" i="17"/>
  <c r="L101" i="17"/>
  <c r="X102" i="17"/>
  <c r="AA40" i="17"/>
  <c r="W8" i="17"/>
  <c r="AA113" i="17"/>
  <c r="P22" i="17"/>
  <c r="Y31" i="17"/>
  <c r="Z204" i="17"/>
  <c r="L203" i="17"/>
  <c r="R95" i="17"/>
  <c r="R105" i="17"/>
  <c r="R7" i="17" s="1"/>
  <c r="J55" i="16"/>
  <c r="N11" i="16"/>
  <c r="O61" i="16"/>
  <c r="N61" i="16"/>
  <c r="K60" i="16"/>
  <c r="J75" i="16"/>
  <c r="O109" i="16"/>
  <c r="K108" i="16"/>
  <c r="N29" i="16"/>
  <c r="M29" i="16"/>
  <c r="O101" i="16"/>
  <c r="K100" i="16"/>
  <c r="N12" i="16"/>
  <c r="O15" i="16"/>
  <c r="M17" i="16"/>
  <c r="N23" i="16"/>
  <c r="H22" i="16"/>
  <c r="M23" i="16"/>
  <c r="M62" i="16"/>
  <c r="H64" i="16"/>
  <c r="M64" i="16" s="1"/>
  <c r="K10" i="16"/>
  <c r="J11" i="16"/>
  <c r="H11" i="16"/>
  <c r="M12" i="16"/>
  <c r="O12" i="16"/>
  <c r="M16" i="16"/>
  <c r="N17" i="16"/>
  <c r="O27" i="16"/>
  <c r="O41" i="16"/>
  <c r="H57" i="16"/>
  <c r="J54" i="16"/>
  <c r="K68" i="16"/>
  <c r="O69" i="16"/>
  <c r="N69" i="16"/>
  <c r="N82" i="16"/>
  <c r="O94" i="16"/>
  <c r="N94" i="16"/>
  <c r="K89" i="16"/>
  <c r="N113" i="16"/>
  <c r="K107" i="16"/>
  <c r="F10" i="16"/>
  <c r="F9" i="16" s="1"/>
  <c r="F8" i="16" s="1"/>
  <c r="M22" i="16"/>
  <c r="N28" i="16"/>
  <c r="H27" i="16"/>
  <c r="M28" i="16"/>
  <c r="N30" i="16"/>
  <c r="M30" i="16"/>
  <c r="N42" i="16"/>
  <c r="H41" i="16"/>
  <c r="M42" i="16"/>
  <c r="F50" i="16"/>
  <c r="F130" i="16" s="1"/>
  <c r="M57" i="16"/>
  <c r="H61" i="16"/>
  <c r="H69" i="16"/>
  <c r="N70" i="16"/>
  <c r="K78" i="16"/>
  <c r="O79" i="16"/>
  <c r="O116" i="16"/>
  <c r="K114" i="16"/>
  <c r="M118" i="16"/>
  <c r="O118" i="16"/>
  <c r="N15" i="16"/>
  <c r="M20" i="16"/>
  <c r="N22" i="16"/>
  <c r="J24" i="16"/>
  <c r="O24" i="16" s="1"/>
  <c r="O31" i="16"/>
  <c r="N31" i="16"/>
  <c r="M45" i="16"/>
  <c r="J44" i="16"/>
  <c r="M44" i="16" s="1"/>
  <c r="O46" i="16"/>
  <c r="N46" i="16"/>
  <c r="K45" i="16"/>
  <c r="O57" i="16"/>
  <c r="N57" i="16"/>
  <c r="K56" i="16"/>
  <c r="M61" i="16"/>
  <c r="J69" i="16"/>
  <c r="M70" i="16"/>
  <c r="O85" i="16"/>
  <c r="K84" i="16"/>
  <c r="J115" i="16"/>
  <c r="J123" i="16"/>
  <c r="O124" i="16"/>
  <c r="M31" i="16"/>
  <c r="M46" i="16"/>
  <c r="K64" i="16"/>
  <c r="O70" i="16"/>
  <c r="L89" i="16"/>
  <c r="L88" i="16" s="1"/>
  <c r="L50" i="16" s="1"/>
  <c r="L130" i="16" s="1"/>
  <c r="H94" i="16"/>
  <c r="H120" i="16"/>
  <c r="G116" i="16"/>
  <c r="G114" i="16" s="1"/>
  <c r="G112" i="16" s="1"/>
  <c r="G111" i="16" s="1"/>
  <c r="O123" i="16"/>
  <c r="O127" i="16"/>
  <c r="N127" i="16"/>
  <c r="O126" i="16"/>
  <c r="M65" i="16"/>
  <c r="O80" i="16"/>
  <c r="N86" i="16"/>
  <c r="N92" i="16"/>
  <c r="G124" i="16"/>
  <c r="G123" i="16" s="1"/>
  <c r="G122" i="16" s="1"/>
  <c r="H125" i="16"/>
  <c r="O66" i="16"/>
  <c r="N71" i="16"/>
  <c r="J84" i="16"/>
  <c r="J90" i="16"/>
  <c r="M94" i="16"/>
  <c r="M95" i="16"/>
  <c r="O95" i="16"/>
  <c r="N95" i="16"/>
  <c r="J100" i="16"/>
  <c r="N119" i="16"/>
  <c r="M119" i="16"/>
  <c r="H126" i="16"/>
  <c r="M126" i="16" s="1"/>
  <c r="H82" i="16"/>
  <c r="N83" i="16"/>
  <c r="H86" i="16"/>
  <c r="N87" i="16"/>
  <c r="H92" i="16"/>
  <c r="H102" i="16"/>
  <c r="N103" i="16"/>
  <c r="F49" i="15"/>
  <c r="F102" i="15" s="1"/>
  <c r="G102" i="15"/>
  <c r="K100" i="15"/>
  <c r="K26" i="15"/>
  <c r="J98" i="15"/>
  <c r="K24" i="15"/>
  <c r="H30" i="15"/>
  <c r="H42" i="15"/>
  <c r="H76" i="15"/>
  <c r="K77" i="15"/>
  <c r="K82" i="15"/>
  <c r="H88" i="15"/>
  <c r="K89" i="15"/>
  <c r="K25" i="15"/>
  <c r="H35" i="15"/>
  <c r="K36" i="15"/>
  <c r="K60" i="15"/>
  <c r="J59" i="15"/>
  <c r="K15" i="15"/>
  <c r="H14" i="15"/>
  <c r="J18" i="15"/>
  <c r="K72" i="15"/>
  <c r="K96" i="15"/>
  <c r="H95" i="15"/>
  <c r="K29" i="15"/>
  <c r="K34" i="15"/>
  <c r="H33" i="15"/>
  <c r="H19" i="15"/>
  <c r="K20" i="15"/>
  <c r="K40" i="15"/>
  <c r="H39" i="15"/>
  <c r="H41" i="15"/>
  <c r="F69" i="15"/>
  <c r="F68" i="15" s="1"/>
  <c r="K45" i="15"/>
  <c r="K27" i="15"/>
  <c r="H26" i="15"/>
  <c r="K44" i="15"/>
  <c r="H53" i="15"/>
  <c r="K61" i="15"/>
  <c r="H60" i="15"/>
  <c r="K16" i="15"/>
  <c r="K31" i="15"/>
  <c r="K37" i="15"/>
  <c r="K43" i="15"/>
  <c r="K54" i="15"/>
  <c r="K66" i="15"/>
  <c r="J71" i="15"/>
  <c r="K97" i="15"/>
  <c r="K22" i="15"/>
  <c r="H21" i="15"/>
  <c r="H65" i="15"/>
  <c r="K19" i="15"/>
  <c r="K42" i="15"/>
  <c r="K48" i="15"/>
  <c r="K53" i="15"/>
  <c r="K65" i="15"/>
  <c r="K76" i="15"/>
  <c r="J81" i="15"/>
  <c r="H72" i="15"/>
  <c r="H82" i="15"/>
  <c r="H92" i="15"/>
  <c r="H100" i="15"/>
  <c r="Z98" i="14"/>
  <c r="R98" i="14"/>
  <c r="R97" i="14" s="1"/>
  <c r="R96" i="14" s="1"/>
  <c r="P98" i="14"/>
  <c r="P97" i="14" s="1"/>
  <c r="P96" i="14" s="1"/>
  <c r="Y98" i="14"/>
  <c r="X98" i="14"/>
  <c r="L97" i="14"/>
  <c r="X53" i="14"/>
  <c r="Y72" i="14"/>
  <c r="P72" i="14"/>
  <c r="X72" i="14"/>
  <c r="R72" i="14"/>
  <c r="Z72" i="14"/>
  <c r="G129" i="14"/>
  <c r="K129" i="14" s="1"/>
  <c r="K130" i="14"/>
  <c r="X152" i="14"/>
  <c r="L151" i="14"/>
  <c r="Z151" i="14" s="1"/>
  <c r="R152" i="14"/>
  <c r="R151" i="14" s="1"/>
  <c r="R150" i="14" s="1"/>
  <c r="R149" i="14" s="1"/>
  <c r="Z152" i="14"/>
  <c r="P152" i="14"/>
  <c r="P151" i="14" s="1"/>
  <c r="P150" i="14" s="1"/>
  <c r="P149" i="14" s="1"/>
  <c r="Y152" i="14"/>
  <c r="AB11" i="14"/>
  <c r="Y27" i="14"/>
  <c r="P27" i="14"/>
  <c r="X27" i="14"/>
  <c r="Z27" i="14"/>
  <c r="R27" i="14"/>
  <c r="X76" i="14"/>
  <c r="Z76" i="14"/>
  <c r="Y76" i="14"/>
  <c r="V146" i="14"/>
  <c r="Z147" i="14"/>
  <c r="AA173" i="14"/>
  <c r="U68" i="14"/>
  <c r="AB68" i="14"/>
  <c r="Z85" i="14"/>
  <c r="R85" i="14"/>
  <c r="Y85" i="14"/>
  <c r="X85" i="14"/>
  <c r="X128" i="14"/>
  <c r="L127" i="14"/>
  <c r="R128" i="14"/>
  <c r="R127" i="14" s="1"/>
  <c r="R126" i="14" s="1"/>
  <c r="R125" i="14" s="1"/>
  <c r="Z128" i="14"/>
  <c r="P128" i="14"/>
  <c r="P127" i="14" s="1"/>
  <c r="P126" i="14" s="1"/>
  <c r="P125" i="14" s="1"/>
  <c r="Y128" i="14"/>
  <c r="L170" i="14"/>
  <c r="Z170" i="14" s="1"/>
  <c r="Y171" i="14"/>
  <c r="L222" i="14"/>
  <c r="Y223" i="14"/>
  <c r="P40" i="14"/>
  <c r="P39" i="14" s="1"/>
  <c r="K53" i="14"/>
  <c r="W48" i="14"/>
  <c r="P85" i="14"/>
  <c r="Y86" i="14"/>
  <c r="P86" i="14"/>
  <c r="X86" i="14"/>
  <c r="R86" i="14"/>
  <c r="Z86" i="14"/>
  <c r="N124" i="14"/>
  <c r="N123" i="14" s="1"/>
  <c r="L186" i="14"/>
  <c r="Y186" i="14" s="1"/>
  <c r="Y187" i="14"/>
  <c r="X187" i="14"/>
  <c r="K198" i="14"/>
  <c r="Y26" i="14"/>
  <c r="P26" i="14"/>
  <c r="Z26" i="14"/>
  <c r="X26" i="14"/>
  <c r="X69" i="14"/>
  <c r="T47" i="14"/>
  <c r="R26" i="14"/>
  <c r="Z92" i="14"/>
  <c r="R92" i="14"/>
  <c r="P92" i="14"/>
  <c r="Y92" i="14"/>
  <c r="K101" i="14"/>
  <c r="I100" i="14"/>
  <c r="I99" i="14" s="1"/>
  <c r="V169" i="14"/>
  <c r="Z41" i="14"/>
  <c r="V40" i="14"/>
  <c r="H10" i="14"/>
  <c r="H9" i="14" s="1"/>
  <c r="H8" i="14" s="1"/>
  <c r="Z23" i="14"/>
  <c r="R23" i="14"/>
  <c r="X23" i="14"/>
  <c r="Y23" i="14"/>
  <c r="P23" i="14"/>
  <c r="P22" i="14" s="1"/>
  <c r="L22" i="14"/>
  <c r="Y24" i="14"/>
  <c r="P24" i="14"/>
  <c r="X24" i="14"/>
  <c r="R24" i="14"/>
  <c r="Z37" i="14"/>
  <c r="R37" i="14"/>
  <c r="P37" i="14"/>
  <c r="X37" i="14"/>
  <c r="Y37" i="14"/>
  <c r="Z50" i="14"/>
  <c r="R50" i="14"/>
  <c r="Y50" i="14"/>
  <c r="P50" i="14"/>
  <c r="P49" i="14" s="1"/>
  <c r="L49" i="14"/>
  <c r="X50" i="14"/>
  <c r="Y51" i="14"/>
  <c r="P51" i="14"/>
  <c r="X51" i="14"/>
  <c r="R51" i="14"/>
  <c r="Z51" i="14"/>
  <c r="X52" i="14"/>
  <c r="R52" i="14"/>
  <c r="P52" i="14"/>
  <c r="Z78" i="14"/>
  <c r="R78" i="14"/>
  <c r="R76" i="14" s="1"/>
  <c r="Y78" i="14"/>
  <c r="P78" i="14"/>
  <c r="P76" i="14" s="1"/>
  <c r="X78" i="14"/>
  <c r="Y81" i="14"/>
  <c r="P81" i="14"/>
  <c r="X81" i="14"/>
  <c r="L80" i="14"/>
  <c r="Y80" i="14" s="1"/>
  <c r="R81" i="14"/>
  <c r="J124" i="14"/>
  <c r="J123" i="14" s="1"/>
  <c r="T137" i="14"/>
  <c r="AA138" i="14"/>
  <c r="G153" i="14"/>
  <c r="K153" i="14" s="1"/>
  <c r="K154" i="14"/>
  <c r="V177" i="14"/>
  <c r="K183" i="14"/>
  <c r="I182" i="14"/>
  <c r="I181" i="14" s="1"/>
  <c r="I10" i="14"/>
  <c r="I9" i="14" s="1"/>
  <c r="Y14" i="14"/>
  <c r="P14" i="14"/>
  <c r="X14" i="14"/>
  <c r="Z14" i="14"/>
  <c r="R14" i="14"/>
  <c r="L12" i="14"/>
  <c r="Z15" i="14"/>
  <c r="R15" i="14"/>
  <c r="X15" i="14"/>
  <c r="Y15" i="14"/>
  <c r="P15" i="14"/>
  <c r="Y16" i="14"/>
  <c r="P16" i="14"/>
  <c r="X16" i="14"/>
  <c r="Z16" i="14"/>
  <c r="X49" i="14"/>
  <c r="Z55" i="14"/>
  <c r="R55" i="14"/>
  <c r="P55" i="14"/>
  <c r="L53" i="14"/>
  <c r="Y53" i="14" s="1"/>
  <c r="X55" i="14"/>
  <c r="Y63" i="14"/>
  <c r="P63" i="14"/>
  <c r="X63" i="14"/>
  <c r="R63" i="14"/>
  <c r="Z63" i="14"/>
  <c r="Y70" i="14"/>
  <c r="P70" i="14"/>
  <c r="X70" i="14"/>
  <c r="R70" i="14"/>
  <c r="R69" i="14" s="1"/>
  <c r="Z70" i="14"/>
  <c r="L69" i="14"/>
  <c r="Y79" i="14"/>
  <c r="P79" i="14"/>
  <c r="X79" i="14"/>
  <c r="Z79" i="14"/>
  <c r="R79" i="14"/>
  <c r="X92" i="14"/>
  <c r="AA104" i="14"/>
  <c r="Y104" i="14"/>
  <c r="T7" i="14"/>
  <c r="Z110" i="14"/>
  <c r="R110" i="14"/>
  <c r="R109" i="14" s="1"/>
  <c r="R108" i="14" s="1"/>
  <c r="Y110" i="14"/>
  <c r="P110" i="14"/>
  <c r="P109" i="14" s="1"/>
  <c r="P108" i="14" s="1"/>
  <c r="L109" i="14"/>
  <c r="X110" i="14"/>
  <c r="AA194" i="14"/>
  <c r="T193" i="14"/>
  <c r="R252" i="14"/>
  <c r="R251" i="14" s="1"/>
  <c r="X17" i="14"/>
  <c r="Z19" i="14"/>
  <c r="R19" i="14"/>
  <c r="P19" i="14"/>
  <c r="Y19" i="14"/>
  <c r="AA22" i="14"/>
  <c r="X22" i="14"/>
  <c r="Q30" i="14"/>
  <c r="Z35" i="14"/>
  <c r="R35" i="14"/>
  <c r="P35" i="14"/>
  <c r="X35" i="14"/>
  <c r="Y35" i="14"/>
  <c r="O38" i="14"/>
  <c r="O8" i="14" s="1"/>
  <c r="F48" i="14"/>
  <c r="Z65" i="14"/>
  <c r="R65" i="14"/>
  <c r="Y65" i="14"/>
  <c r="P65" i="14"/>
  <c r="X65" i="14"/>
  <c r="Z94" i="14"/>
  <c r="V100" i="14"/>
  <c r="AB101" i="14"/>
  <c r="K108" i="14"/>
  <c r="Z180" i="14"/>
  <c r="R180" i="14"/>
  <c r="R179" i="14" s="1"/>
  <c r="R178" i="14" s="1"/>
  <c r="R177" i="14" s="1"/>
  <c r="Y180" i="14"/>
  <c r="P180" i="14"/>
  <c r="P179" i="14" s="1"/>
  <c r="P178" i="14" s="1"/>
  <c r="P177" i="14" s="1"/>
  <c r="X180" i="14"/>
  <c r="L179" i="14"/>
  <c r="X179" i="14" s="1"/>
  <c r="Q189" i="14"/>
  <c r="AA190" i="14"/>
  <c r="AB255" i="14"/>
  <c r="V254" i="14"/>
  <c r="P17" i="14"/>
  <c r="Z17" i="14"/>
  <c r="Z25" i="14"/>
  <c r="X25" i="14"/>
  <c r="Y25" i="14"/>
  <c r="T30" i="14"/>
  <c r="Z49" i="14"/>
  <c r="AB49" i="14"/>
  <c r="V48" i="14"/>
  <c r="Z64" i="14"/>
  <c r="R64" i="14"/>
  <c r="Y64" i="14"/>
  <c r="P64" i="14"/>
  <c r="X87" i="14"/>
  <c r="Y88" i="14"/>
  <c r="P88" i="14"/>
  <c r="P87" i="14" s="1"/>
  <c r="X88" i="14"/>
  <c r="R88" i="14"/>
  <c r="Y89" i="14"/>
  <c r="P89" i="14"/>
  <c r="X89" i="14"/>
  <c r="R89" i="14"/>
  <c r="Z89" i="14"/>
  <c r="X90" i="14"/>
  <c r="R90" i="14"/>
  <c r="Z90" i="14"/>
  <c r="T95" i="14"/>
  <c r="Z104" i="14"/>
  <c r="O104" i="14"/>
  <c r="O7" i="14" s="1"/>
  <c r="O94" i="14"/>
  <c r="U104" i="14"/>
  <c r="U7" i="14" s="1"/>
  <c r="U94" i="14"/>
  <c r="K109" i="14"/>
  <c r="H108" i="14"/>
  <c r="X109" i="14"/>
  <c r="Q108" i="14"/>
  <c r="T125" i="14"/>
  <c r="AA126" i="14"/>
  <c r="V134" i="14"/>
  <c r="Z135" i="14"/>
  <c r="T149" i="14"/>
  <c r="AA150" i="14"/>
  <c r="V158" i="14"/>
  <c r="K162" i="14"/>
  <c r="AA174" i="14"/>
  <c r="K181" i="14"/>
  <c r="V181" i="14"/>
  <c r="AA185" i="14"/>
  <c r="Z204" i="14"/>
  <c r="R204" i="14"/>
  <c r="R203" i="14" s="1"/>
  <c r="R202" i="14" s="1"/>
  <c r="R201" i="14" s="1"/>
  <c r="P204" i="14"/>
  <c r="P203" i="14" s="1"/>
  <c r="P202" i="14" s="1"/>
  <c r="P201" i="14" s="1"/>
  <c r="L203" i="14"/>
  <c r="Z203" i="14" s="1"/>
  <c r="X204" i="14"/>
  <c r="Y204" i="14"/>
  <c r="Z250" i="14"/>
  <c r="R250" i="14"/>
  <c r="R249" i="14" s="1"/>
  <c r="R248" i="14" s="1"/>
  <c r="R247" i="14" s="1"/>
  <c r="Y250" i="14"/>
  <c r="P250" i="14"/>
  <c r="P249" i="14" s="1"/>
  <c r="P248" i="14" s="1"/>
  <c r="P247" i="14" s="1"/>
  <c r="L249" i="14"/>
  <c r="X250" i="14"/>
  <c r="U12" i="14"/>
  <c r="U11" i="14" s="1"/>
  <c r="U10" i="14" s="1"/>
  <c r="U9" i="14" s="1"/>
  <c r="Z36" i="14"/>
  <c r="R36" i="14"/>
  <c r="Y36" i="14"/>
  <c r="P36" i="14"/>
  <c r="S53" i="14"/>
  <c r="S48" i="14" s="1"/>
  <c r="AB62" i="14"/>
  <c r="S95" i="14"/>
  <c r="S124" i="14"/>
  <c r="S123" i="14" s="1"/>
  <c r="X163" i="14"/>
  <c r="I190" i="14"/>
  <c r="I189" i="14" s="1"/>
  <c r="K191" i="14"/>
  <c r="Q10" i="14"/>
  <c r="Z13" i="14"/>
  <c r="R13" i="14"/>
  <c r="Y13" i="14"/>
  <c r="P13" i="14"/>
  <c r="R17" i="14"/>
  <c r="Z22" i="14"/>
  <c r="P25" i="14"/>
  <c r="K31" i="14"/>
  <c r="I47" i="14"/>
  <c r="I38" i="14" s="1"/>
  <c r="Z58" i="14"/>
  <c r="R58" i="14"/>
  <c r="Y58" i="14"/>
  <c r="P58" i="14"/>
  <c r="X58" i="14"/>
  <c r="W68" i="14"/>
  <c r="Y87" i="14"/>
  <c r="P90" i="14"/>
  <c r="W95" i="14"/>
  <c r="K100" i="14"/>
  <c r="H104" i="14"/>
  <c r="H94" i="14"/>
  <c r="K94" i="14" s="1"/>
  <c r="V113" i="14"/>
  <c r="L116" i="14"/>
  <c r="Y117" i="14"/>
  <c r="P117" i="14"/>
  <c r="P116" i="14" s="1"/>
  <c r="P115" i="14" s="1"/>
  <c r="P113" i="14" s="1"/>
  <c r="P111" i="14" s="1"/>
  <c r="X117" i="14"/>
  <c r="Z117" i="14"/>
  <c r="R117" i="14"/>
  <c r="R116" i="14" s="1"/>
  <c r="R115" i="14" s="1"/>
  <c r="R113" i="14" s="1"/>
  <c r="R111" i="14" s="1"/>
  <c r="F124" i="14"/>
  <c r="F123" i="14" s="1"/>
  <c r="F120" i="14" s="1"/>
  <c r="X140" i="14"/>
  <c r="L139" i="14"/>
  <c r="X139" i="14" s="1"/>
  <c r="R140" i="14"/>
  <c r="R139" i="14" s="1"/>
  <c r="R138" i="14" s="1"/>
  <c r="R137" i="14" s="1"/>
  <c r="Z140" i="14"/>
  <c r="P140" i="14"/>
  <c r="P139" i="14" s="1"/>
  <c r="P138" i="14" s="1"/>
  <c r="P137" i="14" s="1"/>
  <c r="G141" i="14"/>
  <c r="K141" i="14" s="1"/>
  <c r="K142" i="14"/>
  <c r="K166" i="14"/>
  <c r="G165" i="14"/>
  <c r="K165" i="14" s="1"/>
  <c r="Z167" i="14"/>
  <c r="V166" i="14"/>
  <c r="K210" i="14"/>
  <c r="H209" i="14"/>
  <c r="H124" i="14" s="1"/>
  <c r="H123" i="14" s="1"/>
  <c r="H120" i="14" s="1"/>
  <c r="T235" i="14"/>
  <c r="Y17" i="14"/>
  <c r="AA48" i="14"/>
  <c r="Y69" i="14"/>
  <c r="W104" i="14"/>
  <c r="W7" i="14" s="1"/>
  <c r="W94" i="14"/>
  <c r="U124" i="14"/>
  <c r="U123" i="14" s="1"/>
  <c r="K12" i="14"/>
  <c r="G11" i="14"/>
  <c r="N10" i="14"/>
  <c r="N9" i="14" s="1"/>
  <c r="N8" i="14" s="1"/>
  <c r="Y20" i="14"/>
  <c r="P20" i="14"/>
  <c r="Z20" i="14"/>
  <c r="R20" i="14"/>
  <c r="X20" i="14"/>
  <c r="Z21" i="14"/>
  <c r="R21" i="14"/>
  <c r="X21" i="14"/>
  <c r="Y21" i="14"/>
  <c r="P21" i="14"/>
  <c r="AA31" i="14"/>
  <c r="K41" i="14"/>
  <c r="J40" i="14"/>
  <c r="J39" i="14" s="1"/>
  <c r="J38" i="14" s="1"/>
  <c r="X43" i="14"/>
  <c r="L40" i="14"/>
  <c r="Y57" i="14"/>
  <c r="P57" i="14"/>
  <c r="X57" i="14"/>
  <c r="R57" i="14"/>
  <c r="Y59" i="14"/>
  <c r="P59" i="14"/>
  <c r="X59" i="14"/>
  <c r="Z59" i="14"/>
  <c r="F68" i="14"/>
  <c r="AB80" i="14"/>
  <c r="Z93" i="14"/>
  <c r="R93" i="14"/>
  <c r="Y93" i="14"/>
  <c r="P93" i="14"/>
  <c r="X93" i="14"/>
  <c r="X94" i="14"/>
  <c r="I95" i="14"/>
  <c r="K95" i="14" s="1"/>
  <c r="Y102" i="14"/>
  <c r="P102" i="14"/>
  <c r="P101" i="14" s="1"/>
  <c r="P100" i="14" s="1"/>
  <c r="P99" i="14" s="1"/>
  <c r="X102" i="14"/>
  <c r="Z102" i="14"/>
  <c r="L101" i="14"/>
  <c r="Z101" i="14" s="1"/>
  <c r="R105" i="14"/>
  <c r="O124" i="14"/>
  <c r="O123" i="14" s="1"/>
  <c r="Z176" i="14"/>
  <c r="R176" i="14"/>
  <c r="R175" i="14" s="1"/>
  <c r="R174" i="14" s="1"/>
  <c r="R173" i="14" s="1"/>
  <c r="Y176" i="14"/>
  <c r="P176" i="14"/>
  <c r="P175" i="14" s="1"/>
  <c r="P174" i="14" s="1"/>
  <c r="P173" i="14" s="1"/>
  <c r="L175" i="14"/>
  <c r="X176" i="14"/>
  <c r="Z184" i="14"/>
  <c r="R184" i="14"/>
  <c r="R183" i="14" s="1"/>
  <c r="R182" i="14" s="1"/>
  <c r="R181" i="14" s="1"/>
  <c r="Y184" i="14"/>
  <c r="P184" i="14"/>
  <c r="P183" i="14" s="1"/>
  <c r="P182" i="14" s="1"/>
  <c r="P181" i="14" s="1"/>
  <c r="X184" i="14"/>
  <c r="L183" i="14"/>
  <c r="AA186" i="14"/>
  <c r="G194" i="14"/>
  <c r="K195" i="14"/>
  <c r="Z196" i="14"/>
  <c r="R196" i="14"/>
  <c r="R195" i="14" s="1"/>
  <c r="R194" i="14" s="1"/>
  <c r="R193" i="14" s="1"/>
  <c r="Y196" i="14"/>
  <c r="X196" i="14"/>
  <c r="L195" i="14"/>
  <c r="P196" i="14"/>
  <c r="P195" i="14" s="1"/>
  <c r="P194" i="14" s="1"/>
  <c r="P193" i="14" s="1"/>
  <c r="V197" i="14"/>
  <c r="Z207" i="14"/>
  <c r="V206" i="14"/>
  <c r="L214" i="14"/>
  <c r="Y215" i="14"/>
  <c r="X215" i="14"/>
  <c r="Z215" i="14"/>
  <c r="V214" i="14"/>
  <c r="G226" i="14"/>
  <c r="K227" i="14"/>
  <c r="AB257" i="14"/>
  <c r="G258" i="14"/>
  <c r="K259" i="14"/>
  <c r="Y286" i="14"/>
  <c r="T280" i="14"/>
  <c r="K190" i="14"/>
  <c r="G189" i="14"/>
  <c r="K189" i="14" s="1"/>
  <c r="Y265" i="14"/>
  <c r="AA265" i="14"/>
  <c r="T264" i="14"/>
  <c r="U280" i="14"/>
  <c r="U277" i="14" s="1"/>
  <c r="U270" i="14" s="1"/>
  <c r="U267" i="14" s="1"/>
  <c r="Z301" i="14"/>
  <c r="Y301" i="14"/>
  <c r="X301" i="14"/>
  <c r="L300" i="14"/>
  <c r="Z300" i="14" s="1"/>
  <c r="V30" i="14"/>
  <c r="P34" i="14"/>
  <c r="Y34" i="14"/>
  <c r="AB43" i="14"/>
  <c r="U49" i="14"/>
  <c r="U48" i="14" s="1"/>
  <c r="U47" i="14" s="1"/>
  <c r="U38" i="14" s="1"/>
  <c r="AA53" i="14"/>
  <c r="AA62" i="14"/>
  <c r="I68" i="14"/>
  <c r="Q68" i="14"/>
  <c r="Q47" i="14" s="1"/>
  <c r="S69" i="14"/>
  <c r="X71" i="14"/>
  <c r="Y71" i="14"/>
  <c r="P73" i="14"/>
  <c r="X75" i="14"/>
  <c r="K76" i="14"/>
  <c r="G68" i="14"/>
  <c r="AB76" i="14"/>
  <c r="W76" i="14"/>
  <c r="AA80" i="14"/>
  <c r="P82" i="14"/>
  <c r="X84" i="14"/>
  <c r="S87" i="14"/>
  <c r="K96" i="14"/>
  <c r="J95" i="14"/>
  <c r="J8" i="14" s="1"/>
  <c r="X104" i="14"/>
  <c r="I114" i="14"/>
  <c r="I112" i="14" s="1"/>
  <c r="T112" i="14"/>
  <c r="Y119" i="14"/>
  <c r="P119" i="14"/>
  <c r="P118" i="14" s="1"/>
  <c r="P114" i="14" s="1"/>
  <c r="P112" i="14" s="1"/>
  <c r="X119" i="14"/>
  <c r="Z119" i="14"/>
  <c r="L118" i="14"/>
  <c r="V126" i="14"/>
  <c r="Z127" i="14"/>
  <c r="T129" i="14"/>
  <c r="AA130" i="14"/>
  <c r="AA131" i="14"/>
  <c r="Q133" i="14"/>
  <c r="G134" i="14"/>
  <c r="V138" i="14"/>
  <c r="T141" i="14"/>
  <c r="AA142" i="14"/>
  <c r="AA143" i="14"/>
  <c r="Q145" i="14"/>
  <c r="G146" i="14"/>
  <c r="V150" i="14"/>
  <c r="T153" i="14"/>
  <c r="AA154" i="14"/>
  <c r="AA155" i="14"/>
  <c r="Q157" i="14"/>
  <c r="G158" i="14"/>
  <c r="K161" i="14"/>
  <c r="Q162" i="14"/>
  <c r="AA165" i="14"/>
  <c r="Q165" i="14"/>
  <c r="AA167" i="14"/>
  <c r="K170" i="14"/>
  <c r="AA170" i="14"/>
  <c r="T169" i="14"/>
  <c r="K175" i="14"/>
  <c r="K174" i="14" s="1"/>
  <c r="K173" i="14" s="1"/>
  <c r="T197" i="14"/>
  <c r="Q197" i="14"/>
  <c r="V201" i="14"/>
  <c r="X207" i="14"/>
  <c r="Z208" i="14"/>
  <c r="R208" i="14"/>
  <c r="R207" i="14" s="1"/>
  <c r="R206" i="14" s="1"/>
  <c r="R205" i="14" s="1"/>
  <c r="L207" i="14"/>
  <c r="X208" i="14"/>
  <c r="H213" i="14"/>
  <c r="K214" i="14"/>
  <c r="Q213" i="14"/>
  <c r="X214" i="14"/>
  <c r="Z224" i="14"/>
  <c r="R224" i="14"/>
  <c r="R223" i="14" s="1"/>
  <c r="R222" i="14" s="1"/>
  <c r="R221" i="14" s="1"/>
  <c r="P224" i="14"/>
  <c r="P223" i="14" s="1"/>
  <c r="P222" i="14" s="1"/>
  <c r="P221" i="14" s="1"/>
  <c r="Y224" i="14"/>
  <c r="X224" i="14"/>
  <c r="L243" i="14"/>
  <c r="Z244" i="14"/>
  <c r="R244" i="14"/>
  <c r="R243" i="14" s="1"/>
  <c r="R242" i="14" s="1"/>
  <c r="R241" i="14" s="1"/>
  <c r="Y244" i="14"/>
  <c r="P244" i="14"/>
  <c r="P243" i="14" s="1"/>
  <c r="Z228" i="14"/>
  <c r="R228" i="14"/>
  <c r="R227" i="14" s="1"/>
  <c r="R226" i="14" s="1"/>
  <c r="R225" i="14" s="1"/>
  <c r="P228" i="14"/>
  <c r="P227" i="14" s="1"/>
  <c r="P226" i="14" s="1"/>
  <c r="P225" i="14" s="1"/>
  <c r="Y228" i="14"/>
  <c r="X228" i="14"/>
  <c r="L227" i="14"/>
  <c r="K245" i="14"/>
  <c r="G242" i="14"/>
  <c r="X32" i="14"/>
  <c r="L31" i="14"/>
  <c r="X31" i="14" s="1"/>
  <c r="Y32" i="14"/>
  <c r="AA43" i="14"/>
  <c r="U53" i="14"/>
  <c r="X60" i="14"/>
  <c r="Y60" i="14"/>
  <c r="Z69" i="14"/>
  <c r="AA76" i="14"/>
  <c r="Z87" i="14"/>
  <c r="U95" i="14"/>
  <c r="Q99" i="14"/>
  <c r="AA100" i="14"/>
  <c r="Z103" i="14"/>
  <c r="R103" i="14"/>
  <c r="R101" i="14" s="1"/>
  <c r="R100" i="14" s="1"/>
  <c r="R99" i="14" s="1"/>
  <c r="Y103" i="14"/>
  <c r="X103" i="14"/>
  <c r="AA118" i="14"/>
  <c r="W124" i="14"/>
  <c r="W123" i="14" s="1"/>
  <c r="Y127" i="14"/>
  <c r="Z171" i="14"/>
  <c r="AA175" i="14"/>
  <c r="K178" i="14"/>
  <c r="G177" i="14"/>
  <c r="K177" i="14" s="1"/>
  <c r="K185" i="14"/>
  <c r="Q193" i="14"/>
  <c r="K197" i="14"/>
  <c r="K211" i="14"/>
  <c r="Z211" i="14"/>
  <c r="V210" i="14"/>
  <c r="Q221" i="14"/>
  <c r="X222" i="14"/>
  <c r="AB233" i="14"/>
  <c r="V232" i="14"/>
  <c r="L236" i="14"/>
  <c r="U252" i="14"/>
  <c r="U251" i="14" s="1"/>
  <c r="AA258" i="14"/>
  <c r="Q257" i="14"/>
  <c r="Z260" i="14"/>
  <c r="R260" i="14"/>
  <c r="R259" i="14" s="1"/>
  <c r="R258" i="14" s="1"/>
  <c r="R257" i="14" s="1"/>
  <c r="P260" i="14"/>
  <c r="P259" i="14" s="1"/>
  <c r="P258" i="14" s="1"/>
  <c r="P257" i="14" s="1"/>
  <c r="L259" i="14"/>
  <c r="Y260" i="14"/>
  <c r="AB7" i="14"/>
  <c r="T11" i="14"/>
  <c r="P32" i="14"/>
  <c r="P31" i="14" s="1"/>
  <c r="P30" i="14" s="1"/>
  <c r="Z32" i="14"/>
  <c r="X34" i="14"/>
  <c r="K43" i="14"/>
  <c r="G40" i="14"/>
  <c r="P60" i="14"/>
  <c r="Z60" i="14"/>
  <c r="S62" i="14"/>
  <c r="X73" i="14"/>
  <c r="Y73" i="14"/>
  <c r="S80" i="14"/>
  <c r="X82" i="14"/>
  <c r="Y82" i="14"/>
  <c r="Z97" i="14"/>
  <c r="V96" i="14"/>
  <c r="K99" i="14"/>
  <c r="P103" i="14"/>
  <c r="Y105" i="14"/>
  <c r="T94" i="14"/>
  <c r="Y106" i="14"/>
  <c r="P106" i="14"/>
  <c r="P105" i="14" s="1"/>
  <c r="X106" i="14"/>
  <c r="Q112" i="14"/>
  <c r="T133" i="14"/>
  <c r="AA134" i="14"/>
  <c r="T145" i="14"/>
  <c r="AA146" i="14"/>
  <c r="T157" i="14"/>
  <c r="AA158" i="14"/>
  <c r="Z183" i="14"/>
  <c r="X186" i="14"/>
  <c r="AA187" i="14"/>
  <c r="K206" i="14"/>
  <c r="Y216" i="14"/>
  <c r="P216" i="14"/>
  <c r="P215" i="14" s="1"/>
  <c r="P214" i="14" s="1"/>
  <c r="P213" i="14" s="1"/>
  <c r="X216" i="14"/>
  <c r="Z216" i="14"/>
  <c r="T282" i="14"/>
  <c r="X28" i="14"/>
  <c r="Y28" i="14"/>
  <c r="K30" i="14"/>
  <c r="R34" i="14"/>
  <c r="R31" i="14" s="1"/>
  <c r="R30" i="14" s="1"/>
  <c r="T39" i="14"/>
  <c r="AA41" i="14"/>
  <c r="Z42" i="14"/>
  <c r="R42" i="14"/>
  <c r="R41" i="14" s="1"/>
  <c r="R40" i="14" s="1"/>
  <c r="R39" i="14" s="1"/>
  <c r="X42" i="14"/>
  <c r="Z54" i="14"/>
  <c r="R54" i="14"/>
  <c r="Y54" i="14"/>
  <c r="P54" i="14"/>
  <c r="Z56" i="14"/>
  <c r="R56" i="14"/>
  <c r="Y56" i="14"/>
  <c r="P56" i="14"/>
  <c r="Y61" i="14"/>
  <c r="P61" i="14"/>
  <c r="X61" i="14"/>
  <c r="Z66" i="14"/>
  <c r="R66" i="14"/>
  <c r="X66" i="14"/>
  <c r="R73" i="14"/>
  <c r="P75" i="14"/>
  <c r="R82" i="14"/>
  <c r="P84" i="14"/>
  <c r="K105" i="14"/>
  <c r="AB105" i="14"/>
  <c r="Z107" i="14"/>
  <c r="R107" i="14"/>
  <c r="Y107" i="14"/>
  <c r="X107" i="14"/>
  <c r="Q113" i="14"/>
  <c r="Z118" i="14"/>
  <c r="AB118" i="14"/>
  <c r="V114" i="14"/>
  <c r="K127" i="14"/>
  <c r="G126" i="14"/>
  <c r="X132" i="14"/>
  <c r="L131" i="14"/>
  <c r="R132" i="14"/>
  <c r="R131" i="14" s="1"/>
  <c r="R130" i="14" s="1"/>
  <c r="R129" i="14" s="1"/>
  <c r="Z132" i="14"/>
  <c r="P132" i="14"/>
  <c r="P131" i="14" s="1"/>
  <c r="P130" i="14" s="1"/>
  <c r="P129" i="14" s="1"/>
  <c r="K139" i="14"/>
  <c r="G138" i="14"/>
  <c r="X144" i="14"/>
  <c r="L143" i="14"/>
  <c r="R144" i="14"/>
  <c r="R143" i="14" s="1"/>
  <c r="R142" i="14" s="1"/>
  <c r="R141" i="14" s="1"/>
  <c r="Z144" i="14"/>
  <c r="P144" i="14"/>
  <c r="P143" i="14" s="1"/>
  <c r="P142" i="14" s="1"/>
  <c r="P141" i="14" s="1"/>
  <c r="K151" i="14"/>
  <c r="G150" i="14"/>
  <c r="X156" i="14"/>
  <c r="L155" i="14"/>
  <c r="X155" i="14" s="1"/>
  <c r="R156" i="14"/>
  <c r="R155" i="14" s="1"/>
  <c r="R154" i="14" s="1"/>
  <c r="R153" i="14" s="1"/>
  <c r="Z156" i="14"/>
  <c r="P156" i="14"/>
  <c r="P155" i="14" s="1"/>
  <c r="P154" i="14" s="1"/>
  <c r="P153" i="14" s="1"/>
  <c r="K163" i="14"/>
  <c r="Z164" i="14"/>
  <c r="R164" i="14"/>
  <c r="R163" i="14" s="1"/>
  <c r="R162" i="14" s="1"/>
  <c r="R161" i="14" s="1"/>
  <c r="L163" i="14"/>
  <c r="X164" i="14"/>
  <c r="Z168" i="14"/>
  <c r="R168" i="14"/>
  <c r="R167" i="14" s="1"/>
  <c r="R166" i="14" s="1"/>
  <c r="R165" i="14" s="1"/>
  <c r="Y168" i="14"/>
  <c r="P168" i="14"/>
  <c r="P167" i="14" s="1"/>
  <c r="P166" i="14" s="1"/>
  <c r="P165" i="14" s="1"/>
  <c r="X168" i="14"/>
  <c r="L167" i="14"/>
  <c r="K171" i="14"/>
  <c r="I170" i="14"/>
  <c r="I169" i="14" s="1"/>
  <c r="I124" i="14" s="1"/>
  <c r="I123" i="14" s="1"/>
  <c r="Z172" i="14"/>
  <c r="R172" i="14"/>
  <c r="R171" i="14" s="1"/>
  <c r="R170" i="14" s="1"/>
  <c r="R169" i="14" s="1"/>
  <c r="Y172" i="14"/>
  <c r="P172" i="14"/>
  <c r="P171" i="14" s="1"/>
  <c r="P170" i="14" s="1"/>
  <c r="P169" i="14" s="1"/>
  <c r="Q173" i="14"/>
  <c r="AA177" i="14"/>
  <c r="Q177" i="14"/>
  <c r="AA179" i="14"/>
  <c r="K182" i="14"/>
  <c r="AA182" i="14"/>
  <c r="T181" i="14"/>
  <c r="Z188" i="14"/>
  <c r="R188" i="14"/>
  <c r="R187" i="14" s="1"/>
  <c r="R186" i="14" s="1"/>
  <c r="R185" i="14" s="1"/>
  <c r="Y188" i="14"/>
  <c r="P188" i="14"/>
  <c r="P187" i="14" s="1"/>
  <c r="P186" i="14" s="1"/>
  <c r="P185" i="14" s="1"/>
  <c r="Z200" i="14"/>
  <c r="R200" i="14"/>
  <c r="R199" i="14" s="1"/>
  <c r="R198" i="14" s="1"/>
  <c r="R197" i="14" s="1"/>
  <c r="P200" i="14"/>
  <c r="P199" i="14" s="1"/>
  <c r="P198" i="14" s="1"/>
  <c r="P197" i="14" s="1"/>
  <c r="Y200" i="14"/>
  <c r="L199" i="14"/>
  <c r="Q209" i="14"/>
  <c r="Z212" i="14"/>
  <c r="R212" i="14"/>
  <c r="R211" i="14" s="1"/>
  <c r="R210" i="14" s="1"/>
  <c r="R209" i="14" s="1"/>
  <c r="L211" i="14"/>
  <c r="X212" i="14"/>
  <c r="Y214" i="14"/>
  <c r="T213" i="14"/>
  <c r="K222" i="14"/>
  <c r="AA222" i="14"/>
  <c r="K223" i="14"/>
  <c r="V226" i="14"/>
  <c r="Z234" i="14"/>
  <c r="R234" i="14"/>
  <c r="R233" i="14" s="1"/>
  <c r="R232" i="14" s="1"/>
  <c r="R231" i="14" s="1"/>
  <c r="R230" i="14" s="1"/>
  <c r="R229" i="14" s="1"/>
  <c r="Y234" i="14"/>
  <c r="P234" i="14"/>
  <c r="P233" i="14" s="1"/>
  <c r="P232" i="14" s="1"/>
  <c r="P231" i="14" s="1"/>
  <c r="P230" i="14" s="1"/>
  <c r="P229" i="14" s="1"/>
  <c r="L233" i="14"/>
  <c r="Z233" i="14" s="1"/>
  <c r="Y237" i="14"/>
  <c r="AA249" i="14"/>
  <c r="Q248" i="14"/>
  <c r="P252" i="14"/>
  <c r="P251" i="14" s="1"/>
  <c r="AB258" i="14"/>
  <c r="F270" i="14"/>
  <c r="F267" i="14" s="1"/>
  <c r="Q271" i="14"/>
  <c r="K111" i="14"/>
  <c r="Y118" i="14"/>
  <c r="K131" i="14"/>
  <c r="K143" i="14"/>
  <c r="X151" i="14"/>
  <c r="K155" i="14"/>
  <c r="X171" i="14"/>
  <c r="Z175" i="14"/>
  <c r="X183" i="14"/>
  <c r="Z187" i="14"/>
  <c r="L190" i="14"/>
  <c r="Z192" i="14"/>
  <c r="R192" i="14"/>
  <c r="R191" i="14" s="1"/>
  <c r="R190" i="14" s="1"/>
  <c r="R189" i="14" s="1"/>
  <c r="X192" i="14"/>
  <c r="Y192" i="14"/>
  <c r="X195" i="14"/>
  <c r="G202" i="14"/>
  <c r="K203" i="14"/>
  <c r="K205" i="14"/>
  <c r="Z220" i="14"/>
  <c r="R220" i="14"/>
  <c r="R219" i="14" s="1"/>
  <c r="R218" i="14" s="1"/>
  <c r="R217" i="14" s="1"/>
  <c r="L219" i="14"/>
  <c r="X220" i="14"/>
  <c r="AA226" i="14"/>
  <c r="T225" i="14"/>
  <c r="F242" i="14"/>
  <c r="F241" i="14" s="1"/>
  <c r="F240" i="14" s="1"/>
  <c r="F239" i="14" s="1"/>
  <c r="F122" i="14" s="1"/>
  <c r="O242" i="14"/>
  <c r="O241" i="14" s="1"/>
  <c r="O240" i="14" s="1"/>
  <c r="O239" i="14" s="1"/>
  <c r="O122" i="14" s="1"/>
  <c r="Y245" i="14"/>
  <c r="T242" i="14"/>
  <c r="Z246" i="14"/>
  <c r="R246" i="14"/>
  <c r="R245" i="14" s="1"/>
  <c r="L245" i="14"/>
  <c r="Y246" i="14"/>
  <c r="P246" i="14"/>
  <c r="P245" i="14" s="1"/>
  <c r="X287" i="14"/>
  <c r="Z287" i="14"/>
  <c r="K114" i="14"/>
  <c r="G112" i="14"/>
  <c r="K112" i="14" s="1"/>
  <c r="T113" i="14"/>
  <c r="X136" i="14"/>
  <c r="L135" i="14"/>
  <c r="Y136" i="14"/>
  <c r="X148" i="14"/>
  <c r="L147" i="14"/>
  <c r="Y148" i="14"/>
  <c r="X160" i="14"/>
  <c r="L159" i="14"/>
  <c r="X159" i="14" s="1"/>
  <c r="Y160" i="14"/>
  <c r="AA163" i="14"/>
  <c r="T162" i="14"/>
  <c r="AA171" i="14"/>
  <c r="AA183" i="14"/>
  <c r="K186" i="14"/>
  <c r="AA199" i="14"/>
  <c r="AA202" i="14"/>
  <c r="T201" i="14"/>
  <c r="AB217" i="14"/>
  <c r="Y220" i="14"/>
  <c r="V221" i="14"/>
  <c r="Z222" i="14"/>
  <c r="X223" i="14"/>
  <c r="I230" i="14"/>
  <c r="I229" i="14" s="1"/>
  <c r="Q232" i="14"/>
  <c r="AA233" i="14"/>
  <c r="S230" i="14"/>
  <c r="S229" i="14" s="1"/>
  <c r="G236" i="14"/>
  <c r="K237" i="14"/>
  <c r="J248" i="14"/>
  <c r="Z249" i="14"/>
  <c r="AB249" i="14"/>
  <c r="V248" i="14"/>
  <c r="O270" i="14"/>
  <c r="O267" i="14" s="1"/>
  <c r="V279" i="14"/>
  <c r="AA195" i="14"/>
  <c r="Q205" i="14"/>
  <c r="AA206" i="14"/>
  <c r="K213" i="14"/>
  <c r="Y222" i="14"/>
  <c r="T221" i="14"/>
  <c r="K231" i="14"/>
  <c r="H230" i="14"/>
  <c r="H229" i="14" s="1"/>
  <c r="Q235" i="14"/>
  <c r="K254" i="14"/>
  <c r="G253" i="14"/>
  <c r="Q254" i="14"/>
  <c r="K274" i="14"/>
  <c r="G273" i="14"/>
  <c r="N270" i="14"/>
  <c r="N267" i="14" s="1"/>
  <c r="V274" i="14"/>
  <c r="Z283" i="14"/>
  <c r="V280" i="14"/>
  <c r="AB283" i="14"/>
  <c r="R281" i="14"/>
  <c r="R278" i="14" s="1"/>
  <c r="R271" i="14" s="1"/>
  <c r="R268" i="14" s="1"/>
  <c r="R121" i="14" s="1"/>
  <c r="Q296" i="14"/>
  <c r="AA297" i="14"/>
  <c r="X297" i="14"/>
  <c r="AA191" i="14"/>
  <c r="Z195" i="14"/>
  <c r="Q201" i="14"/>
  <c r="AA215" i="14"/>
  <c r="X237" i="14"/>
  <c r="H254" i="14"/>
  <c r="H253" i="14" s="1"/>
  <c r="H252" i="14" s="1"/>
  <c r="H251" i="14" s="1"/>
  <c r="K265" i="14"/>
  <c r="G264" i="14"/>
  <c r="V264" i="14"/>
  <c r="AA287" i="14"/>
  <c r="T281" i="14"/>
  <c r="Y287" i="14"/>
  <c r="K297" i="14"/>
  <c r="I296" i="14"/>
  <c r="AA218" i="14"/>
  <c r="T217" i="14"/>
  <c r="Z223" i="14"/>
  <c r="F230" i="14"/>
  <c r="F229" i="14" s="1"/>
  <c r="J270" i="14"/>
  <c r="J267" i="14" s="1"/>
  <c r="T274" i="14"/>
  <c r="L275" i="14"/>
  <c r="Y276" i="14"/>
  <c r="P276" i="14"/>
  <c r="P275" i="14" s="1"/>
  <c r="P274" i="14" s="1"/>
  <c r="P273" i="14" s="1"/>
  <c r="P270" i="14" s="1"/>
  <c r="P267" i="14" s="1"/>
  <c r="X276" i="14"/>
  <c r="Z302" i="14"/>
  <c r="R302" i="14"/>
  <c r="R301" i="14" s="1"/>
  <c r="R300" i="14" s="1"/>
  <c r="R299" i="14" s="1"/>
  <c r="X302" i="14"/>
  <c r="Y302" i="14"/>
  <c r="AB218" i="14"/>
  <c r="Q225" i="14"/>
  <c r="Z237" i="14"/>
  <c r="AB242" i="14"/>
  <c r="K243" i="14"/>
  <c r="U242" i="14"/>
  <c r="U241" i="14" s="1"/>
  <c r="U240" i="14" s="1"/>
  <c r="U239" i="14" s="1"/>
  <c r="U122" i="14" s="1"/>
  <c r="T254" i="14"/>
  <c r="X256" i="14"/>
  <c r="L255" i="14"/>
  <c r="Y256" i="14"/>
  <c r="X259" i="14"/>
  <c r="X266" i="14"/>
  <c r="L265" i="14"/>
  <c r="Y266" i="14"/>
  <c r="R276" i="14"/>
  <c r="R275" i="14" s="1"/>
  <c r="R274" i="14" s="1"/>
  <c r="R273" i="14" s="1"/>
  <c r="R270" i="14" s="1"/>
  <c r="R267" i="14" s="1"/>
  <c r="Q279" i="14"/>
  <c r="L281" i="14"/>
  <c r="X265" i="14"/>
  <c r="K275" i="14"/>
  <c r="I280" i="14"/>
  <c r="K283" i="14"/>
  <c r="Z293" i="14"/>
  <c r="R293" i="14"/>
  <c r="R287" i="14" s="1"/>
  <c r="Y293" i="14"/>
  <c r="P293" i="14"/>
  <c r="P287" i="14" s="1"/>
  <c r="P281" i="14" s="1"/>
  <c r="P278" i="14" s="1"/>
  <c r="P271" i="14" s="1"/>
  <c r="P268" i="14" s="1"/>
  <c r="P121" i="14" s="1"/>
  <c r="J280" i="14"/>
  <c r="J277" i="14" s="1"/>
  <c r="K284" i="14"/>
  <c r="G281" i="14"/>
  <c r="G282" i="14"/>
  <c r="K285" i="14"/>
  <c r="L285" i="14"/>
  <c r="Y291" i="14"/>
  <c r="P291" i="14"/>
  <c r="P285" i="14" s="1"/>
  <c r="P282" i="14" s="1"/>
  <c r="P279" i="14" s="1"/>
  <c r="P272" i="14" s="1"/>
  <c r="P269" i="14" s="1"/>
  <c r="X291" i="14"/>
  <c r="L288" i="14"/>
  <c r="Z294" i="14"/>
  <c r="R294" i="14"/>
  <c r="R288" i="14" s="1"/>
  <c r="R282" i="14" s="1"/>
  <c r="R279" i="14" s="1"/>
  <c r="R272" i="14" s="1"/>
  <c r="R269" i="14" s="1"/>
  <c r="X294" i="14"/>
  <c r="T295" i="14"/>
  <c r="L296" i="14"/>
  <c r="Y297" i="14"/>
  <c r="Y298" i="14"/>
  <c r="P298" i="14"/>
  <c r="P297" i="14" s="1"/>
  <c r="P296" i="14" s="1"/>
  <c r="P295" i="14" s="1"/>
  <c r="X298" i="14"/>
  <c r="Z298" i="14"/>
  <c r="W270" i="14"/>
  <c r="W267" i="14" s="1"/>
  <c r="Z284" i="14"/>
  <c r="V281" i="14"/>
  <c r="K288" i="14"/>
  <c r="AA301" i="14"/>
  <c r="T300" i="14"/>
  <c r="Y283" i="14"/>
  <c r="X285" i="14"/>
  <c r="X292" i="14"/>
  <c r="Z297" i="14"/>
  <c r="V299" i="14"/>
  <c r="AB301" i="14"/>
  <c r="O12" i="13"/>
  <c r="K11" i="13"/>
  <c r="N12" i="13"/>
  <c r="O56" i="13"/>
  <c r="M102" i="13"/>
  <c r="N18" i="13"/>
  <c r="M18" i="13"/>
  <c r="J44" i="13"/>
  <c r="M45" i="13"/>
  <c r="O84" i="13"/>
  <c r="K76" i="13"/>
  <c r="J100" i="13"/>
  <c r="K105" i="13"/>
  <c r="H15" i="13"/>
  <c r="M31" i="13"/>
  <c r="J24" i="13"/>
  <c r="N38" i="13"/>
  <c r="M38" i="13"/>
  <c r="H34" i="13"/>
  <c r="K53" i="13"/>
  <c r="J56" i="13"/>
  <c r="O62" i="13"/>
  <c r="K61" i="13"/>
  <c r="G10" i="13"/>
  <c r="G9" i="13" s="1"/>
  <c r="G8" i="13" s="1"/>
  <c r="L12" i="13"/>
  <c r="L11" i="13" s="1"/>
  <c r="M15" i="13"/>
  <c r="O113" i="13"/>
  <c r="O22" i="13"/>
  <c r="J70" i="13"/>
  <c r="M71" i="13"/>
  <c r="O85" i="13"/>
  <c r="M28" i="13"/>
  <c r="H27" i="13"/>
  <c r="N28" i="13"/>
  <c r="L34" i="13"/>
  <c r="L24" i="13" s="1"/>
  <c r="H44" i="13"/>
  <c r="L106" i="13"/>
  <c r="L104" i="13" s="1"/>
  <c r="L50" i="13" s="1"/>
  <c r="O31" i="13"/>
  <c r="O45" i="13"/>
  <c r="N46" i="13"/>
  <c r="O57" i="13"/>
  <c r="N71" i="13"/>
  <c r="O71" i="13"/>
  <c r="O79" i="13"/>
  <c r="K78" i="13"/>
  <c r="O101" i="13"/>
  <c r="K100" i="13"/>
  <c r="H120" i="13"/>
  <c r="G116" i="13"/>
  <c r="G114" i="13" s="1"/>
  <c r="G112" i="13" s="1"/>
  <c r="G111" i="13" s="1"/>
  <c r="K24" i="13"/>
  <c r="N25" i="13"/>
  <c r="N58" i="13"/>
  <c r="H64" i="13"/>
  <c r="K69" i="13"/>
  <c r="M82" i="13"/>
  <c r="N87" i="13"/>
  <c r="H86" i="13"/>
  <c r="M87" i="13"/>
  <c r="H92" i="13"/>
  <c r="M93" i="13"/>
  <c r="M94" i="13"/>
  <c r="O102" i="13"/>
  <c r="F106" i="13"/>
  <c r="F104" i="13" s="1"/>
  <c r="F50" i="13" s="1"/>
  <c r="F130" i="13" s="1"/>
  <c r="H113" i="13"/>
  <c r="J11" i="13"/>
  <c r="M17" i="13"/>
  <c r="N22" i="13"/>
  <c r="M37" i="13"/>
  <c r="O58" i="13"/>
  <c r="N63" i="13"/>
  <c r="M63" i="13"/>
  <c r="N70" i="13"/>
  <c r="O82" i="13"/>
  <c r="M117" i="13"/>
  <c r="L114" i="13"/>
  <c r="L112" i="13" s="1"/>
  <c r="N127" i="13"/>
  <c r="O127" i="13"/>
  <c r="K126" i="13"/>
  <c r="M16" i="13"/>
  <c r="N17" i="13"/>
  <c r="N31" i="13"/>
  <c r="M36" i="13"/>
  <c r="N37" i="13"/>
  <c r="N45" i="13"/>
  <c r="M48" i="13"/>
  <c r="N59" i="13"/>
  <c r="H58" i="13"/>
  <c r="M59" i="13"/>
  <c r="H62" i="13"/>
  <c r="N65" i="13"/>
  <c r="J65" i="13"/>
  <c r="M66" i="13"/>
  <c r="N93" i="13"/>
  <c r="N96" i="13"/>
  <c r="K95" i="13"/>
  <c r="K109" i="13"/>
  <c r="O110" i="13"/>
  <c r="J114" i="13"/>
  <c r="O114" i="13"/>
  <c r="K112" i="13"/>
  <c r="N119" i="13"/>
  <c r="M119" i="13"/>
  <c r="H125" i="13"/>
  <c r="G124" i="13"/>
  <c r="G123" i="13" s="1"/>
  <c r="G122" i="13" s="1"/>
  <c r="M126" i="13"/>
  <c r="N16" i="13"/>
  <c r="M21" i="13"/>
  <c r="M35" i="13"/>
  <c r="N36" i="13"/>
  <c r="K44" i="13"/>
  <c r="M47" i="13"/>
  <c r="N48" i="13"/>
  <c r="J61" i="13"/>
  <c r="N64" i="13"/>
  <c r="H68" i="13"/>
  <c r="J76" i="13"/>
  <c r="M113" i="13"/>
  <c r="J107" i="13"/>
  <c r="O117" i="13"/>
  <c r="N117" i="13"/>
  <c r="N86" i="13"/>
  <c r="O86" i="13"/>
  <c r="M118" i="13"/>
  <c r="J123" i="13"/>
  <c r="J79" i="13"/>
  <c r="N83" i="13"/>
  <c r="H82" i="13"/>
  <c r="N103" i="13"/>
  <c r="H102" i="13"/>
  <c r="M103" i="13"/>
  <c r="N128" i="13"/>
  <c r="N92" i="13"/>
  <c r="K91" i="13"/>
  <c r="AB96" i="17" l="1"/>
  <c r="Z96" i="17"/>
  <c r="Y300" i="17"/>
  <c r="AA300" i="17"/>
  <c r="L236" i="17"/>
  <c r="X237" i="17"/>
  <c r="Z237" i="17"/>
  <c r="AB125" i="17"/>
  <c r="V124" i="17"/>
  <c r="AB296" i="17"/>
  <c r="Z296" i="17"/>
  <c r="T112" i="17"/>
  <c r="Y112" i="17" s="1"/>
  <c r="Y114" i="17"/>
  <c r="L10" i="17"/>
  <c r="Z11" i="17"/>
  <c r="X300" i="17"/>
  <c r="Z105" i="17"/>
  <c r="X105" i="17"/>
  <c r="Y105" i="17"/>
  <c r="K241" i="17"/>
  <c r="G240" i="17"/>
  <c r="AB48" i="17"/>
  <c r="L146" i="17"/>
  <c r="Z147" i="17"/>
  <c r="X147" i="17"/>
  <c r="Q263" i="17"/>
  <c r="K10" i="17"/>
  <c r="G9" i="17"/>
  <c r="Y166" i="17"/>
  <c r="AA166" i="17"/>
  <c r="Q96" i="17"/>
  <c r="AA100" i="17"/>
  <c r="L206" i="17"/>
  <c r="X207" i="17"/>
  <c r="Z207" i="17"/>
  <c r="Y207" i="17"/>
  <c r="Y236" i="17"/>
  <c r="V262" i="17"/>
  <c r="T9" i="17"/>
  <c r="AA10" i="17"/>
  <c r="Y10" i="17"/>
  <c r="Z190" i="17"/>
  <c r="Y242" i="17"/>
  <c r="T241" i="17"/>
  <c r="AA242" i="17"/>
  <c r="Z162" i="17"/>
  <c r="X97" i="17"/>
  <c r="L96" i="17"/>
  <c r="Y97" i="17"/>
  <c r="Z143" i="17"/>
  <c r="X143" i="17"/>
  <c r="L142" i="17"/>
  <c r="Y143" i="17"/>
  <c r="AB10" i="17"/>
  <c r="AB242" i="17"/>
  <c r="V241" i="17"/>
  <c r="Z214" i="17"/>
  <c r="K263" i="17"/>
  <c r="G262" i="17"/>
  <c r="K262" i="17" s="1"/>
  <c r="Y275" i="17"/>
  <c r="X275" i="17"/>
  <c r="L274" i="17"/>
  <c r="AB300" i="17"/>
  <c r="Y109" i="17"/>
  <c r="X109" i="17"/>
  <c r="Z109" i="17"/>
  <c r="AA154" i="17"/>
  <c r="X77" i="17"/>
  <c r="Z77" i="17"/>
  <c r="Y77" i="17"/>
  <c r="Z176" i="17"/>
  <c r="L175" i="17"/>
  <c r="X176" i="17"/>
  <c r="Y176" i="17"/>
  <c r="Y237" i="17"/>
  <c r="AA222" i="17"/>
  <c r="Y222" i="17"/>
  <c r="L69" i="17"/>
  <c r="L232" i="17"/>
  <c r="X233" i="17"/>
  <c r="Z233" i="17"/>
  <c r="AA146" i="17"/>
  <c r="Y146" i="17"/>
  <c r="Q241" i="17"/>
  <c r="L264" i="17"/>
  <c r="Z265" i="17"/>
  <c r="G63" i="17"/>
  <c r="K68" i="17"/>
  <c r="L68" i="17" s="1"/>
  <c r="L182" i="17"/>
  <c r="Z183" i="17"/>
  <c r="X183" i="17"/>
  <c r="Y183" i="17"/>
  <c r="Z258" i="17"/>
  <c r="Y258" i="17"/>
  <c r="V271" i="17"/>
  <c r="AB274" i="17"/>
  <c r="G273" i="17"/>
  <c r="K280" i="17"/>
  <c r="Y265" i="17"/>
  <c r="AA218" i="17"/>
  <c r="Y218" i="17"/>
  <c r="AB278" i="17"/>
  <c r="AB254" i="17"/>
  <c r="V253" i="17"/>
  <c r="Z155" i="17"/>
  <c r="L154" i="17"/>
  <c r="Y154" i="17" s="1"/>
  <c r="X155" i="17"/>
  <c r="X187" i="17"/>
  <c r="L186" i="17"/>
  <c r="Y187" i="17"/>
  <c r="Z139" i="17"/>
  <c r="L138" i="17"/>
  <c r="X139" i="17"/>
  <c r="Z222" i="17"/>
  <c r="Y155" i="17"/>
  <c r="W304" i="17"/>
  <c r="X215" i="17"/>
  <c r="L214" i="17"/>
  <c r="Y215" i="17"/>
  <c r="Z30" i="17"/>
  <c r="X30" i="17"/>
  <c r="L158" i="17"/>
  <c r="Z159" i="17"/>
  <c r="Y159" i="17"/>
  <c r="X159" i="17"/>
  <c r="AA278" i="17"/>
  <c r="V230" i="17"/>
  <c r="AB231" i="17"/>
  <c r="AA130" i="17"/>
  <c r="T125" i="17"/>
  <c r="AB218" i="17"/>
  <c r="Z218" i="17"/>
  <c r="L279" i="17"/>
  <c r="Z279" i="17" s="1"/>
  <c r="Y282" i="17"/>
  <c r="X195" i="17"/>
  <c r="L194" i="17"/>
  <c r="Y195" i="17"/>
  <c r="Z195" i="17"/>
  <c r="Y11" i="17"/>
  <c r="X199" i="17"/>
  <c r="L198" i="17"/>
  <c r="Y199" i="17"/>
  <c r="Z199" i="17"/>
  <c r="AA264" i="17"/>
  <c r="T263" i="17"/>
  <c r="L170" i="17"/>
  <c r="X171" i="17"/>
  <c r="Z171" i="17"/>
  <c r="Y171" i="17"/>
  <c r="Y233" i="17"/>
  <c r="L254" i="17"/>
  <c r="Y255" i="17"/>
  <c r="Q230" i="17"/>
  <c r="K271" i="17"/>
  <c r="G268" i="17"/>
  <c r="K268" i="17" s="1"/>
  <c r="Z97" i="17"/>
  <c r="X279" i="17"/>
  <c r="Q272" i="17"/>
  <c r="V272" i="17"/>
  <c r="L130" i="17"/>
  <c r="Y130" i="17" s="1"/>
  <c r="X131" i="17"/>
  <c r="Z131" i="17"/>
  <c r="L126" i="17"/>
  <c r="Z127" i="17"/>
  <c r="X127" i="17"/>
  <c r="Y127" i="17"/>
  <c r="L100" i="17"/>
  <c r="Y101" i="17"/>
  <c r="R121" i="17"/>
  <c r="X191" i="17"/>
  <c r="L190" i="17"/>
  <c r="Y191" i="17"/>
  <c r="K279" i="17"/>
  <c r="L242" i="17"/>
  <c r="V270" i="17"/>
  <c r="AB113" i="17"/>
  <c r="Z282" i="17"/>
  <c r="Q38" i="17"/>
  <c r="L39" i="17"/>
  <c r="Z40" i="17"/>
  <c r="Y40" i="17"/>
  <c r="Y147" i="17"/>
  <c r="Z275" i="17"/>
  <c r="L280" i="17"/>
  <c r="Z283" i="17"/>
  <c r="X283" i="17"/>
  <c r="H121" i="17"/>
  <c r="H304" i="17" s="1"/>
  <c r="Q271" i="17"/>
  <c r="K7" i="17"/>
  <c r="L7" i="17" s="1"/>
  <c r="K231" i="17"/>
  <c r="G230" i="17"/>
  <c r="K230" i="17" s="1"/>
  <c r="Y30" i="17"/>
  <c r="P10" i="17"/>
  <c r="P9" i="17" s="1"/>
  <c r="AB38" i="17"/>
  <c r="L278" i="17"/>
  <c r="Y278" i="17" s="1"/>
  <c r="X281" i="17"/>
  <c r="AA138" i="17"/>
  <c r="Y138" i="17"/>
  <c r="Y232" i="17"/>
  <c r="AA232" i="17"/>
  <c r="T231" i="17"/>
  <c r="L248" i="17"/>
  <c r="Z249" i="17"/>
  <c r="X249" i="17"/>
  <c r="Y249" i="17"/>
  <c r="L300" i="17"/>
  <c r="Z301" i="17"/>
  <c r="K126" i="17"/>
  <c r="G125" i="17"/>
  <c r="K254" i="17"/>
  <c r="G253" i="17"/>
  <c r="L202" i="17"/>
  <c r="X203" i="17"/>
  <c r="Z203" i="17"/>
  <c r="Y203" i="17"/>
  <c r="T269" i="17"/>
  <c r="AA272" i="17"/>
  <c r="L113" i="17"/>
  <c r="Y115" i="17"/>
  <c r="X115" i="17"/>
  <c r="K272" i="17"/>
  <c r="G269" i="17"/>
  <c r="W231" i="17"/>
  <c r="W230" i="17" s="1"/>
  <c r="W121" i="17" s="1"/>
  <c r="Q253" i="17"/>
  <c r="AA254" i="17"/>
  <c r="T273" i="17"/>
  <c r="Y280" i="17"/>
  <c r="AA280" i="17"/>
  <c r="X10" i="17"/>
  <c r="Q9" i="17"/>
  <c r="AA48" i="17"/>
  <c r="Q124" i="17"/>
  <c r="Z100" i="17"/>
  <c r="AB100" i="17"/>
  <c r="X95" i="17"/>
  <c r="Y95" i="17"/>
  <c r="Z114" i="17"/>
  <c r="V112" i="17"/>
  <c r="Z112" i="17" s="1"/>
  <c r="X211" i="17"/>
  <c r="L210" i="17"/>
  <c r="Y211" i="17"/>
  <c r="X296" i="17"/>
  <c r="V8" i="17"/>
  <c r="AB9" i="17"/>
  <c r="L178" i="17"/>
  <c r="X179" i="17"/>
  <c r="Z179" i="17"/>
  <c r="Y179" i="17"/>
  <c r="AA296" i="17"/>
  <c r="Y296" i="17"/>
  <c r="T271" i="17"/>
  <c r="Y162" i="17"/>
  <c r="Z227" i="17"/>
  <c r="L226" i="17"/>
  <c r="X227" i="17"/>
  <c r="Y227" i="17"/>
  <c r="M120" i="16"/>
  <c r="H116" i="16"/>
  <c r="N120" i="16"/>
  <c r="O114" i="16"/>
  <c r="K112" i="16"/>
  <c r="H91" i="16"/>
  <c r="M92" i="16"/>
  <c r="J99" i="16"/>
  <c r="M69" i="16"/>
  <c r="J68" i="16"/>
  <c r="N45" i="16"/>
  <c r="K44" i="16"/>
  <c r="O45" i="16"/>
  <c r="O68" i="16"/>
  <c r="M11" i="16"/>
  <c r="O11" i="16"/>
  <c r="J10" i="16"/>
  <c r="N64" i="16"/>
  <c r="O64" i="16"/>
  <c r="O60" i="16"/>
  <c r="K54" i="16"/>
  <c r="J89" i="16"/>
  <c r="H85" i="16"/>
  <c r="M86" i="16"/>
  <c r="J76" i="16"/>
  <c r="N107" i="16"/>
  <c r="K105" i="16"/>
  <c r="K9" i="16"/>
  <c r="O108" i="16"/>
  <c r="J122" i="16"/>
  <c r="O84" i="16"/>
  <c r="K76" i="16"/>
  <c r="H24" i="16"/>
  <c r="J52" i="16"/>
  <c r="N27" i="16"/>
  <c r="J53" i="16"/>
  <c r="H101" i="16"/>
  <c r="M102" i="16"/>
  <c r="J113" i="16"/>
  <c r="M115" i="16"/>
  <c r="O115" i="16"/>
  <c r="O89" i="16"/>
  <c r="K88" i="16"/>
  <c r="K99" i="16"/>
  <c r="O100" i="16"/>
  <c r="M125" i="16"/>
  <c r="H124" i="16"/>
  <c r="N125" i="16"/>
  <c r="H68" i="16"/>
  <c r="H56" i="16"/>
  <c r="M27" i="16"/>
  <c r="M82" i="16"/>
  <c r="H79" i="16"/>
  <c r="N102" i="16"/>
  <c r="N126" i="16"/>
  <c r="G110" i="16"/>
  <c r="G109" i="16" s="1"/>
  <c r="G108" i="16" s="1"/>
  <c r="G106" i="16" s="1"/>
  <c r="G104" i="16" s="1"/>
  <c r="G50" i="16" s="1"/>
  <c r="G130" i="16" s="1"/>
  <c r="H111" i="16"/>
  <c r="N56" i="16"/>
  <c r="K55" i="16"/>
  <c r="O56" i="16"/>
  <c r="O78" i="16"/>
  <c r="K77" i="16"/>
  <c r="H60" i="16"/>
  <c r="N60" i="16" s="1"/>
  <c r="N41" i="16"/>
  <c r="M41" i="16"/>
  <c r="H91" i="15"/>
  <c r="K92" i="15"/>
  <c r="I14" i="15"/>
  <c r="H13" i="15"/>
  <c r="K59" i="15"/>
  <c r="J58" i="15"/>
  <c r="H81" i="15"/>
  <c r="I82" i="15"/>
  <c r="K81" i="15"/>
  <c r="J80" i="15"/>
  <c r="K21" i="15"/>
  <c r="H71" i="15"/>
  <c r="I72" i="15"/>
  <c r="K30" i="15"/>
  <c r="I39" i="15"/>
  <c r="K39" i="15"/>
  <c r="K95" i="15"/>
  <c r="H94" i="15"/>
  <c r="K14" i="15"/>
  <c r="I76" i="15"/>
  <c r="H75" i="15"/>
  <c r="H59" i="15"/>
  <c r="I33" i="15"/>
  <c r="K33" i="15"/>
  <c r="I35" i="15"/>
  <c r="H102" i="15"/>
  <c r="I65" i="15"/>
  <c r="H64" i="15"/>
  <c r="K71" i="15"/>
  <c r="J70" i="15"/>
  <c r="J17" i="15"/>
  <c r="H99" i="15"/>
  <c r="I100" i="15"/>
  <c r="H52" i="15"/>
  <c r="I41" i="15"/>
  <c r="H9" i="15"/>
  <c r="H18" i="15"/>
  <c r="I19" i="15"/>
  <c r="K88" i="15"/>
  <c r="H87" i="15"/>
  <c r="K35" i="15"/>
  <c r="K41" i="15"/>
  <c r="J85" i="15"/>
  <c r="Q38" i="14"/>
  <c r="Q124" i="14"/>
  <c r="N303" i="14"/>
  <c r="Z236" i="14"/>
  <c r="L235" i="14"/>
  <c r="Q95" i="14"/>
  <c r="L226" i="14"/>
  <c r="Y227" i="14"/>
  <c r="Z138" i="14"/>
  <c r="V137" i="14"/>
  <c r="AA254" i="14"/>
  <c r="T253" i="14"/>
  <c r="Y254" i="14"/>
  <c r="L274" i="14"/>
  <c r="Y274" i="14" s="1"/>
  <c r="Y281" i="14"/>
  <c r="AA281" i="14"/>
  <c r="T278" i="14"/>
  <c r="K209" i="14"/>
  <c r="X227" i="14"/>
  <c r="J247" i="14"/>
  <c r="K248" i="14"/>
  <c r="Q247" i="14"/>
  <c r="AA248" i="14"/>
  <c r="L210" i="14"/>
  <c r="Y211" i="14"/>
  <c r="X211" i="14"/>
  <c r="L142" i="14"/>
  <c r="Z143" i="14"/>
  <c r="Y143" i="14"/>
  <c r="Q111" i="14"/>
  <c r="Z53" i="14"/>
  <c r="Y39" i="14"/>
  <c r="T38" i="14"/>
  <c r="AA39" i="14"/>
  <c r="T279" i="14"/>
  <c r="AA282" i="14"/>
  <c r="AA133" i="14"/>
  <c r="AA94" i="14"/>
  <c r="Y94" i="14"/>
  <c r="G39" i="14"/>
  <c r="K40" i="14"/>
  <c r="AA11" i="14"/>
  <c r="T10" i="14"/>
  <c r="Y151" i="14"/>
  <c r="G157" i="14"/>
  <c r="K157" i="14" s="1"/>
  <c r="K158" i="14"/>
  <c r="AA141" i="14"/>
  <c r="L114" i="14"/>
  <c r="X118" i="14"/>
  <c r="L182" i="14"/>
  <c r="Y183" i="14"/>
  <c r="G10" i="14"/>
  <c r="K11" i="14"/>
  <c r="V111" i="14"/>
  <c r="Z31" i="14"/>
  <c r="P12" i="14"/>
  <c r="P11" i="14" s="1"/>
  <c r="P10" i="14" s="1"/>
  <c r="P9" i="14" s="1"/>
  <c r="X80" i="14"/>
  <c r="Y249" i="14"/>
  <c r="L248" i="14"/>
  <c r="AA95" i="14"/>
  <c r="R87" i="14"/>
  <c r="Y31" i="14"/>
  <c r="P80" i="14"/>
  <c r="W47" i="14"/>
  <c r="W38" i="14" s="1"/>
  <c r="W8" i="14" s="1"/>
  <c r="W303" i="14" s="1"/>
  <c r="Y97" i="14"/>
  <c r="X97" i="14"/>
  <c r="L96" i="14"/>
  <c r="AA300" i="14"/>
  <c r="T299" i="14"/>
  <c r="AB300" i="14"/>
  <c r="Y300" i="14"/>
  <c r="L278" i="14"/>
  <c r="X281" i="14"/>
  <c r="L254" i="14"/>
  <c r="V263" i="14"/>
  <c r="AA213" i="14"/>
  <c r="V112" i="14"/>
  <c r="AB114" i="14"/>
  <c r="Z114" i="14"/>
  <c r="P242" i="14"/>
  <c r="P241" i="14" s="1"/>
  <c r="P240" i="14" s="1"/>
  <c r="P239" i="14" s="1"/>
  <c r="P122" i="14" s="1"/>
  <c r="V205" i="14"/>
  <c r="V253" i="14"/>
  <c r="AB254" i="14"/>
  <c r="Z254" i="14"/>
  <c r="Z109" i="14"/>
  <c r="L108" i="14"/>
  <c r="Y255" i="14"/>
  <c r="G263" i="14"/>
  <c r="K264" i="14"/>
  <c r="V225" i="14"/>
  <c r="AA209" i="14"/>
  <c r="AA181" i="14"/>
  <c r="AA145" i="14"/>
  <c r="W120" i="14"/>
  <c r="L30" i="14"/>
  <c r="AA197" i="14"/>
  <c r="Q161" i="14"/>
  <c r="S68" i="14"/>
  <c r="S47" i="14" s="1"/>
  <c r="S38" i="14" s="1"/>
  <c r="S8" i="14" s="1"/>
  <c r="S303" i="14" s="1"/>
  <c r="G257" i="14"/>
  <c r="K257" i="14" s="1"/>
  <c r="K258" i="14"/>
  <c r="L39" i="14"/>
  <c r="X40" i="14"/>
  <c r="L115" i="14"/>
  <c r="Z116" i="14"/>
  <c r="Y116" i="14"/>
  <c r="X116" i="14"/>
  <c r="Q9" i="14"/>
  <c r="V133" i="14"/>
  <c r="AA193" i="14"/>
  <c r="R68" i="14"/>
  <c r="AA137" i="14"/>
  <c r="N120" i="14"/>
  <c r="L169" i="14"/>
  <c r="Y169" i="14" s="1"/>
  <c r="Y170" i="14"/>
  <c r="L150" i="14"/>
  <c r="P95" i="14"/>
  <c r="L295" i="14"/>
  <c r="Z296" i="14"/>
  <c r="L282" i="14"/>
  <c r="Z285" i="14"/>
  <c r="AA162" i="14"/>
  <c r="T161" i="14"/>
  <c r="AB162" i="14"/>
  <c r="Q268" i="14"/>
  <c r="Y233" i="14"/>
  <c r="L232" i="14"/>
  <c r="V95" i="14"/>
  <c r="Z96" i="14"/>
  <c r="L258" i="14"/>
  <c r="Y259" i="14"/>
  <c r="AA257" i="14"/>
  <c r="Z126" i="14"/>
  <c r="V125" i="14"/>
  <c r="Y101" i="14"/>
  <c r="L100" i="14"/>
  <c r="V165" i="14"/>
  <c r="Z166" i="14"/>
  <c r="L138" i="14"/>
  <c r="AA99" i="14"/>
  <c r="Z158" i="14"/>
  <c r="V157" i="14"/>
  <c r="Y30" i="14"/>
  <c r="AA30" i="14"/>
  <c r="AB100" i="14"/>
  <c r="V99" i="14"/>
  <c r="Z100" i="14"/>
  <c r="J120" i="14"/>
  <c r="Z288" i="14"/>
  <c r="Y295" i="14"/>
  <c r="K282" i="14"/>
  <c r="G279" i="14"/>
  <c r="AB295" i="14"/>
  <c r="Y288" i="14"/>
  <c r="AA274" i="14"/>
  <c r="T273" i="14"/>
  <c r="AA217" i="14"/>
  <c r="Z275" i="14"/>
  <c r="X254" i="14"/>
  <c r="Q253" i="14"/>
  <c r="X235" i="14"/>
  <c r="AA221" i="14"/>
  <c r="AA205" i="14"/>
  <c r="AB282" i="14"/>
  <c r="L146" i="14"/>
  <c r="Z146" i="14" s="1"/>
  <c r="Y147" i="14"/>
  <c r="Z219" i="14"/>
  <c r="L218" i="14"/>
  <c r="Y219" i="14"/>
  <c r="X219" i="14"/>
  <c r="G201" i="14"/>
  <c r="K201" i="14" s="1"/>
  <c r="K202" i="14"/>
  <c r="X249" i="14"/>
  <c r="L166" i="14"/>
  <c r="Y167" i="14"/>
  <c r="X167" i="14"/>
  <c r="G149" i="14"/>
  <c r="K149" i="14" s="1"/>
  <c r="K150" i="14"/>
  <c r="G125" i="14"/>
  <c r="K126" i="14"/>
  <c r="Y285" i="14"/>
  <c r="AA157" i="14"/>
  <c r="X143" i="14"/>
  <c r="Y109" i="14"/>
  <c r="X101" i="14"/>
  <c r="G241" i="14"/>
  <c r="K242" i="14"/>
  <c r="L242" i="14"/>
  <c r="Z243" i="14"/>
  <c r="X243" i="14"/>
  <c r="Y243" i="14"/>
  <c r="Z150" i="14"/>
  <c r="V149" i="14"/>
  <c r="AA112" i="14"/>
  <c r="AA280" i="14"/>
  <c r="T277" i="14"/>
  <c r="Y280" i="14"/>
  <c r="L174" i="14"/>
  <c r="Y175" i="14"/>
  <c r="X175" i="14"/>
  <c r="O120" i="14"/>
  <c r="O303" i="14" s="1"/>
  <c r="Y236" i="14"/>
  <c r="AA125" i="14"/>
  <c r="T124" i="14"/>
  <c r="X189" i="14"/>
  <c r="AB94" i="14"/>
  <c r="P69" i="14"/>
  <c r="P68" i="14" s="1"/>
  <c r="Y49" i="14"/>
  <c r="R22" i="14"/>
  <c r="Z169" i="14"/>
  <c r="AA47" i="14"/>
  <c r="L221" i="14"/>
  <c r="Z221" i="14" s="1"/>
  <c r="AA189" i="14"/>
  <c r="I295" i="14"/>
  <c r="K295" i="14" s="1"/>
  <c r="K296" i="14"/>
  <c r="K253" i="14"/>
  <c r="V247" i="14"/>
  <c r="AB248" i="14"/>
  <c r="AA201" i="14"/>
  <c r="L158" i="14"/>
  <c r="Y159" i="14"/>
  <c r="AA225" i="14"/>
  <c r="L154" i="14"/>
  <c r="Z155" i="14"/>
  <c r="Y155" i="14"/>
  <c r="X131" i="14"/>
  <c r="L130" i="14"/>
  <c r="Z131" i="14"/>
  <c r="Y131" i="14"/>
  <c r="X221" i="14"/>
  <c r="V213" i="14"/>
  <c r="Z214" i="14"/>
  <c r="K194" i="14"/>
  <c r="G193" i="14"/>
  <c r="K193" i="14" s="1"/>
  <c r="U8" i="14"/>
  <c r="U303" i="14" s="1"/>
  <c r="L202" i="14"/>
  <c r="Y203" i="14"/>
  <c r="L178" i="14"/>
  <c r="Y179" i="14"/>
  <c r="F47" i="14"/>
  <c r="F38" i="14" s="1"/>
  <c r="F8" i="14" s="1"/>
  <c r="L185" i="14"/>
  <c r="Z186" i="14"/>
  <c r="Q272" i="14"/>
  <c r="K273" i="14"/>
  <c r="G270" i="14"/>
  <c r="G137" i="14"/>
  <c r="K137" i="14" s="1"/>
  <c r="K138" i="14"/>
  <c r="R53" i="14"/>
  <c r="P104" i="14"/>
  <c r="P7" i="14" s="1"/>
  <c r="P94" i="14"/>
  <c r="Z232" i="14"/>
  <c r="V231" i="14"/>
  <c r="AB232" i="14"/>
  <c r="V209" i="14"/>
  <c r="Z210" i="14"/>
  <c r="AA153" i="14"/>
  <c r="G133" i="14"/>
  <c r="K133" i="14" s="1"/>
  <c r="K134" i="14"/>
  <c r="L299" i="14"/>
  <c r="X300" i="14"/>
  <c r="T263" i="14"/>
  <c r="AA264" i="14"/>
  <c r="Y264" i="14"/>
  <c r="R104" i="14"/>
  <c r="R7" i="14" s="1"/>
  <c r="R94" i="14"/>
  <c r="S120" i="14"/>
  <c r="Z159" i="14"/>
  <c r="Z12" i="14"/>
  <c r="L11" i="14"/>
  <c r="X12" i="14"/>
  <c r="Y12" i="14"/>
  <c r="Z40" i="14"/>
  <c r="AB40" i="14"/>
  <c r="V39" i="14"/>
  <c r="R124" i="14"/>
  <c r="R123" i="14" s="1"/>
  <c r="R120" i="14" s="1"/>
  <c r="AB280" i="14"/>
  <c r="V277" i="14"/>
  <c r="Z280" i="14"/>
  <c r="AB279" i="14"/>
  <c r="V272" i="14"/>
  <c r="Q231" i="14"/>
  <c r="AA232" i="14"/>
  <c r="X232" i="14"/>
  <c r="X135" i="14"/>
  <c r="L134" i="14"/>
  <c r="Y135" i="14"/>
  <c r="X245" i="14"/>
  <c r="Z245" i="14"/>
  <c r="Z227" i="14"/>
  <c r="L198" i="14"/>
  <c r="X199" i="14"/>
  <c r="Y199" i="14"/>
  <c r="Z179" i="14"/>
  <c r="R240" i="14"/>
  <c r="R239" i="14" s="1"/>
  <c r="R122" i="14" s="1"/>
  <c r="AB48" i="14"/>
  <c r="V47" i="14"/>
  <c r="I8" i="14"/>
  <c r="K169" i="14"/>
  <c r="R49" i="14"/>
  <c r="L126" i="14"/>
  <c r="V145" i="14"/>
  <c r="R95" i="14"/>
  <c r="X288" i="14"/>
  <c r="X275" i="14"/>
  <c r="Z281" i="14"/>
  <c r="V278" i="14"/>
  <c r="Y296" i="14"/>
  <c r="K281" i="14"/>
  <c r="G278" i="14"/>
  <c r="I277" i="14"/>
  <c r="K280" i="14"/>
  <c r="L264" i="14"/>
  <c r="Y275" i="14"/>
  <c r="Z265" i="14"/>
  <c r="X296" i="14"/>
  <c r="Q295" i="14"/>
  <c r="AA296" i="14"/>
  <c r="V273" i="14"/>
  <c r="AB274" i="14"/>
  <c r="X255" i="14"/>
  <c r="X236" i="14"/>
  <c r="Z199" i="14"/>
  <c r="K236" i="14"/>
  <c r="G235" i="14"/>
  <c r="T111" i="14"/>
  <c r="AA242" i="14"/>
  <c r="T241" i="14"/>
  <c r="Y242" i="14"/>
  <c r="X233" i="14"/>
  <c r="L189" i="14"/>
  <c r="Z190" i="14"/>
  <c r="Y190" i="14"/>
  <c r="X170" i="14"/>
  <c r="X127" i="14"/>
  <c r="Z259" i="14"/>
  <c r="Z163" i="14"/>
  <c r="L162" i="14"/>
  <c r="X162" i="14" s="1"/>
  <c r="Y163" i="14"/>
  <c r="P53" i="14"/>
  <c r="X147" i="14"/>
  <c r="Y139" i="14"/>
  <c r="Y40" i="14"/>
  <c r="L206" i="14"/>
  <c r="Y207" i="14"/>
  <c r="AA169" i="14"/>
  <c r="G145" i="14"/>
  <c r="K145" i="14" s="1"/>
  <c r="K146" i="14"/>
  <c r="Z139" i="14"/>
  <c r="AA129" i="14"/>
  <c r="G67" i="14"/>
  <c r="K68" i="14"/>
  <c r="AB30" i="14"/>
  <c r="Z30" i="14"/>
  <c r="V10" i="14"/>
  <c r="X203" i="14"/>
  <c r="K226" i="14"/>
  <c r="G225" i="14"/>
  <c r="K225" i="14" s="1"/>
  <c r="L213" i="14"/>
  <c r="L194" i="14"/>
  <c r="Y195" i="14"/>
  <c r="Z80" i="14"/>
  <c r="U120" i="14"/>
  <c r="Y235" i="14"/>
  <c r="T230" i="14"/>
  <c r="K104" i="14"/>
  <c r="H7" i="14"/>
  <c r="R12" i="14"/>
  <c r="R11" i="14" s="1"/>
  <c r="R10" i="14" s="1"/>
  <c r="R9" i="14" s="1"/>
  <c r="AA149" i="14"/>
  <c r="Z255" i="14"/>
  <c r="X190" i="14"/>
  <c r="AA7" i="14"/>
  <c r="L68" i="14"/>
  <c r="R80" i="14"/>
  <c r="Y22" i="14"/>
  <c r="AA68" i="14"/>
  <c r="P124" i="14"/>
  <c r="P123" i="14" s="1"/>
  <c r="P120" i="14" s="1"/>
  <c r="J105" i="13"/>
  <c r="J10" i="13"/>
  <c r="H24" i="13"/>
  <c r="N24" i="13" s="1"/>
  <c r="J69" i="13"/>
  <c r="M70" i="13"/>
  <c r="O61" i="13"/>
  <c r="K60" i="13"/>
  <c r="N61" i="13"/>
  <c r="K90" i="13"/>
  <c r="M79" i="13"/>
  <c r="J78" i="13"/>
  <c r="M125" i="13"/>
  <c r="H124" i="13"/>
  <c r="N125" i="13"/>
  <c r="J112" i="13"/>
  <c r="H61" i="13"/>
  <c r="H107" i="13"/>
  <c r="H111" i="13"/>
  <c r="G110" i="13"/>
  <c r="G109" i="13" s="1"/>
  <c r="G108" i="13" s="1"/>
  <c r="G106" i="13" s="1"/>
  <c r="G104" i="13" s="1"/>
  <c r="G50" i="13" s="1"/>
  <c r="G130" i="13" s="1"/>
  <c r="N34" i="13"/>
  <c r="M34" i="13"/>
  <c r="O107" i="13"/>
  <c r="K74" i="13"/>
  <c r="O76" i="13"/>
  <c r="J122" i="13"/>
  <c r="O44" i="13"/>
  <c r="N44" i="13"/>
  <c r="N120" i="13"/>
  <c r="M120" i="13"/>
  <c r="H116" i="13"/>
  <c r="H11" i="13"/>
  <c r="N11" i="13" s="1"/>
  <c r="N15" i="13"/>
  <c r="J74" i="13"/>
  <c r="M62" i="13"/>
  <c r="K108" i="13"/>
  <c r="O109" i="13"/>
  <c r="H57" i="13"/>
  <c r="H91" i="13"/>
  <c r="M92" i="13"/>
  <c r="K68" i="13"/>
  <c r="O69" i="13"/>
  <c r="N69" i="13"/>
  <c r="K99" i="13"/>
  <c r="O100" i="13"/>
  <c r="O70" i="13"/>
  <c r="L10" i="13"/>
  <c r="L9" i="13" s="1"/>
  <c r="L8" i="13" s="1"/>
  <c r="L130" i="13" s="1"/>
  <c r="J55" i="13"/>
  <c r="K10" i="13"/>
  <c r="O11" i="13"/>
  <c r="M61" i="13"/>
  <c r="J60" i="13"/>
  <c r="J64" i="13"/>
  <c r="O65" i="13"/>
  <c r="M65" i="13"/>
  <c r="N82" i="13"/>
  <c r="M58" i="13"/>
  <c r="M27" i="13"/>
  <c r="J99" i="13"/>
  <c r="H101" i="13"/>
  <c r="H79" i="13"/>
  <c r="N95" i="13"/>
  <c r="K94" i="13"/>
  <c r="O95" i="13"/>
  <c r="N27" i="13"/>
  <c r="N126" i="13"/>
  <c r="O126" i="13"/>
  <c r="N102" i="13"/>
  <c r="H85" i="13"/>
  <c r="M86" i="13"/>
  <c r="O24" i="13"/>
  <c r="O78" i="13"/>
  <c r="K77" i="13"/>
  <c r="N113" i="13"/>
  <c r="N62" i="13"/>
  <c r="O123" i="13"/>
  <c r="M44" i="13"/>
  <c r="Q252" i="17" l="1"/>
  <c r="AA253" i="17"/>
  <c r="Y226" i="17"/>
  <c r="Z226" i="17"/>
  <c r="X226" i="17"/>
  <c r="AA273" i="17"/>
  <c r="T270" i="17"/>
  <c r="Z248" i="17"/>
  <c r="Y248" i="17"/>
  <c r="X248" i="17"/>
  <c r="L273" i="17"/>
  <c r="Y273" i="17" s="1"/>
  <c r="X280" i="17"/>
  <c r="Z280" i="17"/>
  <c r="Y126" i="17"/>
  <c r="Z126" i="17"/>
  <c r="X126" i="17"/>
  <c r="V269" i="17"/>
  <c r="T262" i="17"/>
  <c r="Y263" i="17"/>
  <c r="AA263" i="17"/>
  <c r="Y158" i="17"/>
  <c r="X158" i="17"/>
  <c r="Z158" i="17"/>
  <c r="X186" i="17"/>
  <c r="Y186" i="17"/>
  <c r="Y69" i="17"/>
  <c r="Z69" i="17"/>
  <c r="X69" i="17"/>
  <c r="AB241" i="17"/>
  <c r="V240" i="17"/>
  <c r="K9" i="17"/>
  <c r="AA269" i="17"/>
  <c r="T122" i="17"/>
  <c r="Y202" i="17"/>
  <c r="X202" i="17"/>
  <c r="Z202" i="17"/>
  <c r="Z300" i="17"/>
  <c r="P8" i="17"/>
  <c r="P304" i="17" s="1"/>
  <c r="Q268" i="17"/>
  <c r="AB273" i="17"/>
  <c r="Y100" i="17"/>
  <c r="V252" i="17"/>
  <c r="AB253" i="17"/>
  <c r="Z271" i="17"/>
  <c r="V268" i="17"/>
  <c r="AB271" i="17"/>
  <c r="AA9" i="17"/>
  <c r="T8" i="17"/>
  <c r="X96" i="17"/>
  <c r="AA96" i="17"/>
  <c r="X146" i="17"/>
  <c r="Z146" i="17"/>
  <c r="X278" i="17"/>
  <c r="Z182" i="17"/>
  <c r="X182" i="17"/>
  <c r="Y182" i="17"/>
  <c r="L263" i="17"/>
  <c r="Z264" i="17"/>
  <c r="Q262" i="17"/>
  <c r="Q121" i="17" s="1"/>
  <c r="AA271" i="17"/>
  <c r="T268" i="17"/>
  <c r="K125" i="17"/>
  <c r="G124" i="17"/>
  <c r="X130" i="17"/>
  <c r="Z130" i="17"/>
  <c r="L253" i="17"/>
  <c r="Y254" i="17"/>
  <c r="X170" i="17"/>
  <c r="Y170" i="17"/>
  <c r="Z170" i="17"/>
  <c r="L272" i="17"/>
  <c r="Y279" i="17"/>
  <c r="Z154" i="17"/>
  <c r="X154" i="17"/>
  <c r="Z278" i="17"/>
  <c r="K273" i="17"/>
  <c r="G270" i="17"/>
  <c r="K270" i="17" s="1"/>
  <c r="X68" i="17"/>
  <c r="Z68" i="17"/>
  <c r="P68" i="17"/>
  <c r="P63" i="17" s="1"/>
  <c r="P49" i="17" s="1"/>
  <c r="P48" i="17" s="1"/>
  <c r="P38" i="17" s="1"/>
  <c r="R68" i="17"/>
  <c r="R63" i="17" s="1"/>
  <c r="R49" i="17" s="1"/>
  <c r="R48" i="17" s="1"/>
  <c r="R38" i="17" s="1"/>
  <c r="R8" i="17" s="1"/>
  <c r="R304" i="17" s="1"/>
  <c r="Y68" i="17"/>
  <c r="L63" i="17"/>
  <c r="Q240" i="17"/>
  <c r="L231" i="17"/>
  <c r="Y231" i="17" s="1"/>
  <c r="X232" i="17"/>
  <c r="Z232" i="17"/>
  <c r="L271" i="17"/>
  <c r="X274" i="17"/>
  <c r="Y274" i="17"/>
  <c r="Y142" i="17"/>
  <c r="Z142" i="17"/>
  <c r="X142" i="17"/>
  <c r="Y96" i="17"/>
  <c r="X264" i="17"/>
  <c r="X178" i="17"/>
  <c r="Y178" i="17"/>
  <c r="Z178" i="17"/>
  <c r="X210" i="17"/>
  <c r="Y210" i="17"/>
  <c r="Y113" i="17"/>
  <c r="X113" i="17"/>
  <c r="Y7" i="17"/>
  <c r="X7" i="17"/>
  <c r="Z7" i="17"/>
  <c r="L241" i="17"/>
  <c r="X198" i="17"/>
  <c r="Z198" i="17"/>
  <c r="Y198" i="17"/>
  <c r="Y194" i="17"/>
  <c r="X194" i="17"/>
  <c r="Z194" i="17"/>
  <c r="AB230" i="17"/>
  <c r="Z274" i="17"/>
  <c r="G49" i="17"/>
  <c r="K63" i="17"/>
  <c r="X242" i="17"/>
  <c r="Z242" i="17"/>
  <c r="Z206" i="17"/>
  <c r="X206" i="17"/>
  <c r="Y206" i="17"/>
  <c r="K240" i="17"/>
  <c r="K269" i="17"/>
  <c r="G122" i="17"/>
  <c r="K122" i="17" s="1"/>
  <c r="Z39" i="17"/>
  <c r="Y39" i="17"/>
  <c r="Z113" i="17"/>
  <c r="X214" i="17"/>
  <c r="Y214" i="17"/>
  <c r="L174" i="17"/>
  <c r="X175" i="17"/>
  <c r="Y175" i="17"/>
  <c r="Z175" i="17"/>
  <c r="AB8" i="17"/>
  <c r="Q8" i="17"/>
  <c r="X254" i="17"/>
  <c r="K253" i="17"/>
  <c r="G252" i="17"/>
  <c r="K252" i="17" s="1"/>
  <c r="T230" i="17"/>
  <c r="AA231" i="17"/>
  <c r="Z186" i="17"/>
  <c r="X39" i="17"/>
  <c r="X190" i="17"/>
  <c r="Y190" i="17"/>
  <c r="X272" i="17"/>
  <c r="Q269" i="17"/>
  <c r="Y264" i="17"/>
  <c r="AA125" i="17"/>
  <c r="T124" i="17"/>
  <c r="AB124" i="17" s="1"/>
  <c r="X138" i="17"/>
  <c r="Z138" i="17"/>
  <c r="Z254" i="17"/>
  <c r="Z210" i="17"/>
  <c r="AA241" i="17"/>
  <c r="Y241" i="17"/>
  <c r="T240" i="17"/>
  <c r="X100" i="17"/>
  <c r="L9" i="17"/>
  <c r="Z10" i="17"/>
  <c r="X236" i="17"/>
  <c r="Z236" i="17"/>
  <c r="AA38" i="17"/>
  <c r="O77" i="16"/>
  <c r="K75" i="16"/>
  <c r="J49" i="16"/>
  <c r="K8" i="16"/>
  <c r="J74" i="16"/>
  <c r="J9" i="16"/>
  <c r="M10" i="16"/>
  <c r="O112" i="16"/>
  <c r="H100" i="16"/>
  <c r="N101" i="16"/>
  <c r="M101" i="16"/>
  <c r="N24" i="16"/>
  <c r="O54" i="16"/>
  <c r="K52" i="16"/>
  <c r="N54" i="16"/>
  <c r="H10" i="16"/>
  <c r="O122" i="16"/>
  <c r="J106" i="16"/>
  <c r="O10" i="16"/>
  <c r="M68" i="16"/>
  <c r="O44" i="16"/>
  <c r="N44" i="16"/>
  <c r="O99" i="16"/>
  <c r="K98" i="16"/>
  <c r="M24" i="16"/>
  <c r="H90" i="16"/>
  <c r="N91" i="16"/>
  <c r="M91" i="16"/>
  <c r="H114" i="16"/>
  <c r="N116" i="16"/>
  <c r="M116" i="16"/>
  <c r="O55" i="16"/>
  <c r="K53" i="16"/>
  <c r="H78" i="16"/>
  <c r="M79" i="16"/>
  <c r="N79" i="16"/>
  <c r="H123" i="16"/>
  <c r="M124" i="16"/>
  <c r="N124" i="16"/>
  <c r="M113" i="16"/>
  <c r="J107" i="16"/>
  <c r="O113" i="16"/>
  <c r="K74" i="16"/>
  <c r="O76" i="16"/>
  <c r="K106" i="16"/>
  <c r="N105" i="16"/>
  <c r="H84" i="16"/>
  <c r="N85" i="16"/>
  <c r="M85" i="16"/>
  <c r="N68" i="16"/>
  <c r="M111" i="16"/>
  <c r="H110" i="16"/>
  <c r="N111" i="16"/>
  <c r="H54" i="16"/>
  <c r="M60" i="16"/>
  <c r="H55" i="16"/>
  <c r="M56" i="16"/>
  <c r="J88" i="16"/>
  <c r="O88" i="16" s="1"/>
  <c r="J98" i="16"/>
  <c r="J84" i="15"/>
  <c r="J79" i="15"/>
  <c r="I18" i="15"/>
  <c r="H17" i="15"/>
  <c r="I17" i="15" s="1"/>
  <c r="H98" i="15"/>
  <c r="I99" i="15"/>
  <c r="K99" i="15"/>
  <c r="I64" i="15"/>
  <c r="H63" i="15"/>
  <c r="K64" i="15"/>
  <c r="I13" i="15"/>
  <c r="H12" i="15"/>
  <c r="K13" i="15"/>
  <c r="I9" i="15"/>
  <c r="K9" i="15"/>
  <c r="K17" i="15"/>
  <c r="J11" i="15"/>
  <c r="K94" i="15"/>
  <c r="I94" i="15"/>
  <c r="K87" i="15"/>
  <c r="I87" i="15"/>
  <c r="H86" i="15"/>
  <c r="K18" i="15"/>
  <c r="I67" i="15"/>
  <c r="I46" i="15"/>
  <c r="I38" i="15"/>
  <c r="I32" i="15"/>
  <c r="I55" i="15"/>
  <c r="I45" i="15"/>
  <c r="I20" i="15"/>
  <c r="I28" i="15"/>
  <c r="I15" i="15"/>
  <c r="I29" i="15"/>
  <c r="I23" i="15"/>
  <c r="I48" i="15"/>
  <c r="I83" i="15"/>
  <c r="I44" i="15"/>
  <c r="I36" i="15"/>
  <c r="I66" i="15"/>
  <c r="I93" i="15"/>
  <c r="I89" i="15"/>
  <c r="I77" i="15"/>
  <c r="I96" i="15"/>
  <c r="I97" i="15"/>
  <c r="I27" i="15"/>
  <c r="I101" i="15"/>
  <c r="I54" i="15"/>
  <c r="I34" i="15"/>
  <c r="I31" i="15"/>
  <c r="I61" i="15"/>
  <c r="I37" i="15"/>
  <c r="I24" i="15"/>
  <c r="I40" i="15"/>
  <c r="I25" i="15"/>
  <c r="I43" i="15"/>
  <c r="I47" i="15"/>
  <c r="I16" i="15"/>
  <c r="I22" i="15"/>
  <c r="I73" i="15"/>
  <c r="I60" i="15"/>
  <c r="I95" i="15"/>
  <c r="H70" i="15"/>
  <c r="I71" i="15"/>
  <c r="H80" i="15"/>
  <c r="I81" i="15"/>
  <c r="I88" i="15"/>
  <c r="I52" i="15"/>
  <c r="H51" i="15"/>
  <c r="K52" i="15"/>
  <c r="I26" i="15"/>
  <c r="H58" i="15"/>
  <c r="I59" i="15"/>
  <c r="I30" i="15"/>
  <c r="I92" i="15"/>
  <c r="I53" i="15"/>
  <c r="K70" i="15"/>
  <c r="J69" i="15"/>
  <c r="I42" i="15"/>
  <c r="K75" i="15"/>
  <c r="I75" i="15"/>
  <c r="H74" i="15"/>
  <c r="I21" i="15"/>
  <c r="K58" i="15"/>
  <c r="J57" i="15"/>
  <c r="H90" i="15"/>
  <c r="I91" i="15"/>
  <c r="K91" i="15"/>
  <c r="Q123" i="14"/>
  <c r="X299" i="14"/>
  <c r="V124" i="14"/>
  <c r="Y299" i="14"/>
  <c r="AA299" i="14"/>
  <c r="L247" i="14"/>
  <c r="Z247" i="14" s="1"/>
  <c r="Y248" i="14"/>
  <c r="AA10" i="14"/>
  <c r="T9" i="14"/>
  <c r="L205" i="14"/>
  <c r="Y206" i="14"/>
  <c r="X206" i="14"/>
  <c r="Z213" i="14"/>
  <c r="G272" i="14"/>
  <c r="K279" i="14"/>
  <c r="Q8" i="14"/>
  <c r="K263" i="14"/>
  <c r="G262" i="14"/>
  <c r="Y213" i="14"/>
  <c r="L263" i="14"/>
  <c r="X264" i="14"/>
  <c r="AB47" i="14"/>
  <c r="X30" i="14"/>
  <c r="Z142" i="14"/>
  <c r="X142" i="14"/>
  <c r="Y142" i="14"/>
  <c r="L141" i="14"/>
  <c r="X248" i="14"/>
  <c r="H303" i="14"/>
  <c r="K7" i="14"/>
  <c r="L7" i="14" s="1"/>
  <c r="G62" i="14"/>
  <c r="K67" i="14"/>
  <c r="L67" i="14" s="1"/>
  <c r="X295" i="14"/>
  <c r="Q270" i="14"/>
  <c r="X126" i="14"/>
  <c r="L125" i="14"/>
  <c r="Y126" i="14"/>
  <c r="Z277" i="14"/>
  <c r="AB277" i="14"/>
  <c r="AA263" i="14"/>
  <c r="T262" i="14"/>
  <c r="AB231" i="14"/>
  <c r="V230" i="14"/>
  <c r="AB247" i="14"/>
  <c r="V240" i="14"/>
  <c r="AA277" i="14"/>
  <c r="Y277" i="14"/>
  <c r="AA295" i="14"/>
  <c r="L99" i="14"/>
  <c r="X100" i="14"/>
  <c r="Y100" i="14"/>
  <c r="AB95" i="14"/>
  <c r="Y162" i="14"/>
  <c r="L279" i="14"/>
  <c r="X282" i="14"/>
  <c r="Z282" i="14"/>
  <c r="Z108" i="14"/>
  <c r="Y108" i="14"/>
  <c r="Z264" i="14"/>
  <c r="L271" i="14"/>
  <c r="X278" i="14"/>
  <c r="G9" i="14"/>
  <c r="K10" i="14"/>
  <c r="K39" i="14"/>
  <c r="AA279" i="14"/>
  <c r="T272" i="14"/>
  <c r="Y278" i="14"/>
  <c r="AA278" i="14"/>
  <c r="T271" i="14"/>
  <c r="Y253" i="14"/>
  <c r="T252" i="14"/>
  <c r="AA253" i="14"/>
  <c r="L225" i="14"/>
  <c r="Y226" i="14"/>
  <c r="X226" i="14"/>
  <c r="K235" i="14"/>
  <c r="G230" i="14"/>
  <c r="AB39" i="14"/>
  <c r="Z39" i="14"/>
  <c r="V38" i="14"/>
  <c r="AA38" i="14"/>
  <c r="AB273" i="14"/>
  <c r="Z273" i="14"/>
  <c r="V270" i="14"/>
  <c r="AA273" i="14"/>
  <c r="T270" i="14"/>
  <c r="Y273" i="14"/>
  <c r="Q121" i="14"/>
  <c r="L113" i="14"/>
  <c r="Z115" i="14"/>
  <c r="Y115" i="14"/>
  <c r="X115" i="14"/>
  <c r="L209" i="14"/>
  <c r="X210" i="14"/>
  <c r="Y210" i="14"/>
  <c r="X274" i="14"/>
  <c r="L273" i="14"/>
  <c r="L201" i="14"/>
  <c r="X202" i="14"/>
  <c r="Y202" i="14"/>
  <c r="Z202" i="14"/>
  <c r="Z242" i="14"/>
  <c r="L241" i="14"/>
  <c r="X242" i="14"/>
  <c r="G124" i="14"/>
  <c r="K125" i="14"/>
  <c r="Y218" i="14"/>
  <c r="Z218" i="14"/>
  <c r="L217" i="14"/>
  <c r="X218" i="14"/>
  <c r="Q252" i="14"/>
  <c r="Z299" i="14"/>
  <c r="V252" i="14"/>
  <c r="AB253" i="14"/>
  <c r="X96" i="14"/>
  <c r="L95" i="14"/>
  <c r="Y96" i="14"/>
  <c r="Z68" i="14"/>
  <c r="Y68" i="14"/>
  <c r="Z189" i="14"/>
  <c r="Y189" i="14"/>
  <c r="I270" i="14"/>
  <c r="I267" i="14" s="1"/>
  <c r="I120" i="14" s="1"/>
  <c r="I303" i="14" s="1"/>
  <c r="K277" i="14"/>
  <c r="Q230" i="14"/>
  <c r="AA231" i="14"/>
  <c r="G267" i="14"/>
  <c r="K267" i="14" s="1"/>
  <c r="Z185" i="14"/>
  <c r="X185" i="14"/>
  <c r="Y185" i="14"/>
  <c r="L157" i="14"/>
  <c r="Y158" i="14"/>
  <c r="X158" i="14"/>
  <c r="Z248" i="14"/>
  <c r="Z99" i="14"/>
  <c r="AB99" i="14"/>
  <c r="L231" i="14"/>
  <c r="Y232" i="14"/>
  <c r="X150" i="14"/>
  <c r="L149" i="14"/>
  <c r="Z149" i="14" s="1"/>
  <c r="Y150" i="14"/>
  <c r="X39" i="14"/>
  <c r="Z226" i="14"/>
  <c r="Z206" i="14"/>
  <c r="Z263" i="14"/>
  <c r="V262" i="14"/>
  <c r="L112" i="14"/>
  <c r="Z112" i="14" s="1"/>
  <c r="Y114" i="14"/>
  <c r="X114" i="14"/>
  <c r="Y282" i="14"/>
  <c r="X247" i="14"/>
  <c r="Q240" i="14"/>
  <c r="AA247" i="14"/>
  <c r="Q269" i="14"/>
  <c r="Z154" i="14"/>
  <c r="X154" i="14"/>
  <c r="Y154" i="14"/>
  <c r="L153" i="14"/>
  <c r="L145" i="14"/>
  <c r="Y146" i="14"/>
  <c r="X146" i="14"/>
  <c r="L181" i="14"/>
  <c r="Y182" i="14"/>
  <c r="X182" i="14"/>
  <c r="Z182" i="14"/>
  <c r="J240" i="14"/>
  <c r="J239" i="14" s="1"/>
  <c r="J122" i="14" s="1"/>
  <c r="J303" i="14" s="1"/>
  <c r="K247" i="14"/>
  <c r="L161" i="14"/>
  <c r="Y161" i="14" s="1"/>
  <c r="Z162" i="14"/>
  <c r="Z130" i="14"/>
  <c r="X130" i="14"/>
  <c r="Y130" i="14"/>
  <c r="L129" i="14"/>
  <c r="Z174" i="14"/>
  <c r="L173" i="14"/>
  <c r="Y174" i="14"/>
  <c r="X174" i="14"/>
  <c r="L257" i="14"/>
  <c r="X258" i="14"/>
  <c r="Z258" i="14"/>
  <c r="Y258" i="14"/>
  <c r="AB299" i="14"/>
  <c r="Z235" i="14"/>
  <c r="AA241" i="14"/>
  <c r="T240" i="14"/>
  <c r="Y241" i="14"/>
  <c r="AB241" i="14"/>
  <c r="V271" i="14"/>
  <c r="Z278" i="14"/>
  <c r="F303" i="14"/>
  <c r="Y166" i="14"/>
  <c r="L165" i="14"/>
  <c r="X166" i="14"/>
  <c r="Z165" i="14"/>
  <c r="X169" i="14"/>
  <c r="X108" i="14"/>
  <c r="T229" i="14"/>
  <c r="L193" i="14"/>
  <c r="Z194" i="14"/>
  <c r="X194" i="14"/>
  <c r="Y194" i="14"/>
  <c r="V9" i="14"/>
  <c r="AB10" i="14"/>
  <c r="Z274" i="14"/>
  <c r="G271" i="14"/>
  <c r="K278" i="14"/>
  <c r="X68" i="14"/>
  <c r="L197" i="14"/>
  <c r="X198" i="14"/>
  <c r="Z198" i="14"/>
  <c r="Y198" i="14"/>
  <c r="L133" i="14"/>
  <c r="Y134" i="14"/>
  <c r="X134" i="14"/>
  <c r="V269" i="14"/>
  <c r="AB272" i="14"/>
  <c r="Z11" i="14"/>
  <c r="L10" i="14"/>
  <c r="Z10" i="14" s="1"/>
  <c r="X11" i="14"/>
  <c r="X213" i="14"/>
  <c r="Y178" i="14"/>
  <c r="L177" i="14"/>
  <c r="X178" i="14"/>
  <c r="Z178" i="14"/>
  <c r="G252" i="14"/>
  <c r="T123" i="14"/>
  <c r="AA124" i="14"/>
  <c r="G240" i="14"/>
  <c r="K241" i="14"/>
  <c r="Y221" i="14"/>
  <c r="X138" i="14"/>
  <c r="L137" i="14"/>
  <c r="Z137" i="14" s="1"/>
  <c r="Y138" i="14"/>
  <c r="AA161" i="14"/>
  <c r="AB161" i="14"/>
  <c r="Z295" i="14"/>
  <c r="Z134" i="14"/>
  <c r="AB112" i="14"/>
  <c r="L253" i="14"/>
  <c r="X253" i="14" s="1"/>
  <c r="Y11" i="14"/>
  <c r="O10" i="13"/>
  <c r="K9" i="13"/>
  <c r="H90" i="13"/>
  <c r="M91" i="13"/>
  <c r="J54" i="13"/>
  <c r="J9" i="13"/>
  <c r="J53" i="13"/>
  <c r="O55" i="13"/>
  <c r="J106" i="13"/>
  <c r="M11" i="13"/>
  <c r="J98" i="13"/>
  <c r="H56" i="13"/>
  <c r="N57" i="13"/>
  <c r="M57" i="13"/>
  <c r="O122" i="13"/>
  <c r="O112" i="13"/>
  <c r="N68" i="13"/>
  <c r="H114" i="13"/>
  <c r="N116" i="13"/>
  <c r="M116" i="13"/>
  <c r="H105" i="13"/>
  <c r="M105" i="13" s="1"/>
  <c r="N107" i="13"/>
  <c r="H123" i="13"/>
  <c r="N124" i="13"/>
  <c r="M124" i="13"/>
  <c r="N91" i="13"/>
  <c r="M69" i="13"/>
  <c r="J68" i="13"/>
  <c r="M68" i="13" s="1"/>
  <c r="M107" i="13"/>
  <c r="H84" i="13"/>
  <c r="M85" i="13"/>
  <c r="N85" i="13"/>
  <c r="O64" i="13"/>
  <c r="M64" i="13"/>
  <c r="O94" i="13"/>
  <c r="N94" i="13"/>
  <c r="H100" i="13"/>
  <c r="M101" i="13"/>
  <c r="N101" i="13"/>
  <c r="K98" i="13"/>
  <c r="O99" i="13"/>
  <c r="H10" i="13"/>
  <c r="O74" i="13"/>
  <c r="K54" i="13"/>
  <c r="O60" i="13"/>
  <c r="N60" i="13"/>
  <c r="M24" i="13"/>
  <c r="N111" i="13"/>
  <c r="H110" i="13"/>
  <c r="M111" i="13"/>
  <c r="M78" i="13"/>
  <c r="J77" i="13"/>
  <c r="O77" i="13"/>
  <c r="K75" i="13"/>
  <c r="H78" i="13"/>
  <c r="N79" i="13"/>
  <c r="K106" i="13"/>
  <c r="O108" i="13"/>
  <c r="O105" i="13"/>
  <c r="H60" i="13"/>
  <c r="K89" i="13"/>
  <c r="AA268" i="17" l="1"/>
  <c r="Y268" i="17"/>
  <c r="K49" i="17"/>
  <c r="G48" i="17"/>
  <c r="K124" i="17"/>
  <c r="G121" i="17"/>
  <c r="K121" i="17" s="1"/>
  <c r="AB268" i="17"/>
  <c r="Z9" i="17"/>
  <c r="L240" i="17"/>
  <c r="Y240" i="17" s="1"/>
  <c r="L269" i="17"/>
  <c r="Y272" i="17"/>
  <c r="Z241" i="17"/>
  <c r="L268" i="17"/>
  <c r="X240" i="17"/>
  <c r="Q123" i="17"/>
  <c r="L252" i="17"/>
  <c r="Y253" i="17"/>
  <c r="V121" i="17"/>
  <c r="L262" i="17"/>
  <c r="Y262" i="17" s="1"/>
  <c r="Z263" i="17"/>
  <c r="Y9" i="17"/>
  <c r="Z253" i="17"/>
  <c r="AA262" i="17"/>
  <c r="AA230" i="17"/>
  <c r="Y230" i="17"/>
  <c r="X174" i="17"/>
  <c r="Y174" i="17"/>
  <c r="Z174" i="17"/>
  <c r="G123" i="17"/>
  <c r="K123" i="17" s="1"/>
  <c r="X241" i="17"/>
  <c r="AA8" i="17"/>
  <c r="X268" i="17"/>
  <c r="Z269" i="17"/>
  <c r="V122" i="17"/>
  <c r="L125" i="17"/>
  <c r="AA252" i="17"/>
  <c r="Z240" i="17"/>
  <c r="AB240" i="17"/>
  <c r="V123" i="17"/>
  <c r="AA124" i="17"/>
  <c r="T121" i="17"/>
  <c r="L230" i="17"/>
  <c r="X231" i="17"/>
  <c r="Z231" i="17"/>
  <c r="AA270" i="17"/>
  <c r="X9" i="17"/>
  <c r="L270" i="17"/>
  <c r="X273" i="17"/>
  <c r="Z273" i="17"/>
  <c r="Q304" i="17"/>
  <c r="AA240" i="17"/>
  <c r="T123" i="17"/>
  <c r="Q122" i="17"/>
  <c r="AA122" i="17" s="1"/>
  <c r="AB270" i="17"/>
  <c r="X63" i="17"/>
  <c r="Y63" i="17"/>
  <c r="Z63" i="17"/>
  <c r="L49" i="17"/>
  <c r="Y271" i="17"/>
  <c r="X263" i="17"/>
  <c r="Z252" i="17"/>
  <c r="AB252" i="17"/>
  <c r="X271" i="17"/>
  <c r="Z272" i="17"/>
  <c r="X253" i="17"/>
  <c r="O53" i="16"/>
  <c r="J104" i="16"/>
  <c r="M107" i="16"/>
  <c r="J105" i="16"/>
  <c r="O107" i="16"/>
  <c r="K49" i="16"/>
  <c r="O52" i="16"/>
  <c r="H99" i="16"/>
  <c r="M100" i="16"/>
  <c r="N100" i="16"/>
  <c r="M9" i="16"/>
  <c r="J8" i="16"/>
  <c r="H52" i="16"/>
  <c r="M54" i="16"/>
  <c r="O106" i="16"/>
  <c r="K104" i="16"/>
  <c r="K50" i="16" s="1"/>
  <c r="H89" i="16"/>
  <c r="N90" i="16"/>
  <c r="M90" i="16"/>
  <c r="J50" i="16"/>
  <c r="H109" i="16"/>
  <c r="N110" i="16"/>
  <c r="M110" i="16"/>
  <c r="H76" i="16"/>
  <c r="N84" i="16"/>
  <c r="M84" i="16"/>
  <c r="H77" i="16"/>
  <c r="M78" i="16"/>
  <c r="N78" i="16"/>
  <c r="H112" i="16"/>
  <c r="M114" i="16"/>
  <c r="N114" i="16"/>
  <c r="O75" i="16"/>
  <c r="K51" i="16"/>
  <c r="H53" i="16"/>
  <c r="M55" i="16"/>
  <c r="O74" i="16"/>
  <c r="H122" i="16"/>
  <c r="N123" i="16"/>
  <c r="M123" i="16"/>
  <c r="N55" i="16"/>
  <c r="O98" i="16"/>
  <c r="H9" i="16"/>
  <c r="N10" i="16"/>
  <c r="O9" i="16"/>
  <c r="K86" i="15"/>
  <c r="I86" i="15"/>
  <c r="H85" i="15"/>
  <c r="H50" i="15"/>
  <c r="I51" i="15"/>
  <c r="K51" i="15"/>
  <c r="H69" i="15"/>
  <c r="I70" i="15"/>
  <c r="I90" i="15"/>
  <c r="K90" i="15"/>
  <c r="J78" i="15"/>
  <c r="K79" i="15"/>
  <c r="J56" i="15"/>
  <c r="H11" i="15"/>
  <c r="I12" i="15"/>
  <c r="K12" i="15"/>
  <c r="H79" i="15"/>
  <c r="I80" i="15"/>
  <c r="K74" i="15"/>
  <c r="I74" i="15"/>
  <c r="H62" i="15"/>
  <c r="I63" i="15"/>
  <c r="K63" i="15"/>
  <c r="K80" i="15"/>
  <c r="J68" i="15"/>
  <c r="K69" i="15"/>
  <c r="H57" i="15"/>
  <c r="I58" i="15"/>
  <c r="J10" i="15"/>
  <c r="I98" i="15"/>
  <c r="K98" i="15"/>
  <c r="X133" i="14"/>
  <c r="Y133" i="14"/>
  <c r="Z9" i="14"/>
  <c r="V8" i="14"/>
  <c r="AB9" i="14"/>
  <c r="T239" i="14"/>
  <c r="AA240" i="14"/>
  <c r="Z173" i="14"/>
  <c r="Y173" i="14"/>
  <c r="X173" i="14"/>
  <c r="X181" i="14"/>
  <c r="Z181" i="14"/>
  <c r="Y181" i="14"/>
  <c r="V261" i="14"/>
  <c r="Y95" i="14"/>
  <c r="L240" i="14"/>
  <c r="Z241" i="14"/>
  <c r="X241" i="14"/>
  <c r="Z201" i="14"/>
  <c r="Y201" i="14"/>
  <c r="X201" i="14"/>
  <c r="L111" i="14"/>
  <c r="Y113" i="14"/>
  <c r="X113" i="14"/>
  <c r="Z113" i="14"/>
  <c r="X225" i="14"/>
  <c r="Y225" i="14"/>
  <c r="L272" i="14"/>
  <c r="Z279" i="14"/>
  <c r="X279" i="14"/>
  <c r="Y262" i="14"/>
  <c r="AA262" i="14"/>
  <c r="T261" i="14"/>
  <c r="L124" i="14"/>
  <c r="X125" i="14"/>
  <c r="Y125" i="14"/>
  <c r="K62" i="14"/>
  <c r="G48" i="14"/>
  <c r="Y10" i="14"/>
  <c r="Y145" i="14"/>
  <c r="X145" i="14"/>
  <c r="Y112" i="14"/>
  <c r="X112" i="14"/>
  <c r="V229" i="14"/>
  <c r="Z230" i="14"/>
  <c r="AB230" i="14"/>
  <c r="Z141" i="14"/>
  <c r="X141" i="14"/>
  <c r="Y141" i="14"/>
  <c r="Y205" i="14"/>
  <c r="X205" i="14"/>
  <c r="Y157" i="14"/>
  <c r="X157" i="14"/>
  <c r="T267" i="14"/>
  <c r="AA270" i="14"/>
  <c r="X67" i="14"/>
  <c r="Y67" i="14"/>
  <c r="R67" i="14"/>
  <c r="R62" i="14" s="1"/>
  <c r="R48" i="14" s="1"/>
  <c r="R47" i="14" s="1"/>
  <c r="R38" i="14" s="1"/>
  <c r="R8" i="14" s="1"/>
  <c r="R303" i="14" s="1"/>
  <c r="P67" i="14"/>
  <c r="P62" i="14" s="1"/>
  <c r="P48" i="14" s="1"/>
  <c r="P47" i="14" s="1"/>
  <c r="P38" i="14" s="1"/>
  <c r="P8" i="14" s="1"/>
  <c r="P303" i="14" s="1"/>
  <c r="Z67" i="14"/>
  <c r="L62" i="14"/>
  <c r="K262" i="14"/>
  <c r="G261" i="14"/>
  <c r="K261" i="14" s="1"/>
  <c r="Z205" i="14"/>
  <c r="G251" i="14"/>
  <c r="K251" i="14" s="1"/>
  <c r="K252" i="14"/>
  <c r="AA229" i="14"/>
  <c r="X95" i="14"/>
  <c r="Q229" i="14"/>
  <c r="Z157" i="14"/>
  <c r="Y209" i="14"/>
  <c r="X209" i="14"/>
  <c r="K230" i="14"/>
  <c r="G229" i="14"/>
  <c r="K229" i="14" s="1"/>
  <c r="Y99" i="14"/>
  <c r="X99" i="14"/>
  <c r="AB240" i="14"/>
  <c r="V239" i="14"/>
  <c r="X7" i="14"/>
  <c r="Z7" i="14"/>
  <c r="Y7" i="14"/>
  <c r="L262" i="14"/>
  <c r="X263" i="14"/>
  <c r="Z209" i="14"/>
  <c r="AA9" i="14"/>
  <c r="T8" i="14"/>
  <c r="L9" i="14"/>
  <c r="X10" i="14"/>
  <c r="X149" i="14"/>
  <c r="Y149" i="14"/>
  <c r="G123" i="14"/>
  <c r="K124" i="14"/>
  <c r="AB38" i="14"/>
  <c r="Y247" i="14"/>
  <c r="Z153" i="14"/>
  <c r="X153" i="14"/>
  <c r="Y153" i="14"/>
  <c r="X217" i="14"/>
  <c r="Z217" i="14"/>
  <c r="Y217" i="14"/>
  <c r="Y271" i="14"/>
  <c r="T268" i="14"/>
  <c r="AA271" i="14"/>
  <c r="K272" i="14"/>
  <c r="G269" i="14"/>
  <c r="K269" i="14" s="1"/>
  <c r="Z225" i="14"/>
  <c r="Y257" i="14"/>
  <c r="Z257" i="14"/>
  <c r="X257" i="14"/>
  <c r="Z133" i="14"/>
  <c r="L230" i="14"/>
  <c r="Y231" i="14"/>
  <c r="X231" i="14"/>
  <c r="L270" i="14"/>
  <c r="Y270" i="14" s="1"/>
  <c r="X273" i="14"/>
  <c r="Z145" i="14"/>
  <c r="Y279" i="14"/>
  <c r="K9" i="14"/>
  <c r="Y263" i="14"/>
  <c r="Z124" i="14"/>
  <c r="AB124" i="14"/>
  <c r="V123" i="14"/>
  <c r="X137" i="14"/>
  <c r="Y137" i="14"/>
  <c r="Y177" i="14"/>
  <c r="X177" i="14"/>
  <c r="Z177" i="14"/>
  <c r="Y197" i="14"/>
  <c r="Z197" i="14"/>
  <c r="X197" i="14"/>
  <c r="Z161" i="14"/>
  <c r="X161" i="14"/>
  <c r="L268" i="14"/>
  <c r="X271" i="14"/>
  <c r="AA123" i="14"/>
  <c r="Z193" i="14"/>
  <c r="Y193" i="14"/>
  <c r="X193" i="14"/>
  <c r="K270" i="14"/>
  <c r="AB252" i="14"/>
  <c r="V251" i="14"/>
  <c r="L252" i="14"/>
  <c r="G239" i="14"/>
  <c r="K240" i="14"/>
  <c r="G268" i="14"/>
  <c r="K271" i="14"/>
  <c r="AA230" i="14"/>
  <c r="Y165" i="14"/>
  <c r="X165" i="14"/>
  <c r="V268" i="14"/>
  <c r="Z271" i="14"/>
  <c r="Z129" i="14"/>
  <c r="X129" i="14"/>
  <c r="Y129" i="14"/>
  <c r="Q239" i="14"/>
  <c r="Z253" i="14"/>
  <c r="Q251" i="14"/>
  <c r="AB270" i="14"/>
  <c r="V267" i="14"/>
  <c r="AA252" i="14"/>
  <c r="T251" i="14"/>
  <c r="AA272" i="14"/>
  <c r="Y272" i="14"/>
  <c r="T269" i="14"/>
  <c r="Z95" i="14"/>
  <c r="Z231" i="14"/>
  <c r="Q267" i="14"/>
  <c r="Z125" i="14"/>
  <c r="H9" i="13"/>
  <c r="H112" i="13"/>
  <c r="N114" i="13"/>
  <c r="M114" i="13"/>
  <c r="O89" i="13"/>
  <c r="K88" i="13"/>
  <c r="M10" i="13"/>
  <c r="O98" i="13"/>
  <c r="O68" i="13"/>
  <c r="J104" i="13"/>
  <c r="N10" i="13"/>
  <c r="H54" i="13"/>
  <c r="M60" i="13"/>
  <c r="H76" i="13"/>
  <c r="M84" i="13"/>
  <c r="N84" i="13"/>
  <c r="J52" i="13"/>
  <c r="K51" i="13"/>
  <c r="H99" i="13"/>
  <c r="N100" i="13"/>
  <c r="M100" i="13"/>
  <c r="H122" i="13"/>
  <c r="N123" i="13"/>
  <c r="M123" i="13"/>
  <c r="K104" i="13"/>
  <c r="O106" i="13"/>
  <c r="M90" i="13"/>
  <c r="H89" i="13"/>
  <c r="N90" i="13"/>
  <c r="O54" i="13"/>
  <c r="K52" i="13"/>
  <c r="N105" i="13"/>
  <c r="J8" i="13"/>
  <c r="M9" i="13"/>
  <c r="H109" i="13"/>
  <c r="M110" i="13"/>
  <c r="N110" i="13"/>
  <c r="H55" i="13"/>
  <c r="N56" i="13"/>
  <c r="M56" i="13"/>
  <c r="O9" i="13"/>
  <c r="K8" i="13"/>
  <c r="N9" i="13"/>
  <c r="H77" i="13"/>
  <c r="N78" i="13"/>
  <c r="J75" i="13"/>
  <c r="M77" i="13"/>
  <c r="J50" i="13"/>
  <c r="O53" i="13"/>
  <c r="X270" i="17" l="1"/>
  <c r="Z270" i="17"/>
  <c r="Z122" i="17"/>
  <c r="Y252" i="17"/>
  <c r="L122" i="17"/>
  <c r="Y269" i="17"/>
  <c r="X269" i="17"/>
  <c r="AA121" i="17"/>
  <c r="T304" i="17"/>
  <c r="X252" i="17"/>
  <c r="Z230" i="17"/>
  <c r="X230" i="17"/>
  <c r="Z262" i="17"/>
  <c r="K48" i="17"/>
  <c r="G38" i="17"/>
  <c r="X122" i="17"/>
  <c r="Y270" i="17"/>
  <c r="X262" i="17"/>
  <c r="L48" i="17"/>
  <c r="Z49" i="17"/>
  <c r="Y49" i="17"/>
  <c r="X49" i="17"/>
  <c r="AB121" i="17"/>
  <c r="V304" i="17"/>
  <c r="L123" i="17"/>
  <c r="Z268" i="17"/>
  <c r="AA123" i="17"/>
  <c r="Y123" i="17"/>
  <c r="Z123" i="17"/>
  <c r="AB123" i="17"/>
  <c r="L124" i="17"/>
  <c r="Z125" i="17"/>
  <c r="X125" i="17"/>
  <c r="Y125" i="17"/>
  <c r="O50" i="16"/>
  <c r="H75" i="16"/>
  <c r="M77" i="16"/>
  <c r="N77" i="16"/>
  <c r="N122" i="16"/>
  <c r="M122" i="16"/>
  <c r="H88" i="16"/>
  <c r="N89" i="16"/>
  <c r="M89" i="16"/>
  <c r="O49" i="16"/>
  <c r="K130" i="16"/>
  <c r="O51" i="16"/>
  <c r="M112" i="16"/>
  <c r="N112" i="16"/>
  <c r="H108" i="16"/>
  <c r="M109" i="16"/>
  <c r="N109" i="16"/>
  <c r="H49" i="16"/>
  <c r="M52" i="16"/>
  <c r="M105" i="16"/>
  <c r="J51" i="16"/>
  <c r="O105" i="16"/>
  <c r="H74" i="16"/>
  <c r="M76" i="16"/>
  <c r="N76" i="16"/>
  <c r="H98" i="16"/>
  <c r="M99" i="16"/>
  <c r="N99" i="16"/>
  <c r="M53" i="16"/>
  <c r="O104" i="16"/>
  <c r="H8" i="16"/>
  <c r="N9" i="16"/>
  <c r="N52" i="16"/>
  <c r="O8" i="16"/>
  <c r="N53" i="16"/>
  <c r="H56" i="15"/>
  <c r="I56" i="15" s="1"/>
  <c r="I57" i="15"/>
  <c r="I62" i="15"/>
  <c r="K62" i="15"/>
  <c r="K78" i="15"/>
  <c r="H49" i="15"/>
  <c r="I49" i="15" s="1"/>
  <c r="I102" i="15" s="1"/>
  <c r="I50" i="15"/>
  <c r="K50" i="15"/>
  <c r="H10" i="15"/>
  <c r="I10" i="15" s="1"/>
  <c r="I11" i="15"/>
  <c r="I85" i="15"/>
  <c r="H84" i="15"/>
  <c r="K85" i="15"/>
  <c r="J49" i="15"/>
  <c r="K56" i="15"/>
  <c r="K11" i="15"/>
  <c r="H78" i="15"/>
  <c r="I78" i="15" s="1"/>
  <c r="I79" i="15"/>
  <c r="K57" i="15"/>
  <c r="H68" i="15"/>
  <c r="I68" i="15" s="1"/>
  <c r="I69" i="15"/>
  <c r="K123" i="14"/>
  <c r="G120" i="14"/>
  <c r="K120" i="14" s="1"/>
  <c r="AA267" i="14"/>
  <c r="Y269" i="14"/>
  <c r="AA269" i="14"/>
  <c r="L123" i="14"/>
  <c r="X124" i="14"/>
  <c r="Y124" i="14"/>
  <c r="L239" i="14"/>
  <c r="Z270" i="14"/>
  <c r="V121" i="14"/>
  <c r="Z268" i="14"/>
  <c r="K268" i="14"/>
  <c r="G121" i="14"/>
  <c r="K121" i="14" s="1"/>
  <c r="AB239" i="14"/>
  <c r="V122" i="14"/>
  <c r="Z239" i="14"/>
  <c r="L229" i="14"/>
  <c r="Y230" i="14"/>
  <c r="X230" i="14"/>
  <c r="G47" i="14"/>
  <c r="K48" i="14"/>
  <c r="AA261" i="14"/>
  <c r="Y261" i="14"/>
  <c r="L269" i="14"/>
  <c r="X272" i="14"/>
  <c r="Z272" i="14"/>
  <c r="Y239" i="14"/>
  <c r="AA239" i="14"/>
  <c r="T122" i="14"/>
  <c r="AA251" i="14"/>
  <c r="Y251" i="14"/>
  <c r="T120" i="14"/>
  <c r="AB123" i="14"/>
  <c r="V120" i="14"/>
  <c r="X111" i="14"/>
  <c r="Z111" i="14"/>
  <c r="Y111" i="14"/>
  <c r="Z261" i="14"/>
  <c r="L251" i="14"/>
  <c r="L267" i="14"/>
  <c r="X267" i="14" s="1"/>
  <c r="Q120" i="14"/>
  <c r="AB8" i="14"/>
  <c r="AB267" i="14"/>
  <c r="X239" i="14"/>
  <c r="Q122" i="14"/>
  <c r="Z251" i="14"/>
  <c r="AB251" i="14"/>
  <c r="L121" i="14"/>
  <c r="X268" i="14"/>
  <c r="AB229" i="14"/>
  <c r="X240" i="14"/>
  <c r="Z252" i="14"/>
  <c r="AA268" i="14"/>
  <c r="T121" i="14"/>
  <c r="Y268" i="14"/>
  <c r="AA8" i="14"/>
  <c r="L261" i="14"/>
  <c r="X262" i="14"/>
  <c r="AB269" i="14"/>
  <c r="Z62" i="14"/>
  <c r="Y62" i="14"/>
  <c r="X62" i="14"/>
  <c r="L48" i="14"/>
  <c r="X270" i="14"/>
  <c r="Y252" i="14"/>
  <c r="X252" i="14"/>
  <c r="K239" i="14"/>
  <c r="G122" i="14"/>
  <c r="K122" i="14" s="1"/>
  <c r="X9" i="14"/>
  <c r="Y9" i="14"/>
  <c r="Z240" i="14"/>
  <c r="Z262" i="14"/>
  <c r="Y240" i="14"/>
  <c r="O8" i="13"/>
  <c r="H88" i="13"/>
  <c r="M89" i="13"/>
  <c r="H52" i="13"/>
  <c r="J51" i="13"/>
  <c r="M75" i="13"/>
  <c r="H98" i="13"/>
  <c r="N99" i="13"/>
  <c r="M99" i="13"/>
  <c r="O75" i="13"/>
  <c r="N112" i="13"/>
  <c r="M112" i="13"/>
  <c r="H108" i="13"/>
  <c r="M109" i="13"/>
  <c r="N109" i="13"/>
  <c r="O51" i="13"/>
  <c r="H75" i="13"/>
  <c r="N77" i="13"/>
  <c r="O104" i="13"/>
  <c r="H74" i="13"/>
  <c r="N76" i="13"/>
  <c r="M76" i="13"/>
  <c r="N88" i="13"/>
  <c r="O88" i="13"/>
  <c r="K50" i="13"/>
  <c r="M52" i="13"/>
  <c r="J49" i="13"/>
  <c r="K49" i="13"/>
  <c r="O52" i="13"/>
  <c r="N52" i="13"/>
  <c r="N122" i="13"/>
  <c r="M122" i="13"/>
  <c r="N54" i="13"/>
  <c r="N89" i="13"/>
  <c r="H53" i="13"/>
  <c r="N55" i="13"/>
  <c r="M55" i="13"/>
  <c r="M8" i="13"/>
  <c r="M54" i="13"/>
  <c r="H8" i="13"/>
  <c r="AB304" i="17" l="1"/>
  <c r="Z48" i="17"/>
  <c r="Y48" i="17"/>
  <c r="X48" i="17"/>
  <c r="L38" i="17"/>
  <c r="AA304" i="17"/>
  <c r="K38" i="17"/>
  <c r="G8" i="17"/>
  <c r="Y122" i="17"/>
  <c r="L121" i="17"/>
  <c r="Z124" i="17"/>
  <c r="X124" i="17"/>
  <c r="Y124" i="17"/>
  <c r="X123" i="17"/>
  <c r="N8" i="16"/>
  <c r="M74" i="16"/>
  <c r="N74" i="16"/>
  <c r="M49" i="16"/>
  <c r="N88" i="16"/>
  <c r="M88" i="16"/>
  <c r="H106" i="16"/>
  <c r="M108" i="16"/>
  <c r="N108" i="16"/>
  <c r="H51" i="16"/>
  <c r="M75" i="16"/>
  <c r="N75" i="16"/>
  <c r="N49" i="16"/>
  <c r="J130" i="16"/>
  <c r="M8" i="16"/>
  <c r="M98" i="16"/>
  <c r="N98" i="16"/>
  <c r="K49" i="15"/>
  <c r="J102" i="15"/>
  <c r="K102" i="15" s="1"/>
  <c r="K10" i="15"/>
  <c r="K68" i="15"/>
  <c r="I84" i="15"/>
  <c r="K84" i="15"/>
  <c r="L47" i="14"/>
  <c r="X48" i="14"/>
  <c r="Y48" i="14"/>
  <c r="Z48" i="14"/>
  <c r="Z120" i="14"/>
  <c r="AB120" i="14"/>
  <c r="AA121" i="14"/>
  <c r="Y121" i="14"/>
  <c r="X261" i="14"/>
  <c r="X121" i="14"/>
  <c r="V303" i="14"/>
  <c r="AB122" i="14"/>
  <c r="Z122" i="14"/>
  <c r="X122" i="14"/>
  <c r="Q303" i="14"/>
  <c r="Y229" i="14"/>
  <c r="Y120" i="14"/>
  <c r="AA120" i="14"/>
  <c r="Y267" i="14"/>
  <c r="T303" i="14"/>
  <c r="Z267" i="14"/>
  <c r="K47" i="14"/>
  <c r="G38" i="14"/>
  <c r="Z121" i="14"/>
  <c r="L120" i="14"/>
  <c r="Y123" i="14"/>
  <c r="X123" i="14"/>
  <c r="X229" i="14"/>
  <c r="Z229" i="14"/>
  <c r="Z123" i="14"/>
  <c r="AA122" i="14"/>
  <c r="X269" i="14"/>
  <c r="Z269" i="14"/>
  <c r="L122" i="14"/>
  <c r="Y122" i="14" s="1"/>
  <c r="X251" i="14"/>
  <c r="O49" i="13"/>
  <c r="M88" i="13"/>
  <c r="N53" i="13"/>
  <c r="M53" i="13"/>
  <c r="J130" i="13"/>
  <c r="K130" i="13"/>
  <c r="M98" i="13"/>
  <c r="N98" i="13"/>
  <c r="O50" i="13"/>
  <c r="M74" i="13"/>
  <c r="N74" i="13"/>
  <c r="H51" i="13"/>
  <c r="N75" i="13"/>
  <c r="H106" i="13"/>
  <c r="M108" i="13"/>
  <c r="N108" i="13"/>
  <c r="H49" i="13"/>
  <c r="N8" i="13"/>
  <c r="X121" i="17" l="1"/>
  <c r="Y121" i="17"/>
  <c r="Z121" i="17"/>
  <c r="K8" i="17"/>
  <c r="L8" i="17" s="1"/>
  <c r="G304" i="17"/>
  <c r="K304" i="17" s="1"/>
  <c r="Y38" i="17"/>
  <c r="Z38" i="17"/>
  <c r="X38" i="17"/>
  <c r="H104" i="16"/>
  <c r="N106" i="16"/>
  <c r="M106" i="16"/>
  <c r="N51" i="16"/>
  <c r="M51" i="16"/>
  <c r="O130" i="16"/>
  <c r="K38" i="14"/>
  <c r="G8" i="14"/>
  <c r="AB303" i="14"/>
  <c r="X47" i="14"/>
  <c r="Y47" i="14"/>
  <c r="Z47" i="14"/>
  <c r="L38" i="14"/>
  <c r="AA303" i="14"/>
  <c r="X120" i="14"/>
  <c r="M49" i="13"/>
  <c r="N49" i="13"/>
  <c r="O130" i="13"/>
  <c r="N51" i="13"/>
  <c r="M51" i="13"/>
  <c r="H104" i="13"/>
  <c r="N106" i="13"/>
  <c r="M106" i="13"/>
  <c r="L304" i="17" l="1"/>
  <c r="Z8" i="17"/>
  <c r="Y8" i="17"/>
  <c r="X8" i="17"/>
  <c r="M104" i="16"/>
  <c r="N104" i="16"/>
  <c r="H50" i="16"/>
  <c r="X38" i="14"/>
  <c r="Y38" i="14"/>
  <c r="Z38" i="14"/>
  <c r="K8" i="14"/>
  <c r="L8" i="14" s="1"/>
  <c r="G303" i="14"/>
  <c r="K303" i="14" s="1"/>
  <c r="M104" i="13"/>
  <c r="N104" i="13"/>
  <c r="H50" i="13"/>
  <c r="M304" i="17" l="1"/>
  <c r="M288" i="17"/>
  <c r="M287" i="17"/>
  <c r="M245" i="17"/>
  <c r="M221" i="17"/>
  <c r="M293" i="17"/>
  <c r="M220" i="17"/>
  <c r="M169" i="17"/>
  <c r="M153" i="17"/>
  <c r="M137" i="17"/>
  <c r="M51" i="17"/>
  <c r="M27" i="17"/>
  <c r="M197" i="17"/>
  <c r="M173" i="17"/>
  <c r="M161" i="17"/>
  <c r="M107" i="17"/>
  <c r="M19" i="17"/>
  <c r="M136" i="17"/>
  <c r="M189" i="17"/>
  <c r="M168" i="17"/>
  <c r="M85" i="17"/>
  <c r="M29" i="17"/>
  <c r="M167" i="17"/>
  <c r="M84" i="17"/>
  <c r="M67" i="17"/>
  <c r="M118" i="17"/>
  <c r="M24" i="17"/>
  <c r="M86" i="17"/>
  <c r="M75" i="17"/>
  <c r="M52" i="17"/>
  <c r="M25" i="17"/>
  <c r="M111" i="17"/>
  <c r="M89" i="17"/>
  <c r="M17" i="17"/>
  <c r="M225" i="17"/>
  <c r="M16" i="17"/>
  <c r="M56" i="17"/>
  <c r="M61" i="17"/>
  <c r="M18" i="17"/>
  <c r="M47" i="17"/>
  <c r="M260" i="17"/>
  <c r="M235" i="17"/>
  <c r="M292" i="17"/>
  <c r="M37" i="17"/>
  <c r="M93" i="17"/>
  <c r="M224" i="17"/>
  <c r="M117" i="17"/>
  <c r="M58" i="17"/>
  <c r="M94" i="17"/>
  <c r="M251" i="17"/>
  <c r="M291" i="17"/>
  <c r="M135" i="17"/>
  <c r="M87" i="17"/>
  <c r="M218" i="17"/>
  <c r="M72" i="17"/>
  <c r="M299" i="17"/>
  <c r="M277" i="17"/>
  <c r="M53" i="17"/>
  <c r="M42" i="17"/>
  <c r="M36" i="17"/>
  <c r="M257" i="17"/>
  <c r="M99" i="17"/>
  <c r="M21" i="17"/>
  <c r="M290" i="17"/>
  <c r="M15" i="17"/>
  <c r="M149" i="17"/>
  <c r="M44" i="17"/>
  <c r="M20" i="17"/>
  <c r="M26" i="17"/>
  <c r="M45" i="17"/>
  <c r="M91" i="17"/>
  <c r="M157" i="17"/>
  <c r="M78" i="17"/>
  <c r="M129" i="17"/>
  <c r="M83" i="17"/>
  <c r="M219" i="17"/>
  <c r="M28" i="17"/>
  <c r="M181" i="17"/>
  <c r="M165" i="17"/>
  <c r="M229" i="17"/>
  <c r="M22" i="17"/>
  <c r="M62" i="17"/>
  <c r="M65" i="17"/>
  <c r="M80" i="17"/>
  <c r="M23" i="17"/>
  <c r="M34" i="17"/>
  <c r="M55" i="17"/>
  <c r="M33" i="17"/>
  <c r="M73" i="17"/>
  <c r="M14" i="17"/>
  <c r="M217" i="17"/>
  <c r="M71" i="17"/>
  <c r="M193" i="17"/>
  <c r="M247" i="17"/>
  <c r="M205" i="17"/>
  <c r="M90" i="17"/>
  <c r="M35" i="17"/>
  <c r="M57" i="17"/>
  <c r="M32" i="17"/>
  <c r="M141" i="17"/>
  <c r="M151" i="17"/>
  <c r="M239" i="17"/>
  <c r="AA239" i="17" s="1"/>
  <c r="M92" i="17"/>
  <c r="M120" i="17"/>
  <c r="M295" i="17"/>
  <c r="M60" i="17"/>
  <c r="M46" i="17"/>
  <c r="M13" i="17"/>
  <c r="M185" i="17"/>
  <c r="M59" i="17"/>
  <c r="M116" i="17"/>
  <c r="M133" i="17"/>
  <c r="M66" i="17"/>
  <c r="M63" i="17" s="1"/>
  <c r="M82" i="17"/>
  <c r="M213" i="17"/>
  <c r="M298" i="17"/>
  <c r="M261" i="17"/>
  <c r="M74" i="17"/>
  <c r="M76" i="17"/>
  <c r="M152" i="17"/>
  <c r="M201" i="17"/>
  <c r="M267" i="17"/>
  <c r="M104" i="17"/>
  <c r="M209" i="17"/>
  <c r="M164" i="17"/>
  <c r="M103" i="17"/>
  <c r="M145" i="17"/>
  <c r="M303" i="17"/>
  <c r="M294" i="17"/>
  <c r="M108" i="17"/>
  <c r="M302" i="17"/>
  <c r="M250" i="17"/>
  <c r="M41" i="17"/>
  <c r="M284" i="17"/>
  <c r="M148" i="17"/>
  <c r="M114" i="17"/>
  <c r="M70" i="17"/>
  <c r="M69" i="17" s="1"/>
  <c r="M150" i="17"/>
  <c r="M192" i="17"/>
  <c r="M102" i="17"/>
  <c r="M228" i="17"/>
  <c r="M110" i="17"/>
  <c r="M223" i="17"/>
  <c r="M188" i="17"/>
  <c r="M98" i="17"/>
  <c r="M200" i="17"/>
  <c r="M88" i="17"/>
  <c r="M259" i="17"/>
  <c r="M128" i="17"/>
  <c r="M184" i="17"/>
  <c r="M31" i="17"/>
  <c r="M234" i="17"/>
  <c r="M285" i="17"/>
  <c r="M244" i="17"/>
  <c r="M144" i="17"/>
  <c r="M64" i="17"/>
  <c r="M79" i="17"/>
  <c r="M289" i="17"/>
  <c r="M276" i="17"/>
  <c r="M172" i="17"/>
  <c r="M50" i="17"/>
  <c r="M266" i="17"/>
  <c r="M286" i="17"/>
  <c r="M134" i="17"/>
  <c r="M196" i="17"/>
  <c r="M132" i="17"/>
  <c r="M208" i="17"/>
  <c r="M166" i="17"/>
  <c r="M81" i="17"/>
  <c r="M297" i="17"/>
  <c r="M140" i="17"/>
  <c r="M106" i="17"/>
  <c r="M246" i="17"/>
  <c r="M12" i="17"/>
  <c r="M43" i="17"/>
  <c r="M160" i="17"/>
  <c r="M238" i="17"/>
  <c r="AA238" i="17" s="1"/>
  <c r="M216" i="17"/>
  <c r="M204" i="17"/>
  <c r="M256" i="17"/>
  <c r="M180" i="17"/>
  <c r="M156" i="17"/>
  <c r="M212" i="17"/>
  <c r="M177" i="17"/>
  <c r="M163" i="17"/>
  <c r="M119" i="17"/>
  <c r="M147" i="17"/>
  <c r="M296" i="17"/>
  <c r="M176" i="17"/>
  <c r="M265" i="17"/>
  <c r="M101" i="17"/>
  <c r="M301" i="17"/>
  <c r="M227" i="17"/>
  <c r="M237" i="17"/>
  <c r="AA237" i="17" s="1"/>
  <c r="M275" i="17"/>
  <c r="M155" i="17"/>
  <c r="M222" i="17"/>
  <c r="M211" i="17"/>
  <c r="M105" i="17"/>
  <c r="M233" i="17"/>
  <c r="M171" i="17"/>
  <c r="M255" i="17"/>
  <c r="M131" i="17"/>
  <c r="M283" i="17"/>
  <c r="M112" i="17"/>
  <c r="M258" i="17"/>
  <c r="M139" i="17"/>
  <c r="M243" i="17"/>
  <c r="M281" i="17"/>
  <c r="M115" i="17"/>
  <c r="M11" i="17"/>
  <c r="M162" i="17"/>
  <c r="M207" i="17"/>
  <c r="M97" i="17"/>
  <c r="M143" i="17"/>
  <c r="M187" i="17"/>
  <c r="M215" i="17"/>
  <c r="M159" i="17"/>
  <c r="M199" i="17"/>
  <c r="M127" i="17"/>
  <c r="M40" i="17"/>
  <c r="M249" i="17"/>
  <c r="M95" i="17"/>
  <c r="M109" i="17"/>
  <c r="M77" i="17"/>
  <c r="M183" i="17"/>
  <c r="M195" i="17"/>
  <c r="M203" i="17"/>
  <c r="M30" i="17"/>
  <c r="M282" i="17"/>
  <c r="M191" i="17"/>
  <c r="M179" i="17"/>
  <c r="M154" i="17"/>
  <c r="M178" i="17"/>
  <c r="M175" i="17"/>
  <c r="M236" i="17"/>
  <c r="AA236" i="17" s="1"/>
  <c r="M206" i="17"/>
  <c r="M190" i="17"/>
  <c r="M186" i="17"/>
  <c r="M100" i="17"/>
  <c r="M264" i="17"/>
  <c r="M214" i="17"/>
  <c r="M210" i="17"/>
  <c r="M242" i="17"/>
  <c r="M10" i="17"/>
  <c r="M248" i="17"/>
  <c r="M158" i="17"/>
  <c r="M7" i="17"/>
  <c r="M39" i="17"/>
  <c r="M68" i="17"/>
  <c r="M274" i="17"/>
  <c r="M113" i="17"/>
  <c r="M126" i="17"/>
  <c r="M278" i="17"/>
  <c r="M300" i="17"/>
  <c r="M254" i="17"/>
  <c r="M232" i="17"/>
  <c r="M96" i="17"/>
  <c r="M194" i="17"/>
  <c r="M226" i="17"/>
  <c r="M182" i="17"/>
  <c r="M279" i="17"/>
  <c r="M280" i="17"/>
  <c r="M202" i="17"/>
  <c r="M146" i="17"/>
  <c r="M130" i="17"/>
  <c r="M170" i="17"/>
  <c r="M142" i="17"/>
  <c r="M198" i="17"/>
  <c r="M138" i="17"/>
  <c r="M253" i="17"/>
  <c r="M174" i="17"/>
  <c r="M273" i="17"/>
  <c r="M272" i="17"/>
  <c r="M9" i="17"/>
  <c r="M231" i="17"/>
  <c r="M241" i="17"/>
  <c r="M271" i="17"/>
  <c r="M263" i="17"/>
  <c r="M270" i="17"/>
  <c r="M49" i="17"/>
  <c r="M268" i="17"/>
  <c r="M240" i="17"/>
  <c r="M269" i="17"/>
  <c r="M262" i="17"/>
  <c r="M125" i="17"/>
  <c r="X304" i="17"/>
  <c r="M252" i="17"/>
  <c r="M230" i="17"/>
  <c r="Z304" i="17"/>
  <c r="M123" i="17"/>
  <c r="Y304" i="17"/>
  <c r="M122" i="17"/>
  <c r="M124" i="17"/>
  <c r="M48" i="17"/>
  <c r="M121" i="17"/>
  <c r="M38" i="17"/>
  <c r="M8" i="17"/>
  <c r="N50" i="16"/>
  <c r="M50" i="16"/>
  <c r="H130" i="16"/>
  <c r="X8" i="14"/>
  <c r="L303" i="14"/>
  <c r="Z8" i="14"/>
  <c r="Y8" i="14"/>
  <c r="M50" i="13"/>
  <c r="N50" i="13"/>
  <c r="H130" i="13"/>
  <c r="M54" i="17" l="1"/>
  <c r="I129" i="16"/>
  <c r="I121" i="16"/>
  <c r="I97" i="16"/>
  <c r="I115" i="16"/>
  <c r="I73" i="16"/>
  <c r="I96" i="16"/>
  <c r="I81" i="16"/>
  <c r="I72" i="16"/>
  <c r="I14" i="16"/>
  <c r="I13" i="16"/>
  <c r="I118" i="16"/>
  <c r="I128" i="16"/>
  <c r="I71" i="16"/>
  <c r="I48" i="16"/>
  <c r="I47" i="16"/>
  <c r="I33" i="16"/>
  <c r="I32" i="16"/>
  <c r="I43" i="16"/>
  <c r="I15" i="16"/>
  <c r="I16" i="16"/>
  <c r="I103" i="16"/>
  <c r="I65" i="16"/>
  <c r="I34" i="16"/>
  <c r="I59" i="16"/>
  <c r="I66" i="16"/>
  <c r="I29" i="16"/>
  <c r="I12" i="16"/>
  <c r="I30" i="16"/>
  <c r="I18" i="16"/>
  <c r="I39" i="16"/>
  <c r="I37" i="16"/>
  <c r="I31" i="16"/>
  <c r="I58" i="16"/>
  <c r="I19" i="16"/>
  <c r="I40" i="16"/>
  <c r="I127" i="16"/>
  <c r="I17" i="16"/>
  <c r="I44" i="16"/>
  <c r="I67" i="16"/>
  <c r="I113" i="16"/>
  <c r="I35" i="16"/>
  <c r="I28" i="16"/>
  <c r="I62" i="16"/>
  <c r="I80" i="16"/>
  <c r="I46" i="16"/>
  <c r="I107" i="16"/>
  <c r="I23" i="16"/>
  <c r="I25" i="16"/>
  <c r="I63" i="16"/>
  <c r="I87" i="16"/>
  <c r="I83" i="16"/>
  <c r="I117" i="16"/>
  <c r="I45" i="16"/>
  <c r="I36" i="16"/>
  <c r="I20" i="16"/>
  <c r="I26" i="16"/>
  <c r="I42" i="16"/>
  <c r="I70" i="16"/>
  <c r="I93" i="16"/>
  <c r="I105" i="16"/>
  <c r="I119" i="16"/>
  <c r="I21" i="16"/>
  <c r="I95" i="16"/>
  <c r="I38" i="16"/>
  <c r="I126" i="16"/>
  <c r="I120" i="16"/>
  <c r="I27" i="16"/>
  <c r="I94" i="16"/>
  <c r="I64" i="16"/>
  <c r="I57" i="16"/>
  <c r="I61" i="16"/>
  <c r="I86" i="16"/>
  <c r="I125" i="16"/>
  <c r="I11" i="16"/>
  <c r="I22" i="16"/>
  <c r="I92" i="16"/>
  <c r="I41" i="16"/>
  <c r="I102" i="16"/>
  <c r="I69" i="16"/>
  <c r="I82" i="16"/>
  <c r="I116" i="16"/>
  <c r="I85" i="16"/>
  <c r="I111" i="16"/>
  <c r="I24" i="16"/>
  <c r="I56" i="16"/>
  <c r="I68" i="16"/>
  <c r="I79" i="16"/>
  <c r="I101" i="16"/>
  <c r="I91" i="16"/>
  <c r="I60" i="16"/>
  <c r="I124" i="16"/>
  <c r="I78" i="16"/>
  <c r="I55" i="16"/>
  <c r="I54" i="16"/>
  <c r="I100" i="16"/>
  <c r="I84" i="16"/>
  <c r="I110" i="16"/>
  <c r="I114" i="16"/>
  <c r="I90" i="16"/>
  <c r="I123" i="16"/>
  <c r="I10" i="16"/>
  <c r="I122" i="16"/>
  <c r="I112" i="16"/>
  <c r="I53" i="16"/>
  <c r="I9" i="16"/>
  <c r="I77" i="16"/>
  <c r="I99" i="16"/>
  <c r="I89" i="16"/>
  <c r="I52" i="16"/>
  <c r="I76" i="16"/>
  <c r="I109" i="16"/>
  <c r="I8" i="16"/>
  <c r="I98" i="16"/>
  <c r="I88" i="16"/>
  <c r="N130" i="16"/>
  <c r="I49" i="16"/>
  <c r="I75" i="16"/>
  <c r="I74" i="16"/>
  <c r="I108" i="16"/>
  <c r="M130" i="16"/>
  <c r="I51" i="16"/>
  <c r="I106" i="16"/>
  <c r="I104" i="16"/>
  <c r="I50" i="16"/>
  <c r="M293" i="14"/>
  <c r="M290" i="14"/>
  <c r="M303" i="14"/>
  <c r="M277" i="14"/>
  <c r="M294" i="14"/>
  <c r="M244" i="14"/>
  <c r="M208" i="14"/>
  <c r="M77" i="14"/>
  <c r="M46" i="14"/>
  <c r="M44" i="14"/>
  <c r="M29" i="14"/>
  <c r="M83" i="14"/>
  <c r="M74" i="14"/>
  <c r="M45" i="14"/>
  <c r="M33" i="14"/>
  <c r="M172" i="14"/>
  <c r="M56" i="14"/>
  <c r="M42" i="14"/>
  <c r="M66" i="14"/>
  <c r="M18" i="14"/>
  <c r="M164" i="14"/>
  <c r="M91" i="14"/>
  <c r="M212" i="14"/>
  <c r="M168" i="14"/>
  <c r="M93" i="14"/>
  <c r="M54" i="14"/>
  <c r="M184" i="14"/>
  <c r="M55" i="14"/>
  <c r="M98" i="14"/>
  <c r="M76" i="14"/>
  <c r="M171" i="14"/>
  <c r="M37" i="14"/>
  <c r="M50" i="14"/>
  <c r="M51" i="14"/>
  <c r="M79" i="14"/>
  <c r="M110" i="14"/>
  <c r="M25" i="14"/>
  <c r="M89" i="14"/>
  <c r="M20" i="14"/>
  <c r="M176" i="14"/>
  <c r="M301" i="14"/>
  <c r="M71" i="14"/>
  <c r="M119" i="14"/>
  <c r="M237" i="14"/>
  <c r="M82" i="14"/>
  <c r="M106" i="14"/>
  <c r="M246" i="14"/>
  <c r="M148" i="14"/>
  <c r="M276" i="14"/>
  <c r="M284" i="14"/>
  <c r="M292" i="14"/>
  <c r="M297" i="14"/>
  <c r="M286" i="14"/>
  <c r="M72" i="14"/>
  <c r="M152" i="14"/>
  <c r="M223" i="14"/>
  <c r="M23" i="14"/>
  <c r="M14" i="14"/>
  <c r="M70" i="14"/>
  <c r="M35" i="14"/>
  <c r="M283" i="14"/>
  <c r="M85" i="14"/>
  <c r="M92" i="14"/>
  <c r="M24" i="14"/>
  <c r="M81" i="14"/>
  <c r="M65" i="14"/>
  <c r="M62" i="14" s="1"/>
  <c r="M60" i="14"/>
  <c r="M28" i="14"/>
  <c r="M156" i="14"/>
  <c r="M287" i="14"/>
  <c r="M238" i="14"/>
  <c r="M256" i="14"/>
  <c r="M84" i="14"/>
  <c r="M105" i="14"/>
  <c r="M34" i="14"/>
  <c r="M216" i="14"/>
  <c r="M107" i="14"/>
  <c r="M266" i="14"/>
  <c r="M87" i="14"/>
  <c r="M86" i="14"/>
  <c r="M187" i="14"/>
  <c r="M17" i="14"/>
  <c r="M88" i="14"/>
  <c r="M204" i="14"/>
  <c r="M21" i="14"/>
  <c r="M102" i="14"/>
  <c r="M215" i="14"/>
  <c r="M228" i="14"/>
  <c r="M144" i="14"/>
  <c r="M191" i="14"/>
  <c r="M192" i="14"/>
  <c r="M291" i="14"/>
  <c r="M280" i="14"/>
  <c r="M302" i="14"/>
  <c r="M298" i="14"/>
  <c r="M19" i="14"/>
  <c r="M250" i="14"/>
  <c r="M13" i="14"/>
  <c r="M58" i="14"/>
  <c r="M43" i="14"/>
  <c r="M57" i="14"/>
  <c r="M41" i="14"/>
  <c r="M75" i="14"/>
  <c r="M32" i="14"/>
  <c r="M188" i="14"/>
  <c r="M220" i="14"/>
  <c r="M52" i="14"/>
  <c r="M90" i="14"/>
  <c r="M104" i="14"/>
  <c r="M36" i="14"/>
  <c r="M196" i="14"/>
  <c r="M132" i="14"/>
  <c r="M234" i="14"/>
  <c r="M160" i="14"/>
  <c r="M224" i="14"/>
  <c r="M103" i="14"/>
  <c r="M27" i="14"/>
  <c r="M128" i="14"/>
  <c r="M26" i="14"/>
  <c r="M15" i="14"/>
  <c r="M16" i="14"/>
  <c r="M63" i="14"/>
  <c r="M78" i="14"/>
  <c r="M64" i="14"/>
  <c r="M180" i="14"/>
  <c r="M117" i="14"/>
  <c r="M140" i="14"/>
  <c r="M59" i="14"/>
  <c r="M94" i="14"/>
  <c r="M260" i="14"/>
  <c r="M73" i="14"/>
  <c r="M61" i="14"/>
  <c r="M200" i="14"/>
  <c r="M136" i="14"/>
  <c r="M289" i="14"/>
  <c r="M109" i="14"/>
  <c r="M40" i="14"/>
  <c r="M116" i="14"/>
  <c r="M151" i="14"/>
  <c r="M288" i="14"/>
  <c r="M175" i="14"/>
  <c r="M222" i="14"/>
  <c r="M159" i="14"/>
  <c r="M155" i="14"/>
  <c r="M186" i="14"/>
  <c r="M300" i="14"/>
  <c r="M190" i="14"/>
  <c r="M207" i="14"/>
  <c r="M69" i="14"/>
  <c r="M143" i="14"/>
  <c r="M281" i="14"/>
  <c r="M147" i="14"/>
  <c r="M80" i="14"/>
  <c r="M265" i="14"/>
  <c r="M236" i="14"/>
  <c r="M275" i="14"/>
  <c r="M211" i="14"/>
  <c r="M296" i="14"/>
  <c r="M233" i="14"/>
  <c r="M139" i="14"/>
  <c r="M135" i="14"/>
  <c r="M183" i="14"/>
  <c r="M97" i="14"/>
  <c r="M101" i="14"/>
  <c r="M219" i="14"/>
  <c r="M199" i="14"/>
  <c r="M127" i="14"/>
  <c r="M227" i="14"/>
  <c r="M249" i="14"/>
  <c r="M31" i="14"/>
  <c r="M255" i="14"/>
  <c r="M259" i="14"/>
  <c r="M49" i="14"/>
  <c r="M131" i="14"/>
  <c r="M203" i="14"/>
  <c r="M118" i="14"/>
  <c r="M243" i="14"/>
  <c r="M179" i="14"/>
  <c r="M163" i="14"/>
  <c r="M195" i="14"/>
  <c r="M285" i="14"/>
  <c r="M245" i="14"/>
  <c r="M170" i="14"/>
  <c r="M214" i="14"/>
  <c r="M167" i="14"/>
  <c r="M12" i="14"/>
  <c r="M22" i="14"/>
  <c r="M274" i="14"/>
  <c r="M232" i="14"/>
  <c r="M114" i="14"/>
  <c r="M154" i="14"/>
  <c r="M146" i="14"/>
  <c r="M258" i="14"/>
  <c r="M235" i="14"/>
  <c r="M11" i="14"/>
  <c r="M299" i="14"/>
  <c r="M150" i="14"/>
  <c r="M134" i="14"/>
  <c r="M264" i="14"/>
  <c r="M142" i="14"/>
  <c r="M100" i="14"/>
  <c r="M108" i="14"/>
  <c r="M210" i="14"/>
  <c r="M242" i="14"/>
  <c r="M218" i="14"/>
  <c r="M189" i="14"/>
  <c r="M185" i="14"/>
  <c r="M206" i="14"/>
  <c r="M162" i="14"/>
  <c r="M198" i="14"/>
  <c r="M138" i="14"/>
  <c r="M158" i="14"/>
  <c r="M182" i="14"/>
  <c r="M30" i="14"/>
  <c r="M126" i="14"/>
  <c r="M282" i="14"/>
  <c r="M226" i="14"/>
  <c r="M115" i="14"/>
  <c r="M202" i="14"/>
  <c r="M96" i="14"/>
  <c r="M39" i="14"/>
  <c r="M130" i="14"/>
  <c r="M174" i="14"/>
  <c r="M248" i="14"/>
  <c r="M278" i="14"/>
  <c r="M166" i="14"/>
  <c r="M295" i="14"/>
  <c r="M254" i="14"/>
  <c r="M213" i="14"/>
  <c r="M221" i="14"/>
  <c r="M169" i="14"/>
  <c r="M194" i="14"/>
  <c r="M178" i="14"/>
  <c r="M133" i="14"/>
  <c r="M113" i="14"/>
  <c r="M112" i="14"/>
  <c r="M141" i="14"/>
  <c r="M7" i="14"/>
  <c r="M231" i="14"/>
  <c r="M137" i="14"/>
  <c r="M279" i="14"/>
  <c r="M125" i="14"/>
  <c r="M157" i="14"/>
  <c r="M145" i="14"/>
  <c r="M67" i="14"/>
  <c r="M99" i="14"/>
  <c r="M263" i="14"/>
  <c r="M217" i="14"/>
  <c r="M177" i="14"/>
  <c r="M241" i="14"/>
  <c r="M225" i="14"/>
  <c r="M273" i="14"/>
  <c r="M253" i="14"/>
  <c r="M181" i="14"/>
  <c r="M95" i="14"/>
  <c r="M201" i="14"/>
  <c r="M257" i="14"/>
  <c r="M197" i="14"/>
  <c r="M149" i="14"/>
  <c r="M271" i="14"/>
  <c r="M247" i="14"/>
  <c r="M193" i="14"/>
  <c r="M173" i="14"/>
  <c r="M205" i="14"/>
  <c r="M209" i="14"/>
  <c r="M129" i="14"/>
  <c r="M10" i="14"/>
  <c r="M153" i="14"/>
  <c r="M161" i="14"/>
  <c r="M165" i="14"/>
  <c r="M252" i="14"/>
  <c r="M270" i="14"/>
  <c r="M268" i="14"/>
  <c r="M262" i="14"/>
  <c r="M240" i="14"/>
  <c r="M230" i="14"/>
  <c r="M9" i="14"/>
  <c r="M124" i="14"/>
  <c r="M272" i="14"/>
  <c r="M111" i="14"/>
  <c r="M48" i="14"/>
  <c r="M251" i="14"/>
  <c r="M229" i="14"/>
  <c r="M261" i="14"/>
  <c r="M267" i="14"/>
  <c r="M269" i="14"/>
  <c r="M123" i="14"/>
  <c r="M239" i="14"/>
  <c r="M121" i="14"/>
  <c r="M122" i="14"/>
  <c r="Y303" i="14"/>
  <c r="X303" i="14"/>
  <c r="Z303" i="14"/>
  <c r="M47" i="14"/>
  <c r="M120" i="14"/>
  <c r="M38" i="14"/>
  <c r="M8" i="14"/>
  <c r="I129" i="13"/>
  <c r="I73" i="13"/>
  <c r="I127" i="13"/>
  <c r="I103" i="13"/>
  <c r="I71" i="13"/>
  <c r="I128" i="13"/>
  <c r="I97" i="13"/>
  <c r="I43" i="13"/>
  <c r="I96" i="13"/>
  <c r="I33" i="13"/>
  <c r="I32" i="13"/>
  <c r="I42" i="13"/>
  <c r="I72" i="13"/>
  <c r="I29" i="13"/>
  <c r="I83" i="13"/>
  <c r="I121" i="13"/>
  <c r="I70" i="13"/>
  <c r="I41" i="13"/>
  <c r="I23" i="13"/>
  <c r="I118" i="13"/>
  <c r="I94" i="13"/>
  <c r="I17" i="13"/>
  <c r="I117" i="13"/>
  <c r="I59" i="13"/>
  <c r="I14" i="13"/>
  <c r="I38" i="13"/>
  <c r="I28" i="13"/>
  <c r="I65" i="13"/>
  <c r="I21" i="13"/>
  <c r="I12" i="13"/>
  <c r="I119" i="13"/>
  <c r="I80" i="13"/>
  <c r="I18" i="13"/>
  <c r="I13" i="13"/>
  <c r="I36" i="13"/>
  <c r="I19" i="13"/>
  <c r="I39" i="13"/>
  <c r="I45" i="13"/>
  <c r="I37" i="13"/>
  <c r="I46" i="13"/>
  <c r="I115" i="13"/>
  <c r="I35" i="13"/>
  <c r="I87" i="13"/>
  <c r="I126" i="13"/>
  <c r="I67" i="13"/>
  <c r="I22" i="13"/>
  <c r="I48" i="13"/>
  <c r="I93" i="13"/>
  <c r="I20" i="13"/>
  <c r="I40" i="13"/>
  <c r="I30" i="13"/>
  <c r="I95" i="13"/>
  <c r="I25" i="13"/>
  <c r="I16" i="13"/>
  <c r="I47" i="13"/>
  <c r="I66" i="13"/>
  <c r="I26" i="13"/>
  <c r="I63" i="13"/>
  <c r="I31" i="13"/>
  <c r="I69" i="13"/>
  <c r="I81" i="13"/>
  <c r="I27" i="13"/>
  <c r="I125" i="13"/>
  <c r="I34" i="13"/>
  <c r="I15" i="13"/>
  <c r="I92" i="13"/>
  <c r="I102" i="13"/>
  <c r="I64" i="13"/>
  <c r="I113" i="13"/>
  <c r="I120" i="13"/>
  <c r="I82" i="13"/>
  <c r="I58" i="13"/>
  <c r="I68" i="13"/>
  <c r="I86" i="13"/>
  <c r="I62" i="13"/>
  <c r="I44" i="13"/>
  <c r="I124" i="13"/>
  <c r="I11" i="13"/>
  <c r="I107" i="13"/>
  <c r="I85" i="13"/>
  <c r="I116" i="13"/>
  <c r="I111" i="13"/>
  <c r="I57" i="13"/>
  <c r="I24" i="13"/>
  <c r="I79" i="13"/>
  <c r="I61" i="13"/>
  <c r="I101" i="13"/>
  <c r="I91" i="13"/>
  <c r="I105" i="13"/>
  <c r="I10" i="13"/>
  <c r="I56" i="13"/>
  <c r="I114" i="13"/>
  <c r="I84" i="13"/>
  <c r="I123" i="13"/>
  <c r="I78" i="13"/>
  <c r="I90" i="13"/>
  <c r="I110" i="13"/>
  <c r="I60" i="13"/>
  <c r="I100" i="13"/>
  <c r="I55" i="13"/>
  <c r="I9" i="13"/>
  <c r="I99" i="13"/>
  <c r="I54" i="13"/>
  <c r="I109" i="13"/>
  <c r="I77" i="13"/>
  <c r="I122" i="13"/>
  <c r="I89" i="13"/>
  <c r="I112" i="13"/>
  <c r="I76" i="13"/>
  <c r="I98" i="13"/>
  <c r="I74" i="13"/>
  <c r="I75" i="13"/>
  <c r="I8" i="13"/>
  <c r="I130" i="13" s="1"/>
  <c r="I108" i="13"/>
  <c r="I88" i="13"/>
  <c r="I52" i="13"/>
  <c r="I53" i="13"/>
  <c r="I49" i="13"/>
  <c r="N130" i="13"/>
  <c r="M130" i="13"/>
  <c r="I51" i="13"/>
  <c r="I106" i="13"/>
  <c r="I104" i="13"/>
  <c r="I50" i="13"/>
  <c r="I130" i="16" l="1"/>
  <c r="M68" i="14"/>
  <c r="M53" i="14"/>
  <c r="K101" i="12" l="1"/>
  <c r="H101" i="12"/>
  <c r="J100" i="12"/>
  <c r="H100" i="12"/>
  <c r="G100" i="12"/>
  <c r="F100" i="12"/>
  <c r="G99" i="12"/>
  <c r="G98" i="12" s="1"/>
  <c r="F99" i="12"/>
  <c r="F98" i="12"/>
  <c r="H97" i="12"/>
  <c r="J96" i="12"/>
  <c r="G96" i="12"/>
  <c r="G95" i="12" s="1"/>
  <c r="G94" i="12" s="1"/>
  <c r="F96" i="12"/>
  <c r="F95" i="12" s="1"/>
  <c r="F94" i="12" s="1"/>
  <c r="J95" i="12"/>
  <c r="J94" i="12"/>
  <c r="K93" i="12"/>
  <c r="H93" i="12"/>
  <c r="J92" i="12"/>
  <c r="H92" i="12"/>
  <c r="H91" i="12" s="1"/>
  <c r="G92" i="12"/>
  <c r="F92" i="12"/>
  <c r="G91" i="12"/>
  <c r="F91" i="12"/>
  <c r="G90" i="12"/>
  <c r="F90" i="12"/>
  <c r="H89" i="12"/>
  <c r="J88" i="12"/>
  <c r="G88" i="12"/>
  <c r="G87" i="12" s="1"/>
  <c r="G86" i="12" s="1"/>
  <c r="F88" i="12"/>
  <c r="F87" i="12"/>
  <c r="F86" i="12" s="1"/>
  <c r="K83" i="12"/>
  <c r="H83" i="12"/>
  <c r="J82" i="12"/>
  <c r="H82" i="12"/>
  <c r="G82" i="12"/>
  <c r="G81" i="12" s="1"/>
  <c r="G80" i="12" s="1"/>
  <c r="G79" i="12" s="1"/>
  <c r="G78" i="12" s="1"/>
  <c r="F82" i="12"/>
  <c r="F81" i="12"/>
  <c r="F80" i="12"/>
  <c r="F79" i="12"/>
  <c r="F78" i="12"/>
  <c r="H77" i="12"/>
  <c r="J76" i="12"/>
  <c r="G76" i="12"/>
  <c r="F76" i="12"/>
  <c r="J75" i="12"/>
  <c r="G75" i="12"/>
  <c r="G74" i="12" s="1"/>
  <c r="G69" i="12" s="1"/>
  <c r="G68" i="12" s="1"/>
  <c r="F75" i="12"/>
  <c r="F74" i="12"/>
  <c r="F69" i="12" s="1"/>
  <c r="F68" i="12" s="1"/>
  <c r="K73" i="12"/>
  <c r="H73" i="12"/>
  <c r="J72" i="12"/>
  <c r="H72" i="12"/>
  <c r="G72" i="12"/>
  <c r="F72" i="12"/>
  <c r="J71" i="12"/>
  <c r="G71" i="12"/>
  <c r="G70" i="12" s="1"/>
  <c r="F71" i="12"/>
  <c r="J70" i="12"/>
  <c r="F70" i="12"/>
  <c r="H67" i="12"/>
  <c r="J66" i="12"/>
  <c r="G66" i="12"/>
  <c r="G65" i="12" s="1"/>
  <c r="G64" i="12" s="1"/>
  <c r="G63" i="12" s="1"/>
  <c r="G62" i="12" s="1"/>
  <c r="F66" i="12"/>
  <c r="F65" i="12"/>
  <c r="F64" i="12" s="1"/>
  <c r="F63" i="12" s="1"/>
  <c r="F62" i="12" s="1"/>
  <c r="K61" i="12"/>
  <c r="H61" i="12"/>
  <c r="J60" i="12"/>
  <c r="H60" i="12"/>
  <c r="G60" i="12"/>
  <c r="G59" i="12" s="1"/>
  <c r="G58" i="12" s="1"/>
  <c r="G57" i="12" s="1"/>
  <c r="G56" i="12" s="1"/>
  <c r="F60" i="12"/>
  <c r="F59" i="12"/>
  <c r="F58" i="12"/>
  <c r="F57" i="12"/>
  <c r="F56" i="12"/>
  <c r="H55" i="12"/>
  <c r="J54" i="12"/>
  <c r="G54" i="12"/>
  <c r="F54" i="12"/>
  <c r="J53" i="12"/>
  <c r="G53" i="12"/>
  <c r="G52" i="12" s="1"/>
  <c r="G51" i="12" s="1"/>
  <c r="F53" i="12"/>
  <c r="F52" i="12"/>
  <c r="F51" i="12" s="1"/>
  <c r="F50" i="12" s="1"/>
  <c r="G50" i="12"/>
  <c r="K48" i="12"/>
  <c r="H48" i="12"/>
  <c r="H47" i="12"/>
  <c r="K47" i="12" s="1"/>
  <c r="J46" i="12"/>
  <c r="J44" i="12" s="1"/>
  <c r="H46" i="12"/>
  <c r="G46" i="12"/>
  <c r="F46" i="12"/>
  <c r="J45" i="12"/>
  <c r="H45" i="12"/>
  <c r="G45" i="12"/>
  <c r="F45" i="12"/>
  <c r="H44" i="12"/>
  <c r="G44" i="12"/>
  <c r="F44" i="12"/>
  <c r="H43" i="12"/>
  <c r="G43" i="12"/>
  <c r="G41" i="12" s="1"/>
  <c r="G9" i="12" s="1"/>
  <c r="F43" i="12"/>
  <c r="G42" i="12"/>
  <c r="F42" i="12"/>
  <c r="H41" i="12"/>
  <c r="F41" i="12"/>
  <c r="H40" i="12"/>
  <c r="J39" i="12"/>
  <c r="G39" i="12"/>
  <c r="F39" i="12"/>
  <c r="K38" i="12"/>
  <c r="H38" i="12"/>
  <c r="H37" i="12"/>
  <c r="K36" i="12"/>
  <c r="H36" i="12"/>
  <c r="J35" i="12"/>
  <c r="H35" i="12"/>
  <c r="G35" i="12"/>
  <c r="G30" i="12" s="1"/>
  <c r="F35" i="12"/>
  <c r="H34" i="12"/>
  <c r="J33" i="12"/>
  <c r="G33" i="12"/>
  <c r="F33" i="12"/>
  <c r="F30" i="12" s="1"/>
  <c r="K32" i="12"/>
  <c r="H32" i="12"/>
  <c r="J31" i="12"/>
  <c r="H31" i="12"/>
  <c r="G31" i="12"/>
  <c r="F31" i="12"/>
  <c r="H29" i="12"/>
  <c r="K28" i="12"/>
  <c r="H28" i="12"/>
  <c r="H27" i="12"/>
  <c r="J26" i="12"/>
  <c r="G26" i="12"/>
  <c r="F26" i="12"/>
  <c r="K25" i="12"/>
  <c r="H25" i="12"/>
  <c r="H24" i="12"/>
  <c r="K23" i="12"/>
  <c r="H23" i="12"/>
  <c r="H22" i="12"/>
  <c r="J21" i="12"/>
  <c r="G21" i="12"/>
  <c r="F21" i="12"/>
  <c r="F18" i="12" s="1"/>
  <c r="K20" i="12"/>
  <c r="H20" i="12"/>
  <c r="J19" i="12"/>
  <c r="H19" i="12"/>
  <c r="G19" i="12"/>
  <c r="G18" i="12" s="1"/>
  <c r="G17" i="12" s="1"/>
  <c r="F19" i="12"/>
  <c r="J18" i="12"/>
  <c r="H16" i="12"/>
  <c r="K16" i="12" s="1"/>
  <c r="K15" i="12"/>
  <c r="H15" i="12"/>
  <c r="J14" i="12"/>
  <c r="H14" i="12"/>
  <c r="G14" i="12"/>
  <c r="G13" i="12" s="1"/>
  <c r="G12" i="12" s="1"/>
  <c r="G11" i="12" s="1"/>
  <c r="G10" i="12" s="1"/>
  <c r="F14" i="12"/>
  <c r="J13" i="12"/>
  <c r="F13" i="12"/>
  <c r="F12" i="12"/>
  <c r="F9" i="12"/>
  <c r="X114" i="6"/>
  <c r="Y114" i="6"/>
  <c r="Z114" i="6"/>
  <c r="AA114" i="6"/>
  <c r="AB114" i="6"/>
  <c r="X115" i="6"/>
  <c r="Y115" i="6"/>
  <c r="Z115" i="6"/>
  <c r="AA115" i="6"/>
  <c r="X116" i="6"/>
  <c r="Y116" i="6"/>
  <c r="Z116" i="6"/>
  <c r="AA116" i="6"/>
  <c r="AB116" i="6"/>
  <c r="X117" i="6"/>
  <c r="Y117" i="6"/>
  <c r="Z117" i="6"/>
  <c r="AA117" i="6"/>
  <c r="AB117" i="6"/>
  <c r="X118" i="6"/>
  <c r="Y118" i="6"/>
  <c r="Z118" i="6"/>
  <c r="AA118" i="6"/>
  <c r="AB118" i="6"/>
  <c r="Z121" i="10"/>
  <c r="Z120" i="10"/>
  <c r="K54" i="12" l="1"/>
  <c r="H90" i="12"/>
  <c r="K26" i="12"/>
  <c r="F85" i="12"/>
  <c r="F84" i="12" s="1"/>
  <c r="F49" i="12"/>
  <c r="G85" i="12"/>
  <c r="G84" i="12" s="1"/>
  <c r="K13" i="12"/>
  <c r="J52" i="12"/>
  <c r="K22" i="12"/>
  <c r="H21" i="12"/>
  <c r="H59" i="12"/>
  <c r="J74" i="12"/>
  <c r="K31" i="12"/>
  <c r="H81" i="12"/>
  <c r="F17" i="12"/>
  <c r="F11" i="12" s="1"/>
  <c r="F10" i="12" s="1"/>
  <c r="K40" i="12"/>
  <c r="H39" i="12"/>
  <c r="K96" i="12"/>
  <c r="H9" i="12"/>
  <c r="H13" i="12"/>
  <c r="H18" i="12"/>
  <c r="K18" i="12" s="1"/>
  <c r="K34" i="12"/>
  <c r="H33" i="12"/>
  <c r="H42" i="12"/>
  <c r="K46" i="12"/>
  <c r="J87" i="12"/>
  <c r="K88" i="12"/>
  <c r="K97" i="12"/>
  <c r="H96" i="12"/>
  <c r="K24" i="12"/>
  <c r="K29" i="12"/>
  <c r="K77" i="12"/>
  <c r="H76" i="12"/>
  <c r="H99" i="12"/>
  <c r="J12" i="12"/>
  <c r="K37" i="12"/>
  <c r="J17" i="12"/>
  <c r="K27" i="12"/>
  <c r="H26" i="12"/>
  <c r="J30" i="12"/>
  <c r="K35" i="12"/>
  <c r="K44" i="12"/>
  <c r="J42" i="12"/>
  <c r="K42" i="12" s="1"/>
  <c r="J65" i="12"/>
  <c r="K14" i="12"/>
  <c r="K19" i="12"/>
  <c r="K45" i="12"/>
  <c r="J43" i="12"/>
  <c r="G49" i="12"/>
  <c r="G102" i="12" s="1"/>
  <c r="K55" i="12"/>
  <c r="H54" i="12"/>
  <c r="H71" i="12"/>
  <c r="K92" i="12"/>
  <c r="J91" i="12"/>
  <c r="K60" i="12"/>
  <c r="K67" i="12"/>
  <c r="H66" i="12"/>
  <c r="K72" i="12"/>
  <c r="K82" i="12"/>
  <c r="K89" i="12"/>
  <c r="H88" i="12"/>
  <c r="K100" i="12"/>
  <c r="J59" i="12"/>
  <c r="J81" i="12"/>
  <c r="J99" i="12"/>
  <c r="AB302" i="10"/>
  <c r="AA302" i="10"/>
  <c r="W302" i="10"/>
  <c r="U302" i="10"/>
  <c r="U301" i="10" s="1"/>
  <c r="U300" i="10" s="1"/>
  <c r="S302" i="10"/>
  <c r="S301" i="10" s="1"/>
  <c r="S300" i="10" s="1"/>
  <c r="S299" i="10" s="1"/>
  <c r="K302" i="10"/>
  <c r="L302" i="10" s="1"/>
  <c r="Y302" i="10" s="1"/>
  <c r="W301" i="10"/>
  <c r="W300" i="10" s="1"/>
  <c r="W299" i="10" s="1"/>
  <c r="V301" i="10"/>
  <c r="T301" i="10"/>
  <c r="Q301" i="10"/>
  <c r="O301" i="10"/>
  <c r="N301" i="10"/>
  <c r="N300" i="10" s="1"/>
  <c r="N299" i="10" s="1"/>
  <c r="J301" i="10"/>
  <c r="I301" i="10"/>
  <c r="H301" i="10"/>
  <c r="H300" i="10" s="1"/>
  <c r="H299" i="10" s="1"/>
  <c r="G301" i="10"/>
  <c r="F301" i="10"/>
  <c r="V300" i="10"/>
  <c r="O300" i="10"/>
  <c r="J300" i="10"/>
  <c r="J299" i="10" s="1"/>
  <c r="I300" i="10"/>
  <c r="G300" i="10"/>
  <c r="F300" i="10"/>
  <c r="U299" i="10"/>
  <c r="O299" i="10"/>
  <c r="I299" i="10"/>
  <c r="F299" i="10"/>
  <c r="AB298" i="10"/>
  <c r="AA298" i="10"/>
  <c r="W298" i="10"/>
  <c r="W297" i="10" s="1"/>
  <c r="U298" i="10"/>
  <c r="S298" i="10"/>
  <c r="S297" i="10" s="1"/>
  <c r="S296" i="10" s="1"/>
  <c r="L298" i="10"/>
  <c r="K298" i="10"/>
  <c r="AB297" i="10"/>
  <c r="AA297" i="10"/>
  <c r="V297" i="10"/>
  <c r="U297" i="10"/>
  <c r="U296" i="10" s="1"/>
  <c r="U295" i="10" s="1"/>
  <c r="T297" i="10"/>
  <c r="Q297" i="10"/>
  <c r="O297" i="10"/>
  <c r="N297" i="10"/>
  <c r="J297" i="10"/>
  <c r="J296" i="10" s="1"/>
  <c r="J295" i="10" s="1"/>
  <c r="I297" i="10"/>
  <c r="I296" i="10" s="1"/>
  <c r="H297" i="10"/>
  <c r="G297" i="10"/>
  <c r="F297" i="10"/>
  <c r="F296" i="10" s="1"/>
  <c r="F295" i="10" s="1"/>
  <c r="W296" i="10"/>
  <c r="W295" i="10" s="1"/>
  <c r="T296" i="10"/>
  <c r="Q296" i="10"/>
  <c r="O296" i="10"/>
  <c r="O295" i="10" s="1"/>
  <c r="N296" i="10"/>
  <c r="H296" i="10"/>
  <c r="G296" i="10"/>
  <c r="T295" i="10"/>
  <c r="S295" i="10"/>
  <c r="N295" i="10"/>
  <c r="H295" i="10"/>
  <c r="G295" i="10"/>
  <c r="AB294" i="10"/>
  <c r="AA294" i="10"/>
  <c r="Y294" i="10"/>
  <c r="X294" i="10"/>
  <c r="W294" i="10"/>
  <c r="W288" i="10" s="1"/>
  <c r="U294" i="10"/>
  <c r="S294" i="10"/>
  <c r="P294" i="10"/>
  <c r="P288" i="10" s="1"/>
  <c r="L294" i="10"/>
  <c r="Z294" i="10" s="1"/>
  <c r="K294" i="10"/>
  <c r="AA293" i="10"/>
  <c r="Y293" i="10"/>
  <c r="X293" i="10"/>
  <c r="W293" i="10"/>
  <c r="U293" i="10"/>
  <c r="S293" i="10"/>
  <c r="S287" i="10" s="1"/>
  <c r="P293" i="10"/>
  <c r="P287" i="10" s="1"/>
  <c r="L293" i="10"/>
  <c r="Z293" i="10" s="1"/>
  <c r="K293" i="10"/>
  <c r="Z292" i="10"/>
  <c r="W292" i="10"/>
  <c r="W286" i="10" s="1"/>
  <c r="U292" i="10"/>
  <c r="S292" i="10"/>
  <c r="R292" i="10"/>
  <c r="R286" i="10" s="1"/>
  <c r="L292" i="10"/>
  <c r="K292" i="10"/>
  <c r="AB291" i="10"/>
  <c r="AA291" i="10"/>
  <c r="Y291" i="10"/>
  <c r="X291" i="10"/>
  <c r="W291" i="10"/>
  <c r="W285" i="10" s="1"/>
  <c r="U291" i="10"/>
  <c r="S291" i="10"/>
  <c r="S285" i="10" s="1"/>
  <c r="S282" i="10" s="1"/>
  <c r="P291" i="10"/>
  <c r="L291" i="10"/>
  <c r="Z291" i="10" s="1"/>
  <c r="K291" i="10"/>
  <c r="Z290" i="10"/>
  <c r="W290" i="10"/>
  <c r="W284" i="10" s="1"/>
  <c r="U290" i="10"/>
  <c r="S290" i="10"/>
  <c r="L290" i="10"/>
  <c r="R290" i="10" s="1"/>
  <c r="R284" i="10" s="1"/>
  <c r="K290" i="10"/>
  <c r="AB289" i="10"/>
  <c r="AA289" i="10"/>
  <c r="Y289" i="10"/>
  <c r="X289" i="10"/>
  <c r="W289" i="10"/>
  <c r="U289" i="10"/>
  <c r="S289" i="10"/>
  <c r="S283" i="10" s="1"/>
  <c r="S280" i="10" s="1"/>
  <c r="P289" i="10"/>
  <c r="L289" i="10"/>
  <c r="Z289" i="10" s="1"/>
  <c r="K289" i="10"/>
  <c r="AB288" i="10"/>
  <c r="Z288" i="10"/>
  <c r="V288" i="10"/>
  <c r="U288" i="10"/>
  <c r="T288" i="10"/>
  <c r="AA288" i="10" s="1"/>
  <c r="S288" i="10"/>
  <c r="Q288" i="10"/>
  <c r="O288" i="10"/>
  <c r="N288" i="10"/>
  <c r="L288" i="10"/>
  <c r="X288" i="10" s="1"/>
  <c r="J288" i="10"/>
  <c r="I288" i="10"/>
  <c r="H288" i="10"/>
  <c r="G288" i="10"/>
  <c r="K288" i="10" s="1"/>
  <c r="F288" i="10"/>
  <c r="W287" i="10"/>
  <c r="V287" i="10"/>
  <c r="U287" i="10"/>
  <c r="T287" i="10"/>
  <c r="Q287" i="10"/>
  <c r="O287" i="10"/>
  <c r="N287" i="10"/>
  <c r="L287" i="10"/>
  <c r="K287" i="10"/>
  <c r="J287" i="10"/>
  <c r="I287" i="10"/>
  <c r="H287" i="10"/>
  <c r="G287" i="10"/>
  <c r="F287" i="10"/>
  <c r="F281" i="10" s="1"/>
  <c r="F278" i="10" s="1"/>
  <c r="F271" i="10" s="1"/>
  <c r="F268" i="10" s="1"/>
  <c r="V286" i="10"/>
  <c r="U286" i="10"/>
  <c r="T286" i="10"/>
  <c r="S286" i="10"/>
  <c r="Q286" i="10"/>
  <c r="O286" i="10"/>
  <c r="N286" i="10"/>
  <c r="J286" i="10"/>
  <c r="I286" i="10"/>
  <c r="H286" i="10"/>
  <c r="K286" i="10" s="1"/>
  <c r="G286" i="10"/>
  <c r="F286" i="10"/>
  <c r="Y285" i="10"/>
  <c r="V285" i="10"/>
  <c r="V282" i="10" s="1"/>
  <c r="U285" i="10"/>
  <c r="T285" i="10"/>
  <c r="AA285" i="10" s="1"/>
  <c r="Q285" i="10"/>
  <c r="P285" i="10"/>
  <c r="P282" i="10" s="1"/>
  <c r="O285" i="10"/>
  <c r="N285" i="10"/>
  <c r="N282" i="10" s="1"/>
  <c r="N279" i="10" s="1"/>
  <c r="N272" i="10" s="1"/>
  <c r="N269" i="10" s="1"/>
  <c r="L285" i="10"/>
  <c r="X285" i="10" s="1"/>
  <c r="J285" i="10"/>
  <c r="I285" i="10"/>
  <c r="H285" i="10"/>
  <c r="H282" i="10" s="1"/>
  <c r="H279" i="10" s="1"/>
  <c r="H272" i="10" s="1"/>
  <c r="H269" i="10" s="1"/>
  <c r="G285" i="10"/>
  <c r="K285" i="10" s="1"/>
  <c r="F285" i="10"/>
  <c r="F282" i="10" s="1"/>
  <c r="F279" i="10" s="1"/>
  <c r="V284" i="10"/>
  <c r="U284" i="10"/>
  <c r="T284" i="10"/>
  <c r="S284" i="10"/>
  <c r="S281" i="10" s="1"/>
  <c r="S278" i="10" s="1"/>
  <c r="S271" i="10" s="1"/>
  <c r="Q284" i="10"/>
  <c r="O284" i="10"/>
  <c r="N284" i="10"/>
  <c r="J284" i="10"/>
  <c r="J281" i="10" s="1"/>
  <c r="I284" i="10"/>
  <c r="H284" i="10"/>
  <c r="G284" i="10"/>
  <c r="K284" i="10" s="1"/>
  <c r="F284" i="10"/>
  <c r="AA283" i="10"/>
  <c r="W283" i="10"/>
  <c r="V283" i="10"/>
  <c r="U283" i="10"/>
  <c r="U280" i="10" s="1"/>
  <c r="U277" i="10" s="1"/>
  <c r="T283" i="10"/>
  <c r="Q283" i="10"/>
  <c r="P283" i="10"/>
  <c r="O283" i="10"/>
  <c r="O280" i="10" s="1"/>
  <c r="O277" i="10" s="1"/>
  <c r="N283" i="10"/>
  <c r="L283" i="10"/>
  <c r="X283" i="10" s="1"/>
  <c r="J283" i="10"/>
  <c r="I283" i="10"/>
  <c r="H283" i="10"/>
  <c r="K283" i="10" s="1"/>
  <c r="G283" i="10"/>
  <c r="F283" i="10"/>
  <c r="F280" i="10" s="1"/>
  <c r="AA282" i="10"/>
  <c r="W282" i="10"/>
  <c r="U282" i="10"/>
  <c r="U279" i="10" s="1"/>
  <c r="T282" i="10"/>
  <c r="Q282" i="10"/>
  <c r="O282" i="10"/>
  <c r="O279" i="10" s="1"/>
  <c r="O272" i="10" s="1"/>
  <c r="O269" i="10" s="1"/>
  <c r="I282" i="10"/>
  <c r="G282" i="10"/>
  <c r="G279" i="10" s="1"/>
  <c r="W281" i="10"/>
  <c r="W278" i="10" s="1"/>
  <c r="W271" i="10" s="1"/>
  <c r="W268" i="10" s="1"/>
  <c r="U281" i="10"/>
  <c r="U278" i="10" s="1"/>
  <c r="U271" i="10" s="1"/>
  <c r="U268" i="10" s="1"/>
  <c r="T281" i="10"/>
  <c r="Q281" i="10"/>
  <c r="O281" i="10"/>
  <c r="O278" i="10" s="1"/>
  <c r="N281" i="10"/>
  <c r="N278" i="10" s="1"/>
  <c r="I281" i="10"/>
  <c r="I278" i="10" s="1"/>
  <c r="I271" i="10" s="1"/>
  <c r="I268" i="10" s="1"/>
  <c r="H281" i="10"/>
  <c r="H278" i="10" s="1"/>
  <c r="W280" i="10"/>
  <c r="W277" i="10" s="1"/>
  <c r="T280" i="10"/>
  <c r="Q280" i="10"/>
  <c r="Q277" i="10" s="1"/>
  <c r="N280" i="10"/>
  <c r="N277" i="10" s="1"/>
  <c r="J280" i="10"/>
  <c r="H280" i="10"/>
  <c r="H277" i="10" s="1"/>
  <c r="G280" i="10"/>
  <c r="W279" i="10"/>
  <c r="S279" i="10"/>
  <c r="Q279" i="10"/>
  <c r="P279" i="10"/>
  <c r="P272" i="10" s="1"/>
  <c r="P269" i="10" s="1"/>
  <c r="I279" i="10"/>
  <c r="AA278" i="10"/>
  <c r="T278" i="10"/>
  <c r="Q278" i="10"/>
  <c r="J278" i="10"/>
  <c r="J271" i="10" s="1"/>
  <c r="AA277" i="10"/>
  <c r="T277" i="10"/>
  <c r="S277" i="10"/>
  <c r="J277" i="10"/>
  <c r="G277" i="10"/>
  <c r="F277" i="10"/>
  <c r="AB276" i="10"/>
  <c r="AA276" i="10"/>
  <c r="X276" i="10"/>
  <c r="W276" i="10"/>
  <c r="W275" i="10" s="1"/>
  <c r="W274" i="10" s="1"/>
  <c r="W273" i="10" s="1"/>
  <c r="W270" i="10" s="1"/>
  <c r="W267" i="10" s="1"/>
  <c r="U276" i="10"/>
  <c r="S276" i="10"/>
  <c r="S275" i="10" s="1"/>
  <c r="S274" i="10" s="1"/>
  <c r="S273" i="10" s="1"/>
  <c r="L276" i="10"/>
  <c r="K276" i="10"/>
  <c r="AA275" i="10"/>
  <c r="Y275" i="10"/>
  <c r="X275" i="10"/>
  <c r="V275" i="10"/>
  <c r="U275" i="10"/>
  <c r="U274" i="10" s="1"/>
  <c r="U273" i="10" s="1"/>
  <c r="T275" i="10"/>
  <c r="AB275" i="10" s="1"/>
  <c r="Q275" i="10"/>
  <c r="O275" i="10"/>
  <c r="N275" i="10"/>
  <c r="N274" i="10" s="1"/>
  <c r="L275" i="10"/>
  <c r="J275" i="10"/>
  <c r="J274" i="10" s="1"/>
  <c r="J273" i="10" s="1"/>
  <c r="J270" i="10" s="1"/>
  <c r="J267" i="10" s="1"/>
  <c r="I275" i="10"/>
  <c r="I274" i="10" s="1"/>
  <c r="I273" i="10" s="1"/>
  <c r="H275" i="10"/>
  <c r="G275" i="10"/>
  <c r="F275" i="10"/>
  <c r="Y274" i="10"/>
  <c r="T274" i="10"/>
  <c r="T273" i="10" s="1"/>
  <c r="Q274" i="10"/>
  <c r="O274" i="10"/>
  <c r="O273" i="10" s="1"/>
  <c r="L274" i="10"/>
  <c r="L273" i="10" s="1"/>
  <c r="H274" i="10"/>
  <c r="H273" i="10" s="1"/>
  <c r="H270" i="10" s="1"/>
  <c r="H267" i="10" s="1"/>
  <c r="F274" i="10"/>
  <c r="N273" i="10"/>
  <c r="F273" i="10"/>
  <c r="F270" i="10" s="1"/>
  <c r="F267" i="10" s="1"/>
  <c r="W272" i="10"/>
  <c r="U272" i="10"/>
  <c r="U269" i="10" s="1"/>
  <c r="S272" i="10"/>
  <c r="I272" i="10"/>
  <c r="I269" i="10" s="1"/>
  <c r="F272" i="10"/>
  <c r="F269" i="10" s="1"/>
  <c r="T271" i="10"/>
  <c r="O271" i="10"/>
  <c r="O268" i="10" s="1"/>
  <c r="N271" i="10"/>
  <c r="H271" i="10"/>
  <c r="H268" i="10" s="1"/>
  <c r="U270" i="10"/>
  <c r="U267" i="10" s="1"/>
  <c r="O270" i="10"/>
  <c r="N270" i="10"/>
  <c r="W269" i="10"/>
  <c r="S269" i="10"/>
  <c r="T268" i="10"/>
  <c r="S268" i="10"/>
  <c r="N268" i="10"/>
  <c r="J268" i="10"/>
  <c r="O267" i="10"/>
  <c r="N267" i="10"/>
  <c r="AA266" i="10"/>
  <c r="W266" i="10"/>
  <c r="W265" i="10" s="1"/>
  <c r="W264" i="10" s="1"/>
  <c r="W263" i="10" s="1"/>
  <c r="W262" i="10" s="1"/>
  <c r="W261" i="10" s="1"/>
  <c r="U266" i="10"/>
  <c r="U265" i="10" s="1"/>
  <c r="U264" i="10" s="1"/>
  <c r="U263" i="10" s="1"/>
  <c r="U262" i="10" s="1"/>
  <c r="U261" i="10" s="1"/>
  <c r="S266" i="10"/>
  <c r="K266" i="10"/>
  <c r="L266" i="10" s="1"/>
  <c r="V265" i="10"/>
  <c r="T265" i="10"/>
  <c r="S265" i="10"/>
  <c r="S264" i="10" s="1"/>
  <c r="Q265" i="10"/>
  <c r="O265" i="10"/>
  <c r="N265" i="10"/>
  <c r="N264" i="10" s="1"/>
  <c r="N263" i="10" s="1"/>
  <c r="N262" i="10" s="1"/>
  <c r="N261" i="10" s="1"/>
  <c r="J265" i="10"/>
  <c r="I265" i="10"/>
  <c r="H265" i="10"/>
  <c r="G265" i="10"/>
  <c r="G264" i="10" s="1"/>
  <c r="G263" i="10" s="1"/>
  <c r="F265" i="10"/>
  <c r="Q264" i="10"/>
  <c r="Q263" i="10" s="1"/>
  <c r="O264" i="10"/>
  <c r="J264" i="10"/>
  <c r="J263" i="10" s="1"/>
  <c r="J262" i="10" s="1"/>
  <c r="J261" i="10" s="1"/>
  <c r="I264" i="10"/>
  <c r="F264" i="10"/>
  <c r="S263" i="10"/>
  <c r="O263" i="10"/>
  <c r="O262" i="10" s="1"/>
  <c r="O261" i="10" s="1"/>
  <c r="I263" i="10"/>
  <c r="I262" i="10" s="1"/>
  <c r="I261" i="10" s="1"/>
  <c r="F263" i="10"/>
  <c r="S262" i="10"/>
  <c r="S261" i="10" s="1"/>
  <c r="Q262" i="10"/>
  <c r="F262" i="10"/>
  <c r="Q261" i="10"/>
  <c r="F261" i="10"/>
  <c r="AB260" i="10"/>
  <c r="AA260" i="10"/>
  <c r="Z260" i="10"/>
  <c r="W260" i="10"/>
  <c r="U260" i="10"/>
  <c r="S260" i="10"/>
  <c r="R260" i="10"/>
  <c r="P260" i="10"/>
  <c r="P259" i="10" s="1"/>
  <c r="P258" i="10" s="1"/>
  <c r="P257" i="10" s="1"/>
  <c r="L260" i="10"/>
  <c r="K260" i="10"/>
  <c r="AB259" i="10"/>
  <c r="X259" i="10"/>
  <c r="W259" i="10"/>
  <c r="V259" i="10"/>
  <c r="U259" i="10"/>
  <c r="U258" i="10" s="1"/>
  <c r="U257" i="10" s="1"/>
  <c r="T259" i="10"/>
  <c r="S259" i="10"/>
  <c r="S258" i="10" s="1"/>
  <c r="R259" i="10"/>
  <c r="Q259" i="10"/>
  <c r="O259" i="10"/>
  <c r="O258" i="10" s="1"/>
  <c r="O257" i="10" s="1"/>
  <c r="N259" i="10"/>
  <c r="L259" i="10"/>
  <c r="Z259" i="10" s="1"/>
  <c r="J259" i="10"/>
  <c r="I259" i="10"/>
  <c r="I258" i="10" s="1"/>
  <c r="I257" i="10" s="1"/>
  <c r="H259" i="10"/>
  <c r="G259" i="10"/>
  <c r="F259" i="10"/>
  <c r="W258" i="10"/>
  <c r="V258" i="10"/>
  <c r="AB258" i="10" s="1"/>
  <c r="T258" i="10"/>
  <c r="AA258" i="10" s="1"/>
  <c r="R258" i="10"/>
  <c r="R257" i="10" s="1"/>
  <c r="Q258" i="10"/>
  <c r="X258" i="10" s="1"/>
  <c r="N258" i="10"/>
  <c r="N257" i="10" s="1"/>
  <c r="L258" i="10"/>
  <c r="J258" i="10"/>
  <c r="H258" i="10"/>
  <c r="H257" i="10" s="1"/>
  <c r="F258" i="10"/>
  <c r="F257" i="10" s="1"/>
  <c r="W257" i="10"/>
  <c r="V257" i="10"/>
  <c r="S257" i="10"/>
  <c r="Q257" i="10"/>
  <c r="J257" i="10"/>
  <c r="J252" i="10" s="1"/>
  <c r="J251" i="10" s="1"/>
  <c r="AB256" i="10"/>
  <c r="AA256" i="10"/>
  <c r="W256" i="10"/>
  <c r="U256" i="10"/>
  <c r="U255" i="10" s="1"/>
  <c r="S256" i="10"/>
  <c r="S255" i="10" s="1"/>
  <c r="S254" i="10" s="1"/>
  <c r="S253" i="10" s="1"/>
  <c r="K256" i="10"/>
  <c r="L256" i="10" s="1"/>
  <c r="X256" i="10" s="1"/>
  <c r="W255" i="10"/>
  <c r="W254" i="10" s="1"/>
  <c r="W253" i="10" s="1"/>
  <c r="W252" i="10" s="1"/>
  <c r="W251" i="10" s="1"/>
  <c r="V255" i="10"/>
  <c r="T255" i="10"/>
  <c r="Q255" i="10"/>
  <c r="O255" i="10"/>
  <c r="N255" i="10"/>
  <c r="J255" i="10"/>
  <c r="I255" i="10"/>
  <c r="H255" i="10"/>
  <c r="G255" i="10"/>
  <c r="F255" i="10"/>
  <c r="U254" i="10"/>
  <c r="U253" i="10" s="1"/>
  <c r="U252" i="10" s="1"/>
  <c r="U251" i="10" s="1"/>
  <c r="T254" i="10"/>
  <c r="O254" i="10"/>
  <c r="N254" i="10"/>
  <c r="J254" i="10"/>
  <c r="J253" i="10" s="1"/>
  <c r="I254" i="10"/>
  <c r="H254" i="10"/>
  <c r="F254" i="10"/>
  <c r="F253" i="10" s="1"/>
  <c r="T253" i="10"/>
  <c r="O253" i="10"/>
  <c r="N253" i="10"/>
  <c r="N252" i="10" s="1"/>
  <c r="N251" i="10" s="1"/>
  <c r="I253" i="10"/>
  <c r="H253" i="10"/>
  <c r="H252" i="10"/>
  <c r="H251" i="10" s="1"/>
  <c r="AB250" i="10"/>
  <c r="AA250" i="10"/>
  <c r="Z250" i="10"/>
  <c r="W250" i="10"/>
  <c r="W249" i="10" s="1"/>
  <c r="U250" i="10"/>
  <c r="S250" i="10"/>
  <c r="R250" i="10"/>
  <c r="R249" i="10" s="1"/>
  <c r="R248" i="10" s="1"/>
  <c r="R247" i="10" s="1"/>
  <c r="L250" i="10"/>
  <c r="L249" i="10" s="1"/>
  <c r="K250" i="10"/>
  <c r="AA249" i="10"/>
  <c r="V249" i="10"/>
  <c r="AB249" i="10" s="1"/>
  <c r="U249" i="10"/>
  <c r="U248" i="10" s="1"/>
  <c r="U247" i="10" s="1"/>
  <c r="T249" i="10"/>
  <c r="S249" i="10"/>
  <c r="S248" i="10" s="1"/>
  <c r="Q249" i="10"/>
  <c r="O249" i="10"/>
  <c r="O248" i="10" s="1"/>
  <c r="O247" i="10" s="1"/>
  <c r="N249" i="10"/>
  <c r="J249" i="10"/>
  <c r="I249" i="10"/>
  <c r="I248" i="10" s="1"/>
  <c r="I247" i="10" s="1"/>
  <c r="H249" i="10"/>
  <c r="G249" i="10"/>
  <c r="F249" i="10"/>
  <c r="F248" i="10" s="1"/>
  <c r="F247" i="10" s="1"/>
  <c r="W248" i="10"/>
  <c r="V248" i="10"/>
  <c r="AB248" i="10" s="1"/>
  <c r="T248" i="10"/>
  <c r="Q248" i="10"/>
  <c r="N248" i="10"/>
  <c r="N247" i="10" s="1"/>
  <c r="J248" i="10"/>
  <c r="H248" i="10"/>
  <c r="H247" i="10" s="1"/>
  <c r="W247" i="10"/>
  <c r="V247" i="10"/>
  <c r="S247" i="10"/>
  <c r="Q247" i="10"/>
  <c r="J247" i="10"/>
  <c r="AA246" i="10"/>
  <c r="W246" i="10"/>
  <c r="W245" i="10" s="1"/>
  <c r="U246" i="10"/>
  <c r="S246" i="10"/>
  <c r="S245" i="10" s="1"/>
  <c r="R246" i="10"/>
  <c r="R245" i="10" s="1"/>
  <c r="L246" i="10"/>
  <c r="Z246" i="10" s="1"/>
  <c r="K246" i="10"/>
  <c r="V245" i="10"/>
  <c r="U245" i="10"/>
  <c r="T245" i="10"/>
  <c r="Q245" i="10"/>
  <c r="O245" i="10"/>
  <c r="N245" i="10"/>
  <c r="J245" i="10"/>
  <c r="I245" i="10"/>
  <c r="H245" i="10"/>
  <c r="K245" i="10" s="1"/>
  <c r="G245" i="10"/>
  <c r="F245" i="10"/>
  <c r="AB244" i="10"/>
  <c r="AA244" i="10"/>
  <c r="Y244" i="10"/>
  <c r="W244" i="10"/>
  <c r="U244" i="10"/>
  <c r="S244" i="10"/>
  <c r="S243" i="10" s="1"/>
  <c r="K244" i="10"/>
  <c r="L244" i="10" s="1"/>
  <c r="W243" i="10"/>
  <c r="W242" i="10" s="1"/>
  <c r="W241" i="10" s="1"/>
  <c r="V243" i="10"/>
  <c r="U243" i="10"/>
  <c r="U242" i="10" s="1"/>
  <c r="U241" i="10" s="1"/>
  <c r="U240" i="10" s="1"/>
  <c r="U239" i="10" s="1"/>
  <c r="T243" i="10"/>
  <c r="AA243" i="10" s="1"/>
  <c r="Q243" i="10"/>
  <c r="O243" i="10"/>
  <c r="N243" i="10"/>
  <c r="N242" i="10" s="1"/>
  <c r="N241" i="10" s="1"/>
  <c r="J243" i="10"/>
  <c r="I243" i="10"/>
  <c r="I242" i="10" s="1"/>
  <c r="I241" i="10" s="1"/>
  <c r="I240" i="10" s="1"/>
  <c r="H243" i="10"/>
  <c r="H242" i="10" s="1"/>
  <c r="H241" i="10" s="1"/>
  <c r="H240" i="10" s="1"/>
  <c r="H239" i="10" s="1"/>
  <c r="G243" i="10"/>
  <c r="F243" i="10"/>
  <c r="S242" i="10"/>
  <c r="S241" i="10" s="1"/>
  <c r="S240" i="10" s="1"/>
  <c r="S239" i="10" s="1"/>
  <c r="J242" i="10"/>
  <c r="J241" i="10" s="1"/>
  <c r="J240" i="10" s="1"/>
  <c r="J239" i="10" s="1"/>
  <c r="F242" i="10"/>
  <c r="F241" i="10"/>
  <c r="F240" i="10" s="1"/>
  <c r="F239" i="10" s="1"/>
  <c r="N240" i="10"/>
  <c r="N239" i="10" s="1"/>
  <c r="I239" i="10"/>
  <c r="W238" i="10"/>
  <c r="U238" i="10"/>
  <c r="S238" i="10"/>
  <c r="K238" i="10"/>
  <c r="L238" i="10" s="1"/>
  <c r="W237" i="10"/>
  <c r="W236" i="10" s="1"/>
  <c r="W235" i="10" s="1"/>
  <c r="V237" i="10"/>
  <c r="U237" i="10"/>
  <c r="T237" i="10"/>
  <c r="T236" i="10" s="1"/>
  <c r="S237" i="10"/>
  <c r="S236" i="10" s="1"/>
  <c r="Q237" i="10"/>
  <c r="O237" i="10"/>
  <c r="N237" i="10"/>
  <c r="J237" i="10"/>
  <c r="I237" i="10"/>
  <c r="H237" i="10"/>
  <c r="H236" i="10" s="1"/>
  <c r="H235" i="10" s="1"/>
  <c r="H230" i="10" s="1"/>
  <c r="H229" i="10" s="1"/>
  <c r="G237" i="10"/>
  <c r="F237" i="10"/>
  <c r="V236" i="10"/>
  <c r="U236" i="10"/>
  <c r="Q236" i="10"/>
  <c r="O236" i="10"/>
  <c r="O235" i="10" s="1"/>
  <c r="N236" i="10"/>
  <c r="N235" i="10" s="1"/>
  <c r="N230" i="10" s="1"/>
  <c r="N229" i="10" s="1"/>
  <c r="J236" i="10"/>
  <c r="J235" i="10" s="1"/>
  <c r="I236" i="10"/>
  <c r="F236" i="10"/>
  <c r="F235" i="10" s="1"/>
  <c r="U235" i="10"/>
  <c r="S235" i="10"/>
  <c r="Q235" i="10"/>
  <c r="I235" i="10"/>
  <c r="AB234" i="10"/>
  <c r="AA234" i="10"/>
  <c r="X234" i="10"/>
  <c r="W234" i="10"/>
  <c r="W233" i="10" s="1"/>
  <c r="W232" i="10" s="1"/>
  <c r="W231" i="10" s="1"/>
  <c r="U234" i="10"/>
  <c r="U233" i="10" s="1"/>
  <c r="U232" i="10" s="1"/>
  <c r="S234" i="10"/>
  <c r="K234" i="10"/>
  <c r="L234" i="10" s="1"/>
  <c r="AA233" i="10"/>
  <c r="V233" i="10"/>
  <c r="AB233" i="10" s="1"/>
  <c r="T233" i="10"/>
  <c r="S233" i="10"/>
  <c r="Q233" i="10"/>
  <c r="O233" i="10"/>
  <c r="O232" i="10" s="1"/>
  <c r="O231" i="10" s="1"/>
  <c r="O230" i="10" s="1"/>
  <c r="O229" i="10" s="1"/>
  <c r="N233" i="10"/>
  <c r="N232" i="10" s="1"/>
  <c r="N231" i="10" s="1"/>
  <c r="K233" i="10"/>
  <c r="J233" i="10"/>
  <c r="I233" i="10"/>
  <c r="I232" i="10" s="1"/>
  <c r="I231" i="10" s="1"/>
  <c r="H233" i="10"/>
  <c r="H232" i="10" s="1"/>
  <c r="H231" i="10" s="1"/>
  <c r="G233" i="10"/>
  <c r="G232" i="10" s="1"/>
  <c r="F233" i="10"/>
  <c r="AB232" i="10"/>
  <c r="V232" i="10"/>
  <c r="T232" i="10"/>
  <c r="S232" i="10"/>
  <c r="Q232" i="10"/>
  <c r="Q231" i="10" s="1"/>
  <c r="J232" i="10"/>
  <c r="J231" i="10" s="1"/>
  <c r="J230" i="10" s="1"/>
  <c r="J229" i="10" s="1"/>
  <c r="F232" i="10"/>
  <c r="F231" i="10" s="1"/>
  <c r="V231" i="10"/>
  <c r="U231" i="10"/>
  <c r="S231" i="10"/>
  <c r="K231" i="10"/>
  <c r="G231" i="10"/>
  <c r="U230" i="10"/>
  <c r="U229" i="10" s="1"/>
  <c r="I230" i="10"/>
  <c r="I229" i="10" s="1"/>
  <c r="AA228" i="10"/>
  <c r="Y228" i="10"/>
  <c r="X228" i="10"/>
  <c r="W228" i="10"/>
  <c r="W227" i="10" s="1"/>
  <c r="W226" i="10" s="1"/>
  <c r="W225" i="10" s="1"/>
  <c r="U228" i="10"/>
  <c r="S228" i="10"/>
  <c r="L228" i="10"/>
  <c r="K228" i="10"/>
  <c r="V227" i="10"/>
  <c r="U227" i="10"/>
  <c r="T227" i="10"/>
  <c r="T226" i="10" s="1"/>
  <c r="S227" i="10"/>
  <c r="Q227" i="10"/>
  <c r="AA227" i="10" s="1"/>
  <c r="O227" i="10"/>
  <c r="O226" i="10" s="1"/>
  <c r="O225" i="10" s="1"/>
  <c r="N227" i="10"/>
  <c r="N226" i="10" s="1"/>
  <c r="J227" i="10"/>
  <c r="I227" i="10"/>
  <c r="I226" i="10" s="1"/>
  <c r="I225" i="10" s="1"/>
  <c r="H227" i="10"/>
  <c r="H226" i="10" s="1"/>
  <c r="G227" i="10"/>
  <c r="F227" i="10"/>
  <c r="V226" i="10"/>
  <c r="U226" i="10"/>
  <c r="U225" i="10" s="1"/>
  <c r="S226" i="10"/>
  <c r="S225" i="10" s="1"/>
  <c r="Q226" i="10"/>
  <c r="AA226" i="10" s="1"/>
  <c r="K226" i="10"/>
  <c r="J226" i="10"/>
  <c r="G226" i="10"/>
  <c r="F226" i="10"/>
  <c r="F225" i="10" s="1"/>
  <c r="V225" i="10"/>
  <c r="T225" i="10"/>
  <c r="AA225" i="10" s="1"/>
  <c r="Q225" i="10"/>
  <c r="N225" i="10"/>
  <c r="J225" i="10"/>
  <c r="H225" i="10"/>
  <c r="G225" i="10"/>
  <c r="K225" i="10" s="1"/>
  <c r="AA224" i="10"/>
  <c r="Z224" i="10"/>
  <c r="Y224" i="10"/>
  <c r="W224" i="10"/>
  <c r="U224" i="10"/>
  <c r="S224" i="10"/>
  <c r="R224" i="10"/>
  <c r="R223" i="10" s="1"/>
  <c r="R222" i="10" s="1"/>
  <c r="R221" i="10" s="1"/>
  <c r="P224" i="10"/>
  <c r="P223" i="10" s="1"/>
  <c r="L224" i="10"/>
  <c r="X224" i="10" s="1"/>
  <c r="K224" i="10"/>
  <c r="Z223" i="10"/>
  <c r="Y223" i="10"/>
  <c r="W223" i="10"/>
  <c r="V223" i="10"/>
  <c r="U223" i="10"/>
  <c r="T223" i="10"/>
  <c r="T222" i="10" s="1"/>
  <c r="S223" i="10"/>
  <c r="S222" i="10" s="1"/>
  <c r="S221" i="10" s="1"/>
  <c r="Q223" i="10"/>
  <c r="O223" i="10"/>
  <c r="O222" i="10" s="1"/>
  <c r="N223" i="10"/>
  <c r="N222" i="10" s="1"/>
  <c r="L223" i="10"/>
  <c r="J223" i="10"/>
  <c r="I223" i="10"/>
  <c r="I222" i="10" s="1"/>
  <c r="I221" i="10" s="1"/>
  <c r="H223" i="10"/>
  <c r="H222" i="10" s="1"/>
  <c r="G223" i="10"/>
  <c r="F223" i="10"/>
  <c r="W222" i="10"/>
  <c r="V222" i="10"/>
  <c r="U222" i="10"/>
  <c r="U221" i="10" s="1"/>
  <c r="Q222" i="10"/>
  <c r="P222" i="10"/>
  <c r="J222" i="10"/>
  <c r="J221" i="10" s="1"/>
  <c r="G222" i="10"/>
  <c r="F222" i="10"/>
  <c r="F221" i="10" s="1"/>
  <c r="W221" i="10"/>
  <c r="T221" i="10"/>
  <c r="AA221" i="10" s="1"/>
  <c r="Q221" i="10"/>
  <c r="P221" i="10"/>
  <c r="O221" i="10"/>
  <c r="N221" i="10"/>
  <c r="H221" i="10"/>
  <c r="G221" i="10"/>
  <c r="AB220" i="10"/>
  <c r="AA220" i="10"/>
  <c r="X220" i="10"/>
  <c r="W220" i="10"/>
  <c r="U220" i="10"/>
  <c r="S220" i="10"/>
  <c r="K220" i="10"/>
  <c r="L220" i="10" s="1"/>
  <c r="W219" i="10"/>
  <c r="W218" i="10" s="1"/>
  <c r="W217" i="10" s="1"/>
  <c r="V219" i="10"/>
  <c r="U219" i="10"/>
  <c r="T219" i="10"/>
  <c r="S219" i="10"/>
  <c r="S218" i="10" s="1"/>
  <c r="S217" i="10" s="1"/>
  <c r="Q219" i="10"/>
  <c r="O219" i="10"/>
  <c r="N219" i="10"/>
  <c r="J219" i="10"/>
  <c r="J218" i="10" s="1"/>
  <c r="J217" i="10" s="1"/>
  <c r="I219" i="10"/>
  <c r="H219" i="10"/>
  <c r="G219" i="10"/>
  <c r="G218" i="10" s="1"/>
  <c r="G217" i="10" s="1"/>
  <c r="F219" i="10"/>
  <c r="U218" i="10"/>
  <c r="U217" i="10" s="1"/>
  <c r="T218" i="10"/>
  <c r="O218" i="10"/>
  <c r="N218" i="10"/>
  <c r="I218" i="10"/>
  <c r="I217" i="10" s="1"/>
  <c r="H218" i="10"/>
  <c r="F218" i="10"/>
  <c r="F217" i="10" s="1"/>
  <c r="T217" i="10"/>
  <c r="O217" i="10"/>
  <c r="N217" i="10"/>
  <c r="H217" i="10"/>
  <c r="AA216" i="10"/>
  <c r="Y216" i="10"/>
  <c r="X216" i="10"/>
  <c r="W216" i="10"/>
  <c r="U216" i="10"/>
  <c r="S216" i="10"/>
  <c r="P216" i="10"/>
  <c r="P215" i="10" s="1"/>
  <c r="L216" i="10"/>
  <c r="Z216" i="10" s="1"/>
  <c r="K216" i="10"/>
  <c r="X215" i="10"/>
  <c r="W215" i="10"/>
  <c r="V215" i="10"/>
  <c r="U215" i="10"/>
  <c r="T215" i="10"/>
  <c r="T214" i="10" s="1"/>
  <c r="T213" i="10" s="1"/>
  <c r="S215" i="10"/>
  <c r="S214" i="10" s="1"/>
  <c r="S213" i="10" s="1"/>
  <c r="Q215" i="10"/>
  <c r="AA215" i="10" s="1"/>
  <c r="O215" i="10"/>
  <c r="N215" i="10"/>
  <c r="N214" i="10" s="1"/>
  <c r="N213" i="10" s="1"/>
  <c r="L215" i="10"/>
  <c r="J215" i="10"/>
  <c r="I215" i="10"/>
  <c r="H215" i="10"/>
  <c r="H214" i="10" s="1"/>
  <c r="H213" i="10" s="1"/>
  <c r="G215" i="10"/>
  <c r="F215" i="10"/>
  <c r="F214" i="10" s="1"/>
  <c r="F213" i="10" s="1"/>
  <c r="W214" i="10"/>
  <c r="W213" i="10" s="1"/>
  <c r="V214" i="10"/>
  <c r="U214" i="10"/>
  <c r="Q214" i="10"/>
  <c r="P214" i="10"/>
  <c r="P213" i="10" s="1"/>
  <c r="O214" i="10"/>
  <c r="J214" i="10"/>
  <c r="J213" i="10" s="1"/>
  <c r="I214" i="10"/>
  <c r="U213" i="10"/>
  <c r="O213" i="10"/>
  <c r="I213" i="10"/>
  <c r="AA212" i="10"/>
  <c r="Y212" i="10"/>
  <c r="X212" i="10"/>
  <c r="W212" i="10"/>
  <c r="U212" i="10"/>
  <c r="S212" i="10"/>
  <c r="P212" i="10"/>
  <c r="P211" i="10" s="1"/>
  <c r="L212" i="10"/>
  <c r="Z212" i="10" s="1"/>
  <c r="K212" i="10"/>
  <c r="Y211" i="10"/>
  <c r="X211" i="10"/>
  <c r="W211" i="10"/>
  <c r="V211" i="10"/>
  <c r="U211" i="10"/>
  <c r="T211" i="10"/>
  <c r="T210" i="10" s="1"/>
  <c r="S211" i="10"/>
  <c r="S210" i="10" s="1"/>
  <c r="S209" i="10" s="1"/>
  <c r="Q211" i="10"/>
  <c r="AA211" i="10" s="1"/>
  <c r="O211" i="10"/>
  <c r="N211" i="10"/>
  <c r="N210" i="10" s="1"/>
  <c r="L211" i="10"/>
  <c r="J211" i="10"/>
  <c r="I211" i="10"/>
  <c r="H211" i="10"/>
  <c r="H210" i="10" s="1"/>
  <c r="G211" i="10"/>
  <c r="F211" i="10"/>
  <c r="F210" i="10" s="1"/>
  <c r="F209" i="10" s="1"/>
  <c r="W210" i="10"/>
  <c r="W209" i="10" s="1"/>
  <c r="V210" i="10"/>
  <c r="U210" i="10"/>
  <c r="Q210" i="10"/>
  <c r="P210" i="10"/>
  <c r="P209" i="10" s="1"/>
  <c r="O210" i="10"/>
  <c r="J210" i="10"/>
  <c r="J209" i="10" s="1"/>
  <c r="I210" i="10"/>
  <c r="U209" i="10"/>
  <c r="T209" i="10"/>
  <c r="O209" i="10"/>
  <c r="N209" i="10"/>
  <c r="I209" i="10"/>
  <c r="H209" i="10"/>
  <c r="AA208" i="10"/>
  <c r="Y208" i="10"/>
  <c r="X208" i="10"/>
  <c r="W208" i="10"/>
  <c r="U208" i="10"/>
  <c r="S208" i="10"/>
  <c r="P208" i="10"/>
  <c r="P207" i="10" s="1"/>
  <c r="L208" i="10"/>
  <c r="Z208" i="10" s="1"/>
  <c r="K208" i="10"/>
  <c r="X207" i="10"/>
  <c r="W207" i="10"/>
  <c r="V207" i="10"/>
  <c r="U207" i="10"/>
  <c r="T207" i="10"/>
  <c r="T206" i="10" s="1"/>
  <c r="S207" i="10"/>
  <c r="S206" i="10" s="1"/>
  <c r="S205" i="10" s="1"/>
  <c r="Q207" i="10"/>
  <c r="AA207" i="10" s="1"/>
  <c r="O207" i="10"/>
  <c r="N207" i="10"/>
  <c r="N206" i="10" s="1"/>
  <c r="L207" i="10"/>
  <c r="K207" i="10"/>
  <c r="J207" i="10"/>
  <c r="I207" i="10"/>
  <c r="H207" i="10"/>
  <c r="H206" i="10" s="1"/>
  <c r="G207" i="10"/>
  <c r="G206" i="10" s="1"/>
  <c r="G205" i="10" s="1"/>
  <c r="F207" i="10"/>
  <c r="F206" i="10" s="1"/>
  <c r="F205" i="10" s="1"/>
  <c r="W206" i="10"/>
  <c r="W205" i="10" s="1"/>
  <c r="V206" i="10"/>
  <c r="U206" i="10"/>
  <c r="Q206" i="10"/>
  <c r="P206" i="10"/>
  <c r="P205" i="10" s="1"/>
  <c r="O206" i="10"/>
  <c r="J206" i="10"/>
  <c r="J205" i="10" s="1"/>
  <c r="I206" i="10"/>
  <c r="U205" i="10"/>
  <c r="T205" i="10"/>
  <c r="O205" i="10"/>
  <c r="N205" i="10"/>
  <c r="I205" i="10"/>
  <c r="AA204" i="10"/>
  <c r="Y204" i="10"/>
  <c r="X204" i="10"/>
  <c r="W204" i="10"/>
  <c r="U204" i="10"/>
  <c r="S204" i="10"/>
  <c r="P204" i="10"/>
  <c r="P203" i="10" s="1"/>
  <c r="L204" i="10"/>
  <c r="Z204" i="10" s="1"/>
  <c r="K204" i="10"/>
  <c r="Y203" i="10"/>
  <c r="W203" i="10"/>
  <c r="V203" i="10"/>
  <c r="U203" i="10"/>
  <c r="T203" i="10"/>
  <c r="T202" i="10" s="1"/>
  <c r="S203" i="10"/>
  <c r="S202" i="10" s="1"/>
  <c r="S201" i="10" s="1"/>
  <c r="Q203" i="10"/>
  <c r="AA203" i="10" s="1"/>
  <c r="O203" i="10"/>
  <c r="N203" i="10"/>
  <c r="N202" i="10" s="1"/>
  <c r="N201" i="10" s="1"/>
  <c r="L203" i="10"/>
  <c r="J203" i="10"/>
  <c r="I203" i="10"/>
  <c r="H203" i="10"/>
  <c r="H202" i="10" s="1"/>
  <c r="H201" i="10" s="1"/>
  <c r="G203" i="10"/>
  <c r="F203" i="10"/>
  <c r="F202" i="10" s="1"/>
  <c r="F201" i="10" s="1"/>
  <c r="W202" i="10"/>
  <c r="W201" i="10" s="1"/>
  <c r="V202" i="10"/>
  <c r="U202" i="10"/>
  <c r="Q202" i="10"/>
  <c r="P202" i="10"/>
  <c r="P201" i="10" s="1"/>
  <c r="O202" i="10"/>
  <c r="J202" i="10"/>
  <c r="J201" i="10" s="1"/>
  <c r="I202" i="10"/>
  <c r="U201" i="10"/>
  <c r="O201" i="10"/>
  <c r="I201" i="10"/>
  <c r="AA200" i="10"/>
  <c r="Y200" i="10"/>
  <c r="X200" i="10"/>
  <c r="W200" i="10"/>
  <c r="U200" i="10"/>
  <c r="S200" i="10"/>
  <c r="P200" i="10"/>
  <c r="P199" i="10" s="1"/>
  <c r="P198" i="10" s="1"/>
  <c r="P197" i="10" s="1"/>
  <c r="L200" i="10"/>
  <c r="Z200" i="10" s="1"/>
  <c r="K200" i="10"/>
  <c r="W199" i="10"/>
  <c r="V199" i="10"/>
  <c r="U199" i="10"/>
  <c r="T199" i="10"/>
  <c r="S199" i="10"/>
  <c r="S198" i="10" s="1"/>
  <c r="S197" i="10" s="1"/>
  <c r="Q199" i="10"/>
  <c r="AA199" i="10" s="1"/>
  <c r="O199" i="10"/>
  <c r="N199" i="10"/>
  <c r="L199" i="10"/>
  <c r="X199" i="10" s="1"/>
  <c r="J199" i="10"/>
  <c r="I199" i="10"/>
  <c r="H199" i="10"/>
  <c r="G199" i="10"/>
  <c r="F199" i="10"/>
  <c r="F198" i="10" s="1"/>
  <c r="F197" i="10" s="1"/>
  <c r="W198" i="10"/>
  <c r="W197" i="10" s="1"/>
  <c r="V198" i="10"/>
  <c r="U198" i="10"/>
  <c r="T198" i="10"/>
  <c r="Q198" i="10"/>
  <c r="O198" i="10"/>
  <c r="N198" i="10"/>
  <c r="J198" i="10"/>
  <c r="J197" i="10" s="1"/>
  <c r="I198" i="10"/>
  <c r="H198" i="10"/>
  <c r="U197" i="10"/>
  <c r="T197" i="10"/>
  <c r="O197" i="10"/>
  <c r="N197" i="10"/>
  <c r="I197" i="10"/>
  <c r="H197" i="10"/>
  <c r="AA196" i="10"/>
  <c r="Y196" i="10"/>
  <c r="X196" i="10"/>
  <c r="W196" i="10"/>
  <c r="W195" i="10" s="1"/>
  <c r="W194" i="10" s="1"/>
  <c r="W193" i="10" s="1"/>
  <c r="U196" i="10"/>
  <c r="U195" i="10" s="1"/>
  <c r="U194" i="10" s="1"/>
  <c r="U193" i="10" s="1"/>
  <c r="S196" i="10"/>
  <c r="P196" i="10"/>
  <c r="P195" i="10" s="1"/>
  <c r="P194" i="10" s="1"/>
  <c r="P193" i="10" s="1"/>
  <c r="L196" i="10"/>
  <c r="Z196" i="10" s="1"/>
  <c r="K196" i="10"/>
  <c r="V195" i="10"/>
  <c r="Z195" i="10" s="1"/>
  <c r="T195" i="10"/>
  <c r="S195" i="10"/>
  <c r="Q195" i="10"/>
  <c r="O195" i="10"/>
  <c r="O194" i="10" s="1"/>
  <c r="O193" i="10" s="1"/>
  <c r="N195" i="10"/>
  <c r="L195" i="10"/>
  <c r="L194" i="10" s="1"/>
  <c r="L193" i="10" s="1"/>
  <c r="K195" i="10"/>
  <c r="J195" i="10"/>
  <c r="I195" i="10"/>
  <c r="H195" i="10"/>
  <c r="G195" i="10"/>
  <c r="F195" i="10"/>
  <c r="F194" i="10" s="1"/>
  <c r="F193" i="10" s="1"/>
  <c r="Y194" i="10"/>
  <c r="V194" i="10"/>
  <c r="T194" i="10"/>
  <c r="T193" i="10" s="1"/>
  <c r="Y193" i="10" s="1"/>
  <c r="S194" i="10"/>
  <c r="S193" i="10" s="1"/>
  <c r="N194" i="10"/>
  <c r="K194" i="10"/>
  <c r="J194" i="10"/>
  <c r="J193" i="10" s="1"/>
  <c r="I194" i="10"/>
  <c r="I193" i="10" s="1"/>
  <c r="H194" i="10"/>
  <c r="G194" i="10"/>
  <c r="N193" i="10"/>
  <c r="H193" i="10"/>
  <c r="G193" i="10"/>
  <c r="K193" i="10" s="1"/>
  <c r="AA192" i="10"/>
  <c r="W192" i="10"/>
  <c r="W191" i="10" s="1"/>
  <c r="W190" i="10" s="1"/>
  <c r="W189" i="10" s="1"/>
  <c r="U192" i="10"/>
  <c r="S192" i="10"/>
  <c r="L192" i="10"/>
  <c r="K192" i="10"/>
  <c r="AA191" i="10"/>
  <c r="Y191" i="10"/>
  <c r="V191" i="10"/>
  <c r="U191" i="10"/>
  <c r="T191" i="10"/>
  <c r="S191" i="10"/>
  <c r="S190" i="10" s="1"/>
  <c r="S189" i="10" s="1"/>
  <c r="Q191" i="10"/>
  <c r="O191" i="10"/>
  <c r="O190" i="10" s="1"/>
  <c r="O189" i="10" s="1"/>
  <c r="N191" i="10"/>
  <c r="L191" i="10"/>
  <c r="J191" i="10"/>
  <c r="I191" i="10"/>
  <c r="H191" i="10"/>
  <c r="G191" i="10"/>
  <c r="K191" i="10" s="1"/>
  <c r="F191" i="10"/>
  <c r="F190" i="10" s="1"/>
  <c r="F189" i="10" s="1"/>
  <c r="AA190" i="10"/>
  <c r="V190" i="10"/>
  <c r="U190" i="10"/>
  <c r="U189" i="10" s="1"/>
  <c r="T190" i="10"/>
  <c r="Q190" i="10"/>
  <c r="N190" i="10"/>
  <c r="J190" i="10"/>
  <c r="J189" i="10" s="1"/>
  <c r="I190" i="10"/>
  <c r="H190" i="10"/>
  <c r="G190" i="10"/>
  <c r="AA189" i="10"/>
  <c r="T189" i="10"/>
  <c r="Q189" i="10"/>
  <c r="N189" i="10"/>
  <c r="I189" i="10"/>
  <c r="H189" i="10"/>
  <c r="AA188" i="10"/>
  <c r="X188" i="10"/>
  <c r="W188" i="10"/>
  <c r="W187" i="10" s="1"/>
  <c r="U188" i="10"/>
  <c r="S188" i="10"/>
  <c r="L188" i="10"/>
  <c r="K188" i="10"/>
  <c r="AA187" i="10"/>
  <c r="V187" i="10"/>
  <c r="U187" i="10"/>
  <c r="U186" i="10" s="1"/>
  <c r="U185" i="10" s="1"/>
  <c r="T187" i="10"/>
  <c r="S187" i="10"/>
  <c r="Q187" i="10"/>
  <c r="O187" i="10"/>
  <c r="N187" i="10"/>
  <c r="J187" i="10"/>
  <c r="I187" i="10"/>
  <c r="H187" i="10"/>
  <c r="G187" i="10"/>
  <c r="K187" i="10" s="1"/>
  <c r="F187" i="10"/>
  <c r="F186" i="10" s="1"/>
  <c r="F185" i="10" s="1"/>
  <c r="AA186" i="10"/>
  <c r="W186" i="10"/>
  <c r="V186" i="10"/>
  <c r="T186" i="10"/>
  <c r="S186" i="10"/>
  <c r="S185" i="10" s="1"/>
  <c r="Q186" i="10"/>
  <c r="O186" i="10"/>
  <c r="O185" i="10" s="1"/>
  <c r="N186" i="10"/>
  <c r="J186" i="10"/>
  <c r="J185" i="10" s="1"/>
  <c r="I186" i="10"/>
  <c r="H186" i="10"/>
  <c r="G186" i="10"/>
  <c r="G185" i="10" s="1"/>
  <c r="W185" i="10"/>
  <c r="T185" i="10"/>
  <c r="AA185" i="10" s="1"/>
  <c r="Q185" i="10"/>
  <c r="N185" i="10"/>
  <c r="H185" i="10"/>
  <c r="AA184" i="10"/>
  <c r="Y184" i="10"/>
  <c r="W184" i="10"/>
  <c r="U184" i="10"/>
  <c r="S184" i="10"/>
  <c r="P184" i="10"/>
  <c r="P183" i="10" s="1"/>
  <c r="P182" i="10" s="1"/>
  <c r="P181" i="10" s="1"/>
  <c r="L184" i="10"/>
  <c r="L183" i="10" s="1"/>
  <c r="K184" i="10"/>
  <c r="X183" i="10"/>
  <c r="W183" i="10"/>
  <c r="W182" i="10" s="1"/>
  <c r="W181" i="10" s="1"/>
  <c r="V183" i="10"/>
  <c r="U183" i="10"/>
  <c r="T183" i="10"/>
  <c r="S183" i="10"/>
  <c r="Q183" i="10"/>
  <c r="AA183" i="10" s="1"/>
  <c r="O183" i="10"/>
  <c r="O182" i="10" s="1"/>
  <c r="O181" i="10" s="1"/>
  <c r="N183" i="10"/>
  <c r="K183" i="10"/>
  <c r="J183" i="10"/>
  <c r="I183" i="10"/>
  <c r="H183" i="10"/>
  <c r="G183" i="10"/>
  <c r="F183" i="10"/>
  <c r="F182" i="10" s="1"/>
  <c r="F181" i="10" s="1"/>
  <c r="V182" i="10"/>
  <c r="U182" i="10"/>
  <c r="U181" i="10" s="1"/>
  <c r="T182" i="10"/>
  <c r="S182" i="10"/>
  <c r="S181" i="10" s="1"/>
  <c r="N182" i="10"/>
  <c r="K182" i="10"/>
  <c r="J182" i="10"/>
  <c r="J181" i="10" s="1"/>
  <c r="I182" i="10"/>
  <c r="I181" i="10" s="1"/>
  <c r="H182" i="10"/>
  <c r="G182" i="10"/>
  <c r="T181" i="10"/>
  <c r="N181" i="10"/>
  <c r="H181" i="10"/>
  <c r="G181" i="10"/>
  <c r="AA180" i="10"/>
  <c r="W180" i="10"/>
  <c r="W179" i="10" s="1"/>
  <c r="W178" i="10" s="1"/>
  <c r="W177" i="10" s="1"/>
  <c r="U180" i="10"/>
  <c r="S180" i="10"/>
  <c r="P180" i="10"/>
  <c r="P179" i="10" s="1"/>
  <c r="L180" i="10"/>
  <c r="K180" i="10"/>
  <c r="AA179" i="10"/>
  <c r="V179" i="10"/>
  <c r="U179" i="10"/>
  <c r="T179" i="10"/>
  <c r="S179" i="10"/>
  <c r="S178" i="10" s="1"/>
  <c r="Q179" i="10"/>
  <c r="O179" i="10"/>
  <c r="O178" i="10" s="1"/>
  <c r="O177" i="10" s="1"/>
  <c r="N179" i="10"/>
  <c r="L179" i="10"/>
  <c r="J179" i="10"/>
  <c r="I179" i="10"/>
  <c r="H179" i="10"/>
  <c r="G179" i="10"/>
  <c r="K179" i="10" s="1"/>
  <c r="F179" i="10"/>
  <c r="F178" i="10" s="1"/>
  <c r="F177" i="10" s="1"/>
  <c r="AA178" i="10"/>
  <c r="V178" i="10"/>
  <c r="U178" i="10"/>
  <c r="U177" i="10" s="1"/>
  <c r="T178" i="10"/>
  <c r="Q178" i="10"/>
  <c r="P178" i="10"/>
  <c r="P177" i="10" s="1"/>
  <c r="N178" i="10"/>
  <c r="J178" i="10"/>
  <c r="J177" i="10" s="1"/>
  <c r="I178" i="10"/>
  <c r="H178" i="10"/>
  <c r="G178" i="10"/>
  <c r="AA177" i="10"/>
  <c r="T177" i="10"/>
  <c r="S177" i="10"/>
  <c r="Q177" i="10"/>
  <c r="N177" i="10"/>
  <c r="I177" i="10"/>
  <c r="H177" i="10"/>
  <c r="AA176" i="10"/>
  <c r="X176" i="10"/>
  <c r="W176" i="10"/>
  <c r="W175" i="10" s="1"/>
  <c r="U176" i="10"/>
  <c r="S176" i="10"/>
  <c r="L176" i="10"/>
  <c r="K176" i="10"/>
  <c r="AA175" i="10"/>
  <c r="V175" i="10"/>
  <c r="U175" i="10"/>
  <c r="U174" i="10" s="1"/>
  <c r="U173" i="10" s="1"/>
  <c r="T175" i="10"/>
  <c r="S175" i="10"/>
  <c r="Q175" i="10"/>
  <c r="O175" i="10"/>
  <c r="N175" i="10"/>
  <c r="K175" i="10"/>
  <c r="J175" i="10"/>
  <c r="I175" i="10"/>
  <c r="I174" i="10" s="1"/>
  <c r="I173" i="10" s="1"/>
  <c r="H175" i="10"/>
  <c r="G175" i="10"/>
  <c r="F175" i="10"/>
  <c r="F174" i="10" s="1"/>
  <c r="F173" i="10" s="1"/>
  <c r="AA174" i="10"/>
  <c r="W174" i="10"/>
  <c r="W173" i="10" s="1"/>
  <c r="V174" i="10"/>
  <c r="T174" i="10"/>
  <c r="S174" i="10"/>
  <c r="S173" i="10" s="1"/>
  <c r="Q174" i="10"/>
  <c r="O174" i="10"/>
  <c r="O173" i="10" s="1"/>
  <c r="N174" i="10"/>
  <c r="K174" i="10"/>
  <c r="J174" i="10"/>
  <c r="J173" i="10" s="1"/>
  <c r="H174" i="10"/>
  <c r="G174" i="10"/>
  <c r="G173" i="10" s="1"/>
  <c r="T173" i="10"/>
  <c r="AA173" i="10" s="1"/>
  <c r="Q173" i="10"/>
  <c r="N173" i="10"/>
  <c r="K173" i="10"/>
  <c r="H173" i="10"/>
  <c r="AA172" i="10"/>
  <c r="Y172" i="10"/>
  <c r="W172" i="10"/>
  <c r="U172" i="10"/>
  <c r="S172" i="10"/>
  <c r="P172" i="10"/>
  <c r="P171" i="10" s="1"/>
  <c r="P170" i="10" s="1"/>
  <c r="P169" i="10" s="1"/>
  <c r="L172" i="10"/>
  <c r="L171" i="10" s="1"/>
  <c r="K172" i="10"/>
  <c r="X171" i="10"/>
  <c r="W171" i="10"/>
  <c r="W170" i="10" s="1"/>
  <c r="W169" i="10" s="1"/>
  <c r="V171" i="10"/>
  <c r="U171" i="10"/>
  <c r="T171" i="10"/>
  <c r="S171" i="10"/>
  <c r="Q171" i="10"/>
  <c r="AA171" i="10" s="1"/>
  <c r="O171" i="10"/>
  <c r="O170" i="10" s="1"/>
  <c r="O169" i="10" s="1"/>
  <c r="N171" i="10"/>
  <c r="K171" i="10"/>
  <c r="J171" i="10"/>
  <c r="I171" i="10"/>
  <c r="H171" i="10"/>
  <c r="G171" i="10"/>
  <c r="F171" i="10"/>
  <c r="F170" i="10" s="1"/>
  <c r="F169" i="10" s="1"/>
  <c r="V170" i="10"/>
  <c r="U170" i="10"/>
  <c r="U169" i="10" s="1"/>
  <c r="T170" i="10"/>
  <c r="S170" i="10"/>
  <c r="S169" i="10" s="1"/>
  <c r="N170" i="10"/>
  <c r="K170" i="10"/>
  <c r="J170" i="10"/>
  <c r="J169" i="10" s="1"/>
  <c r="I170" i="10"/>
  <c r="I169" i="10" s="1"/>
  <c r="H170" i="10"/>
  <c r="G170" i="10"/>
  <c r="T169" i="10"/>
  <c r="N169" i="10"/>
  <c r="H169" i="10"/>
  <c r="G169" i="10"/>
  <c r="AA168" i="10"/>
  <c r="W168" i="10"/>
  <c r="U168" i="10"/>
  <c r="S168" i="10"/>
  <c r="S167" i="10" s="1"/>
  <c r="L168" i="10"/>
  <c r="K168" i="10"/>
  <c r="W167" i="10"/>
  <c r="V167" i="10"/>
  <c r="V166" i="10" s="1"/>
  <c r="U167" i="10"/>
  <c r="U166" i="10" s="1"/>
  <c r="U165" i="10" s="1"/>
  <c r="T167" i="10"/>
  <c r="Q167" i="10"/>
  <c r="O167" i="10"/>
  <c r="O166" i="10" s="1"/>
  <c r="O165" i="10" s="1"/>
  <c r="N167" i="10"/>
  <c r="N166" i="10" s="1"/>
  <c r="N165" i="10" s="1"/>
  <c r="J167" i="10"/>
  <c r="J166" i="10" s="1"/>
  <c r="I167" i="10"/>
  <c r="I166" i="10" s="1"/>
  <c r="I165" i="10" s="1"/>
  <c r="H167" i="10"/>
  <c r="H166" i="10" s="1"/>
  <c r="H165" i="10" s="1"/>
  <c r="G167" i="10"/>
  <c r="F167" i="10"/>
  <c r="W166" i="10"/>
  <c r="S166" i="10"/>
  <c r="S165" i="10" s="1"/>
  <c r="Q166" i="10"/>
  <c r="G166" i="10"/>
  <c r="F166" i="10"/>
  <c r="F165" i="10" s="1"/>
  <c r="W165" i="10"/>
  <c r="V165" i="10"/>
  <c r="Q165" i="10"/>
  <c r="J165" i="10"/>
  <c r="AB164" i="10"/>
  <c r="AA164" i="10"/>
  <c r="W164" i="10"/>
  <c r="U164" i="10"/>
  <c r="U163" i="10" s="1"/>
  <c r="S164" i="10"/>
  <c r="S163" i="10" s="1"/>
  <c r="S162" i="10" s="1"/>
  <c r="S161" i="10" s="1"/>
  <c r="K164" i="10"/>
  <c r="L164" i="10" s="1"/>
  <c r="W163" i="10"/>
  <c r="W162" i="10" s="1"/>
  <c r="W161" i="10" s="1"/>
  <c r="V163" i="10"/>
  <c r="T163" i="10"/>
  <c r="Q163" i="10"/>
  <c r="O163" i="10"/>
  <c r="N163" i="10"/>
  <c r="K163" i="10"/>
  <c r="J163" i="10"/>
  <c r="I163" i="10"/>
  <c r="H163" i="10"/>
  <c r="G163" i="10"/>
  <c r="G162" i="10" s="1"/>
  <c r="F163" i="10"/>
  <c r="AB162" i="10"/>
  <c r="V162" i="10"/>
  <c r="U162" i="10"/>
  <c r="T162" i="10"/>
  <c r="O162" i="10"/>
  <c r="N162" i="10"/>
  <c r="J162" i="10"/>
  <c r="J161" i="10" s="1"/>
  <c r="I162" i="10"/>
  <c r="I161" i="10" s="1"/>
  <c r="H162" i="10"/>
  <c r="F162" i="10"/>
  <c r="F161" i="10" s="1"/>
  <c r="U161" i="10"/>
  <c r="T161" i="10"/>
  <c r="O161" i="10"/>
  <c r="N161" i="10"/>
  <c r="K161" i="10"/>
  <c r="H161" i="10"/>
  <c r="G161" i="10"/>
  <c r="AA160" i="10"/>
  <c r="Y160" i="10"/>
  <c r="X160" i="10"/>
  <c r="W160" i="10"/>
  <c r="U160" i="10"/>
  <c r="S160" i="10"/>
  <c r="L160" i="10"/>
  <c r="K160" i="10"/>
  <c r="AA159" i="10"/>
  <c r="W159" i="10"/>
  <c r="V159" i="10"/>
  <c r="U159" i="10"/>
  <c r="T159" i="10"/>
  <c r="T158" i="10" s="1"/>
  <c r="S159" i="10"/>
  <c r="S158" i="10" s="1"/>
  <c r="S157" i="10" s="1"/>
  <c r="Q159" i="10"/>
  <c r="O159" i="10"/>
  <c r="N159" i="10"/>
  <c r="N158" i="10" s="1"/>
  <c r="L159" i="10"/>
  <c r="J159" i="10"/>
  <c r="I159" i="10"/>
  <c r="I158" i="10" s="1"/>
  <c r="H159" i="10"/>
  <c r="H158" i="10" s="1"/>
  <c r="G159" i="10"/>
  <c r="K159" i="10" s="1"/>
  <c r="F159" i="10"/>
  <c r="F158" i="10" s="1"/>
  <c r="F157" i="10" s="1"/>
  <c r="W158" i="10"/>
  <c r="V158" i="10"/>
  <c r="U158" i="10"/>
  <c r="U157" i="10" s="1"/>
  <c r="O158" i="10"/>
  <c r="O157" i="10" s="1"/>
  <c r="J158" i="10"/>
  <c r="J157" i="10" s="1"/>
  <c r="W157" i="10"/>
  <c r="T157" i="10"/>
  <c r="N157" i="10"/>
  <c r="I157" i="10"/>
  <c r="H157" i="10"/>
  <c r="AA156" i="10"/>
  <c r="X156" i="10"/>
  <c r="W156" i="10"/>
  <c r="W155" i="10" s="1"/>
  <c r="U156" i="10"/>
  <c r="S156" i="10"/>
  <c r="S155" i="10" s="1"/>
  <c r="S154" i="10" s="1"/>
  <c r="S153" i="10" s="1"/>
  <c r="P156" i="10"/>
  <c r="P155" i="10" s="1"/>
  <c r="P154" i="10" s="1"/>
  <c r="P153" i="10" s="1"/>
  <c r="L156" i="10"/>
  <c r="K156" i="10"/>
  <c r="Y155" i="10"/>
  <c r="X155" i="10"/>
  <c r="V155" i="10"/>
  <c r="U155" i="10"/>
  <c r="U154" i="10" s="1"/>
  <c r="T155" i="10"/>
  <c r="T154" i="10" s="1"/>
  <c r="Q155" i="10"/>
  <c r="AA155" i="10" s="1"/>
  <c r="O155" i="10"/>
  <c r="O154" i="10" s="1"/>
  <c r="O153" i="10" s="1"/>
  <c r="N155" i="10"/>
  <c r="N154" i="10" s="1"/>
  <c r="N153" i="10" s="1"/>
  <c r="L155" i="10"/>
  <c r="J155" i="10"/>
  <c r="I155" i="10"/>
  <c r="K155" i="10" s="1"/>
  <c r="H155" i="10"/>
  <c r="H154" i="10" s="1"/>
  <c r="G155" i="10"/>
  <c r="F155" i="10"/>
  <c r="F154" i="10" s="1"/>
  <c r="F153" i="10" s="1"/>
  <c r="AA154" i="10"/>
  <c r="W154" i="10"/>
  <c r="W153" i="10" s="1"/>
  <c r="V154" i="10"/>
  <c r="Q154" i="10"/>
  <c r="J154" i="10"/>
  <c r="J153" i="10" s="1"/>
  <c r="I154" i="10"/>
  <c r="I153" i="10" s="1"/>
  <c r="G154" i="10"/>
  <c r="K154" i="10" s="1"/>
  <c r="U153" i="10"/>
  <c r="T153" i="10"/>
  <c r="Q153" i="10"/>
  <c r="H153" i="10"/>
  <c r="AA152" i="10"/>
  <c r="Y152" i="10"/>
  <c r="W152" i="10"/>
  <c r="U152" i="10"/>
  <c r="S152" i="10"/>
  <c r="P152" i="10"/>
  <c r="P151" i="10" s="1"/>
  <c r="P150" i="10" s="1"/>
  <c r="P149" i="10" s="1"/>
  <c r="L152" i="10"/>
  <c r="L151" i="10" s="1"/>
  <c r="K152" i="10"/>
  <c r="W151" i="10"/>
  <c r="W150" i="10" s="1"/>
  <c r="W149" i="10" s="1"/>
  <c r="V151" i="10"/>
  <c r="U151" i="10"/>
  <c r="T151" i="10"/>
  <c r="T150" i="10" s="1"/>
  <c r="S151" i="10"/>
  <c r="Q151" i="10"/>
  <c r="O151" i="10"/>
  <c r="N151" i="10"/>
  <c r="N150" i="10" s="1"/>
  <c r="N149" i="10" s="1"/>
  <c r="K151" i="10"/>
  <c r="J151" i="10"/>
  <c r="I151" i="10"/>
  <c r="H151" i="10"/>
  <c r="H150" i="10" s="1"/>
  <c r="G151" i="10"/>
  <c r="F151" i="10"/>
  <c r="F150" i="10" s="1"/>
  <c r="F149" i="10" s="1"/>
  <c r="V150" i="10"/>
  <c r="U150" i="10"/>
  <c r="U149" i="10" s="1"/>
  <c r="S150" i="10"/>
  <c r="O150" i="10"/>
  <c r="J150" i="10"/>
  <c r="J149" i="10" s="1"/>
  <c r="I150" i="10"/>
  <c r="I149" i="10" s="1"/>
  <c r="G150" i="10"/>
  <c r="G149" i="10" s="1"/>
  <c r="T149" i="10"/>
  <c r="S149" i="10"/>
  <c r="O149" i="10"/>
  <c r="AA148" i="10"/>
  <c r="Y148" i="10"/>
  <c r="X148" i="10"/>
  <c r="W148" i="10"/>
  <c r="U148" i="10"/>
  <c r="S148" i="10"/>
  <c r="L148" i="10"/>
  <c r="K148" i="10"/>
  <c r="AA147" i="10"/>
  <c r="W147" i="10"/>
  <c r="V147" i="10"/>
  <c r="U147" i="10"/>
  <c r="T147" i="10"/>
  <c r="T146" i="10" s="1"/>
  <c r="S147" i="10"/>
  <c r="S146" i="10" s="1"/>
  <c r="S145" i="10" s="1"/>
  <c r="Q147" i="10"/>
  <c r="O147" i="10"/>
  <c r="N147" i="10"/>
  <c r="N146" i="10" s="1"/>
  <c r="L147" i="10"/>
  <c r="J147" i="10"/>
  <c r="I147" i="10"/>
  <c r="I146" i="10" s="1"/>
  <c r="H147" i="10"/>
  <c r="H146" i="10" s="1"/>
  <c r="G147" i="10"/>
  <c r="K147" i="10" s="1"/>
  <c r="F147" i="10"/>
  <c r="F146" i="10" s="1"/>
  <c r="F145" i="10" s="1"/>
  <c r="W146" i="10"/>
  <c r="V146" i="10"/>
  <c r="U146" i="10"/>
  <c r="U145" i="10" s="1"/>
  <c r="O146" i="10"/>
  <c r="O145" i="10" s="1"/>
  <c r="J146" i="10"/>
  <c r="J145" i="10" s="1"/>
  <c r="W145" i="10"/>
  <c r="T145" i="10"/>
  <c r="N145" i="10"/>
  <c r="I145" i="10"/>
  <c r="H145" i="10"/>
  <c r="AA144" i="10"/>
  <c r="X144" i="10"/>
  <c r="W144" i="10"/>
  <c r="W143" i="10" s="1"/>
  <c r="U144" i="10"/>
  <c r="S144" i="10"/>
  <c r="L144" i="10"/>
  <c r="K144" i="10"/>
  <c r="AA143" i="10"/>
  <c r="Y143" i="10"/>
  <c r="X143" i="10"/>
  <c r="V143" i="10"/>
  <c r="U143" i="10"/>
  <c r="U142" i="10" s="1"/>
  <c r="T143" i="10"/>
  <c r="T142" i="10" s="1"/>
  <c r="S143" i="10"/>
  <c r="S142" i="10" s="1"/>
  <c r="S141" i="10" s="1"/>
  <c r="Q143" i="10"/>
  <c r="O143" i="10"/>
  <c r="N143" i="10"/>
  <c r="N142" i="10" s="1"/>
  <c r="L143" i="10"/>
  <c r="K143" i="10"/>
  <c r="J143" i="10"/>
  <c r="I143" i="10"/>
  <c r="H143" i="10"/>
  <c r="H142" i="10" s="1"/>
  <c r="G143" i="10"/>
  <c r="G142" i="10" s="1"/>
  <c r="F143" i="10"/>
  <c r="F142" i="10" s="1"/>
  <c r="F141" i="10" s="1"/>
  <c r="AA142" i="10"/>
  <c r="W142" i="10"/>
  <c r="W141" i="10" s="1"/>
  <c r="V142" i="10"/>
  <c r="Q142" i="10"/>
  <c r="O142" i="10"/>
  <c r="O141" i="10" s="1"/>
  <c r="J142" i="10"/>
  <c r="J141" i="10" s="1"/>
  <c r="I142" i="10"/>
  <c r="I141" i="10" s="1"/>
  <c r="U141" i="10"/>
  <c r="Q141" i="10"/>
  <c r="N141" i="10"/>
  <c r="H141" i="10"/>
  <c r="AA140" i="10"/>
  <c r="Y140" i="10"/>
  <c r="W140" i="10"/>
  <c r="U140" i="10"/>
  <c r="S140" i="10"/>
  <c r="P140" i="10"/>
  <c r="P139" i="10" s="1"/>
  <c r="P138" i="10" s="1"/>
  <c r="P137" i="10" s="1"/>
  <c r="L140" i="10"/>
  <c r="K140" i="10"/>
  <c r="W139" i="10"/>
  <c r="W138" i="10" s="1"/>
  <c r="W137" i="10" s="1"/>
  <c r="V139" i="10"/>
  <c r="U139" i="10"/>
  <c r="U138" i="10" s="1"/>
  <c r="T139" i="10"/>
  <c r="T138" i="10" s="1"/>
  <c r="S139" i="10"/>
  <c r="Q139" i="10"/>
  <c r="O139" i="10"/>
  <c r="N139" i="10"/>
  <c r="N138" i="10" s="1"/>
  <c r="N137" i="10" s="1"/>
  <c r="L139" i="10"/>
  <c r="K139" i="10"/>
  <c r="J139" i="10"/>
  <c r="I139" i="10"/>
  <c r="H139" i="10"/>
  <c r="H138" i="10" s="1"/>
  <c r="G139" i="10"/>
  <c r="F139" i="10"/>
  <c r="F138" i="10" s="1"/>
  <c r="F137" i="10" s="1"/>
  <c r="V138" i="10"/>
  <c r="S138" i="10"/>
  <c r="S137" i="10" s="1"/>
  <c r="O138" i="10"/>
  <c r="K138" i="10"/>
  <c r="J138" i="10"/>
  <c r="J137" i="10" s="1"/>
  <c r="I138" i="10"/>
  <c r="I137" i="10" s="1"/>
  <c r="G138" i="10"/>
  <c r="G137" i="10" s="1"/>
  <c r="U137" i="10"/>
  <c r="T137" i="10"/>
  <c r="O137" i="10"/>
  <c r="H137" i="10"/>
  <c r="K137" i="10" s="1"/>
  <c r="AA136" i="10"/>
  <c r="X136" i="10"/>
  <c r="W136" i="10"/>
  <c r="U136" i="10"/>
  <c r="S136" i="10"/>
  <c r="L136" i="10"/>
  <c r="K136" i="10"/>
  <c r="W135" i="10"/>
  <c r="V135" i="10"/>
  <c r="U135" i="10"/>
  <c r="T135" i="10"/>
  <c r="T134" i="10" s="1"/>
  <c r="S135" i="10"/>
  <c r="S134" i="10" s="1"/>
  <c r="Q135" i="10"/>
  <c r="O135" i="10"/>
  <c r="N135" i="10"/>
  <c r="N134" i="10" s="1"/>
  <c r="L135" i="10"/>
  <c r="J135" i="10"/>
  <c r="I135" i="10"/>
  <c r="I134" i="10" s="1"/>
  <c r="H135" i="10"/>
  <c r="H134" i="10" s="1"/>
  <c r="G135" i="10"/>
  <c r="F135" i="10"/>
  <c r="F134" i="10" s="1"/>
  <c r="F133" i="10" s="1"/>
  <c r="W134" i="10"/>
  <c r="W133" i="10" s="1"/>
  <c r="V134" i="10"/>
  <c r="U134" i="10"/>
  <c r="U133" i="10" s="1"/>
  <c r="O134" i="10"/>
  <c r="O133" i="10" s="1"/>
  <c r="J134" i="10"/>
  <c r="J133" i="10" s="1"/>
  <c r="G134" i="10"/>
  <c r="S133" i="10"/>
  <c r="N133" i="10"/>
  <c r="I133" i="10"/>
  <c r="H133" i="10"/>
  <c r="G133" i="10"/>
  <c r="AA132" i="10"/>
  <c r="W132" i="10"/>
  <c r="W131" i="10" s="1"/>
  <c r="U132" i="10"/>
  <c r="S132" i="10"/>
  <c r="S131" i="10" s="1"/>
  <c r="S130" i="10" s="1"/>
  <c r="S129" i="10" s="1"/>
  <c r="P132" i="10"/>
  <c r="P131" i="10" s="1"/>
  <c r="P130" i="10" s="1"/>
  <c r="P129" i="10" s="1"/>
  <c r="L132" i="10"/>
  <c r="X132" i="10" s="1"/>
  <c r="K132" i="10"/>
  <c r="Y131" i="10"/>
  <c r="X131" i="10"/>
  <c r="V131" i="10"/>
  <c r="U131" i="10"/>
  <c r="U130" i="10" s="1"/>
  <c r="U129" i="10" s="1"/>
  <c r="T131" i="10"/>
  <c r="T130" i="10" s="1"/>
  <c r="Q131" i="10"/>
  <c r="AA131" i="10" s="1"/>
  <c r="O131" i="10"/>
  <c r="O130" i="10" s="1"/>
  <c r="O129" i="10" s="1"/>
  <c r="N131" i="10"/>
  <c r="N130" i="10" s="1"/>
  <c r="N129" i="10" s="1"/>
  <c r="L131" i="10"/>
  <c r="J131" i="10"/>
  <c r="I131" i="10"/>
  <c r="K131" i="10" s="1"/>
  <c r="H131" i="10"/>
  <c r="H130" i="10" s="1"/>
  <c r="G131" i="10"/>
  <c r="F131" i="10"/>
  <c r="F130" i="10" s="1"/>
  <c r="F129" i="10" s="1"/>
  <c r="W130" i="10"/>
  <c r="W129" i="10" s="1"/>
  <c r="V130" i="10"/>
  <c r="Q130" i="10"/>
  <c r="J130" i="10"/>
  <c r="J129" i="10" s="1"/>
  <c r="I130" i="10"/>
  <c r="I129" i="10" s="1"/>
  <c r="G130" i="10"/>
  <c r="K130" i="10" s="1"/>
  <c r="AA129" i="10"/>
  <c r="T129" i="10"/>
  <c r="Q129" i="10"/>
  <c r="H129" i="10"/>
  <c r="AA128" i="10"/>
  <c r="Y128" i="10"/>
  <c r="W128" i="10"/>
  <c r="U128" i="10"/>
  <c r="S128" i="10"/>
  <c r="P128" i="10"/>
  <c r="P127" i="10" s="1"/>
  <c r="P126" i="10" s="1"/>
  <c r="P125" i="10" s="1"/>
  <c r="L128" i="10"/>
  <c r="L127" i="10" s="1"/>
  <c r="K128" i="10"/>
  <c r="W127" i="10"/>
  <c r="W126" i="10" s="1"/>
  <c r="W125" i="10" s="1"/>
  <c r="V127" i="10"/>
  <c r="U127" i="10"/>
  <c r="T127" i="10"/>
  <c r="T126" i="10" s="1"/>
  <c r="S127" i="10"/>
  <c r="Q127" i="10"/>
  <c r="O127" i="10"/>
  <c r="N127" i="10"/>
  <c r="N126" i="10" s="1"/>
  <c r="N125" i="10" s="1"/>
  <c r="J127" i="10"/>
  <c r="I127" i="10"/>
  <c r="H127" i="10"/>
  <c r="H126" i="10" s="1"/>
  <c r="H125" i="10" s="1"/>
  <c r="G127" i="10"/>
  <c r="F127" i="10"/>
  <c r="F126" i="10" s="1"/>
  <c r="F125" i="10" s="1"/>
  <c r="V126" i="10"/>
  <c r="U126" i="10"/>
  <c r="S126" i="10"/>
  <c r="O126" i="10"/>
  <c r="J126" i="10"/>
  <c r="J125" i="10" s="1"/>
  <c r="I126" i="10"/>
  <c r="I125" i="10" s="1"/>
  <c r="U125" i="10"/>
  <c r="T125" i="10"/>
  <c r="S125" i="10"/>
  <c r="O125" i="10"/>
  <c r="U122" i="10"/>
  <c r="S122" i="10"/>
  <c r="N122" i="10"/>
  <c r="I122" i="10"/>
  <c r="H122" i="10"/>
  <c r="F122" i="10"/>
  <c r="W121" i="10"/>
  <c r="U121" i="10"/>
  <c r="T121" i="10"/>
  <c r="S121" i="10"/>
  <c r="O121" i="10"/>
  <c r="N121" i="10"/>
  <c r="J121" i="10"/>
  <c r="I121" i="10"/>
  <c r="H121" i="10"/>
  <c r="F121" i="10"/>
  <c r="AB119" i="10"/>
  <c r="AA119" i="10"/>
  <c r="W119" i="10"/>
  <c r="U119" i="10"/>
  <c r="S119" i="10"/>
  <c r="S118" i="10" s="1"/>
  <c r="S114" i="10" s="1"/>
  <c r="S112" i="10" s="1"/>
  <c r="K119" i="10"/>
  <c r="L119" i="10" s="1"/>
  <c r="W118" i="10"/>
  <c r="W114" i="10" s="1"/>
  <c r="W112" i="10" s="1"/>
  <c r="V118" i="10"/>
  <c r="U118" i="10"/>
  <c r="U114" i="10" s="1"/>
  <c r="U112" i="10" s="1"/>
  <c r="T118" i="10"/>
  <c r="AA118" i="10" s="1"/>
  <c r="Q118" i="10"/>
  <c r="O118" i="10"/>
  <c r="O114" i="10" s="1"/>
  <c r="O112" i="10" s="1"/>
  <c r="N118" i="10"/>
  <c r="N114" i="10" s="1"/>
  <c r="N112" i="10" s="1"/>
  <c r="J118" i="10"/>
  <c r="J114" i="10" s="1"/>
  <c r="I118" i="10"/>
  <c r="I114" i="10" s="1"/>
  <c r="I112" i="10" s="1"/>
  <c r="H118" i="10"/>
  <c r="H114" i="10" s="1"/>
  <c r="H112" i="10" s="1"/>
  <c r="G118" i="10"/>
  <c r="F118" i="10"/>
  <c r="W117" i="10"/>
  <c r="W116" i="10" s="1"/>
  <c r="W115" i="10" s="1"/>
  <c r="W113" i="10" s="1"/>
  <c r="W111" i="10" s="1"/>
  <c r="U117" i="10"/>
  <c r="U116" i="10" s="1"/>
  <c r="U115" i="10" s="1"/>
  <c r="U113" i="10" s="1"/>
  <c r="U111" i="10" s="1"/>
  <c r="S117" i="10"/>
  <c r="K117" i="10"/>
  <c r="L117" i="10" s="1"/>
  <c r="V116" i="10"/>
  <c r="T116" i="10"/>
  <c r="S116" i="10"/>
  <c r="Q116" i="10"/>
  <c r="Q115" i="10" s="1"/>
  <c r="O116" i="10"/>
  <c r="O115" i="10" s="1"/>
  <c r="O113" i="10" s="1"/>
  <c r="O111" i="10" s="1"/>
  <c r="N116" i="10"/>
  <c r="J116" i="10"/>
  <c r="J115" i="10" s="1"/>
  <c r="J113" i="10" s="1"/>
  <c r="I116" i="10"/>
  <c r="H116" i="10"/>
  <c r="G116" i="10"/>
  <c r="F116" i="10"/>
  <c r="T115" i="10"/>
  <c r="S115" i="10"/>
  <c r="S113" i="10" s="1"/>
  <c r="N115" i="10"/>
  <c r="N113" i="10" s="1"/>
  <c r="N111" i="10" s="1"/>
  <c r="I115" i="10"/>
  <c r="I113" i="10" s="1"/>
  <c r="I111" i="10" s="1"/>
  <c r="H115" i="10"/>
  <c r="H113" i="10" s="1"/>
  <c r="H111" i="10" s="1"/>
  <c r="G115" i="10"/>
  <c r="F115" i="10"/>
  <c r="T114" i="10"/>
  <c r="AA114" i="10" s="1"/>
  <c r="Q114" i="10"/>
  <c r="F114" i="10"/>
  <c r="F112" i="10" s="1"/>
  <c r="T113" i="10"/>
  <c r="Q113" i="10"/>
  <c r="F113" i="10"/>
  <c r="AA112" i="10"/>
  <c r="T112" i="10"/>
  <c r="Q112" i="10"/>
  <c r="J112" i="10"/>
  <c r="T111" i="10"/>
  <c r="S111" i="10"/>
  <c r="J111" i="10"/>
  <c r="F111" i="10"/>
  <c r="W110" i="10"/>
  <c r="W109" i="10" s="1"/>
  <c r="U110" i="10"/>
  <c r="S110" i="10"/>
  <c r="P110" i="10"/>
  <c r="P109" i="10" s="1"/>
  <c r="P108" i="10" s="1"/>
  <c r="L110" i="10"/>
  <c r="Y110" i="10" s="1"/>
  <c r="K110" i="10"/>
  <c r="V109" i="10"/>
  <c r="U109" i="10"/>
  <c r="T109" i="10"/>
  <c r="S109" i="10"/>
  <c r="Q109" i="10"/>
  <c r="O109" i="10"/>
  <c r="N109" i="10"/>
  <c r="N108" i="10" s="1"/>
  <c r="J109" i="10"/>
  <c r="I109" i="10"/>
  <c r="I108" i="10" s="1"/>
  <c r="H109" i="10"/>
  <c r="H108" i="10" s="1"/>
  <c r="G109" i="10"/>
  <c r="F109" i="10"/>
  <c r="W108" i="10"/>
  <c r="V108" i="10"/>
  <c r="U108" i="10"/>
  <c r="S108" i="10"/>
  <c r="Q108" i="10"/>
  <c r="O108" i="10"/>
  <c r="J108" i="10"/>
  <c r="G108" i="10"/>
  <c r="K108" i="10" s="1"/>
  <c r="F108" i="10"/>
  <c r="AB107" i="10"/>
  <c r="AA107" i="10"/>
  <c r="Z107" i="10"/>
  <c r="Y107" i="10"/>
  <c r="X107" i="10"/>
  <c r="W107" i="10"/>
  <c r="U107" i="10"/>
  <c r="S107" i="10"/>
  <c r="R107" i="10"/>
  <c r="P107" i="10"/>
  <c r="L107" i="10"/>
  <c r="K107" i="10"/>
  <c r="AB106" i="10"/>
  <c r="AA106" i="10"/>
  <c r="Y106" i="10"/>
  <c r="W106" i="10"/>
  <c r="U106" i="10"/>
  <c r="S106" i="10"/>
  <c r="S105" i="10" s="1"/>
  <c r="K106" i="10"/>
  <c r="L106" i="10" s="1"/>
  <c r="AA105" i="10"/>
  <c r="W105" i="10"/>
  <c r="W104" i="10" s="1"/>
  <c r="V105" i="10"/>
  <c r="V104" i="10" s="1"/>
  <c r="U105" i="10"/>
  <c r="T105" i="10"/>
  <c r="Q105" i="10"/>
  <c r="O105" i="10"/>
  <c r="O104" i="10" s="1"/>
  <c r="O7" i="10" s="1"/>
  <c r="N105" i="10"/>
  <c r="N94" i="10" s="1"/>
  <c r="J105" i="10"/>
  <c r="I105" i="10"/>
  <c r="I104" i="10" s="1"/>
  <c r="I7" i="10" s="1"/>
  <c r="H105" i="10"/>
  <c r="H104" i="10" s="1"/>
  <c r="H7" i="10" s="1"/>
  <c r="G105" i="10"/>
  <c r="F105" i="10"/>
  <c r="U104" i="10"/>
  <c r="T104" i="10"/>
  <c r="N104" i="10"/>
  <c r="N7" i="10" s="1"/>
  <c r="G104" i="10"/>
  <c r="F104" i="10"/>
  <c r="AB103" i="10"/>
  <c r="AA103" i="10"/>
  <c r="Z103" i="10"/>
  <c r="Y103" i="10"/>
  <c r="X103" i="10"/>
  <c r="W103" i="10"/>
  <c r="U103" i="10"/>
  <c r="S103" i="10"/>
  <c r="R103" i="10"/>
  <c r="P103" i="10"/>
  <c r="L103" i="10"/>
  <c r="K103" i="10"/>
  <c r="AB102" i="10"/>
  <c r="AA102" i="10"/>
  <c r="Z102" i="10"/>
  <c r="W102" i="10"/>
  <c r="U102" i="10"/>
  <c r="S102" i="10"/>
  <c r="S101" i="10" s="1"/>
  <c r="S100" i="10" s="1"/>
  <c r="S99" i="10" s="1"/>
  <c r="R102" i="10"/>
  <c r="R101" i="10" s="1"/>
  <c r="R100" i="10" s="1"/>
  <c r="P102" i="10"/>
  <c r="P101" i="10" s="1"/>
  <c r="P100" i="10" s="1"/>
  <c r="P99" i="10" s="1"/>
  <c r="K102" i="10"/>
  <c r="L102" i="10" s="1"/>
  <c r="AA101" i="10"/>
  <c r="W101" i="10"/>
  <c r="W100" i="10" s="1"/>
  <c r="W99" i="10" s="1"/>
  <c r="V101" i="10"/>
  <c r="U101" i="10"/>
  <c r="T101" i="10"/>
  <c r="Q101" i="10"/>
  <c r="O101" i="10"/>
  <c r="O100" i="10" s="1"/>
  <c r="O99" i="10" s="1"/>
  <c r="N101" i="10"/>
  <c r="N100" i="10" s="1"/>
  <c r="N99" i="10" s="1"/>
  <c r="J101" i="10"/>
  <c r="J100" i="10" s="1"/>
  <c r="J99" i="10" s="1"/>
  <c r="I101" i="10"/>
  <c r="H101" i="10"/>
  <c r="K101" i="10" s="1"/>
  <c r="G101" i="10"/>
  <c r="F101" i="10"/>
  <c r="U100" i="10"/>
  <c r="U99" i="10" s="1"/>
  <c r="T100" i="10"/>
  <c r="I100" i="10"/>
  <c r="I99" i="10" s="1"/>
  <c r="H100" i="10"/>
  <c r="H99" i="10" s="1"/>
  <c r="G100" i="10"/>
  <c r="K100" i="10" s="1"/>
  <c r="F100" i="10"/>
  <c r="T99" i="10"/>
  <c r="R99" i="10"/>
  <c r="F99" i="10"/>
  <c r="W98" i="10"/>
  <c r="W97" i="10" s="1"/>
  <c r="U98" i="10"/>
  <c r="S98" i="10"/>
  <c r="S97" i="10" s="1"/>
  <c r="S96" i="10" s="1"/>
  <c r="S95" i="10" s="1"/>
  <c r="K98" i="10"/>
  <c r="L98" i="10" s="1"/>
  <c r="V97" i="10"/>
  <c r="V96" i="10" s="1"/>
  <c r="U97" i="10"/>
  <c r="U96" i="10" s="1"/>
  <c r="T97" i="10"/>
  <c r="Q97" i="10"/>
  <c r="O97" i="10"/>
  <c r="O96" i="10" s="1"/>
  <c r="N97" i="10"/>
  <c r="N96" i="10" s="1"/>
  <c r="J97" i="10"/>
  <c r="J96" i="10" s="1"/>
  <c r="I97" i="10"/>
  <c r="I96" i="10" s="1"/>
  <c r="I95" i="10" s="1"/>
  <c r="H97" i="10"/>
  <c r="G97" i="10"/>
  <c r="F97" i="10"/>
  <c r="W96" i="10"/>
  <c r="W95" i="10" s="1"/>
  <c r="Q96" i="10"/>
  <c r="G96" i="10"/>
  <c r="F96" i="10"/>
  <c r="J95" i="10"/>
  <c r="F95" i="10"/>
  <c r="W94" i="10"/>
  <c r="V94" i="10"/>
  <c r="U94" i="10"/>
  <c r="Q94" i="10"/>
  <c r="O94" i="10"/>
  <c r="G94" i="10"/>
  <c r="F94" i="10"/>
  <c r="AB93" i="10"/>
  <c r="AA93" i="10"/>
  <c r="W93" i="10"/>
  <c r="U93" i="10"/>
  <c r="S93" i="10"/>
  <c r="R93" i="10"/>
  <c r="K93" i="10"/>
  <c r="L93" i="10" s="1"/>
  <c r="Z93" i="10" s="1"/>
  <c r="AB92" i="10"/>
  <c r="AA92" i="10"/>
  <c r="W92" i="10"/>
  <c r="W87" i="10" s="1"/>
  <c r="U92" i="10"/>
  <c r="S92" i="10"/>
  <c r="I92" i="10"/>
  <c r="K92" i="10" s="1"/>
  <c r="L92" i="10" s="1"/>
  <c r="AB91" i="10"/>
  <c r="AA91" i="10"/>
  <c r="Y91" i="10"/>
  <c r="W91" i="10"/>
  <c r="U91" i="10"/>
  <c r="S91" i="10"/>
  <c r="P91" i="10"/>
  <c r="L91" i="10"/>
  <c r="K91" i="10"/>
  <c r="AB90" i="10"/>
  <c r="AA90" i="10"/>
  <c r="Z90" i="10"/>
  <c r="Y90" i="10"/>
  <c r="X90" i="10"/>
  <c r="W90" i="10"/>
  <c r="U90" i="10"/>
  <c r="S90" i="10"/>
  <c r="R90" i="10"/>
  <c r="P90" i="10"/>
  <c r="L90" i="10"/>
  <c r="K90" i="10"/>
  <c r="AB89" i="10"/>
  <c r="AA89" i="10"/>
  <c r="Z89" i="10"/>
  <c r="W89" i="10"/>
  <c r="U89" i="10"/>
  <c r="S89" i="10"/>
  <c r="R89" i="10"/>
  <c r="P89" i="10"/>
  <c r="K89" i="10"/>
  <c r="L89" i="10" s="1"/>
  <c r="AA88" i="10"/>
  <c r="Y88" i="10"/>
  <c r="W88" i="10"/>
  <c r="U88" i="10"/>
  <c r="S88" i="10"/>
  <c r="K88" i="10"/>
  <c r="L88" i="10" s="1"/>
  <c r="AA87" i="10"/>
  <c r="V87" i="10"/>
  <c r="AB87" i="10" s="1"/>
  <c r="U87" i="10"/>
  <c r="T87" i="10"/>
  <c r="Q87" i="10"/>
  <c r="O87" i="10"/>
  <c r="N87" i="10"/>
  <c r="J87" i="10"/>
  <c r="H87" i="10"/>
  <c r="G87" i="10"/>
  <c r="F87" i="10"/>
  <c r="AB86" i="10"/>
  <c r="AA86" i="10"/>
  <c r="Z86" i="10"/>
  <c r="W86" i="10"/>
  <c r="U86" i="10"/>
  <c r="S86" i="10"/>
  <c r="R86" i="10"/>
  <c r="P86" i="10"/>
  <c r="K86" i="10"/>
  <c r="L86" i="10" s="1"/>
  <c r="I86" i="10"/>
  <c r="AB85" i="10"/>
  <c r="AA85" i="10"/>
  <c r="W85" i="10"/>
  <c r="U85" i="10"/>
  <c r="S85" i="10"/>
  <c r="K85" i="10"/>
  <c r="L85" i="10" s="1"/>
  <c r="AB84" i="10"/>
  <c r="AA84" i="10"/>
  <c r="W84" i="10"/>
  <c r="U84" i="10"/>
  <c r="U80" i="10" s="1"/>
  <c r="S84" i="10"/>
  <c r="L84" i="10"/>
  <c r="K84" i="10"/>
  <c r="AB83" i="10"/>
  <c r="AA83" i="10"/>
  <c r="X83" i="10"/>
  <c r="W83" i="10"/>
  <c r="U83" i="10"/>
  <c r="S83" i="10"/>
  <c r="L83" i="10"/>
  <c r="K83" i="10"/>
  <c r="AB82" i="10"/>
  <c r="AA82" i="10"/>
  <c r="W82" i="10"/>
  <c r="U82" i="10"/>
  <c r="S82" i="10"/>
  <c r="P82" i="10"/>
  <c r="K82" i="10"/>
  <c r="L82" i="10" s="1"/>
  <c r="AB81" i="10"/>
  <c r="AA81" i="10"/>
  <c r="Y81" i="10"/>
  <c r="W81" i="10"/>
  <c r="U81" i="10"/>
  <c r="S81" i="10"/>
  <c r="K81" i="10"/>
  <c r="L81" i="10" s="1"/>
  <c r="AB80" i="10"/>
  <c r="AA80" i="10"/>
  <c r="V80" i="10"/>
  <c r="T80" i="10"/>
  <c r="Q80" i="10"/>
  <c r="O80" i="10"/>
  <c r="N80" i="10"/>
  <c r="J80" i="10"/>
  <c r="I80" i="10"/>
  <c r="H80" i="10"/>
  <c r="K80" i="10" s="1"/>
  <c r="G80" i="10"/>
  <c r="F80" i="10"/>
  <c r="AB79" i="10"/>
  <c r="AA79" i="10"/>
  <c r="W79" i="10"/>
  <c r="U79" i="10"/>
  <c r="S79" i="10"/>
  <c r="K79" i="10"/>
  <c r="L79" i="10" s="1"/>
  <c r="AB78" i="10"/>
  <c r="AA78" i="10"/>
  <c r="W78" i="10"/>
  <c r="U78" i="10"/>
  <c r="S78" i="10"/>
  <c r="S76" i="10" s="1"/>
  <c r="K78" i="10"/>
  <c r="L78" i="10" s="1"/>
  <c r="J78" i="10"/>
  <c r="J76" i="10" s="1"/>
  <c r="AB77" i="10"/>
  <c r="AA77" i="10"/>
  <c r="W77" i="10"/>
  <c r="W76" i="10" s="1"/>
  <c r="U77" i="10"/>
  <c r="U76" i="10" s="1"/>
  <c r="S77" i="10"/>
  <c r="K77" i="10"/>
  <c r="L77" i="10" s="1"/>
  <c r="V76" i="10"/>
  <c r="T76" i="10"/>
  <c r="Q76" i="10"/>
  <c r="O76" i="10"/>
  <c r="N76" i="10"/>
  <c r="K76" i="10"/>
  <c r="I76" i="10"/>
  <c r="H76" i="10"/>
  <c r="G76" i="10"/>
  <c r="F76" i="10"/>
  <c r="AB75" i="10"/>
  <c r="AA75" i="10"/>
  <c r="Y75" i="10"/>
  <c r="W75" i="10"/>
  <c r="U75" i="10"/>
  <c r="U69" i="10" s="1"/>
  <c r="S75" i="10"/>
  <c r="P75" i="10"/>
  <c r="L75" i="10"/>
  <c r="K75" i="10"/>
  <c r="AB74" i="10"/>
  <c r="AA74" i="10"/>
  <c r="Z74" i="10"/>
  <c r="Y74" i="10"/>
  <c r="X74" i="10"/>
  <c r="W74" i="10"/>
  <c r="U74" i="10"/>
  <c r="S74" i="10"/>
  <c r="R74" i="10"/>
  <c r="P74" i="10"/>
  <c r="L74" i="10"/>
  <c r="K74" i="10"/>
  <c r="AB73" i="10"/>
  <c r="AA73" i="10"/>
  <c r="Z73" i="10"/>
  <c r="Y73" i="10"/>
  <c r="X73" i="10"/>
  <c r="W73" i="10"/>
  <c r="U73" i="10"/>
  <c r="S73" i="10"/>
  <c r="R73" i="10"/>
  <c r="P73" i="10"/>
  <c r="L73" i="10"/>
  <c r="K73" i="10"/>
  <c r="Z72" i="10"/>
  <c r="Y72" i="10"/>
  <c r="X72" i="10"/>
  <c r="W72" i="10"/>
  <c r="U72" i="10"/>
  <c r="S72" i="10"/>
  <c r="R72" i="10"/>
  <c r="P72" i="10"/>
  <c r="L72" i="10"/>
  <c r="K72" i="10"/>
  <c r="W71" i="10"/>
  <c r="U71" i="10"/>
  <c r="S71" i="10"/>
  <c r="K71" i="10"/>
  <c r="L71" i="10" s="1"/>
  <c r="AB70" i="10"/>
  <c r="AA70" i="10"/>
  <c r="W70" i="10"/>
  <c r="W69" i="10" s="1"/>
  <c r="U70" i="10"/>
  <c r="S70" i="10"/>
  <c r="L70" i="10"/>
  <c r="P70" i="10" s="1"/>
  <c r="K70" i="10"/>
  <c r="V69" i="10"/>
  <c r="AB69" i="10" s="1"/>
  <c r="T69" i="10"/>
  <c r="AA69" i="10" s="1"/>
  <c r="S69" i="10"/>
  <c r="Q69" i="10"/>
  <c r="O69" i="10"/>
  <c r="O68" i="10" s="1"/>
  <c r="N69" i="10"/>
  <c r="J69" i="10"/>
  <c r="I69" i="10"/>
  <c r="H69" i="10"/>
  <c r="H68" i="10" s="1"/>
  <c r="H67" i="10" s="1"/>
  <c r="H62" i="10" s="1"/>
  <c r="H48" i="10" s="1"/>
  <c r="H47" i="10" s="1"/>
  <c r="H38" i="10" s="1"/>
  <c r="G69" i="10"/>
  <c r="F69" i="10"/>
  <c r="Q68" i="10"/>
  <c r="N68" i="10"/>
  <c r="G68" i="10"/>
  <c r="F68" i="10"/>
  <c r="AB67" i="10"/>
  <c r="AA67" i="10"/>
  <c r="W67" i="10"/>
  <c r="U67" i="10"/>
  <c r="S67" i="10"/>
  <c r="AB66" i="10"/>
  <c r="AA66" i="10"/>
  <c r="Z66" i="10"/>
  <c r="W66" i="10"/>
  <c r="U66" i="10"/>
  <c r="S66" i="10"/>
  <c r="S62" i="10" s="1"/>
  <c r="R66" i="10"/>
  <c r="P66" i="10"/>
  <c r="K66" i="10"/>
  <c r="L66" i="10" s="1"/>
  <c r="W65" i="10"/>
  <c r="U65" i="10"/>
  <c r="S65" i="10"/>
  <c r="I65" i="10"/>
  <c r="Z64" i="10"/>
  <c r="Y64" i="10"/>
  <c r="X64" i="10"/>
  <c r="W64" i="10"/>
  <c r="U64" i="10"/>
  <c r="S64" i="10"/>
  <c r="R64" i="10"/>
  <c r="P64" i="10"/>
  <c r="L64" i="10"/>
  <c r="K64" i="10"/>
  <c r="W63" i="10"/>
  <c r="W62" i="10" s="1"/>
  <c r="U63" i="10"/>
  <c r="S63" i="10"/>
  <c r="L63" i="10"/>
  <c r="R63" i="10" s="1"/>
  <c r="K63" i="10"/>
  <c r="V62" i="10"/>
  <c r="U62" i="10"/>
  <c r="T62" i="10"/>
  <c r="Q62" i="10"/>
  <c r="O62" i="10"/>
  <c r="N62" i="10"/>
  <c r="J62" i="10"/>
  <c r="F62" i="10"/>
  <c r="AB61" i="10"/>
  <c r="AA61" i="10"/>
  <c r="W61" i="10"/>
  <c r="U61" i="10"/>
  <c r="S61" i="10"/>
  <c r="P61" i="10"/>
  <c r="L61" i="10"/>
  <c r="K61" i="10"/>
  <c r="W60" i="10"/>
  <c r="U60" i="10"/>
  <c r="S60" i="10"/>
  <c r="K60" i="10"/>
  <c r="L60" i="10" s="1"/>
  <c r="AA59" i="10"/>
  <c r="W59" i="10"/>
  <c r="U59" i="10"/>
  <c r="S59" i="10"/>
  <c r="L59" i="10"/>
  <c r="K59" i="10"/>
  <c r="AB58" i="10"/>
  <c r="AA58" i="10"/>
  <c r="Z58" i="10"/>
  <c r="Y58" i="10"/>
  <c r="X58" i="10"/>
  <c r="W58" i="10"/>
  <c r="U58" i="10"/>
  <c r="S58" i="10"/>
  <c r="R58" i="10"/>
  <c r="P58" i="10"/>
  <c r="L58" i="10"/>
  <c r="K58" i="10"/>
  <c r="W57" i="10"/>
  <c r="U57" i="10"/>
  <c r="U53" i="10" s="1"/>
  <c r="S57" i="10"/>
  <c r="K57" i="10"/>
  <c r="L57" i="10" s="1"/>
  <c r="AB56" i="10"/>
  <c r="AA56" i="10"/>
  <c r="Y56" i="10"/>
  <c r="W56" i="10"/>
  <c r="U56" i="10"/>
  <c r="S56" i="10"/>
  <c r="P56" i="10"/>
  <c r="L56" i="10"/>
  <c r="K56" i="10"/>
  <c r="AB55" i="10"/>
  <c r="AA55" i="10"/>
  <c r="Z55" i="10"/>
  <c r="Y55" i="10"/>
  <c r="X55" i="10"/>
  <c r="W55" i="10"/>
  <c r="U55" i="10"/>
  <c r="S55" i="10"/>
  <c r="R55" i="10"/>
  <c r="P55" i="10"/>
  <c r="L55" i="10"/>
  <c r="K55" i="10"/>
  <c r="W54" i="10"/>
  <c r="W53" i="10" s="1"/>
  <c r="U54" i="10"/>
  <c r="S54" i="10"/>
  <c r="L54" i="10"/>
  <c r="P54" i="10" s="1"/>
  <c r="K54" i="10"/>
  <c r="V53" i="10"/>
  <c r="AB53" i="10" s="1"/>
  <c r="T53" i="10"/>
  <c r="AA53" i="10" s="1"/>
  <c r="S53" i="10"/>
  <c r="Q53" i="10"/>
  <c r="O53" i="10"/>
  <c r="N53" i="10"/>
  <c r="N48" i="10" s="1"/>
  <c r="J53" i="10"/>
  <c r="I53" i="10"/>
  <c r="H53" i="10"/>
  <c r="G53" i="10"/>
  <c r="F53" i="10"/>
  <c r="W52" i="10"/>
  <c r="U52" i="10"/>
  <c r="U49" i="10" s="1"/>
  <c r="S52" i="10"/>
  <c r="S49" i="10" s="1"/>
  <c r="L52" i="10"/>
  <c r="X52" i="10" s="1"/>
  <c r="K52" i="10"/>
  <c r="AB51" i="10"/>
  <c r="AA51" i="10"/>
  <c r="Y51" i="10"/>
  <c r="W51" i="10"/>
  <c r="U51" i="10"/>
  <c r="S51" i="10"/>
  <c r="P51" i="10"/>
  <c r="L51" i="10"/>
  <c r="K51" i="10"/>
  <c r="AB50" i="10"/>
  <c r="AA50" i="10"/>
  <c r="Z50" i="10"/>
  <c r="Y50" i="10"/>
  <c r="X50" i="10"/>
  <c r="W50" i="10"/>
  <c r="U50" i="10"/>
  <c r="S50" i="10"/>
  <c r="R50" i="10"/>
  <c r="P50" i="10"/>
  <c r="L50" i="10"/>
  <c r="K50" i="10"/>
  <c r="AA49" i="10"/>
  <c r="Z49" i="10"/>
  <c r="Y49" i="10"/>
  <c r="V49" i="10"/>
  <c r="T49" i="10"/>
  <c r="T48" i="10" s="1"/>
  <c r="Q49" i="10"/>
  <c r="O49" i="10"/>
  <c r="N49" i="10"/>
  <c r="L49" i="10"/>
  <c r="X49" i="10" s="1"/>
  <c r="J49" i="10"/>
  <c r="I49" i="10"/>
  <c r="H49" i="10"/>
  <c r="G49" i="10"/>
  <c r="F49" i="10"/>
  <c r="V48" i="10"/>
  <c r="Q48" i="10"/>
  <c r="Q47" i="10" s="1"/>
  <c r="J48" i="10"/>
  <c r="Z46" i="10"/>
  <c r="W46" i="10"/>
  <c r="U46" i="10"/>
  <c r="S46" i="10"/>
  <c r="R46" i="10"/>
  <c r="P46" i="10"/>
  <c r="K46" i="10"/>
  <c r="L46" i="10" s="1"/>
  <c r="AB45" i="10"/>
  <c r="AA45" i="10"/>
  <c r="W45" i="10"/>
  <c r="U45" i="10"/>
  <c r="S45" i="10"/>
  <c r="K45" i="10"/>
  <c r="L45" i="10" s="1"/>
  <c r="Z44" i="10"/>
  <c r="W44" i="10"/>
  <c r="U44" i="10"/>
  <c r="S44" i="10"/>
  <c r="R44" i="10"/>
  <c r="P44" i="10"/>
  <c r="K44" i="10"/>
  <c r="L44" i="10" s="1"/>
  <c r="W43" i="10"/>
  <c r="V43" i="10"/>
  <c r="AB43" i="10" s="1"/>
  <c r="U43" i="10"/>
  <c r="U40" i="10" s="1"/>
  <c r="U39" i="10" s="1"/>
  <c r="T43" i="10"/>
  <c r="AA43" i="10" s="1"/>
  <c r="Q43" i="10"/>
  <c r="O43" i="10"/>
  <c r="N43" i="10"/>
  <c r="N40" i="10" s="1"/>
  <c r="N39" i="10" s="1"/>
  <c r="K43" i="10"/>
  <c r="J43" i="10"/>
  <c r="I43" i="10"/>
  <c r="H43" i="10"/>
  <c r="G43" i="10"/>
  <c r="F43" i="10"/>
  <c r="Z42" i="10"/>
  <c r="W42" i="10"/>
  <c r="W41" i="10" s="1"/>
  <c r="U42" i="10"/>
  <c r="S42" i="10"/>
  <c r="L42" i="10"/>
  <c r="R42" i="10" s="1"/>
  <c r="R41" i="10" s="1"/>
  <c r="K42" i="10"/>
  <c r="Y41" i="10"/>
  <c r="V41" i="10"/>
  <c r="U41" i="10"/>
  <c r="T41" i="10"/>
  <c r="S41" i="10"/>
  <c r="Q41" i="10"/>
  <c r="Q40" i="10" s="1"/>
  <c r="O41" i="10"/>
  <c r="N41" i="10"/>
  <c r="L41" i="10"/>
  <c r="X41" i="10" s="1"/>
  <c r="J41" i="10"/>
  <c r="I41" i="10"/>
  <c r="H41" i="10"/>
  <c r="G41" i="10"/>
  <c r="F41" i="10"/>
  <c r="W40" i="10"/>
  <c r="W39" i="10" s="1"/>
  <c r="O40" i="10"/>
  <c r="O39" i="10" s="1"/>
  <c r="J40" i="10"/>
  <c r="I40" i="10"/>
  <c r="H40" i="10"/>
  <c r="H39" i="10" s="1"/>
  <c r="F40" i="10"/>
  <c r="F39" i="10" s="1"/>
  <c r="Q39" i="10"/>
  <c r="J39" i="10"/>
  <c r="I39" i="10"/>
  <c r="Z37" i="10"/>
  <c r="Y37" i="10"/>
  <c r="W37" i="10"/>
  <c r="U37" i="10"/>
  <c r="S37" i="10"/>
  <c r="R37" i="10"/>
  <c r="P37" i="10"/>
  <c r="L37" i="10"/>
  <c r="X37" i="10" s="1"/>
  <c r="K37" i="10"/>
  <c r="W36" i="10"/>
  <c r="U36" i="10"/>
  <c r="S36" i="10"/>
  <c r="K36" i="10"/>
  <c r="L36" i="10" s="1"/>
  <c r="AB35" i="10"/>
  <c r="AA35" i="10"/>
  <c r="W35" i="10"/>
  <c r="U35" i="10"/>
  <c r="S35" i="10"/>
  <c r="L35" i="10"/>
  <c r="P35" i="10" s="1"/>
  <c r="K35" i="10"/>
  <c r="AB34" i="10"/>
  <c r="AA34" i="10"/>
  <c r="Z34" i="10"/>
  <c r="Y34" i="10"/>
  <c r="X34" i="10"/>
  <c r="W34" i="10"/>
  <c r="U34" i="10"/>
  <c r="S34" i="10"/>
  <c r="R34" i="10"/>
  <c r="P34" i="10"/>
  <c r="L34" i="10"/>
  <c r="K34" i="10"/>
  <c r="AB33" i="10"/>
  <c r="AA33" i="10"/>
  <c r="W33" i="10"/>
  <c r="U33" i="10"/>
  <c r="S33" i="10"/>
  <c r="K33" i="10"/>
  <c r="L33" i="10" s="1"/>
  <c r="R33" i="10" s="1"/>
  <c r="AB32" i="10"/>
  <c r="AA32" i="10"/>
  <c r="W32" i="10"/>
  <c r="W31" i="10" s="1"/>
  <c r="W30" i="10" s="1"/>
  <c r="U32" i="10"/>
  <c r="U31" i="10" s="1"/>
  <c r="U30" i="10" s="1"/>
  <c r="S32" i="10"/>
  <c r="S31" i="10" s="1"/>
  <c r="S30" i="10" s="1"/>
  <c r="K32" i="10"/>
  <c r="L32" i="10" s="1"/>
  <c r="AB31" i="10"/>
  <c r="V31" i="10"/>
  <c r="T31" i="10"/>
  <c r="Q31" i="10"/>
  <c r="O31" i="10"/>
  <c r="N31" i="10"/>
  <c r="J31" i="10"/>
  <c r="K31" i="10" s="1"/>
  <c r="I31" i="10"/>
  <c r="H31" i="10"/>
  <c r="G31" i="10"/>
  <c r="F31" i="10"/>
  <c r="F30" i="10" s="1"/>
  <c r="V30" i="10"/>
  <c r="T30" i="10"/>
  <c r="Q30" i="10"/>
  <c r="O30" i="10"/>
  <c r="N30" i="10"/>
  <c r="I30" i="10"/>
  <c r="H30" i="10"/>
  <c r="G30" i="10"/>
  <c r="AB29" i="10"/>
  <c r="AA29" i="10"/>
  <c r="W29" i="10"/>
  <c r="U29" i="10"/>
  <c r="S29" i="10"/>
  <c r="K29" i="10"/>
  <c r="L29" i="10" s="1"/>
  <c r="Z29" i="10" s="1"/>
  <c r="AB28" i="10"/>
  <c r="AA28" i="10"/>
  <c r="W28" i="10"/>
  <c r="U28" i="10"/>
  <c r="S28" i="10"/>
  <c r="K28" i="10"/>
  <c r="L28" i="10" s="1"/>
  <c r="AB27" i="10"/>
  <c r="AA27" i="10"/>
  <c r="W27" i="10"/>
  <c r="U27" i="10"/>
  <c r="S27" i="10"/>
  <c r="K27" i="10"/>
  <c r="L27" i="10" s="1"/>
  <c r="AB26" i="10"/>
  <c r="AA26" i="10"/>
  <c r="W26" i="10"/>
  <c r="U26" i="10"/>
  <c r="S26" i="10"/>
  <c r="K26" i="10"/>
  <c r="L26" i="10" s="1"/>
  <c r="AB25" i="10"/>
  <c r="AA25" i="10"/>
  <c r="W25" i="10"/>
  <c r="W22" i="10" s="1"/>
  <c r="U25" i="10"/>
  <c r="S25" i="10"/>
  <c r="L25" i="10"/>
  <c r="Z25" i="10" s="1"/>
  <c r="K25" i="10"/>
  <c r="AB24" i="10"/>
  <c r="AA24" i="10"/>
  <c r="W24" i="10"/>
  <c r="U24" i="10"/>
  <c r="S24" i="10"/>
  <c r="K24" i="10"/>
  <c r="L24" i="10" s="1"/>
  <c r="Y24" i="10" s="1"/>
  <c r="AB23" i="10"/>
  <c r="AA23" i="10"/>
  <c r="W23" i="10"/>
  <c r="U23" i="10"/>
  <c r="U22" i="10" s="1"/>
  <c r="S23" i="10"/>
  <c r="K23" i="10"/>
  <c r="L23" i="10" s="1"/>
  <c r="R23" i="10" s="1"/>
  <c r="V22" i="10"/>
  <c r="T22" i="10"/>
  <c r="Q22" i="10"/>
  <c r="AA22" i="10" s="1"/>
  <c r="O22" i="10"/>
  <c r="N22" i="10"/>
  <c r="J22" i="10"/>
  <c r="I22" i="10"/>
  <c r="K22" i="10" s="1"/>
  <c r="H22" i="10"/>
  <c r="G22" i="10"/>
  <c r="F22" i="10"/>
  <c r="AB21" i="10"/>
  <c r="AA21" i="10"/>
  <c r="Z21" i="10"/>
  <c r="W21" i="10"/>
  <c r="U21" i="10"/>
  <c r="S21" i="10"/>
  <c r="R21" i="10"/>
  <c r="P21" i="10"/>
  <c r="K21" i="10"/>
  <c r="L21" i="10" s="1"/>
  <c r="AB20" i="10"/>
  <c r="AA20" i="10"/>
  <c r="W20" i="10"/>
  <c r="U20" i="10"/>
  <c r="S20" i="10"/>
  <c r="K20" i="10"/>
  <c r="L20" i="10" s="1"/>
  <c r="AB19" i="10"/>
  <c r="AA19" i="10"/>
  <c r="W19" i="10"/>
  <c r="U19" i="10"/>
  <c r="S19" i="10"/>
  <c r="L19" i="10"/>
  <c r="K19" i="10"/>
  <c r="AB18" i="10"/>
  <c r="AA18" i="10"/>
  <c r="W18" i="10"/>
  <c r="U18" i="10"/>
  <c r="S18" i="10"/>
  <c r="K18" i="10"/>
  <c r="L18" i="10" s="1"/>
  <c r="AB17" i="10"/>
  <c r="AA17" i="10"/>
  <c r="W17" i="10"/>
  <c r="U17" i="10"/>
  <c r="S17" i="10"/>
  <c r="L17" i="10"/>
  <c r="P17" i="10" s="1"/>
  <c r="K17" i="10"/>
  <c r="AB16" i="10"/>
  <c r="AA16" i="10"/>
  <c r="Z16" i="10"/>
  <c r="Y16" i="10"/>
  <c r="X16" i="10"/>
  <c r="W16" i="10"/>
  <c r="U16" i="10"/>
  <c r="S16" i="10"/>
  <c r="R16" i="10"/>
  <c r="P16" i="10"/>
  <c r="K16" i="10"/>
  <c r="L16" i="10" s="1"/>
  <c r="AB15" i="10"/>
  <c r="AA15" i="10"/>
  <c r="W15" i="10"/>
  <c r="U15" i="10"/>
  <c r="S15" i="10"/>
  <c r="K15" i="10"/>
  <c r="L15" i="10" s="1"/>
  <c r="R15" i="10" s="1"/>
  <c r="AB14" i="10"/>
  <c r="AA14" i="10"/>
  <c r="W14" i="10"/>
  <c r="U14" i="10"/>
  <c r="S14" i="10"/>
  <c r="K14" i="10"/>
  <c r="L14" i="10" s="1"/>
  <c r="AB13" i="10"/>
  <c r="AA13" i="10"/>
  <c r="W13" i="10"/>
  <c r="W12" i="10" s="1"/>
  <c r="W11" i="10" s="1"/>
  <c r="W10" i="10" s="1"/>
  <c r="W9" i="10" s="1"/>
  <c r="U13" i="10"/>
  <c r="S13" i="10"/>
  <c r="K13" i="10"/>
  <c r="L13" i="10" s="1"/>
  <c r="AB12" i="10"/>
  <c r="V12" i="10"/>
  <c r="T12" i="10"/>
  <c r="AA12" i="10" s="1"/>
  <c r="S12" i="10"/>
  <c r="S11" i="10" s="1"/>
  <c r="Q12" i="10"/>
  <c r="O12" i="10"/>
  <c r="N12" i="10"/>
  <c r="J12" i="10"/>
  <c r="I12" i="10"/>
  <c r="H12" i="10"/>
  <c r="G12" i="10"/>
  <c r="G11" i="10" s="1"/>
  <c r="G10" i="10" s="1"/>
  <c r="F12" i="10"/>
  <c r="V11" i="10"/>
  <c r="T11" i="10"/>
  <c r="Q11" i="10"/>
  <c r="O11" i="10"/>
  <c r="O10" i="10" s="1"/>
  <c r="O9" i="10" s="1"/>
  <c r="N11" i="10"/>
  <c r="J11" i="10"/>
  <c r="I11" i="10"/>
  <c r="I10" i="10" s="1"/>
  <c r="I9" i="10" s="1"/>
  <c r="H11" i="10"/>
  <c r="F11" i="10"/>
  <c r="V10" i="10"/>
  <c r="N10" i="10"/>
  <c r="N9" i="10" s="1"/>
  <c r="H10" i="10"/>
  <c r="H9" i="10" s="1"/>
  <c r="W7" i="10"/>
  <c r="V7" i="10"/>
  <c r="U7" i="10"/>
  <c r="T7" i="10"/>
  <c r="G7" i="10"/>
  <c r="F7" i="10"/>
  <c r="H101" i="8"/>
  <c r="K101" i="8" s="1"/>
  <c r="J100" i="8"/>
  <c r="G100" i="8"/>
  <c r="F100" i="8"/>
  <c r="J99" i="8"/>
  <c r="J98" i="8" s="1"/>
  <c r="G99" i="8"/>
  <c r="F99" i="8"/>
  <c r="G98" i="8"/>
  <c r="F98" i="8"/>
  <c r="H97" i="8"/>
  <c r="J96" i="8"/>
  <c r="G96" i="8"/>
  <c r="F96" i="8"/>
  <c r="F95" i="8" s="1"/>
  <c r="F94" i="8" s="1"/>
  <c r="J95" i="8"/>
  <c r="G95" i="8"/>
  <c r="J94" i="8"/>
  <c r="G94" i="8"/>
  <c r="H93" i="8"/>
  <c r="K93" i="8" s="1"/>
  <c r="J92" i="8"/>
  <c r="G92" i="8"/>
  <c r="F92" i="8"/>
  <c r="J91" i="8"/>
  <c r="G91" i="8"/>
  <c r="F91" i="8"/>
  <c r="J90" i="8"/>
  <c r="G90" i="8"/>
  <c r="F90" i="8"/>
  <c r="H89" i="8"/>
  <c r="J88" i="8"/>
  <c r="G88" i="8"/>
  <c r="F88" i="8"/>
  <c r="F87" i="8" s="1"/>
  <c r="F86" i="8" s="1"/>
  <c r="F85" i="8" s="1"/>
  <c r="F84" i="8" s="1"/>
  <c r="J87" i="8"/>
  <c r="G87" i="8"/>
  <c r="J86" i="8"/>
  <c r="G86" i="8"/>
  <c r="G85" i="8"/>
  <c r="G84" i="8" s="1"/>
  <c r="H83" i="8"/>
  <c r="K83" i="8" s="1"/>
  <c r="J82" i="8"/>
  <c r="J81" i="8" s="1"/>
  <c r="G82" i="8"/>
  <c r="F82" i="8"/>
  <c r="G81" i="8"/>
  <c r="F81" i="8"/>
  <c r="G80" i="8"/>
  <c r="F80" i="8"/>
  <c r="G79" i="8"/>
  <c r="F79" i="8"/>
  <c r="G78" i="8"/>
  <c r="F78" i="8"/>
  <c r="H77" i="8"/>
  <c r="J76" i="8"/>
  <c r="G76" i="8"/>
  <c r="F76" i="8"/>
  <c r="F75" i="8" s="1"/>
  <c r="F74" i="8" s="1"/>
  <c r="F69" i="8" s="1"/>
  <c r="F68" i="8" s="1"/>
  <c r="J75" i="8"/>
  <c r="G75" i="8"/>
  <c r="G74" i="8" s="1"/>
  <c r="G69" i="8" s="1"/>
  <c r="G68" i="8" s="1"/>
  <c r="J74" i="8"/>
  <c r="H73" i="8"/>
  <c r="K73" i="8" s="1"/>
  <c r="J72" i="8"/>
  <c r="G72" i="8"/>
  <c r="F72" i="8"/>
  <c r="J71" i="8"/>
  <c r="G71" i="8"/>
  <c r="F71" i="8"/>
  <c r="G70" i="8"/>
  <c r="F70" i="8"/>
  <c r="H67" i="8"/>
  <c r="J66" i="8"/>
  <c r="G66" i="8"/>
  <c r="F66" i="8"/>
  <c r="J65" i="8"/>
  <c r="G65" i="8"/>
  <c r="G64" i="8" s="1"/>
  <c r="G63" i="8" s="1"/>
  <c r="G62" i="8" s="1"/>
  <c r="F65" i="8"/>
  <c r="F64" i="8" s="1"/>
  <c r="F63" i="8" s="1"/>
  <c r="F62" i="8" s="1"/>
  <c r="J64" i="8"/>
  <c r="J63" i="8"/>
  <c r="J62" i="8"/>
  <c r="H61" i="8"/>
  <c r="K61" i="8" s="1"/>
  <c r="J60" i="8"/>
  <c r="G60" i="8"/>
  <c r="F60" i="8"/>
  <c r="G59" i="8"/>
  <c r="F59" i="8"/>
  <c r="G58" i="8"/>
  <c r="F58" i="8"/>
  <c r="G57" i="8"/>
  <c r="F57" i="8"/>
  <c r="G56" i="8"/>
  <c r="F56" i="8"/>
  <c r="H55" i="8"/>
  <c r="J54" i="8"/>
  <c r="G54" i="8"/>
  <c r="F54" i="8"/>
  <c r="F53" i="8" s="1"/>
  <c r="F52" i="8" s="1"/>
  <c r="F51" i="8" s="1"/>
  <c r="F50" i="8" s="1"/>
  <c r="F49" i="8" s="1"/>
  <c r="J53" i="8"/>
  <c r="G53" i="8"/>
  <c r="G52" i="8" s="1"/>
  <c r="G51" i="8" s="1"/>
  <c r="G50" i="8" s="1"/>
  <c r="J52" i="8"/>
  <c r="J51" i="8"/>
  <c r="J50" i="8"/>
  <c r="H48" i="8"/>
  <c r="K48" i="8" s="1"/>
  <c r="H47" i="8"/>
  <c r="J46" i="8"/>
  <c r="G46" i="8"/>
  <c r="F46" i="8"/>
  <c r="J45" i="8"/>
  <c r="G45" i="8"/>
  <c r="F45" i="8"/>
  <c r="J44" i="8"/>
  <c r="G44" i="8"/>
  <c r="F44" i="8"/>
  <c r="J43" i="8"/>
  <c r="G43" i="8"/>
  <c r="F43" i="8"/>
  <c r="J42" i="8"/>
  <c r="G42" i="8"/>
  <c r="F42" i="8"/>
  <c r="J41" i="8"/>
  <c r="G41" i="8"/>
  <c r="F41" i="8"/>
  <c r="H40" i="8"/>
  <c r="K40" i="8" s="1"/>
  <c r="J39" i="8"/>
  <c r="G39" i="8"/>
  <c r="F39" i="8"/>
  <c r="H38" i="8"/>
  <c r="K38" i="8" s="1"/>
  <c r="H37" i="8"/>
  <c r="K37" i="8" s="1"/>
  <c r="H36" i="8"/>
  <c r="J35" i="8"/>
  <c r="G35" i="8"/>
  <c r="F35" i="8"/>
  <c r="H34" i="8"/>
  <c r="K34" i="8" s="1"/>
  <c r="J33" i="8"/>
  <c r="G33" i="8"/>
  <c r="F33" i="8"/>
  <c r="H32" i="8"/>
  <c r="J31" i="8"/>
  <c r="G31" i="8"/>
  <c r="G30" i="8" s="1"/>
  <c r="F31" i="8"/>
  <c r="F30" i="8"/>
  <c r="H29" i="8"/>
  <c r="K29" i="8" s="1"/>
  <c r="H28" i="8"/>
  <c r="K28" i="8" s="1"/>
  <c r="H27" i="8"/>
  <c r="K27" i="8" s="1"/>
  <c r="J26" i="8"/>
  <c r="G26" i="8"/>
  <c r="F26" i="8"/>
  <c r="H25" i="8"/>
  <c r="K25" i="8" s="1"/>
  <c r="H24" i="8"/>
  <c r="K24" i="8" s="1"/>
  <c r="H23" i="8"/>
  <c r="K23" i="8" s="1"/>
  <c r="H22" i="8"/>
  <c r="K22" i="8" s="1"/>
  <c r="J21" i="8"/>
  <c r="G21" i="8"/>
  <c r="F21" i="8"/>
  <c r="H20" i="8"/>
  <c r="J19" i="8"/>
  <c r="G19" i="8"/>
  <c r="F19" i="8"/>
  <c r="G18" i="8"/>
  <c r="F18" i="8"/>
  <c r="F17" i="8" s="1"/>
  <c r="H16" i="8"/>
  <c r="K16" i="8" s="1"/>
  <c r="H15" i="8"/>
  <c r="J14" i="8"/>
  <c r="G14" i="8"/>
  <c r="G13" i="8" s="1"/>
  <c r="G12" i="8" s="1"/>
  <c r="F14" i="8"/>
  <c r="J13" i="8"/>
  <c r="F13" i="8"/>
  <c r="F12" i="8" s="1"/>
  <c r="J12" i="8"/>
  <c r="J9" i="8"/>
  <c r="G9" i="8"/>
  <c r="F9" i="8"/>
  <c r="O129" i="7"/>
  <c r="L129" i="7"/>
  <c r="H129" i="7"/>
  <c r="L128" i="7"/>
  <c r="K128" i="7"/>
  <c r="K127" i="7" s="1"/>
  <c r="K126" i="7" s="1"/>
  <c r="J128" i="7"/>
  <c r="G128" i="7"/>
  <c r="F128" i="7"/>
  <c r="L127" i="7"/>
  <c r="G127" i="7"/>
  <c r="F127" i="7"/>
  <c r="F126" i="7" s="1"/>
  <c r="L126" i="7"/>
  <c r="G126" i="7"/>
  <c r="O125" i="7"/>
  <c r="L125" i="7"/>
  <c r="G125" i="7"/>
  <c r="O124" i="7"/>
  <c r="L124" i="7"/>
  <c r="L123" i="7" s="1"/>
  <c r="L122" i="7" s="1"/>
  <c r="K124" i="7"/>
  <c r="J124" i="7"/>
  <c r="F124" i="7"/>
  <c r="F123" i="7" s="1"/>
  <c r="F122" i="7" s="1"/>
  <c r="J123" i="7"/>
  <c r="J122" i="7"/>
  <c r="O122" i="7" s="1"/>
  <c r="O121" i="7"/>
  <c r="L121" i="7"/>
  <c r="H121" i="7"/>
  <c r="O120" i="7"/>
  <c r="L120" i="7"/>
  <c r="G120" i="7"/>
  <c r="O119" i="7"/>
  <c r="L119" i="7"/>
  <c r="L117" i="7" s="1"/>
  <c r="H119" i="7"/>
  <c r="L118" i="7"/>
  <c r="L115" i="7" s="1"/>
  <c r="L113" i="7" s="1"/>
  <c r="L107" i="7" s="1"/>
  <c r="L105" i="7" s="1"/>
  <c r="K118" i="7"/>
  <c r="J118" i="7"/>
  <c r="G118" i="7"/>
  <c r="F118" i="7"/>
  <c r="O117" i="7"/>
  <c r="N117" i="7"/>
  <c r="K117" i="7"/>
  <c r="J117" i="7"/>
  <c r="J114" i="7" s="1"/>
  <c r="H117" i="7"/>
  <c r="G117" i="7"/>
  <c r="F117" i="7"/>
  <c r="L116" i="7"/>
  <c r="K116" i="7"/>
  <c r="J116" i="7"/>
  <c r="F116" i="7"/>
  <c r="F114" i="7" s="1"/>
  <c r="J115" i="7"/>
  <c r="G115" i="7"/>
  <c r="F115" i="7"/>
  <c r="G113" i="7"/>
  <c r="G107" i="7" s="1"/>
  <c r="G105" i="7" s="1"/>
  <c r="F113" i="7"/>
  <c r="F107" i="7" s="1"/>
  <c r="F105" i="7" s="1"/>
  <c r="F112" i="7"/>
  <c r="O111" i="7"/>
  <c r="L111" i="7"/>
  <c r="L110" i="7"/>
  <c r="K110" i="7"/>
  <c r="K109" i="7" s="1"/>
  <c r="J110" i="7"/>
  <c r="F110" i="7"/>
  <c r="L109" i="7"/>
  <c r="F109" i="7"/>
  <c r="L108" i="7"/>
  <c r="K108" i="7"/>
  <c r="F108" i="7"/>
  <c r="N103" i="7"/>
  <c r="M103" i="7"/>
  <c r="L103" i="7"/>
  <c r="H103" i="7"/>
  <c r="M102" i="7"/>
  <c r="L102" i="7"/>
  <c r="L101" i="7" s="1"/>
  <c r="L100" i="7" s="1"/>
  <c r="L99" i="7" s="1"/>
  <c r="L98" i="7" s="1"/>
  <c r="K102" i="7"/>
  <c r="J102" i="7"/>
  <c r="H102" i="7"/>
  <c r="G102" i="7"/>
  <c r="F102" i="7"/>
  <c r="F101" i="7" s="1"/>
  <c r="J101" i="7"/>
  <c r="H101" i="7"/>
  <c r="G101" i="7"/>
  <c r="G100" i="7" s="1"/>
  <c r="G99" i="7" s="1"/>
  <c r="G98" i="7" s="1"/>
  <c r="J100" i="7"/>
  <c r="J99" i="7" s="1"/>
  <c r="F100" i="7"/>
  <c r="F99" i="7" s="1"/>
  <c r="F98" i="7" s="1"/>
  <c r="O97" i="7"/>
  <c r="L97" i="7"/>
  <c r="H97" i="7"/>
  <c r="H96" i="7" s="1"/>
  <c r="O96" i="7"/>
  <c r="L96" i="7"/>
  <c r="K96" i="7"/>
  <c r="K95" i="7" s="1"/>
  <c r="J96" i="7"/>
  <c r="G96" i="7"/>
  <c r="F96" i="7"/>
  <c r="L95" i="7"/>
  <c r="G95" i="7"/>
  <c r="F95" i="7"/>
  <c r="L94" i="7"/>
  <c r="K94" i="7"/>
  <c r="G94" i="7"/>
  <c r="F94" i="7"/>
  <c r="N93" i="7"/>
  <c r="M93" i="7"/>
  <c r="L93" i="7"/>
  <c r="H93" i="7"/>
  <c r="M92" i="7"/>
  <c r="L92" i="7"/>
  <c r="K92" i="7"/>
  <c r="J92" i="7"/>
  <c r="H92" i="7"/>
  <c r="H91" i="7" s="1"/>
  <c r="G92" i="7"/>
  <c r="G91" i="7" s="1"/>
  <c r="F92" i="7"/>
  <c r="F91" i="7" s="1"/>
  <c r="L91" i="7"/>
  <c r="L90" i="7" s="1"/>
  <c r="K91" i="7"/>
  <c r="J91" i="7"/>
  <c r="H90" i="7"/>
  <c r="G90" i="7"/>
  <c r="F90" i="7"/>
  <c r="F89" i="7" s="1"/>
  <c r="F88" i="7" s="1"/>
  <c r="G89" i="7"/>
  <c r="G88" i="7" s="1"/>
  <c r="O87" i="7"/>
  <c r="N87" i="7"/>
  <c r="M87" i="7"/>
  <c r="L87" i="7"/>
  <c r="L86" i="7" s="1"/>
  <c r="L85" i="7" s="1"/>
  <c r="L84" i="7" s="1"/>
  <c r="L76" i="7" s="1"/>
  <c r="L74" i="7" s="1"/>
  <c r="H87" i="7"/>
  <c r="O86" i="7"/>
  <c r="N86" i="7"/>
  <c r="K86" i="7"/>
  <c r="J86" i="7"/>
  <c r="H86" i="7"/>
  <c r="G86" i="7"/>
  <c r="F86" i="7"/>
  <c r="K85" i="7"/>
  <c r="J85" i="7"/>
  <c r="G85" i="7"/>
  <c r="G84" i="7" s="1"/>
  <c r="G76" i="7" s="1"/>
  <c r="F85" i="7"/>
  <c r="F84" i="7" s="1"/>
  <c r="F76" i="7" s="1"/>
  <c r="J84" i="7"/>
  <c r="O83" i="7"/>
  <c r="N83" i="7"/>
  <c r="M83" i="7"/>
  <c r="L83" i="7"/>
  <c r="H83" i="7"/>
  <c r="O82" i="7"/>
  <c r="M82" i="7"/>
  <c r="L82" i="7"/>
  <c r="K82" i="7"/>
  <c r="J82" i="7"/>
  <c r="H82" i="7"/>
  <c r="G82" i="7"/>
  <c r="F82" i="7"/>
  <c r="O81" i="7"/>
  <c r="M81" i="7"/>
  <c r="L81" i="7"/>
  <c r="H81" i="7"/>
  <c r="L80" i="7"/>
  <c r="L79" i="7" s="1"/>
  <c r="L78" i="7" s="1"/>
  <c r="L77" i="7" s="1"/>
  <c r="L75" i="7" s="1"/>
  <c r="K80" i="7"/>
  <c r="J80" i="7"/>
  <c r="G80" i="7"/>
  <c r="F80" i="7"/>
  <c r="O79" i="7"/>
  <c r="K79" i="7"/>
  <c r="K78" i="7" s="1"/>
  <c r="K77" i="7" s="1"/>
  <c r="J79" i="7"/>
  <c r="G74" i="7"/>
  <c r="F74" i="7"/>
  <c r="O73" i="7"/>
  <c r="L73" i="7"/>
  <c r="H73" i="7"/>
  <c r="M73" i="7" s="1"/>
  <c r="L72" i="7"/>
  <c r="K72" i="7"/>
  <c r="J72" i="7"/>
  <c r="G72" i="7"/>
  <c r="F72" i="7"/>
  <c r="L71" i="7"/>
  <c r="G71" i="7"/>
  <c r="G70" i="7" s="1"/>
  <c r="G69" i="7" s="1"/>
  <c r="G68" i="7" s="1"/>
  <c r="F71" i="7"/>
  <c r="F70" i="7" s="1"/>
  <c r="F69" i="7" s="1"/>
  <c r="F68" i="7" s="1"/>
  <c r="L70" i="7"/>
  <c r="L69" i="7"/>
  <c r="L68" i="7" s="1"/>
  <c r="O67" i="7"/>
  <c r="L67" i="7"/>
  <c r="L66" i="7" s="1"/>
  <c r="L65" i="7" s="1"/>
  <c r="H67" i="7"/>
  <c r="N67" i="7" s="1"/>
  <c r="K66" i="7"/>
  <c r="J66" i="7"/>
  <c r="H66" i="7"/>
  <c r="G66" i="7"/>
  <c r="F66" i="7"/>
  <c r="H65" i="7"/>
  <c r="G65" i="7"/>
  <c r="G64" i="7" s="1"/>
  <c r="F65" i="7"/>
  <c r="L64" i="7"/>
  <c r="F64" i="7"/>
  <c r="O63" i="7"/>
  <c r="L63" i="7"/>
  <c r="H63" i="7"/>
  <c r="O62" i="7"/>
  <c r="L62" i="7"/>
  <c r="K62" i="7"/>
  <c r="K61" i="7" s="1"/>
  <c r="J62" i="7"/>
  <c r="G62" i="7"/>
  <c r="F62" i="7"/>
  <c r="L61" i="7"/>
  <c r="G61" i="7"/>
  <c r="G60" i="7" s="1"/>
  <c r="F61" i="7"/>
  <c r="L60" i="7"/>
  <c r="K60" i="7"/>
  <c r="F60" i="7"/>
  <c r="F54" i="7" s="1"/>
  <c r="F52" i="7" s="1"/>
  <c r="F49" i="7" s="1"/>
  <c r="O59" i="7"/>
  <c r="L59" i="7"/>
  <c r="H59" i="7"/>
  <c r="O58" i="7"/>
  <c r="L58" i="7"/>
  <c r="K58" i="7"/>
  <c r="K57" i="7" s="1"/>
  <c r="J58" i="7"/>
  <c r="G58" i="7"/>
  <c r="F58" i="7"/>
  <c r="L57" i="7"/>
  <c r="G57" i="7"/>
  <c r="G56" i="7" s="1"/>
  <c r="G55" i="7" s="1"/>
  <c r="G53" i="7" s="1"/>
  <c r="F57" i="7"/>
  <c r="L56" i="7"/>
  <c r="L55" i="7" s="1"/>
  <c r="K56" i="7"/>
  <c r="F56" i="7"/>
  <c r="F55" i="7" s="1"/>
  <c r="F53" i="7" s="1"/>
  <c r="G54" i="7"/>
  <c r="G52" i="7" s="1"/>
  <c r="G49" i="7" s="1"/>
  <c r="L53" i="7"/>
  <c r="O48" i="7"/>
  <c r="N48" i="7"/>
  <c r="M48" i="7"/>
  <c r="L48" i="7"/>
  <c r="H48" i="7"/>
  <c r="O47" i="7"/>
  <c r="N47" i="7"/>
  <c r="M47" i="7"/>
  <c r="L47" i="7"/>
  <c r="H47" i="7"/>
  <c r="O46" i="7"/>
  <c r="N46" i="7"/>
  <c r="M46" i="7"/>
  <c r="L46" i="7"/>
  <c r="K46" i="7"/>
  <c r="J46" i="7"/>
  <c r="H46" i="7"/>
  <c r="G46" i="7"/>
  <c r="G45" i="7" s="1"/>
  <c r="G44" i="7" s="1"/>
  <c r="F46" i="7"/>
  <c r="L45" i="7"/>
  <c r="L44" i="7" s="1"/>
  <c r="K45" i="7"/>
  <c r="J45" i="7"/>
  <c r="F45" i="7"/>
  <c r="F44" i="7" s="1"/>
  <c r="J44" i="7"/>
  <c r="O43" i="7"/>
  <c r="N43" i="7"/>
  <c r="M43" i="7"/>
  <c r="L42" i="7"/>
  <c r="L41" i="7" s="1"/>
  <c r="H42" i="7"/>
  <c r="K41" i="7"/>
  <c r="J41" i="7"/>
  <c r="G41" i="7"/>
  <c r="F41" i="7"/>
  <c r="O40" i="7"/>
  <c r="N40" i="7"/>
  <c r="M40" i="7"/>
  <c r="L40" i="7"/>
  <c r="H40" i="7"/>
  <c r="O39" i="7"/>
  <c r="N39" i="7"/>
  <c r="M39" i="7"/>
  <c r="L39" i="7"/>
  <c r="H39" i="7"/>
  <c r="O38" i="7"/>
  <c r="N38" i="7"/>
  <c r="M38" i="7"/>
  <c r="L38" i="7"/>
  <c r="H38" i="7"/>
  <c r="O37" i="7"/>
  <c r="N37" i="7"/>
  <c r="M37" i="7"/>
  <c r="L37" i="7"/>
  <c r="H37" i="7"/>
  <c r="O36" i="7"/>
  <c r="N36" i="7"/>
  <c r="M36" i="7"/>
  <c r="L36" i="7"/>
  <c r="H36" i="7"/>
  <c r="O35" i="7"/>
  <c r="N35" i="7"/>
  <c r="M35" i="7"/>
  <c r="L35" i="7"/>
  <c r="H35" i="7"/>
  <c r="O34" i="7"/>
  <c r="N34" i="7"/>
  <c r="L34" i="7"/>
  <c r="K34" i="7"/>
  <c r="J34" i="7"/>
  <c r="H34" i="7"/>
  <c r="M34" i="7" s="1"/>
  <c r="G34" i="7"/>
  <c r="F34" i="7"/>
  <c r="O33" i="7"/>
  <c r="L33" i="7"/>
  <c r="H33" i="7"/>
  <c r="N33" i="7" s="1"/>
  <c r="O32" i="7"/>
  <c r="L32" i="7"/>
  <c r="L31" i="7" s="1"/>
  <c r="H32" i="7"/>
  <c r="N32" i="7" s="1"/>
  <c r="K31" i="7"/>
  <c r="J31" i="7"/>
  <c r="G31" i="7"/>
  <c r="F31" i="7"/>
  <c r="O30" i="7"/>
  <c r="L30" i="7"/>
  <c r="H30" i="7"/>
  <c r="O29" i="7"/>
  <c r="L29" i="7"/>
  <c r="H29" i="7"/>
  <c r="O28" i="7"/>
  <c r="L28" i="7"/>
  <c r="H28" i="7"/>
  <c r="O27" i="7"/>
  <c r="L27" i="7"/>
  <c r="K27" i="7"/>
  <c r="J27" i="7"/>
  <c r="H27" i="7"/>
  <c r="G27" i="7"/>
  <c r="F27" i="7"/>
  <c r="O26" i="7"/>
  <c r="N26" i="7"/>
  <c r="M26" i="7"/>
  <c r="L26" i="7"/>
  <c r="L25" i="7" s="1"/>
  <c r="H26" i="7"/>
  <c r="O25" i="7"/>
  <c r="N25" i="7"/>
  <c r="M25" i="7"/>
  <c r="K25" i="7"/>
  <c r="J25" i="7"/>
  <c r="H25" i="7"/>
  <c r="G25" i="7"/>
  <c r="G24" i="7" s="1"/>
  <c r="F25" i="7"/>
  <c r="F24" i="7" s="1"/>
  <c r="K24" i="7"/>
  <c r="J24" i="7"/>
  <c r="O23" i="7"/>
  <c r="N23" i="7"/>
  <c r="L23" i="7"/>
  <c r="H23" i="7"/>
  <c r="M23" i="7" s="1"/>
  <c r="L22" i="7"/>
  <c r="K22" i="7"/>
  <c r="O22" i="7" s="1"/>
  <c r="J22" i="7"/>
  <c r="M22" i="7" s="1"/>
  <c r="H22" i="7"/>
  <c r="G22" i="7"/>
  <c r="F22" i="7"/>
  <c r="O21" i="7"/>
  <c r="N21" i="7"/>
  <c r="M21" i="7"/>
  <c r="L21" i="7"/>
  <c r="H21" i="7"/>
  <c r="O20" i="7"/>
  <c r="N20" i="7"/>
  <c r="M20" i="7"/>
  <c r="L20" i="7"/>
  <c r="H20" i="7"/>
  <c r="O19" i="7"/>
  <c r="N19" i="7"/>
  <c r="M19" i="7"/>
  <c r="L19" i="7"/>
  <c r="H19" i="7"/>
  <c r="O18" i="7"/>
  <c r="N18" i="7"/>
  <c r="M18" i="7"/>
  <c r="L18" i="7"/>
  <c r="H18" i="7"/>
  <c r="O17" i="7"/>
  <c r="N17" i="7"/>
  <c r="M17" i="7"/>
  <c r="L17" i="7"/>
  <c r="H17" i="7"/>
  <c r="O16" i="7"/>
  <c r="N16" i="7"/>
  <c r="M16" i="7"/>
  <c r="L16" i="7"/>
  <c r="L15" i="7" s="1"/>
  <c r="L11" i="7" s="1"/>
  <c r="H16" i="7"/>
  <c r="O15" i="7"/>
  <c r="K15" i="7"/>
  <c r="J15" i="7"/>
  <c r="H15" i="7"/>
  <c r="M15" i="7" s="1"/>
  <c r="G15" i="7"/>
  <c r="F15" i="7"/>
  <c r="O14" i="7"/>
  <c r="N14" i="7"/>
  <c r="M14" i="7"/>
  <c r="L14" i="7"/>
  <c r="H14" i="7"/>
  <c r="O13" i="7"/>
  <c r="N13" i="7"/>
  <c r="M13" i="7"/>
  <c r="L13" i="7"/>
  <c r="H13" i="7"/>
  <c r="O12" i="7"/>
  <c r="M12" i="7"/>
  <c r="L12" i="7"/>
  <c r="K12" i="7"/>
  <c r="J12" i="7"/>
  <c r="H12" i="7"/>
  <c r="H11" i="7" s="1"/>
  <c r="G12" i="7"/>
  <c r="G11" i="7" s="1"/>
  <c r="G10" i="7" s="1"/>
  <c r="G9" i="7" s="1"/>
  <c r="G8" i="7" s="1"/>
  <c r="F12" i="7"/>
  <c r="K11" i="7"/>
  <c r="O11" i="7" s="1"/>
  <c r="J11" i="7"/>
  <c r="M11" i="7" s="1"/>
  <c r="F11" i="7"/>
  <c r="F10" i="7" s="1"/>
  <c r="F9" i="7" s="1"/>
  <c r="F8" i="7" s="1"/>
  <c r="J10" i="7"/>
  <c r="S50" i="1"/>
  <c r="S50" i="6"/>
  <c r="AB294" i="6"/>
  <c r="AA294" i="6"/>
  <c r="W294" i="6"/>
  <c r="U294" i="6"/>
  <c r="U293" i="6" s="1"/>
  <c r="U292" i="6" s="1"/>
  <c r="S294" i="6"/>
  <c r="S293" i="6" s="1"/>
  <c r="K294" i="6"/>
  <c r="L294" i="6" s="1"/>
  <c r="W293" i="6"/>
  <c r="W292" i="6" s="1"/>
  <c r="W291" i="6" s="1"/>
  <c r="V293" i="6"/>
  <c r="AB293" i="6" s="1"/>
  <c r="T293" i="6"/>
  <c r="Q293" i="6"/>
  <c r="O293" i="6"/>
  <c r="O292" i="6" s="1"/>
  <c r="O291" i="6" s="1"/>
  <c r="N293" i="6"/>
  <c r="N292" i="6" s="1"/>
  <c r="N291" i="6" s="1"/>
  <c r="L293" i="6"/>
  <c r="J293" i="6"/>
  <c r="I293" i="6"/>
  <c r="I292" i="6" s="1"/>
  <c r="I291" i="6" s="1"/>
  <c r="H293" i="6"/>
  <c r="H292" i="6" s="1"/>
  <c r="H291" i="6" s="1"/>
  <c r="G293" i="6"/>
  <c r="F293" i="6"/>
  <c r="F292" i="6" s="1"/>
  <c r="V292" i="6"/>
  <c r="S292" i="6"/>
  <c r="S291" i="6" s="1"/>
  <c r="Q292" i="6"/>
  <c r="J292" i="6"/>
  <c r="G292" i="6"/>
  <c r="V291" i="6"/>
  <c r="U291" i="6"/>
  <c r="J291" i="6"/>
  <c r="F291" i="6"/>
  <c r="AB290" i="6"/>
  <c r="AA290" i="6"/>
  <c r="Z290" i="6"/>
  <c r="W290" i="6"/>
  <c r="W289" i="6" s="1"/>
  <c r="W288" i="6" s="1"/>
  <c r="W287" i="6" s="1"/>
  <c r="U290" i="6"/>
  <c r="S290" i="6"/>
  <c r="S289" i="6" s="1"/>
  <c r="S288" i="6" s="1"/>
  <c r="S287" i="6" s="1"/>
  <c r="R290" i="6"/>
  <c r="R289" i="6" s="1"/>
  <c r="R288" i="6" s="1"/>
  <c r="R287" i="6" s="1"/>
  <c r="L290" i="6"/>
  <c r="K290" i="6"/>
  <c r="AA289" i="6"/>
  <c r="X289" i="6"/>
  <c r="V289" i="6"/>
  <c r="U289" i="6"/>
  <c r="T289" i="6"/>
  <c r="Q289" i="6"/>
  <c r="O289" i="6"/>
  <c r="O288" i="6" s="1"/>
  <c r="O287" i="6" s="1"/>
  <c r="N289" i="6"/>
  <c r="L289" i="6"/>
  <c r="J289" i="6"/>
  <c r="J288" i="6" s="1"/>
  <c r="J287" i="6" s="1"/>
  <c r="I289" i="6"/>
  <c r="H289" i="6"/>
  <c r="G289" i="6"/>
  <c r="G288" i="6" s="1"/>
  <c r="F289" i="6"/>
  <c r="F288" i="6" s="1"/>
  <c r="F287" i="6" s="1"/>
  <c r="U288" i="6"/>
  <c r="U287" i="6" s="1"/>
  <c r="T288" i="6"/>
  <c r="Q288" i="6"/>
  <c r="N288" i="6"/>
  <c r="N287" i="6" s="1"/>
  <c r="I288" i="6"/>
  <c r="I287" i="6" s="1"/>
  <c r="H288" i="6"/>
  <c r="H287" i="6" s="1"/>
  <c r="Q287" i="6"/>
  <c r="AB286" i="6"/>
  <c r="AA286" i="6"/>
  <c r="Y286" i="6"/>
  <c r="W286" i="6"/>
  <c r="U286" i="6"/>
  <c r="U281" i="6" s="1"/>
  <c r="S286" i="6"/>
  <c r="S281" i="6" s="1"/>
  <c r="P286" i="6"/>
  <c r="P281" i="6" s="1"/>
  <c r="K286" i="6"/>
  <c r="L286" i="6" s="1"/>
  <c r="AA285" i="6"/>
  <c r="Y285" i="6"/>
  <c r="W285" i="6"/>
  <c r="U285" i="6"/>
  <c r="U280" i="6" s="1"/>
  <c r="S285" i="6"/>
  <c r="P285" i="6"/>
  <c r="K285" i="6"/>
  <c r="L285" i="6" s="1"/>
  <c r="W284" i="6"/>
  <c r="W279" i="6" s="1"/>
  <c r="U284" i="6"/>
  <c r="S284" i="6"/>
  <c r="L284" i="6"/>
  <c r="X284" i="6" s="1"/>
  <c r="K284" i="6"/>
  <c r="AB283" i="6"/>
  <c r="AA283" i="6"/>
  <c r="X283" i="6"/>
  <c r="W283" i="6"/>
  <c r="U283" i="6"/>
  <c r="S283" i="6"/>
  <c r="S278" i="6" s="1"/>
  <c r="S276" i="6" s="1"/>
  <c r="K283" i="6"/>
  <c r="L283" i="6" s="1"/>
  <c r="AB282" i="6"/>
  <c r="AA282" i="6"/>
  <c r="W282" i="6"/>
  <c r="U282" i="6"/>
  <c r="U277" i="6" s="1"/>
  <c r="U274" i="6" s="1"/>
  <c r="U271" i="6" s="1"/>
  <c r="S282" i="6"/>
  <c r="L282" i="6"/>
  <c r="K282" i="6"/>
  <c r="AA281" i="6"/>
  <c r="Z281" i="6"/>
  <c r="W281" i="6"/>
  <c r="V281" i="6"/>
  <c r="T281" i="6"/>
  <c r="Y281" i="6" s="1"/>
  <c r="Q281" i="6"/>
  <c r="X281" i="6" s="1"/>
  <c r="O281" i="6"/>
  <c r="O276" i="6" s="1"/>
  <c r="O273" i="6" s="1"/>
  <c r="O266" i="6" s="1"/>
  <c r="O263" i="6" s="1"/>
  <c r="N281" i="6"/>
  <c r="L281" i="6"/>
  <c r="K281" i="6"/>
  <c r="J281" i="6"/>
  <c r="I281" i="6"/>
  <c r="H281" i="6"/>
  <c r="G281" i="6"/>
  <c r="F281" i="6"/>
  <c r="AA280" i="6"/>
  <c r="W280" i="6"/>
  <c r="V280" i="6"/>
  <c r="T280" i="6"/>
  <c r="S280" i="6"/>
  <c r="S275" i="6" s="1"/>
  <c r="S272" i="6" s="1"/>
  <c r="Q280" i="6"/>
  <c r="P280" i="6"/>
  <c r="P275" i="6" s="1"/>
  <c r="P272" i="6" s="1"/>
  <c r="P265" i="6" s="1"/>
  <c r="O280" i="6"/>
  <c r="O275" i="6" s="1"/>
  <c r="O272" i="6" s="1"/>
  <c r="O265" i="6" s="1"/>
  <c r="N280" i="6"/>
  <c r="J280" i="6"/>
  <c r="J275" i="6" s="1"/>
  <c r="J272" i="6" s="1"/>
  <c r="J265" i="6" s="1"/>
  <c r="I280" i="6"/>
  <c r="H280" i="6"/>
  <c r="G280" i="6"/>
  <c r="F280" i="6"/>
  <c r="F275" i="6" s="1"/>
  <c r="V279" i="6"/>
  <c r="U279" i="6"/>
  <c r="T279" i="6"/>
  <c r="S279" i="6"/>
  <c r="S274" i="6" s="1"/>
  <c r="S271" i="6" s="1"/>
  <c r="Q279" i="6"/>
  <c r="O279" i="6"/>
  <c r="O274" i="6" s="1"/>
  <c r="O271" i="6" s="1"/>
  <c r="N279" i="6"/>
  <c r="J279" i="6"/>
  <c r="I279" i="6"/>
  <c r="I274" i="6" s="1"/>
  <c r="I271" i="6" s="1"/>
  <c r="H279" i="6"/>
  <c r="G279" i="6"/>
  <c r="K279" i="6" s="1"/>
  <c r="F279" i="6"/>
  <c r="F274" i="6" s="1"/>
  <c r="F271" i="6" s="1"/>
  <c r="W278" i="6"/>
  <c r="V278" i="6"/>
  <c r="AB278" i="6" s="1"/>
  <c r="U278" i="6"/>
  <c r="U276" i="6" s="1"/>
  <c r="U273" i="6" s="1"/>
  <c r="U266" i="6" s="1"/>
  <c r="U263" i="6" s="1"/>
  <c r="T278" i="6"/>
  <c r="Q278" i="6"/>
  <c r="O278" i="6"/>
  <c r="N278" i="6"/>
  <c r="N276" i="6" s="1"/>
  <c r="N273" i="6" s="1"/>
  <c r="L278" i="6"/>
  <c r="J278" i="6"/>
  <c r="I278" i="6"/>
  <c r="I276" i="6" s="1"/>
  <c r="H278" i="6"/>
  <c r="G278" i="6"/>
  <c r="F278" i="6"/>
  <c r="F276" i="6" s="1"/>
  <c r="W277" i="6"/>
  <c r="V277" i="6"/>
  <c r="T277" i="6"/>
  <c r="S277" i="6"/>
  <c r="Q277" i="6"/>
  <c r="O277" i="6"/>
  <c r="N277" i="6"/>
  <c r="J277" i="6"/>
  <c r="I277" i="6"/>
  <c r="H277" i="6"/>
  <c r="G277" i="6"/>
  <c r="F277" i="6"/>
  <c r="V276" i="6"/>
  <c r="L276" i="6"/>
  <c r="L273" i="6" s="1"/>
  <c r="L266" i="6" s="1"/>
  <c r="J276" i="6"/>
  <c r="G276" i="6"/>
  <c r="W275" i="6"/>
  <c r="W272" i="6" s="1"/>
  <c r="U275" i="6"/>
  <c r="T275" i="6"/>
  <c r="Q275" i="6"/>
  <c r="N275" i="6"/>
  <c r="N272" i="6" s="1"/>
  <c r="N265" i="6" s="1"/>
  <c r="N262" i="6" s="1"/>
  <c r="I275" i="6"/>
  <c r="H275" i="6"/>
  <c r="H272" i="6" s="1"/>
  <c r="W274" i="6"/>
  <c r="Q274" i="6"/>
  <c r="N274" i="6"/>
  <c r="N271" i="6" s="1"/>
  <c r="J274" i="6"/>
  <c r="J271" i="6" s="1"/>
  <c r="H274" i="6"/>
  <c r="V273" i="6"/>
  <c r="S273" i="6"/>
  <c r="J273" i="6"/>
  <c r="I273" i="6"/>
  <c r="I266" i="6" s="1"/>
  <c r="I263" i="6" s="1"/>
  <c r="F273" i="6"/>
  <c r="F266" i="6" s="1"/>
  <c r="F263" i="6" s="1"/>
  <c r="U272" i="6"/>
  <c r="T272" i="6"/>
  <c r="Q272" i="6"/>
  <c r="I272" i="6"/>
  <c r="I265" i="6" s="1"/>
  <c r="I262" i="6" s="1"/>
  <c r="F272" i="6"/>
  <c r="F265" i="6" s="1"/>
  <c r="W271" i="6"/>
  <c r="H271" i="6"/>
  <c r="AB270" i="6"/>
  <c r="AA270" i="6"/>
  <c r="X270" i="6"/>
  <c r="W270" i="6"/>
  <c r="U270" i="6"/>
  <c r="U269" i="6" s="1"/>
  <c r="U268" i="6" s="1"/>
  <c r="U267" i="6" s="1"/>
  <c r="U264" i="6" s="1"/>
  <c r="U261" i="6" s="1"/>
  <c r="S270" i="6"/>
  <c r="S269" i="6" s="1"/>
  <c r="S268" i="6" s="1"/>
  <c r="S267" i="6" s="1"/>
  <c r="S264" i="6" s="1"/>
  <c r="S261" i="6" s="1"/>
  <c r="K270" i="6"/>
  <c r="L270" i="6" s="1"/>
  <c r="Y269" i="6"/>
  <c r="W269" i="6"/>
  <c r="V269" i="6"/>
  <c r="AB269" i="6" s="1"/>
  <c r="T269" i="6"/>
  <c r="Q269" i="6"/>
  <c r="X269" i="6" s="1"/>
  <c r="O269" i="6"/>
  <c r="N269" i="6"/>
  <c r="N268" i="6" s="1"/>
  <c r="L269" i="6"/>
  <c r="L268" i="6" s="1"/>
  <c r="J269" i="6"/>
  <c r="J268" i="6" s="1"/>
  <c r="I269" i="6"/>
  <c r="H269" i="6"/>
  <c r="H268" i="6" s="1"/>
  <c r="H267" i="6" s="1"/>
  <c r="G269" i="6"/>
  <c r="F269" i="6"/>
  <c r="F268" i="6" s="1"/>
  <c r="W268" i="6"/>
  <c r="W267" i="6" s="1"/>
  <c r="V268" i="6"/>
  <c r="Q268" i="6"/>
  <c r="O268" i="6"/>
  <c r="O267" i="6" s="1"/>
  <c r="I268" i="6"/>
  <c r="G268" i="6"/>
  <c r="Q267" i="6"/>
  <c r="N267" i="6"/>
  <c r="J267" i="6"/>
  <c r="I267" i="6"/>
  <c r="I264" i="6" s="1"/>
  <c r="F267" i="6"/>
  <c r="V266" i="6"/>
  <c r="S266" i="6"/>
  <c r="S263" i="6" s="1"/>
  <c r="N266" i="6"/>
  <c r="J266" i="6"/>
  <c r="J263" i="6" s="1"/>
  <c r="W265" i="6"/>
  <c r="W262" i="6" s="1"/>
  <c r="U265" i="6"/>
  <c r="U262" i="6" s="1"/>
  <c r="S265" i="6"/>
  <c r="S262" i="6" s="1"/>
  <c r="H265" i="6"/>
  <c r="H262" i="6" s="1"/>
  <c r="O264" i="6"/>
  <c r="O261" i="6" s="1"/>
  <c r="F264" i="6"/>
  <c r="F261" i="6" s="1"/>
  <c r="N263" i="6"/>
  <c r="L263" i="6"/>
  <c r="P262" i="6"/>
  <c r="P115" i="6" s="1"/>
  <c r="O262" i="6"/>
  <c r="J262" i="6"/>
  <c r="F262" i="6"/>
  <c r="I261" i="6"/>
  <c r="AA260" i="6"/>
  <c r="Y260" i="6"/>
  <c r="W260" i="6"/>
  <c r="U260" i="6"/>
  <c r="U259" i="6" s="1"/>
  <c r="S260" i="6"/>
  <c r="P260" i="6"/>
  <c r="L260" i="6"/>
  <c r="K260" i="6"/>
  <c r="W259" i="6"/>
  <c r="W258" i="6" s="1"/>
  <c r="W257" i="6" s="1"/>
  <c r="W256" i="6" s="1"/>
  <c r="W255" i="6" s="1"/>
  <c r="V259" i="6"/>
  <c r="T259" i="6"/>
  <c r="S259" i="6"/>
  <c r="Q259" i="6"/>
  <c r="P259" i="6"/>
  <c r="P258" i="6" s="1"/>
  <c r="P257" i="6" s="1"/>
  <c r="P256" i="6" s="1"/>
  <c r="P255" i="6" s="1"/>
  <c r="O259" i="6"/>
  <c r="N259" i="6"/>
  <c r="J259" i="6"/>
  <c r="J258" i="6" s="1"/>
  <c r="J257" i="6" s="1"/>
  <c r="I259" i="6"/>
  <c r="H259" i="6"/>
  <c r="G259" i="6"/>
  <c r="K259" i="6" s="1"/>
  <c r="F259" i="6"/>
  <c r="F258" i="6" s="1"/>
  <c r="V258" i="6"/>
  <c r="V257" i="6" s="1"/>
  <c r="V256" i="6" s="1"/>
  <c r="U258" i="6"/>
  <c r="U257" i="6" s="1"/>
  <c r="U256" i="6" s="1"/>
  <c r="U255" i="6" s="1"/>
  <c r="T258" i="6"/>
  <c r="S258" i="6"/>
  <c r="S257" i="6" s="1"/>
  <c r="S256" i="6" s="1"/>
  <c r="S255" i="6" s="1"/>
  <c r="O258" i="6"/>
  <c r="N258" i="6"/>
  <c r="I258" i="6"/>
  <c r="H258" i="6"/>
  <c r="H257" i="6" s="1"/>
  <c r="H256" i="6" s="1"/>
  <c r="H255" i="6" s="1"/>
  <c r="T257" i="6"/>
  <c r="O257" i="6"/>
  <c r="O256" i="6" s="1"/>
  <c r="O255" i="6" s="1"/>
  <c r="N257" i="6"/>
  <c r="N256" i="6" s="1"/>
  <c r="N255" i="6" s="1"/>
  <c r="I257" i="6"/>
  <c r="F257" i="6"/>
  <c r="F256" i="6" s="1"/>
  <c r="T256" i="6"/>
  <c r="J256" i="6"/>
  <c r="J255" i="6" s="1"/>
  <c r="I256" i="6"/>
  <c r="I255" i="6" s="1"/>
  <c r="F255" i="6"/>
  <c r="AB254" i="6"/>
  <c r="AA254" i="6"/>
  <c r="W254" i="6"/>
  <c r="W253" i="6" s="1"/>
  <c r="U254" i="6"/>
  <c r="S254" i="6"/>
  <c r="L254" i="6"/>
  <c r="K254" i="6"/>
  <c r="V253" i="6"/>
  <c r="AB253" i="6" s="1"/>
  <c r="U253" i="6"/>
  <c r="U252" i="6" s="1"/>
  <c r="U251" i="6" s="1"/>
  <c r="T253" i="6"/>
  <c r="AA253" i="6" s="1"/>
  <c r="S253" i="6"/>
  <c r="Q253" i="6"/>
  <c r="O253" i="6"/>
  <c r="O252" i="6" s="1"/>
  <c r="O251" i="6" s="1"/>
  <c r="N253" i="6"/>
  <c r="J253" i="6"/>
  <c r="I253" i="6"/>
  <c r="I252" i="6" s="1"/>
  <c r="I251" i="6" s="1"/>
  <c r="H253" i="6"/>
  <c r="H252" i="6" s="1"/>
  <c r="H251" i="6" s="1"/>
  <c r="H246" i="6" s="1"/>
  <c r="H245" i="6" s="1"/>
  <c r="G253" i="6"/>
  <c r="F253" i="6"/>
  <c r="F252" i="6" s="1"/>
  <c r="F251" i="6" s="1"/>
  <c r="W252" i="6"/>
  <c r="W251" i="6" s="1"/>
  <c r="W246" i="6" s="1"/>
  <c r="W245" i="6" s="1"/>
  <c r="V252" i="6"/>
  <c r="T252" i="6"/>
  <c r="S252" i="6"/>
  <c r="Q252" i="6"/>
  <c r="N252" i="6"/>
  <c r="N251" i="6" s="1"/>
  <c r="J252" i="6"/>
  <c r="G252" i="6"/>
  <c r="V251" i="6"/>
  <c r="S251" i="6"/>
  <c r="Q251" i="6"/>
  <c r="J251" i="6"/>
  <c r="W250" i="6"/>
  <c r="U250" i="6"/>
  <c r="U249" i="6" s="1"/>
  <c r="U248" i="6" s="1"/>
  <c r="U247" i="6" s="1"/>
  <c r="U246" i="6" s="1"/>
  <c r="U245" i="6" s="1"/>
  <c r="S250" i="6"/>
  <c r="K250" i="6"/>
  <c r="L250" i="6" s="1"/>
  <c r="Y250" i="6" s="1"/>
  <c r="Z249" i="6"/>
  <c r="W249" i="6"/>
  <c r="V249" i="6"/>
  <c r="T249" i="6"/>
  <c r="T248" i="6" s="1"/>
  <c r="T247" i="6" s="1"/>
  <c r="S249" i="6"/>
  <c r="S248" i="6" s="1"/>
  <c r="S247" i="6" s="1"/>
  <c r="S246" i="6" s="1"/>
  <c r="S245" i="6" s="1"/>
  <c r="Q249" i="6"/>
  <c r="O249" i="6"/>
  <c r="N249" i="6"/>
  <c r="N248" i="6" s="1"/>
  <c r="N247" i="6" s="1"/>
  <c r="N246" i="6" s="1"/>
  <c r="N245" i="6" s="1"/>
  <c r="L249" i="6"/>
  <c r="J249" i="6"/>
  <c r="I249" i="6"/>
  <c r="H249" i="6"/>
  <c r="H248" i="6" s="1"/>
  <c r="G249" i="6"/>
  <c r="F249" i="6"/>
  <c r="W248" i="6"/>
  <c r="W247" i="6" s="1"/>
  <c r="V248" i="6"/>
  <c r="Q248" i="6"/>
  <c r="O248" i="6"/>
  <c r="J248" i="6"/>
  <c r="J247" i="6" s="1"/>
  <c r="J246" i="6" s="1"/>
  <c r="J245" i="6" s="1"/>
  <c r="I248" i="6"/>
  <c r="F248" i="6"/>
  <c r="F247" i="6" s="1"/>
  <c r="F246" i="6" s="1"/>
  <c r="F245" i="6" s="1"/>
  <c r="O247" i="6"/>
  <c r="I247" i="6"/>
  <c r="I246" i="6" s="1"/>
  <c r="I245" i="6" s="1"/>
  <c r="H247" i="6"/>
  <c r="AB244" i="6"/>
  <c r="AA244" i="6"/>
  <c r="W244" i="6"/>
  <c r="U244" i="6"/>
  <c r="U243" i="6" s="1"/>
  <c r="S244" i="6"/>
  <c r="L244" i="6"/>
  <c r="K244" i="6"/>
  <c r="W243" i="6"/>
  <c r="V243" i="6"/>
  <c r="T243" i="6"/>
  <c r="AA243" i="6" s="1"/>
  <c r="S243" i="6"/>
  <c r="S242" i="6" s="1"/>
  <c r="S241" i="6" s="1"/>
  <c r="Q243" i="6"/>
  <c r="O243" i="6"/>
  <c r="N243" i="6"/>
  <c r="J243" i="6"/>
  <c r="I243" i="6"/>
  <c r="H243" i="6"/>
  <c r="G243" i="6"/>
  <c r="G242" i="6" s="1"/>
  <c r="G241" i="6" s="1"/>
  <c r="F243" i="6"/>
  <c r="W242" i="6"/>
  <c r="U242" i="6"/>
  <c r="T242" i="6"/>
  <c r="Q242" i="6"/>
  <c r="O242" i="6"/>
  <c r="N242" i="6"/>
  <c r="J242" i="6"/>
  <c r="J241" i="6" s="1"/>
  <c r="I242" i="6"/>
  <c r="K242" i="6" s="1"/>
  <c r="H242" i="6"/>
  <c r="F242" i="6"/>
  <c r="F241" i="6" s="1"/>
  <c r="W241" i="6"/>
  <c r="U241" i="6"/>
  <c r="T241" i="6"/>
  <c r="Q241" i="6"/>
  <c r="O241" i="6"/>
  <c r="N241" i="6"/>
  <c r="H241" i="6"/>
  <c r="AA240" i="6"/>
  <c r="W240" i="6"/>
  <c r="U240" i="6"/>
  <c r="S240" i="6"/>
  <c r="S239" i="6" s="1"/>
  <c r="S236" i="6" s="1"/>
  <c r="S235" i="6" s="1"/>
  <c r="S234" i="6" s="1"/>
  <c r="S233" i="6" s="1"/>
  <c r="K240" i="6"/>
  <c r="L240" i="6" s="1"/>
  <c r="W239" i="6"/>
  <c r="V239" i="6"/>
  <c r="U239" i="6"/>
  <c r="U236" i="6" s="1"/>
  <c r="U235" i="6" s="1"/>
  <c r="U234" i="6" s="1"/>
  <c r="U233" i="6" s="1"/>
  <c r="U116" i="6" s="1"/>
  <c r="T239" i="6"/>
  <c r="Q239" i="6"/>
  <c r="O239" i="6"/>
  <c r="N239" i="6"/>
  <c r="J239" i="6"/>
  <c r="I239" i="6"/>
  <c r="H239" i="6"/>
  <c r="G239" i="6"/>
  <c r="F239" i="6"/>
  <c r="F236" i="6" s="1"/>
  <c r="AB238" i="6"/>
  <c r="AA238" i="6"/>
  <c r="Y238" i="6"/>
  <c r="W238" i="6"/>
  <c r="W237" i="6" s="1"/>
  <c r="W236" i="6" s="1"/>
  <c r="W235" i="6" s="1"/>
  <c r="W234" i="6" s="1"/>
  <c r="W233" i="6" s="1"/>
  <c r="U238" i="6"/>
  <c r="S238" i="6"/>
  <c r="P238" i="6"/>
  <c r="P237" i="6" s="1"/>
  <c r="L238" i="6"/>
  <c r="K238" i="6"/>
  <c r="V237" i="6"/>
  <c r="AB237" i="6" s="1"/>
  <c r="U237" i="6"/>
  <c r="T237" i="6"/>
  <c r="AA237" i="6" s="1"/>
  <c r="S237" i="6"/>
  <c r="Q237" i="6"/>
  <c r="O237" i="6"/>
  <c r="N237" i="6"/>
  <c r="J237" i="6"/>
  <c r="J236" i="6" s="1"/>
  <c r="J235" i="6" s="1"/>
  <c r="I237" i="6"/>
  <c r="I236" i="6" s="1"/>
  <c r="I235" i="6" s="1"/>
  <c r="H237" i="6"/>
  <c r="H236" i="6" s="1"/>
  <c r="H235" i="6" s="1"/>
  <c r="H234" i="6" s="1"/>
  <c r="H233" i="6" s="1"/>
  <c r="G237" i="6"/>
  <c r="F237" i="6"/>
  <c r="V236" i="6"/>
  <c r="Q236" i="6"/>
  <c r="O236" i="6"/>
  <c r="O235" i="6" s="1"/>
  <c r="O234" i="6" s="1"/>
  <c r="O233" i="6" s="1"/>
  <c r="N236" i="6"/>
  <c r="N235" i="6" s="1"/>
  <c r="N234" i="6" s="1"/>
  <c r="N233" i="6" s="1"/>
  <c r="V235" i="6"/>
  <c r="Q235" i="6"/>
  <c r="F235" i="6"/>
  <c r="F234" i="6" s="1"/>
  <c r="F233" i="6" s="1"/>
  <c r="Z232" i="6"/>
  <c r="Y232" i="6"/>
  <c r="W232" i="6"/>
  <c r="U232" i="6"/>
  <c r="S232" i="6"/>
  <c r="R232" i="6"/>
  <c r="P232" i="6"/>
  <c r="P231" i="6" s="1"/>
  <c r="P230" i="6" s="1"/>
  <c r="P229" i="6" s="1"/>
  <c r="L232" i="6"/>
  <c r="X232" i="6" s="1"/>
  <c r="K232" i="6"/>
  <c r="W231" i="6"/>
  <c r="V231" i="6"/>
  <c r="U231" i="6"/>
  <c r="T231" i="6"/>
  <c r="T230" i="6" s="1"/>
  <c r="S231" i="6"/>
  <c r="S230" i="6" s="1"/>
  <c r="S229" i="6" s="1"/>
  <c r="R231" i="6"/>
  <c r="R230" i="6" s="1"/>
  <c r="Q231" i="6"/>
  <c r="O231" i="6"/>
  <c r="N231" i="6"/>
  <c r="N230" i="6" s="1"/>
  <c r="L231" i="6"/>
  <c r="J231" i="6"/>
  <c r="I231" i="6"/>
  <c r="H231" i="6"/>
  <c r="H230" i="6" s="1"/>
  <c r="G231" i="6"/>
  <c r="F231" i="6"/>
  <c r="F230" i="6" s="1"/>
  <c r="F229" i="6" s="1"/>
  <c r="W230" i="6"/>
  <c r="W229" i="6" s="1"/>
  <c r="W224" i="6" s="1"/>
  <c r="W223" i="6" s="1"/>
  <c r="V230" i="6"/>
  <c r="U230" i="6"/>
  <c r="U229" i="6" s="1"/>
  <c r="Q230" i="6"/>
  <c r="O230" i="6"/>
  <c r="O229" i="6" s="1"/>
  <c r="J230" i="6"/>
  <c r="J229" i="6" s="1"/>
  <c r="I230" i="6"/>
  <c r="I229" i="6" s="1"/>
  <c r="I224" i="6" s="1"/>
  <c r="I223" i="6" s="1"/>
  <c r="R229" i="6"/>
  <c r="N229" i="6"/>
  <c r="H229" i="6"/>
  <c r="AB228" i="6"/>
  <c r="AA228" i="6"/>
  <c r="X228" i="6"/>
  <c r="W228" i="6"/>
  <c r="W227" i="6" s="1"/>
  <c r="U228" i="6"/>
  <c r="U227" i="6" s="1"/>
  <c r="S228" i="6"/>
  <c r="L228" i="6"/>
  <c r="K228" i="6"/>
  <c r="V227" i="6"/>
  <c r="T227" i="6"/>
  <c r="S227" i="6"/>
  <c r="Q227" i="6"/>
  <c r="O227" i="6"/>
  <c r="N227" i="6"/>
  <c r="N226" i="6" s="1"/>
  <c r="K227" i="6"/>
  <c r="J227" i="6"/>
  <c r="I227" i="6"/>
  <c r="H227" i="6"/>
  <c r="H226" i="6" s="1"/>
  <c r="G227" i="6"/>
  <c r="G226" i="6" s="1"/>
  <c r="F227" i="6"/>
  <c r="W226" i="6"/>
  <c r="W225" i="6" s="1"/>
  <c r="V226" i="6"/>
  <c r="U226" i="6"/>
  <c r="U225" i="6" s="1"/>
  <c r="U224" i="6" s="1"/>
  <c r="U223" i="6" s="1"/>
  <c r="S226" i="6"/>
  <c r="S225" i="6" s="1"/>
  <c r="Q226" i="6"/>
  <c r="Q225" i="6" s="1"/>
  <c r="O226" i="6"/>
  <c r="J226" i="6"/>
  <c r="J225" i="6" s="1"/>
  <c r="J224" i="6" s="1"/>
  <c r="J223" i="6" s="1"/>
  <c r="I226" i="6"/>
  <c r="I225" i="6" s="1"/>
  <c r="F226" i="6"/>
  <c r="F225" i="6" s="1"/>
  <c r="V225" i="6"/>
  <c r="O225" i="6"/>
  <c r="N225" i="6"/>
  <c r="H225" i="6"/>
  <c r="H224" i="6" s="1"/>
  <c r="H223" i="6" s="1"/>
  <c r="O224" i="6"/>
  <c r="O223" i="6" s="1"/>
  <c r="AA222" i="6"/>
  <c r="Z222" i="6"/>
  <c r="W222" i="6"/>
  <c r="W221" i="6" s="1"/>
  <c r="U222" i="6"/>
  <c r="U221" i="6" s="1"/>
  <c r="S222" i="6"/>
  <c r="R222" i="6"/>
  <c r="R221" i="6" s="1"/>
  <c r="R220" i="6" s="1"/>
  <c r="R219" i="6" s="1"/>
  <c r="P222" i="6"/>
  <c r="P221" i="6" s="1"/>
  <c r="P220" i="6" s="1"/>
  <c r="P219" i="6" s="1"/>
  <c r="L222" i="6"/>
  <c r="K222" i="6"/>
  <c r="X221" i="6"/>
  <c r="V221" i="6"/>
  <c r="T221" i="6"/>
  <c r="S221" i="6"/>
  <c r="S220" i="6" s="1"/>
  <c r="S219" i="6" s="1"/>
  <c r="Q221" i="6"/>
  <c r="O221" i="6"/>
  <c r="N221" i="6"/>
  <c r="N220" i="6" s="1"/>
  <c r="L221" i="6"/>
  <c r="K221" i="6"/>
  <c r="J221" i="6"/>
  <c r="I221" i="6"/>
  <c r="H221" i="6"/>
  <c r="H220" i="6" s="1"/>
  <c r="H219" i="6" s="1"/>
  <c r="G221" i="6"/>
  <c r="G220" i="6" s="1"/>
  <c r="K220" i="6" s="1"/>
  <c r="F221" i="6"/>
  <c r="W220" i="6"/>
  <c r="W219" i="6" s="1"/>
  <c r="U220" i="6"/>
  <c r="Q220" i="6"/>
  <c r="O220" i="6"/>
  <c r="L220" i="6"/>
  <c r="J220" i="6"/>
  <c r="I220" i="6"/>
  <c r="F220" i="6"/>
  <c r="F219" i="6" s="1"/>
  <c r="U219" i="6"/>
  <c r="O219" i="6"/>
  <c r="N219" i="6"/>
  <c r="J219" i="6"/>
  <c r="I219" i="6"/>
  <c r="G219" i="6"/>
  <c r="AA218" i="6"/>
  <c r="Z218" i="6"/>
  <c r="W218" i="6"/>
  <c r="W217" i="6" s="1"/>
  <c r="W216" i="6" s="1"/>
  <c r="W215" i="6" s="1"/>
  <c r="U218" i="6"/>
  <c r="U217" i="6" s="1"/>
  <c r="S218" i="6"/>
  <c r="P218" i="6"/>
  <c r="P217" i="6" s="1"/>
  <c r="P216" i="6" s="1"/>
  <c r="P215" i="6" s="1"/>
  <c r="L218" i="6"/>
  <c r="K218" i="6"/>
  <c r="V217" i="6"/>
  <c r="T217" i="6"/>
  <c r="S217" i="6"/>
  <c r="S216" i="6" s="1"/>
  <c r="Q217" i="6"/>
  <c r="O217" i="6"/>
  <c r="N217" i="6"/>
  <c r="N216" i="6" s="1"/>
  <c r="N215" i="6" s="1"/>
  <c r="K217" i="6"/>
  <c r="J217" i="6"/>
  <c r="I217" i="6"/>
  <c r="H217" i="6"/>
  <c r="H216" i="6" s="1"/>
  <c r="G217" i="6"/>
  <c r="G216" i="6" s="1"/>
  <c r="F217" i="6"/>
  <c r="U216" i="6"/>
  <c r="T216" i="6"/>
  <c r="Q216" i="6"/>
  <c r="O216" i="6"/>
  <c r="J216" i="6"/>
  <c r="J215" i="6" s="1"/>
  <c r="I216" i="6"/>
  <c r="F216" i="6"/>
  <c r="F215" i="6" s="1"/>
  <c r="U215" i="6"/>
  <c r="S215" i="6"/>
  <c r="O215" i="6"/>
  <c r="I215" i="6"/>
  <c r="G215" i="6"/>
  <c r="AB214" i="6"/>
  <c r="AA214" i="6"/>
  <c r="W214" i="6"/>
  <c r="W213" i="6" s="1"/>
  <c r="W212" i="6" s="1"/>
  <c r="U214" i="6"/>
  <c r="S214" i="6"/>
  <c r="S213" i="6" s="1"/>
  <c r="S212" i="6" s="1"/>
  <c r="S211" i="6" s="1"/>
  <c r="R214" i="6"/>
  <c r="R213" i="6" s="1"/>
  <c r="R212" i="6" s="1"/>
  <c r="R211" i="6" s="1"/>
  <c r="L214" i="6"/>
  <c r="K214" i="6"/>
  <c r="AA213" i="6"/>
  <c r="V213" i="6"/>
  <c r="V212" i="6" s="1"/>
  <c r="U213" i="6"/>
  <c r="T213" i="6"/>
  <c r="AB213" i="6" s="1"/>
  <c r="Q213" i="6"/>
  <c r="O213" i="6"/>
  <c r="O212" i="6" s="1"/>
  <c r="O211" i="6" s="1"/>
  <c r="N213" i="6"/>
  <c r="K213" i="6"/>
  <c r="J213" i="6"/>
  <c r="J212" i="6" s="1"/>
  <c r="J211" i="6" s="1"/>
  <c r="I213" i="6"/>
  <c r="I212" i="6" s="1"/>
  <c r="I211" i="6" s="1"/>
  <c r="H213" i="6"/>
  <c r="H212" i="6" s="1"/>
  <c r="H211" i="6" s="1"/>
  <c r="G213" i="6"/>
  <c r="F213" i="6"/>
  <c r="U212" i="6"/>
  <c r="U211" i="6" s="1"/>
  <c r="T212" i="6"/>
  <c r="Q212" i="6"/>
  <c r="N212" i="6"/>
  <c r="N211" i="6" s="1"/>
  <c r="K212" i="6"/>
  <c r="G212" i="6"/>
  <c r="G211" i="6" s="1"/>
  <c r="F212" i="6"/>
  <c r="F211" i="6" s="1"/>
  <c r="W211" i="6"/>
  <c r="V211" i="6"/>
  <c r="T211" i="6"/>
  <c r="K211" i="6"/>
  <c r="AA210" i="6"/>
  <c r="W210" i="6"/>
  <c r="W209" i="6" s="1"/>
  <c r="W208" i="6" s="1"/>
  <c r="W207" i="6" s="1"/>
  <c r="U210" i="6"/>
  <c r="S210" i="6"/>
  <c r="S209" i="6" s="1"/>
  <c r="K210" i="6"/>
  <c r="L210" i="6" s="1"/>
  <c r="V209" i="6"/>
  <c r="U209" i="6"/>
  <c r="U208" i="6" s="1"/>
  <c r="U207" i="6" s="1"/>
  <c r="T209" i="6"/>
  <c r="Q209" i="6"/>
  <c r="Q208" i="6" s="1"/>
  <c r="O209" i="6"/>
  <c r="N209" i="6"/>
  <c r="K209" i="6"/>
  <c r="J209" i="6"/>
  <c r="I209" i="6"/>
  <c r="I208" i="6" s="1"/>
  <c r="I207" i="6" s="1"/>
  <c r="H209" i="6"/>
  <c r="G209" i="6"/>
  <c r="F209" i="6"/>
  <c r="F208" i="6" s="1"/>
  <c r="F207" i="6" s="1"/>
  <c r="V208" i="6"/>
  <c r="S208" i="6"/>
  <c r="O208" i="6"/>
  <c r="O207" i="6" s="1"/>
  <c r="N208" i="6"/>
  <c r="N207" i="6" s="1"/>
  <c r="J208" i="6"/>
  <c r="J207" i="6" s="1"/>
  <c r="H208" i="6"/>
  <c r="G208" i="6"/>
  <c r="K208" i="6" s="1"/>
  <c r="S207" i="6"/>
  <c r="Q207" i="6"/>
  <c r="K207" i="6"/>
  <c r="H207" i="6"/>
  <c r="G207" i="6"/>
  <c r="AA206" i="6"/>
  <c r="W206" i="6"/>
  <c r="U206" i="6"/>
  <c r="U205" i="6" s="1"/>
  <c r="U204" i="6" s="1"/>
  <c r="U203" i="6" s="1"/>
  <c r="S206" i="6"/>
  <c r="S205" i="6" s="1"/>
  <c r="S204" i="6" s="1"/>
  <c r="S203" i="6" s="1"/>
  <c r="K206" i="6"/>
  <c r="L206" i="6" s="1"/>
  <c r="Z206" i="6" s="1"/>
  <c r="AA205" i="6"/>
  <c r="X205" i="6"/>
  <c r="W205" i="6"/>
  <c r="W204" i="6" s="1"/>
  <c r="W203" i="6" s="1"/>
  <c r="V205" i="6"/>
  <c r="T205" i="6"/>
  <c r="Q205" i="6"/>
  <c r="Q204" i="6" s="1"/>
  <c r="O205" i="6"/>
  <c r="N205" i="6"/>
  <c r="L205" i="6"/>
  <c r="Z205" i="6" s="1"/>
  <c r="J205" i="6"/>
  <c r="I205" i="6"/>
  <c r="H205" i="6"/>
  <c r="G205" i="6"/>
  <c r="F205" i="6"/>
  <c r="F204" i="6" s="1"/>
  <c r="F203" i="6" s="1"/>
  <c r="Y204" i="6"/>
  <c r="V204" i="6"/>
  <c r="T204" i="6"/>
  <c r="AA204" i="6" s="1"/>
  <c r="O204" i="6"/>
  <c r="O203" i="6" s="1"/>
  <c r="N204" i="6"/>
  <c r="L204" i="6"/>
  <c r="J204" i="6"/>
  <c r="J203" i="6" s="1"/>
  <c r="H204" i="6"/>
  <c r="G204" i="6"/>
  <c r="V203" i="6"/>
  <c r="N203" i="6"/>
  <c r="H203" i="6"/>
  <c r="AA202" i="6"/>
  <c r="W202" i="6"/>
  <c r="U202" i="6"/>
  <c r="U201" i="6" s="1"/>
  <c r="S202" i="6"/>
  <c r="S201" i="6" s="1"/>
  <c r="K202" i="6"/>
  <c r="L202" i="6" s="1"/>
  <c r="W201" i="6"/>
  <c r="W200" i="6" s="1"/>
  <c r="W199" i="6" s="1"/>
  <c r="V201" i="6"/>
  <c r="T201" i="6"/>
  <c r="Q201" i="6"/>
  <c r="O201" i="6"/>
  <c r="N201" i="6"/>
  <c r="L201" i="6"/>
  <c r="K201" i="6"/>
  <c r="J201" i="6"/>
  <c r="I201" i="6"/>
  <c r="I200" i="6" s="1"/>
  <c r="I199" i="6" s="1"/>
  <c r="H201" i="6"/>
  <c r="G201" i="6"/>
  <c r="F201" i="6"/>
  <c r="F200" i="6" s="1"/>
  <c r="F199" i="6" s="1"/>
  <c r="V200" i="6"/>
  <c r="U200" i="6"/>
  <c r="U199" i="6" s="1"/>
  <c r="S200" i="6"/>
  <c r="S199" i="6" s="1"/>
  <c r="O200" i="6"/>
  <c r="O199" i="6" s="1"/>
  <c r="N200" i="6"/>
  <c r="J200" i="6"/>
  <c r="J199" i="6" s="1"/>
  <c r="H200" i="6"/>
  <c r="G200" i="6"/>
  <c r="G199" i="6" s="1"/>
  <c r="K199" i="6" s="1"/>
  <c r="V199" i="6"/>
  <c r="N199" i="6"/>
  <c r="H199" i="6"/>
  <c r="AA198" i="6"/>
  <c r="W198" i="6"/>
  <c r="U198" i="6"/>
  <c r="U197" i="6" s="1"/>
  <c r="S198" i="6"/>
  <c r="S197" i="6" s="1"/>
  <c r="K198" i="6"/>
  <c r="L198" i="6" s="1"/>
  <c r="W197" i="6"/>
  <c r="W196" i="6" s="1"/>
  <c r="W195" i="6" s="1"/>
  <c r="V197" i="6"/>
  <c r="T197" i="6"/>
  <c r="Q197" i="6"/>
  <c r="Q196" i="6" s="1"/>
  <c r="O197" i="6"/>
  <c r="N197" i="6"/>
  <c r="K197" i="6"/>
  <c r="J197" i="6"/>
  <c r="J196" i="6" s="1"/>
  <c r="I197" i="6"/>
  <c r="H197" i="6"/>
  <c r="G197" i="6"/>
  <c r="F197" i="6"/>
  <c r="V196" i="6"/>
  <c r="U196" i="6"/>
  <c r="U195" i="6" s="1"/>
  <c r="S196" i="6"/>
  <c r="S195" i="6" s="1"/>
  <c r="O196" i="6"/>
  <c r="O195" i="6" s="1"/>
  <c r="N196" i="6"/>
  <c r="N195" i="6" s="1"/>
  <c r="I196" i="6"/>
  <c r="I195" i="6" s="1"/>
  <c r="H196" i="6"/>
  <c r="H195" i="6" s="1"/>
  <c r="G196" i="6"/>
  <c r="F196" i="6"/>
  <c r="F195" i="6" s="1"/>
  <c r="V195" i="6"/>
  <c r="Q195" i="6"/>
  <c r="J195" i="6"/>
  <c r="G195" i="6"/>
  <c r="K195" i="6" s="1"/>
  <c r="AA194" i="6"/>
  <c r="W194" i="6"/>
  <c r="U194" i="6"/>
  <c r="S194" i="6"/>
  <c r="S193" i="6" s="1"/>
  <c r="R194" i="6"/>
  <c r="R193" i="6" s="1"/>
  <c r="R192" i="6" s="1"/>
  <c r="R191" i="6" s="1"/>
  <c r="L194" i="6"/>
  <c r="K194" i="6"/>
  <c r="W193" i="6"/>
  <c r="W192" i="6" s="1"/>
  <c r="W191" i="6" s="1"/>
  <c r="V193" i="6"/>
  <c r="V192" i="6" s="1"/>
  <c r="U193" i="6"/>
  <c r="U192" i="6" s="1"/>
  <c r="U191" i="6" s="1"/>
  <c r="T193" i="6"/>
  <c r="AA193" i="6" s="1"/>
  <c r="Q193" i="6"/>
  <c r="O193" i="6"/>
  <c r="O192" i="6" s="1"/>
  <c r="O191" i="6" s="1"/>
  <c r="N193" i="6"/>
  <c r="K193" i="6"/>
  <c r="J193" i="6"/>
  <c r="J192" i="6" s="1"/>
  <c r="I193" i="6"/>
  <c r="H193" i="6"/>
  <c r="H192" i="6" s="1"/>
  <c r="H191" i="6" s="1"/>
  <c r="G193" i="6"/>
  <c r="F193" i="6"/>
  <c r="T192" i="6"/>
  <c r="S192" i="6"/>
  <c r="S191" i="6" s="1"/>
  <c r="N192" i="6"/>
  <c r="N191" i="6" s="1"/>
  <c r="I192" i="6"/>
  <c r="I191" i="6" s="1"/>
  <c r="G192" i="6"/>
  <c r="F192" i="6"/>
  <c r="J191" i="6"/>
  <c r="G191" i="6"/>
  <c r="F191" i="6"/>
  <c r="AA190" i="6"/>
  <c r="W190" i="6"/>
  <c r="U190" i="6"/>
  <c r="U189" i="6" s="1"/>
  <c r="U188" i="6" s="1"/>
  <c r="U187" i="6" s="1"/>
  <c r="S190" i="6"/>
  <c r="S189" i="6" s="1"/>
  <c r="S188" i="6" s="1"/>
  <c r="S187" i="6" s="1"/>
  <c r="L190" i="6"/>
  <c r="K190" i="6"/>
  <c r="W189" i="6"/>
  <c r="W188" i="6" s="1"/>
  <c r="V189" i="6"/>
  <c r="T189" i="6"/>
  <c r="AA189" i="6" s="1"/>
  <c r="Q189" i="6"/>
  <c r="O189" i="6"/>
  <c r="O188" i="6" s="1"/>
  <c r="O187" i="6" s="1"/>
  <c r="N189" i="6"/>
  <c r="N188" i="6" s="1"/>
  <c r="N187" i="6" s="1"/>
  <c r="J189" i="6"/>
  <c r="J188" i="6" s="1"/>
  <c r="I189" i="6"/>
  <c r="H189" i="6"/>
  <c r="G189" i="6"/>
  <c r="F189" i="6"/>
  <c r="T188" i="6"/>
  <c r="I188" i="6"/>
  <c r="I187" i="6" s="1"/>
  <c r="G188" i="6"/>
  <c r="F188" i="6"/>
  <c r="W187" i="6"/>
  <c r="J187" i="6"/>
  <c r="G187" i="6"/>
  <c r="F187" i="6"/>
  <c r="AA186" i="6"/>
  <c r="W186" i="6"/>
  <c r="U186" i="6"/>
  <c r="U185" i="6" s="1"/>
  <c r="U184" i="6" s="1"/>
  <c r="U183" i="6" s="1"/>
  <c r="S186" i="6"/>
  <c r="S185" i="6" s="1"/>
  <c r="R186" i="6"/>
  <c r="R185" i="6" s="1"/>
  <c r="R184" i="6" s="1"/>
  <c r="R183" i="6" s="1"/>
  <c r="L186" i="6"/>
  <c r="K186" i="6"/>
  <c r="W185" i="6"/>
  <c r="W184" i="6" s="1"/>
  <c r="W183" i="6" s="1"/>
  <c r="V185" i="6"/>
  <c r="V184" i="6" s="1"/>
  <c r="T185" i="6"/>
  <c r="AA185" i="6" s="1"/>
  <c r="Q185" i="6"/>
  <c r="O185" i="6"/>
  <c r="O184" i="6" s="1"/>
  <c r="O183" i="6" s="1"/>
  <c r="N185" i="6"/>
  <c r="K185" i="6"/>
  <c r="J185" i="6"/>
  <c r="I185" i="6"/>
  <c r="H185" i="6"/>
  <c r="H184" i="6" s="1"/>
  <c r="H183" i="6" s="1"/>
  <c r="G185" i="6"/>
  <c r="F185" i="6"/>
  <c r="T184" i="6"/>
  <c r="T183" i="6" s="1"/>
  <c r="S184" i="6"/>
  <c r="S183" i="6" s="1"/>
  <c r="N184" i="6"/>
  <c r="J184" i="6"/>
  <c r="J183" i="6" s="1"/>
  <c r="I184" i="6"/>
  <c r="I183" i="6" s="1"/>
  <c r="G184" i="6"/>
  <c r="K184" i="6" s="1"/>
  <c r="F184" i="6"/>
  <c r="V183" i="6"/>
  <c r="N183" i="6"/>
  <c r="F183" i="6"/>
  <c r="AA182" i="6"/>
  <c r="W182" i="6"/>
  <c r="W181" i="6" s="1"/>
  <c r="W180" i="6" s="1"/>
  <c r="U182" i="6"/>
  <c r="U181" i="6" s="1"/>
  <c r="U180" i="6" s="1"/>
  <c r="U179" i="6" s="1"/>
  <c r="S182" i="6"/>
  <c r="S181" i="6" s="1"/>
  <c r="K182" i="6"/>
  <c r="L182" i="6" s="1"/>
  <c r="V181" i="6"/>
  <c r="T181" i="6"/>
  <c r="Q181" i="6"/>
  <c r="Q180" i="6" s="1"/>
  <c r="O181" i="6"/>
  <c r="N181" i="6"/>
  <c r="J181" i="6"/>
  <c r="I181" i="6"/>
  <c r="I180" i="6" s="1"/>
  <c r="I179" i="6" s="1"/>
  <c r="H181" i="6"/>
  <c r="G181" i="6"/>
  <c r="F181" i="6"/>
  <c r="V180" i="6"/>
  <c r="S180" i="6"/>
  <c r="S179" i="6" s="1"/>
  <c r="O180" i="6"/>
  <c r="O179" i="6" s="1"/>
  <c r="N180" i="6"/>
  <c r="N179" i="6" s="1"/>
  <c r="H180" i="6"/>
  <c r="G180" i="6"/>
  <c r="F180" i="6"/>
  <c r="F179" i="6" s="1"/>
  <c r="W179" i="6"/>
  <c r="V179" i="6"/>
  <c r="H179" i="6"/>
  <c r="G179" i="6"/>
  <c r="AA178" i="6"/>
  <c r="W178" i="6"/>
  <c r="W177" i="6" s="1"/>
  <c r="W176" i="6" s="1"/>
  <c r="U178" i="6"/>
  <c r="S178" i="6"/>
  <c r="S177" i="6" s="1"/>
  <c r="R178" i="6"/>
  <c r="R177" i="6" s="1"/>
  <c r="R176" i="6" s="1"/>
  <c r="R175" i="6" s="1"/>
  <c r="K178" i="6"/>
  <c r="L178" i="6" s="1"/>
  <c r="X177" i="6"/>
  <c r="V177" i="6"/>
  <c r="U177" i="6"/>
  <c r="T177" i="6"/>
  <c r="Q177" i="6"/>
  <c r="Q176" i="6" s="1"/>
  <c r="O177" i="6"/>
  <c r="N177" i="6"/>
  <c r="L177" i="6"/>
  <c r="K177" i="6"/>
  <c r="J177" i="6"/>
  <c r="J176" i="6" s="1"/>
  <c r="J175" i="6" s="1"/>
  <c r="I177" i="6"/>
  <c r="I176" i="6" s="1"/>
  <c r="I175" i="6" s="1"/>
  <c r="H177" i="6"/>
  <c r="G177" i="6"/>
  <c r="F177" i="6"/>
  <c r="F176" i="6" s="1"/>
  <c r="F175" i="6" s="1"/>
  <c r="V176" i="6"/>
  <c r="U176" i="6"/>
  <c r="U175" i="6" s="1"/>
  <c r="S176" i="6"/>
  <c r="S175" i="6" s="1"/>
  <c r="O176" i="6"/>
  <c r="O175" i="6" s="1"/>
  <c r="N176" i="6"/>
  <c r="N175" i="6" s="1"/>
  <c r="H176" i="6"/>
  <c r="G176" i="6"/>
  <c r="W175" i="6"/>
  <c r="V175" i="6"/>
  <c r="H175" i="6"/>
  <c r="AA174" i="6"/>
  <c r="W174" i="6"/>
  <c r="W173" i="6" s="1"/>
  <c r="W172" i="6" s="1"/>
  <c r="U174" i="6"/>
  <c r="S174" i="6"/>
  <c r="S173" i="6" s="1"/>
  <c r="R174" i="6"/>
  <c r="R173" i="6" s="1"/>
  <c r="R172" i="6" s="1"/>
  <c r="R171" i="6" s="1"/>
  <c r="K174" i="6"/>
  <c r="L174" i="6" s="1"/>
  <c r="AA173" i="6"/>
  <c r="V173" i="6"/>
  <c r="U173" i="6"/>
  <c r="U172" i="6" s="1"/>
  <c r="U171" i="6" s="1"/>
  <c r="T173" i="6"/>
  <c r="Q173" i="6"/>
  <c r="Q172" i="6" s="1"/>
  <c r="O173" i="6"/>
  <c r="N173" i="6"/>
  <c r="L173" i="6"/>
  <c r="K173" i="6"/>
  <c r="J173" i="6"/>
  <c r="J172" i="6" s="1"/>
  <c r="J171" i="6" s="1"/>
  <c r="I173" i="6"/>
  <c r="H173" i="6"/>
  <c r="G173" i="6"/>
  <c r="F173" i="6"/>
  <c r="F172" i="6" s="1"/>
  <c r="F171" i="6" s="1"/>
  <c r="V172" i="6"/>
  <c r="V171" i="6" s="1"/>
  <c r="S172" i="6"/>
  <c r="S171" i="6" s="1"/>
  <c r="O172" i="6"/>
  <c r="O171" i="6" s="1"/>
  <c r="N172" i="6"/>
  <c r="N171" i="6" s="1"/>
  <c r="I172" i="6"/>
  <c r="I171" i="6" s="1"/>
  <c r="H172" i="6"/>
  <c r="H171" i="6" s="1"/>
  <c r="G172" i="6"/>
  <c r="K172" i="6" s="1"/>
  <c r="W171" i="6"/>
  <c r="Q171" i="6"/>
  <c r="AA170" i="6"/>
  <c r="X170" i="6"/>
  <c r="W170" i="6"/>
  <c r="U170" i="6"/>
  <c r="S170" i="6"/>
  <c r="S169" i="6" s="1"/>
  <c r="L170" i="6"/>
  <c r="K170" i="6"/>
  <c r="AA169" i="6"/>
  <c r="W169" i="6"/>
  <c r="W168" i="6" s="1"/>
  <c r="W167" i="6" s="1"/>
  <c r="V169" i="6"/>
  <c r="U169" i="6"/>
  <c r="T169" i="6"/>
  <c r="Q169" i="6"/>
  <c r="Q168" i="6" s="1"/>
  <c r="O169" i="6"/>
  <c r="N169" i="6"/>
  <c r="L169" i="6"/>
  <c r="K169" i="6"/>
  <c r="K168" i="6" s="1"/>
  <c r="J169" i="6"/>
  <c r="I169" i="6"/>
  <c r="I168" i="6" s="1"/>
  <c r="I167" i="6" s="1"/>
  <c r="H169" i="6"/>
  <c r="G169" i="6"/>
  <c r="F169" i="6"/>
  <c r="F168" i="6" s="1"/>
  <c r="F167" i="6" s="1"/>
  <c r="AA168" i="6"/>
  <c r="V168" i="6"/>
  <c r="V167" i="6" s="1"/>
  <c r="U168" i="6"/>
  <c r="U167" i="6" s="1"/>
  <c r="T168" i="6"/>
  <c r="T167" i="6" s="1"/>
  <c r="S168" i="6"/>
  <c r="S167" i="6" s="1"/>
  <c r="O168" i="6"/>
  <c r="O167" i="6" s="1"/>
  <c r="N168" i="6"/>
  <c r="J168" i="6"/>
  <c r="J167" i="6" s="1"/>
  <c r="H168" i="6"/>
  <c r="H167" i="6" s="1"/>
  <c r="G168" i="6"/>
  <c r="Q167" i="6"/>
  <c r="N167" i="6"/>
  <c r="K167" i="6"/>
  <c r="G167" i="6"/>
  <c r="AA166" i="6"/>
  <c r="W166" i="6"/>
  <c r="U166" i="6"/>
  <c r="S166" i="6"/>
  <c r="S165" i="6" s="1"/>
  <c r="L166" i="6"/>
  <c r="K166" i="6"/>
  <c r="AA165" i="6"/>
  <c r="W165" i="6"/>
  <c r="W164" i="6" s="1"/>
  <c r="W163" i="6" s="1"/>
  <c r="V165" i="6"/>
  <c r="U165" i="6"/>
  <c r="U164" i="6" s="1"/>
  <c r="U163" i="6" s="1"/>
  <c r="T165" i="6"/>
  <c r="Q165" i="6"/>
  <c r="Q164" i="6" s="1"/>
  <c r="O165" i="6"/>
  <c r="O164" i="6" s="1"/>
  <c r="O163" i="6" s="1"/>
  <c r="N165" i="6"/>
  <c r="J165" i="6"/>
  <c r="I165" i="6"/>
  <c r="K165" i="6" s="1"/>
  <c r="H165" i="6"/>
  <c r="G165" i="6"/>
  <c r="F165" i="6"/>
  <c r="F164" i="6" s="1"/>
  <c r="AA164" i="6"/>
  <c r="T164" i="6"/>
  <c r="T163" i="6" s="1"/>
  <c r="S164" i="6"/>
  <c r="S163" i="6" s="1"/>
  <c r="N164" i="6"/>
  <c r="N163" i="6" s="1"/>
  <c r="J164" i="6"/>
  <c r="J163" i="6" s="1"/>
  <c r="I164" i="6"/>
  <c r="I163" i="6" s="1"/>
  <c r="H164" i="6"/>
  <c r="G164" i="6"/>
  <c r="Q163" i="6"/>
  <c r="H163" i="6"/>
  <c r="G163" i="6"/>
  <c r="F163" i="6"/>
  <c r="AA162" i="6"/>
  <c r="W162" i="6"/>
  <c r="W161" i="6" s="1"/>
  <c r="W160" i="6" s="1"/>
  <c r="W159" i="6" s="1"/>
  <c r="U162" i="6"/>
  <c r="S162" i="6"/>
  <c r="S161" i="6" s="1"/>
  <c r="S160" i="6" s="1"/>
  <c r="L162" i="6"/>
  <c r="K162" i="6"/>
  <c r="V161" i="6"/>
  <c r="U161" i="6"/>
  <c r="T161" i="6"/>
  <c r="Q161" i="6"/>
  <c r="O161" i="6"/>
  <c r="N161" i="6"/>
  <c r="J161" i="6"/>
  <c r="J160" i="6" s="1"/>
  <c r="J159" i="6" s="1"/>
  <c r="I161" i="6"/>
  <c r="K161" i="6" s="1"/>
  <c r="H161" i="6"/>
  <c r="G161" i="6"/>
  <c r="F161" i="6"/>
  <c r="F160" i="6" s="1"/>
  <c r="V160" i="6"/>
  <c r="V159" i="6" s="1"/>
  <c r="U160" i="6"/>
  <c r="U159" i="6" s="1"/>
  <c r="T160" i="6"/>
  <c r="O160" i="6"/>
  <c r="O159" i="6" s="1"/>
  <c r="N160" i="6"/>
  <c r="N159" i="6" s="1"/>
  <c r="I160" i="6"/>
  <c r="I159" i="6" s="1"/>
  <c r="H160" i="6"/>
  <c r="H159" i="6" s="1"/>
  <c r="G160" i="6"/>
  <c r="T159" i="6"/>
  <c r="S159" i="6"/>
  <c r="G159" i="6"/>
  <c r="F159" i="6"/>
  <c r="AB158" i="6"/>
  <c r="AA158" i="6"/>
  <c r="W158" i="6"/>
  <c r="U158" i="6"/>
  <c r="U157" i="6" s="1"/>
  <c r="U156" i="6" s="1"/>
  <c r="S158" i="6"/>
  <c r="P158" i="6"/>
  <c r="P157" i="6" s="1"/>
  <c r="P156" i="6" s="1"/>
  <c r="P155" i="6" s="1"/>
  <c r="K158" i="6"/>
  <c r="L158" i="6" s="1"/>
  <c r="W157" i="6"/>
  <c r="W156" i="6" s="1"/>
  <c r="W155" i="6" s="1"/>
  <c r="V157" i="6"/>
  <c r="T157" i="6"/>
  <c r="S157" i="6"/>
  <c r="Q157" i="6"/>
  <c r="O157" i="6"/>
  <c r="N157" i="6"/>
  <c r="N156" i="6" s="1"/>
  <c r="N155" i="6" s="1"/>
  <c r="K157" i="6"/>
  <c r="J157" i="6"/>
  <c r="I157" i="6"/>
  <c r="H157" i="6"/>
  <c r="H156" i="6" s="1"/>
  <c r="H155" i="6" s="1"/>
  <c r="G157" i="6"/>
  <c r="G156" i="6" s="1"/>
  <c r="G155" i="6" s="1"/>
  <c r="F157" i="6"/>
  <c r="V156" i="6"/>
  <c r="S156" i="6"/>
  <c r="S155" i="6" s="1"/>
  <c r="Q156" i="6"/>
  <c r="O156" i="6"/>
  <c r="J156" i="6"/>
  <c r="J155" i="6" s="1"/>
  <c r="I156" i="6"/>
  <c r="F156" i="6"/>
  <c r="F155" i="6" s="1"/>
  <c r="U155" i="6"/>
  <c r="Q155" i="6"/>
  <c r="O155" i="6"/>
  <c r="K155" i="6"/>
  <c r="I155" i="6"/>
  <c r="AA154" i="6"/>
  <c r="Y154" i="6"/>
  <c r="W154" i="6"/>
  <c r="U154" i="6"/>
  <c r="U153" i="6" s="1"/>
  <c r="U152" i="6" s="1"/>
  <c r="U151" i="6" s="1"/>
  <c r="S154" i="6"/>
  <c r="S153" i="6" s="1"/>
  <c r="S152" i="6" s="1"/>
  <c r="S151" i="6" s="1"/>
  <c r="K154" i="6"/>
  <c r="L154" i="6" s="1"/>
  <c r="X153" i="6"/>
  <c r="W153" i="6"/>
  <c r="V153" i="6"/>
  <c r="T153" i="6"/>
  <c r="Q153" i="6"/>
  <c r="O153" i="6"/>
  <c r="O152" i="6" s="1"/>
  <c r="N153" i="6"/>
  <c r="L153" i="6"/>
  <c r="Z153" i="6" s="1"/>
  <c r="J153" i="6"/>
  <c r="I153" i="6"/>
  <c r="I152" i="6" s="1"/>
  <c r="I151" i="6" s="1"/>
  <c r="H153" i="6"/>
  <c r="H152" i="6" s="1"/>
  <c r="G153" i="6"/>
  <c r="F153" i="6"/>
  <c r="W152" i="6"/>
  <c r="W151" i="6" s="1"/>
  <c r="V152" i="6"/>
  <c r="Q152" i="6"/>
  <c r="N152" i="6"/>
  <c r="N151" i="6" s="1"/>
  <c r="J152" i="6"/>
  <c r="J151" i="6" s="1"/>
  <c r="G152" i="6"/>
  <c r="F152" i="6"/>
  <c r="Q151" i="6"/>
  <c r="O151" i="6"/>
  <c r="H151" i="6"/>
  <c r="F151" i="6"/>
  <c r="AA150" i="6"/>
  <c r="Y150" i="6"/>
  <c r="W150" i="6"/>
  <c r="U150" i="6"/>
  <c r="S150" i="6"/>
  <c r="S149" i="6" s="1"/>
  <c r="S148" i="6" s="1"/>
  <c r="S147" i="6" s="1"/>
  <c r="P150" i="6"/>
  <c r="K150" i="6"/>
  <c r="L150" i="6" s="1"/>
  <c r="X149" i="6"/>
  <c r="W149" i="6"/>
  <c r="V149" i="6"/>
  <c r="Z149" i="6" s="1"/>
  <c r="U149" i="6"/>
  <c r="U148" i="6" s="1"/>
  <c r="U147" i="6" s="1"/>
  <c r="T149" i="6"/>
  <c r="Q149" i="6"/>
  <c r="P149" i="6"/>
  <c r="P148" i="6" s="1"/>
  <c r="P147" i="6" s="1"/>
  <c r="O149" i="6"/>
  <c r="O148" i="6" s="1"/>
  <c r="O147" i="6" s="1"/>
  <c r="N149" i="6"/>
  <c r="N148" i="6" s="1"/>
  <c r="N147" i="6" s="1"/>
  <c r="L149" i="6"/>
  <c r="J149" i="6"/>
  <c r="J148" i="6" s="1"/>
  <c r="I149" i="6"/>
  <c r="I148" i="6" s="1"/>
  <c r="I147" i="6" s="1"/>
  <c r="H149" i="6"/>
  <c r="H148" i="6" s="1"/>
  <c r="H147" i="6" s="1"/>
  <c r="G149" i="6"/>
  <c r="F149" i="6"/>
  <c r="W148" i="6"/>
  <c r="V148" i="6"/>
  <c r="Z148" i="6" s="1"/>
  <c r="Q148" i="6"/>
  <c r="X148" i="6" s="1"/>
  <c r="L148" i="6"/>
  <c r="F148" i="6"/>
  <c r="W147" i="6"/>
  <c r="V147" i="6"/>
  <c r="L147" i="6"/>
  <c r="J147" i="6"/>
  <c r="F147" i="6"/>
  <c r="AA146" i="6"/>
  <c r="Z146" i="6"/>
  <c r="Y146" i="6"/>
  <c r="X146" i="6"/>
  <c r="W146" i="6"/>
  <c r="U146" i="6"/>
  <c r="S146" i="6"/>
  <c r="R146" i="6"/>
  <c r="R145" i="6" s="1"/>
  <c r="R144" i="6" s="1"/>
  <c r="R143" i="6" s="1"/>
  <c r="P146" i="6"/>
  <c r="P145" i="6" s="1"/>
  <c r="P144" i="6" s="1"/>
  <c r="P143" i="6" s="1"/>
  <c r="K146" i="6"/>
  <c r="L146" i="6" s="1"/>
  <c r="W145" i="6"/>
  <c r="V145" i="6"/>
  <c r="U145" i="6"/>
  <c r="U144" i="6" s="1"/>
  <c r="T145" i="6"/>
  <c r="AA145" i="6" s="1"/>
  <c r="S145" i="6"/>
  <c r="Q145" i="6"/>
  <c r="O145" i="6"/>
  <c r="O144" i="6" s="1"/>
  <c r="N145" i="6"/>
  <c r="N144" i="6" s="1"/>
  <c r="N143" i="6" s="1"/>
  <c r="L145" i="6"/>
  <c r="X145" i="6" s="1"/>
  <c r="J145" i="6"/>
  <c r="I145" i="6"/>
  <c r="I144" i="6" s="1"/>
  <c r="I143" i="6" s="1"/>
  <c r="H145" i="6"/>
  <c r="G145" i="6"/>
  <c r="F145" i="6"/>
  <c r="W144" i="6"/>
  <c r="S144" i="6"/>
  <c r="S143" i="6" s="1"/>
  <c r="Q144" i="6"/>
  <c r="Q143" i="6" s="1"/>
  <c r="J144" i="6"/>
  <c r="J143" i="6" s="1"/>
  <c r="H144" i="6"/>
  <c r="F144" i="6"/>
  <c r="F143" i="6" s="1"/>
  <c r="W143" i="6"/>
  <c r="U143" i="6"/>
  <c r="O143" i="6"/>
  <c r="H143" i="6"/>
  <c r="AA142" i="6"/>
  <c r="Y142" i="6"/>
  <c r="W142" i="6"/>
  <c r="W141" i="6" s="1"/>
  <c r="W140" i="6" s="1"/>
  <c r="W139" i="6" s="1"/>
  <c r="U142" i="6"/>
  <c r="S142" i="6"/>
  <c r="L142" i="6"/>
  <c r="Z142" i="6" s="1"/>
  <c r="K142" i="6"/>
  <c r="V141" i="6"/>
  <c r="V140" i="6" s="1"/>
  <c r="U141" i="6"/>
  <c r="T141" i="6"/>
  <c r="S141" i="6"/>
  <c r="S140" i="6" s="1"/>
  <c r="S139" i="6" s="1"/>
  <c r="Q141" i="6"/>
  <c r="O141" i="6"/>
  <c r="N141" i="6"/>
  <c r="N140" i="6" s="1"/>
  <c r="N139" i="6" s="1"/>
  <c r="J141" i="6"/>
  <c r="J140" i="6" s="1"/>
  <c r="I141" i="6"/>
  <c r="H141" i="6"/>
  <c r="H140" i="6" s="1"/>
  <c r="H139" i="6" s="1"/>
  <c r="G141" i="6"/>
  <c r="F141" i="6"/>
  <c r="U140" i="6"/>
  <c r="U139" i="6" s="1"/>
  <c r="T140" i="6"/>
  <c r="Q140" i="6"/>
  <c r="O140" i="6"/>
  <c r="I140" i="6"/>
  <c r="F140" i="6"/>
  <c r="Q139" i="6"/>
  <c r="O139" i="6"/>
  <c r="J139" i="6"/>
  <c r="I139" i="6"/>
  <c r="F139" i="6"/>
  <c r="AA138" i="6"/>
  <c r="W138" i="6"/>
  <c r="W137" i="6" s="1"/>
  <c r="W136" i="6" s="1"/>
  <c r="W135" i="6" s="1"/>
  <c r="U138" i="6"/>
  <c r="U137" i="6" s="1"/>
  <c r="U136" i="6" s="1"/>
  <c r="U135" i="6" s="1"/>
  <c r="S138" i="6"/>
  <c r="L138" i="6"/>
  <c r="Y138" i="6" s="1"/>
  <c r="K138" i="6"/>
  <c r="AA137" i="6"/>
  <c r="V137" i="6"/>
  <c r="V136" i="6" s="1"/>
  <c r="T137" i="6"/>
  <c r="S137" i="6"/>
  <c r="S136" i="6" s="1"/>
  <c r="S135" i="6" s="1"/>
  <c r="Q137" i="6"/>
  <c r="O137" i="6"/>
  <c r="N137" i="6"/>
  <c r="N136" i="6" s="1"/>
  <c r="N135" i="6" s="1"/>
  <c r="K137" i="6"/>
  <c r="J137" i="6"/>
  <c r="J136" i="6" s="1"/>
  <c r="I137" i="6"/>
  <c r="H137" i="6"/>
  <c r="G137" i="6"/>
  <c r="F137" i="6"/>
  <c r="T136" i="6"/>
  <c r="T135" i="6" s="1"/>
  <c r="Q136" i="6"/>
  <c r="O136" i="6"/>
  <c r="I136" i="6"/>
  <c r="I135" i="6" s="1"/>
  <c r="H136" i="6"/>
  <c r="H135" i="6" s="1"/>
  <c r="G136" i="6"/>
  <c r="K136" i="6" s="1"/>
  <c r="F136" i="6"/>
  <c r="V135" i="6"/>
  <c r="O135" i="6"/>
  <c r="J135" i="6"/>
  <c r="F135" i="6"/>
  <c r="AA134" i="6"/>
  <c r="W134" i="6"/>
  <c r="U134" i="6"/>
  <c r="S134" i="6"/>
  <c r="S133" i="6" s="1"/>
  <c r="S132" i="6" s="1"/>
  <c r="S131" i="6" s="1"/>
  <c r="P134" i="6"/>
  <c r="L134" i="6"/>
  <c r="K134" i="6"/>
  <c r="AA133" i="6"/>
  <c r="W133" i="6"/>
  <c r="W132" i="6" s="1"/>
  <c r="W131" i="6" s="1"/>
  <c r="V133" i="6"/>
  <c r="U133" i="6"/>
  <c r="T133" i="6"/>
  <c r="Q133" i="6"/>
  <c r="P133" i="6"/>
  <c r="P132" i="6" s="1"/>
  <c r="P131" i="6" s="1"/>
  <c r="O133" i="6"/>
  <c r="N133" i="6"/>
  <c r="J133" i="6"/>
  <c r="J132" i="6" s="1"/>
  <c r="I133" i="6"/>
  <c r="I132" i="6" s="1"/>
  <c r="I131" i="6" s="1"/>
  <c r="H133" i="6"/>
  <c r="H132" i="6" s="1"/>
  <c r="H131" i="6" s="1"/>
  <c r="G133" i="6"/>
  <c r="K133" i="6" s="1"/>
  <c r="F133" i="6"/>
  <c r="AA132" i="6"/>
  <c r="U132" i="6"/>
  <c r="T132" i="6"/>
  <c r="T131" i="6" s="1"/>
  <c r="Q132" i="6"/>
  <c r="O132" i="6"/>
  <c r="O131" i="6" s="1"/>
  <c r="N132" i="6"/>
  <c r="N131" i="6" s="1"/>
  <c r="G132" i="6"/>
  <c r="F132" i="6"/>
  <c r="F131" i="6" s="1"/>
  <c r="U131" i="6"/>
  <c r="Q131" i="6"/>
  <c r="J131" i="6"/>
  <c r="AA130" i="6"/>
  <c r="W130" i="6"/>
  <c r="W129" i="6" s="1"/>
  <c r="W128" i="6" s="1"/>
  <c r="W127" i="6" s="1"/>
  <c r="U130" i="6"/>
  <c r="S130" i="6"/>
  <c r="K130" i="6"/>
  <c r="L130" i="6" s="1"/>
  <c r="V129" i="6"/>
  <c r="V128" i="6" s="1"/>
  <c r="U129" i="6"/>
  <c r="T129" i="6"/>
  <c r="S129" i="6"/>
  <c r="S128" i="6" s="1"/>
  <c r="S127" i="6" s="1"/>
  <c r="Q129" i="6"/>
  <c r="O129" i="6"/>
  <c r="N129" i="6"/>
  <c r="N128" i="6" s="1"/>
  <c r="N127" i="6" s="1"/>
  <c r="J129" i="6"/>
  <c r="J128" i="6" s="1"/>
  <c r="I129" i="6"/>
  <c r="H129" i="6"/>
  <c r="H128" i="6" s="1"/>
  <c r="H127" i="6" s="1"/>
  <c r="G129" i="6"/>
  <c r="F129" i="6"/>
  <c r="U128" i="6"/>
  <c r="U127" i="6" s="1"/>
  <c r="T128" i="6"/>
  <c r="Q128" i="6"/>
  <c r="O128" i="6"/>
  <c r="I128" i="6"/>
  <c r="F128" i="6"/>
  <c r="Q127" i="6"/>
  <c r="O127" i="6"/>
  <c r="J127" i="6"/>
  <c r="I127" i="6"/>
  <c r="F127" i="6"/>
  <c r="AA126" i="6"/>
  <c r="W126" i="6"/>
  <c r="W125" i="6" s="1"/>
  <c r="W124" i="6" s="1"/>
  <c r="W123" i="6" s="1"/>
  <c r="U126" i="6"/>
  <c r="U125" i="6" s="1"/>
  <c r="U124" i="6" s="1"/>
  <c r="U123" i="6" s="1"/>
  <c r="S126" i="6"/>
  <c r="L126" i="6"/>
  <c r="Y126" i="6" s="1"/>
  <c r="K126" i="6"/>
  <c r="AA125" i="6"/>
  <c r="V125" i="6"/>
  <c r="V124" i="6" s="1"/>
  <c r="T125" i="6"/>
  <c r="S125" i="6"/>
  <c r="S124" i="6" s="1"/>
  <c r="S123" i="6" s="1"/>
  <c r="Q125" i="6"/>
  <c r="O125" i="6"/>
  <c r="N125" i="6"/>
  <c r="N124" i="6" s="1"/>
  <c r="N123" i="6" s="1"/>
  <c r="K125" i="6"/>
  <c r="J125" i="6"/>
  <c r="J124" i="6" s="1"/>
  <c r="I125" i="6"/>
  <c r="H125" i="6"/>
  <c r="G125" i="6"/>
  <c r="F125" i="6"/>
  <c r="AA124" i="6"/>
  <c r="T124" i="6"/>
  <c r="T123" i="6" s="1"/>
  <c r="Q124" i="6"/>
  <c r="O124" i="6"/>
  <c r="I124" i="6"/>
  <c r="I123" i="6" s="1"/>
  <c r="H124" i="6"/>
  <c r="H123" i="6" s="1"/>
  <c r="G124" i="6"/>
  <c r="K124" i="6" s="1"/>
  <c r="F124" i="6"/>
  <c r="V123" i="6"/>
  <c r="O123" i="6"/>
  <c r="J123" i="6"/>
  <c r="F123" i="6"/>
  <c r="AA122" i="6"/>
  <c r="W122" i="6"/>
  <c r="U122" i="6"/>
  <c r="S122" i="6"/>
  <c r="S121" i="6" s="1"/>
  <c r="S120" i="6" s="1"/>
  <c r="S119" i="6" s="1"/>
  <c r="P122" i="6"/>
  <c r="P121" i="6" s="1"/>
  <c r="P120" i="6" s="1"/>
  <c r="P119" i="6" s="1"/>
  <c r="L122" i="6"/>
  <c r="K122" i="6"/>
  <c r="AA121" i="6"/>
  <c r="W121" i="6"/>
  <c r="V121" i="6"/>
  <c r="U121" i="6"/>
  <c r="T121" i="6"/>
  <c r="Q121" i="6"/>
  <c r="O121" i="6"/>
  <c r="O120" i="6" s="1"/>
  <c r="O119" i="6" s="1"/>
  <c r="O118" i="6" s="1"/>
  <c r="O117" i="6" s="1"/>
  <c r="N121" i="6"/>
  <c r="J121" i="6"/>
  <c r="J120" i="6" s="1"/>
  <c r="I121" i="6"/>
  <c r="I120" i="6" s="1"/>
  <c r="I119" i="6" s="1"/>
  <c r="H121" i="6"/>
  <c r="H120" i="6" s="1"/>
  <c r="H119" i="6" s="1"/>
  <c r="G121" i="6"/>
  <c r="F121" i="6"/>
  <c r="AA120" i="6"/>
  <c r="W120" i="6"/>
  <c r="W119" i="6" s="1"/>
  <c r="U120" i="6"/>
  <c r="T120" i="6"/>
  <c r="T119" i="6" s="1"/>
  <c r="Q120" i="6"/>
  <c r="N120" i="6"/>
  <c r="N119" i="6" s="1"/>
  <c r="G120" i="6"/>
  <c r="F120" i="6"/>
  <c r="F119" i="6" s="1"/>
  <c r="U119" i="6"/>
  <c r="Q119" i="6"/>
  <c r="J119" i="6"/>
  <c r="S116" i="6"/>
  <c r="O116" i="6"/>
  <c r="N116" i="6"/>
  <c r="F116" i="6"/>
  <c r="W115" i="6"/>
  <c r="U115" i="6"/>
  <c r="S115" i="6"/>
  <c r="O115" i="6"/>
  <c r="N115" i="6"/>
  <c r="J115" i="6"/>
  <c r="I115" i="6"/>
  <c r="H115" i="6"/>
  <c r="F115" i="6"/>
  <c r="W113" i="6"/>
  <c r="W112" i="6" s="1"/>
  <c r="U113" i="6"/>
  <c r="U112" i="6" s="1"/>
  <c r="U108" i="6" s="1"/>
  <c r="U106" i="6" s="1"/>
  <c r="S113" i="6"/>
  <c r="K113" i="6"/>
  <c r="L113" i="6" s="1"/>
  <c r="V112" i="6"/>
  <c r="T112" i="6"/>
  <c r="S112" i="6"/>
  <c r="S108" i="6" s="1"/>
  <c r="S106" i="6" s="1"/>
  <c r="Q112" i="6"/>
  <c r="O112" i="6"/>
  <c r="N112" i="6"/>
  <c r="N108" i="6" s="1"/>
  <c r="N106" i="6" s="1"/>
  <c r="J112" i="6"/>
  <c r="I112" i="6"/>
  <c r="H112" i="6"/>
  <c r="G112" i="6"/>
  <c r="F112" i="6"/>
  <c r="F108" i="6" s="1"/>
  <c r="F106" i="6" s="1"/>
  <c r="W111" i="6"/>
  <c r="U111" i="6"/>
  <c r="U110" i="6" s="1"/>
  <c r="U109" i="6" s="1"/>
  <c r="U107" i="6" s="1"/>
  <c r="U105" i="6" s="1"/>
  <c r="S111" i="6"/>
  <c r="S110" i="6" s="1"/>
  <c r="S109" i="6" s="1"/>
  <c r="S107" i="6" s="1"/>
  <c r="S105" i="6" s="1"/>
  <c r="K111" i="6"/>
  <c r="L111" i="6" s="1"/>
  <c r="W110" i="6"/>
  <c r="W109" i="6" s="1"/>
  <c r="V110" i="6"/>
  <c r="V109" i="6" s="1"/>
  <c r="V107" i="6" s="1"/>
  <c r="T110" i="6"/>
  <c r="Q110" i="6"/>
  <c r="O110" i="6"/>
  <c r="N110" i="6"/>
  <c r="J110" i="6"/>
  <c r="J109" i="6" s="1"/>
  <c r="J107" i="6" s="1"/>
  <c r="J105" i="6" s="1"/>
  <c r="I110" i="6"/>
  <c r="H110" i="6"/>
  <c r="G110" i="6"/>
  <c r="F110" i="6"/>
  <c r="T109" i="6"/>
  <c r="T107" i="6" s="1"/>
  <c r="Q109" i="6"/>
  <c r="O109" i="6"/>
  <c r="N109" i="6"/>
  <c r="I109" i="6"/>
  <c r="K109" i="6" s="1"/>
  <c r="H109" i="6"/>
  <c r="G109" i="6"/>
  <c r="F109" i="6"/>
  <c r="F107" i="6" s="1"/>
  <c r="F105" i="6" s="1"/>
  <c r="W108" i="6"/>
  <c r="W106" i="6" s="1"/>
  <c r="V108" i="6"/>
  <c r="Q108" i="6"/>
  <c r="Q106" i="6" s="1"/>
  <c r="O108" i="6"/>
  <c r="J108" i="6"/>
  <c r="J106" i="6" s="1"/>
  <c r="I108" i="6"/>
  <c r="I106" i="6" s="1"/>
  <c r="H108" i="6"/>
  <c r="W107" i="6"/>
  <c r="W105" i="6" s="1"/>
  <c r="Q107" i="6"/>
  <c r="O107" i="6"/>
  <c r="O105" i="6" s="1"/>
  <c r="N107" i="6"/>
  <c r="N105" i="6" s="1"/>
  <c r="I107" i="6"/>
  <c r="I105" i="6" s="1"/>
  <c r="H107" i="6"/>
  <c r="H105" i="6" s="1"/>
  <c r="G107" i="6"/>
  <c r="V106" i="6"/>
  <c r="O106" i="6"/>
  <c r="H106" i="6"/>
  <c r="V105" i="6"/>
  <c r="Z104" i="6"/>
  <c r="Y104" i="6"/>
  <c r="W104" i="6"/>
  <c r="W103" i="6" s="1"/>
  <c r="U104" i="6"/>
  <c r="S104" i="6"/>
  <c r="S103" i="6" s="1"/>
  <c r="S102" i="6" s="1"/>
  <c r="R104" i="6"/>
  <c r="R103" i="6" s="1"/>
  <c r="R102" i="6" s="1"/>
  <c r="P104" i="6"/>
  <c r="P103" i="6" s="1"/>
  <c r="P102" i="6" s="1"/>
  <c r="L104" i="6"/>
  <c r="X104" i="6" s="1"/>
  <c r="K104" i="6"/>
  <c r="Z103" i="6"/>
  <c r="V103" i="6"/>
  <c r="U103" i="6"/>
  <c r="T103" i="6"/>
  <c r="T102" i="6" s="1"/>
  <c r="Q103" i="6"/>
  <c r="O103" i="6"/>
  <c r="N103" i="6"/>
  <c r="N102" i="6" s="1"/>
  <c r="L103" i="6"/>
  <c r="L102" i="6" s="1"/>
  <c r="J103" i="6"/>
  <c r="I103" i="6"/>
  <c r="H103" i="6"/>
  <c r="H102" i="6" s="1"/>
  <c r="G103" i="6"/>
  <c r="F103" i="6"/>
  <c r="F102" i="6" s="1"/>
  <c r="W102" i="6"/>
  <c r="V102" i="6"/>
  <c r="U102" i="6"/>
  <c r="Q102" i="6"/>
  <c r="O102" i="6"/>
  <c r="J102" i="6"/>
  <c r="I102" i="6"/>
  <c r="Z101" i="6"/>
  <c r="W101" i="6"/>
  <c r="U101" i="6"/>
  <c r="S101" i="6"/>
  <c r="R101" i="6"/>
  <c r="P101" i="6"/>
  <c r="K101" i="6"/>
  <c r="L101" i="6" s="1"/>
  <c r="AA100" i="6"/>
  <c r="Z100" i="6"/>
  <c r="W100" i="6"/>
  <c r="U100" i="6"/>
  <c r="U99" i="6" s="1"/>
  <c r="S100" i="6"/>
  <c r="R100" i="6"/>
  <c r="R99" i="6" s="1"/>
  <c r="R98" i="6" s="1"/>
  <c r="R7" i="6" s="1"/>
  <c r="P100" i="6"/>
  <c r="P99" i="6" s="1"/>
  <c r="K100" i="6"/>
  <c r="L100" i="6" s="1"/>
  <c r="W99" i="6"/>
  <c r="V99" i="6"/>
  <c r="V88" i="6" s="1"/>
  <c r="T99" i="6"/>
  <c r="S99" i="6"/>
  <c r="S98" i="6" s="1"/>
  <c r="Q99" i="6"/>
  <c r="O99" i="6"/>
  <c r="O98" i="6" s="1"/>
  <c r="N99" i="6"/>
  <c r="J99" i="6"/>
  <c r="J88" i="6" s="1"/>
  <c r="I99" i="6"/>
  <c r="I98" i="6" s="1"/>
  <c r="H99" i="6"/>
  <c r="G99" i="6"/>
  <c r="G88" i="6" s="1"/>
  <c r="F99" i="6"/>
  <c r="W98" i="6"/>
  <c r="W7" i="6" s="1"/>
  <c r="V98" i="6"/>
  <c r="V7" i="6" s="1"/>
  <c r="Q98" i="6"/>
  <c r="J98" i="6"/>
  <c r="J7" i="6" s="1"/>
  <c r="F98" i="6"/>
  <c r="AB97" i="6"/>
  <c r="AA97" i="6"/>
  <c r="W97" i="6"/>
  <c r="U97" i="6"/>
  <c r="S97" i="6"/>
  <c r="K97" i="6"/>
  <c r="L97" i="6" s="1"/>
  <c r="AB96" i="6"/>
  <c r="AA96" i="6"/>
  <c r="X96" i="6"/>
  <c r="W96" i="6"/>
  <c r="W95" i="6" s="1"/>
  <c r="W94" i="6" s="1"/>
  <c r="W93" i="6" s="1"/>
  <c r="U96" i="6"/>
  <c r="S96" i="6"/>
  <c r="L96" i="6"/>
  <c r="K96" i="6"/>
  <c r="V95" i="6"/>
  <c r="AB95" i="6" s="1"/>
  <c r="T95" i="6"/>
  <c r="S95" i="6"/>
  <c r="S94" i="6" s="1"/>
  <c r="S93" i="6" s="1"/>
  <c r="Q95" i="6"/>
  <c r="AA95" i="6" s="1"/>
  <c r="O95" i="6"/>
  <c r="O94" i="6" s="1"/>
  <c r="O93" i="6" s="1"/>
  <c r="N95" i="6"/>
  <c r="J95" i="6"/>
  <c r="I95" i="6"/>
  <c r="I94" i="6" s="1"/>
  <c r="I93" i="6" s="1"/>
  <c r="H95" i="6"/>
  <c r="G95" i="6"/>
  <c r="F95" i="6"/>
  <c r="V94" i="6"/>
  <c r="T94" i="6"/>
  <c r="Q94" i="6"/>
  <c r="Q93" i="6" s="1"/>
  <c r="N94" i="6"/>
  <c r="N93" i="6" s="1"/>
  <c r="J94" i="6"/>
  <c r="H94" i="6"/>
  <c r="H93" i="6" s="1"/>
  <c r="F94" i="6"/>
  <c r="F93" i="6" s="1"/>
  <c r="V93" i="6"/>
  <c r="J93" i="6"/>
  <c r="W92" i="6"/>
  <c r="U92" i="6"/>
  <c r="S92" i="6"/>
  <c r="K92" i="6"/>
  <c r="L92" i="6" s="1"/>
  <c r="R92" i="6" s="1"/>
  <c r="R91" i="6" s="1"/>
  <c r="R90" i="6" s="1"/>
  <c r="W91" i="6"/>
  <c r="W90" i="6" s="1"/>
  <c r="V91" i="6"/>
  <c r="U91" i="6"/>
  <c r="T91" i="6"/>
  <c r="S91" i="6"/>
  <c r="S90" i="6" s="1"/>
  <c r="S89" i="6" s="1"/>
  <c r="Q91" i="6"/>
  <c r="Q90" i="6" s="1"/>
  <c r="O91" i="6"/>
  <c r="N91" i="6"/>
  <c r="J91" i="6"/>
  <c r="I91" i="6"/>
  <c r="H91" i="6"/>
  <c r="G91" i="6"/>
  <c r="F91" i="6"/>
  <c r="F90" i="6" s="1"/>
  <c r="F89" i="6" s="1"/>
  <c r="V90" i="6"/>
  <c r="U90" i="6"/>
  <c r="T90" i="6"/>
  <c r="O90" i="6"/>
  <c r="O89" i="6" s="1"/>
  <c r="N90" i="6"/>
  <c r="J90" i="6"/>
  <c r="J89" i="6" s="1"/>
  <c r="I90" i="6"/>
  <c r="I89" i="6" s="1"/>
  <c r="H90" i="6"/>
  <c r="N89" i="6"/>
  <c r="H89" i="6"/>
  <c r="W88" i="6"/>
  <c r="S88" i="6"/>
  <c r="Q88" i="6"/>
  <c r="O88" i="6"/>
  <c r="I88" i="6"/>
  <c r="F88" i="6"/>
  <c r="AB87" i="6"/>
  <c r="AA87" i="6"/>
  <c r="X87" i="6"/>
  <c r="W87" i="6"/>
  <c r="U87" i="6"/>
  <c r="S87" i="6"/>
  <c r="L87" i="6"/>
  <c r="K87" i="6"/>
  <c r="W86" i="6"/>
  <c r="U86" i="6"/>
  <c r="S86" i="6"/>
  <c r="L86" i="6"/>
  <c r="K86" i="6"/>
  <c r="W85" i="6"/>
  <c r="U85" i="6"/>
  <c r="S85" i="6"/>
  <c r="K85" i="6"/>
  <c r="L85" i="6" s="1"/>
  <c r="AB84" i="6"/>
  <c r="AA84" i="6"/>
  <c r="W84" i="6"/>
  <c r="U84" i="6"/>
  <c r="S84" i="6"/>
  <c r="K84" i="6"/>
  <c r="L84" i="6" s="1"/>
  <c r="W83" i="6"/>
  <c r="U83" i="6"/>
  <c r="S83" i="6"/>
  <c r="K83" i="6"/>
  <c r="L83" i="6" s="1"/>
  <c r="Z82" i="6"/>
  <c r="Y82" i="6"/>
  <c r="W82" i="6"/>
  <c r="U82" i="6"/>
  <c r="S82" i="6"/>
  <c r="S81" i="6" s="1"/>
  <c r="R82" i="6"/>
  <c r="P82" i="6"/>
  <c r="L82" i="6"/>
  <c r="X82" i="6" s="1"/>
  <c r="K82" i="6"/>
  <c r="AB81" i="6"/>
  <c r="AA81" i="6"/>
  <c r="V81" i="6"/>
  <c r="U81" i="6"/>
  <c r="T81" i="6"/>
  <c r="Q81" i="6"/>
  <c r="O81" i="6"/>
  <c r="N81" i="6"/>
  <c r="J81" i="6"/>
  <c r="J62" i="6" s="1"/>
  <c r="I81" i="6"/>
  <c r="H81" i="6"/>
  <c r="G81" i="6"/>
  <c r="F81" i="6"/>
  <c r="AB80" i="6"/>
  <c r="AA80" i="6"/>
  <c r="Z80" i="6"/>
  <c r="Y80" i="6"/>
  <c r="W80" i="6"/>
  <c r="U80" i="6"/>
  <c r="S80" i="6"/>
  <c r="R80" i="6"/>
  <c r="P80" i="6"/>
  <c r="L80" i="6"/>
  <c r="X80" i="6" s="1"/>
  <c r="K80" i="6"/>
  <c r="Z79" i="6"/>
  <c r="W79" i="6"/>
  <c r="U79" i="6"/>
  <c r="S79" i="6"/>
  <c r="R79" i="6"/>
  <c r="P79" i="6"/>
  <c r="K79" i="6"/>
  <c r="L79" i="6" s="1"/>
  <c r="AB78" i="6"/>
  <c r="AA78" i="6"/>
  <c r="Z78" i="6"/>
  <c r="Y78" i="6"/>
  <c r="W78" i="6"/>
  <c r="U78" i="6"/>
  <c r="S78" i="6"/>
  <c r="R78" i="6"/>
  <c r="P78" i="6"/>
  <c r="L78" i="6"/>
  <c r="X78" i="6" s="1"/>
  <c r="K78" i="6"/>
  <c r="AB77" i="6"/>
  <c r="AA77" i="6"/>
  <c r="W77" i="6"/>
  <c r="U77" i="6"/>
  <c r="S77" i="6"/>
  <c r="K77" i="6"/>
  <c r="L77" i="6" s="1"/>
  <c r="AB76" i="6"/>
  <c r="AA76" i="6"/>
  <c r="W76" i="6"/>
  <c r="U76" i="6"/>
  <c r="S76" i="6"/>
  <c r="L76" i="6"/>
  <c r="K76" i="6"/>
  <c r="AB75" i="6"/>
  <c r="AA75" i="6"/>
  <c r="W75" i="6"/>
  <c r="U75" i="6"/>
  <c r="U74" i="6" s="1"/>
  <c r="S75" i="6"/>
  <c r="L75" i="6"/>
  <c r="K75" i="6"/>
  <c r="V74" i="6"/>
  <c r="AB74" i="6" s="1"/>
  <c r="T74" i="6"/>
  <c r="S74" i="6"/>
  <c r="S62" i="6" s="1"/>
  <c r="Q74" i="6"/>
  <c r="AA74" i="6" s="1"/>
  <c r="O74" i="6"/>
  <c r="N74" i="6"/>
  <c r="L74" i="6"/>
  <c r="Z74" i="6" s="1"/>
  <c r="J74" i="6"/>
  <c r="I74" i="6"/>
  <c r="H74" i="6"/>
  <c r="G74" i="6"/>
  <c r="K74" i="6" s="1"/>
  <c r="F74" i="6"/>
  <c r="F62" i="6" s="1"/>
  <c r="AA73" i="6"/>
  <c r="W73" i="6"/>
  <c r="U73" i="6"/>
  <c r="S73" i="6"/>
  <c r="K73" i="6"/>
  <c r="L73" i="6" s="1"/>
  <c r="AB72" i="6"/>
  <c r="AA72" i="6"/>
  <c r="X72" i="6"/>
  <c r="W72" i="6"/>
  <c r="W70" i="6" s="1"/>
  <c r="U72" i="6"/>
  <c r="S72" i="6"/>
  <c r="L72" i="6"/>
  <c r="K72" i="6"/>
  <c r="J72" i="6"/>
  <c r="AB71" i="6"/>
  <c r="AA71" i="6"/>
  <c r="Z71" i="6"/>
  <c r="W71" i="6"/>
  <c r="U71" i="6"/>
  <c r="S71" i="6"/>
  <c r="R71" i="6"/>
  <c r="P71" i="6"/>
  <c r="K71" i="6"/>
  <c r="L71" i="6" s="1"/>
  <c r="V70" i="6"/>
  <c r="U70" i="6"/>
  <c r="T70" i="6"/>
  <c r="S70" i="6"/>
  <c r="Q70" i="6"/>
  <c r="O70" i="6"/>
  <c r="N70" i="6"/>
  <c r="J70" i="6"/>
  <c r="I70" i="6"/>
  <c r="H70" i="6"/>
  <c r="G70" i="6"/>
  <c r="F70" i="6"/>
  <c r="AB69" i="6"/>
  <c r="AA69" i="6"/>
  <c r="Z69" i="6"/>
  <c r="W69" i="6"/>
  <c r="U69" i="6"/>
  <c r="S69" i="6"/>
  <c r="R69" i="6"/>
  <c r="P69" i="6"/>
  <c r="K69" i="6"/>
  <c r="L69" i="6" s="1"/>
  <c r="AA68" i="6"/>
  <c r="Z68" i="6"/>
  <c r="W68" i="6"/>
  <c r="U68" i="6"/>
  <c r="S68" i="6"/>
  <c r="R68" i="6"/>
  <c r="P68" i="6"/>
  <c r="K68" i="6"/>
  <c r="L68" i="6" s="1"/>
  <c r="AB67" i="6"/>
  <c r="AA67" i="6"/>
  <c r="W67" i="6"/>
  <c r="U67" i="6"/>
  <c r="S67" i="6"/>
  <c r="S63" i="6" s="1"/>
  <c r="K67" i="6"/>
  <c r="L67" i="6" s="1"/>
  <c r="W66" i="6"/>
  <c r="U66" i="6"/>
  <c r="S66" i="6"/>
  <c r="R66" i="6"/>
  <c r="K66" i="6"/>
  <c r="L66" i="6" s="1"/>
  <c r="Y65" i="6"/>
  <c r="X65" i="6"/>
  <c r="W65" i="6"/>
  <c r="W63" i="6" s="1"/>
  <c r="U65" i="6"/>
  <c r="S65" i="6"/>
  <c r="P65" i="6"/>
  <c r="L65" i="6"/>
  <c r="Z65" i="6" s="1"/>
  <c r="K65" i="6"/>
  <c r="AB64" i="6"/>
  <c r="AA64" i="6"/>
  <c r="W64" i="6"/>
  <c r="U64" i="6"/>
  <c r="S64" i="6"/>
  <c r="K64" i="6"/>
  <c r="L64" i="6" s="1"/>
  <c r="V63" i="6"/>
  <c r="AB63" i="6" s="1"/>
  <c r="U63" i="6"/>
  <c r="T63" i="6"/>
  <c r="AA63" i="6" s="1"/>
  <c r="Q63" i="6"/>
  <c r="O63" i="6"/>
  <c r="N63" i="6"/>
  <c r="N62" i="6" s="1"/>
  <c r="J63" i="6"/>
  <c r="I63" i="6"/>
  <c r="H63" i="6"/>
  <c r="G63" i="6"/>
  <c r="K63" i="6" s="1"/>
  <c r="F63" i="6"/>
  <c r="H62" i="6"/>
  <c r="H61" i="6" s="1"/>
  <c r="H58" i="6" s="1"/>
  <c r="G62" i="6"/>
  <c r="AB61" i="6"/>
  <c r="AA61" i="6"/>
  <c r="W61" i="6"/>
  <c r="W58" i="6" s="1"/>
  <c r="U61" i="6"/>
  <c r="S61" i="6"/>
  <c r="AB60" i="6"/>
  <c r="AA60" i="6"/>
  <c r="W60" i="6"/>
  <c r="U60" i="6"/>
  <c r="S60" i="6"/>
  <c r="K60" i="6"/>
  <c r="L60" i="6" s="1"/>
  <c r="W59" i="6"/>
  <c r="U59" i="6"/>
  <c r="S59" i="6"/>
  <c r="K59" i="6"/>
  <c r="L59" i="6" s="1"/>
  <c r="Z59" i="6" s="1"/>
  <c r="AA58" i="6"/>
  <c r="V58" i="6"/>
  <c r="AB58" i="6" s="1"/>
  <c r="U58" i="6"/>
  <c r="T58" i="6"/>
  <c r="Q58" i="6"/>
  <c r="O58" i="6"/>
  <c r="N58" i="6"/>
  <c r="J58" i="6"/>
  <c r="I58" i="6"/>
  <c r="F58" i="6"/>
  <c r="AB57" i="6"/>
  <c r="AA57" i="6"/>
  <c r="Z57" i="6"/>
  <c r="W57" i="6"/>
  <c r="U57" i="6"/>
  <c r="S57" i="6"/>
  <c r="K57" i="6"/>
  <c r="L57" i="6" s="1"/>
  <c r="R57" i="6" s="1"/>
  <c r="AA56" i="6"/>
  <c r="W56" i="6"/>
  <c r="U56" i="6"/>
  <c r="S56" i="6"/>
  <c r="K56" i="6"/>
  <c r="L56" i="6" s="1"/>
  <c r="AB55" i="6"/>
  <c r="AA55" i="6"/>
  <c r="W55" i="6"/>
  <c r="U55" i="6"/>
  <c r="S55" i="6"/>
  <c r="K55" i="6"/>
  <c r="L55" i="6" s="1"/>
  <c r="W54" i="6"/>
  <c r="U54" i="6"/>
  <c r="S54" i="6"/>
  <c r="K54" i="6"/>
  <c r="L54" i="6" s="1"/>
  <c r="AB53" i="6"/>
  <c r="AA53" i="6"/>
  <c r="W53" i="6"/>
  <c r="U53" i="6"/>
  <c r="S53" i="6"/>
  <c r="S51" i="6" s="1"/>
  <c r="L53" i="6"/>
  <c r="K53" i="6"/>
  <c r="AB52" i="6"/>
  <c r="AA52" i="6"/>
  <c r="W52" i="6"/>
  <c r="W51" i="6" s="1"/>
  <c r="U52" i="6"/>
  <c r="U51" i="6" s="1"/>
  <c r="U46" i="6" s="1"/>
  <c r="S52" i="6"/>
  <c r="L52" i="6"/>
  <c r="X52" i="6" s="1"/>
  <c r="K52" i="6"/>
  <c r="V51" i="6"/>
  <c r="T51" i="6"/>
  <c r="Q51" i="6"/>
  <c r="O51" i="6"/>
  <c r="N51" i="6"/>
  <c r="K51" i="6"/>
  <c r="J51" i="6"/>
  <c r="I51" i="6"/>
  <c r="H51" i="6"/>
  <c r="G51" i="6"/>
  <c r="F51" i="6"/>
  <c r="Z50" i="6"/>
  <c r="P50" i="6"/>
  <c r="L50" i="6"/>
  <c r="K50" i="6"/>
  <c r="AB49" i="6"/>
  <c r="AA49" i="6"/>
  <c r="Z49" i="6"/>
  <c r="Y49" i="6"/>
  <c r="X49" i="6"/>
  <c r="W49" i="6"/>
  <c r="W47" i="6" s="1"/>
  <c r="U49" i="6"/>
  <c r="S49" i="6"/>
  <c r="R49" i="6"/>
  <c r="P49" i="6"/>
  <c r="L49" i="6"/>
  <c r="K49" i="6"/>
  <c r="AB48" i="6"/>
  <c r="AA48" i="6"/>
  <c r="W48" i="6"/>
  <c r="U48" i="6"/>
  <c r="S48" i="6"/>
  <c r="S47" i="6" s="1"/>
  <c r="R48" i="6"/>
  <c r="K48" i="6"/>
  <c r="L48" i="6" s="1"/>
  <c r="V47" i="6"/>
  <c r="V46" i="6" s="1"/>
  <c r="U47" i="6"/>
  <c r="T47" i="6"/>
  <c r="AA47" i="6" s="1"/>
  <c r="Q47" i="6"/>
  <c r="O47" i="6"/>
  <c r="N47" i="6"/>
  <c r="N46" i="6" s="1"/>
  <c r="N45" i="6" s="1"/>
  <c r="J47" i="6"/>
  <c r="J46" i="6" s="1"/>
  <c r="I47" i="6"/>
  <c r="H47" i="6"/>
  <c r="H46" i="6" s="1"/>
  <c r="H45" i="6" s="1"/>
  <c r="G47" i="6"/>
  <c r="F47" i="6"/>
  <c r="O46" i="6"/>
  <c r="I46" i="6"/>
  <c r="F46" i="6"/>
  <c r="F45" i="6" s="1"/>
  <c r="AB44" i="6"/>
  <c r="AA44" i="6"/>
  <c r="Y44" i="6"/>
  <c r="W44" i="6"/>
  <c r="U44" i="6"/>
  <c r="U43" i="6" s="1"/>
  <c r="S44" i="6"/>
  <c r="P44" i="6"/>
  <c r="L44" i="6"/>
  <c r="W43" i="6"/>
  <c r="W40" i="6" s="1"/>
  <c r="W39" i="6" s="1"/>
  <c r="V43" i="6"/>
  <c r="T43" i="6"/>
  <c r="AA43" i="6" s="1"/>
  <c r="S43" i="6"/>
  <c r="Q43" i="6"/>
  <c r="X43" i="6" s="1"/>
  <c r="P43" i="6"/>
  <c r="O43" i="6"/>
  <c r="N43" i="6"/>
  <c r="L43" i="6"/>
  <c r="J43" i="6"/>
  <c r="J40" i="6" s="1"/>
  <c r="J39" i="6" s="1"/>
  <c r="I43" i="6"/>
  <c r="H43" i="6"/>
  <c r="G43" i="6"/>
  <c r="K43" i="6" s="1"/>
  <c r="F43" i="6"/>
  <c r="W42" i="6"/>
  <c r="W41" i="6" s="1"/>
  <c r="U42" i="6"/>
  <c r="U41" i="6" s="1"/>
  <c r="S42" i="6"/>
  <c r="K42" i="6"/>
  <c r="L42" i="6" s="1"/>
  <c r="V41" i="6"/>
  <c r="T41" i="6"/>
  <c r="Y41" i="6" s="1"/>
  <c r="S41" i="6"/>
  <c r="Q41" i="6"/>
  <c r="O41" i="6"/>
  <c r="N41" i="6"/>
  <c r="L41" i="6"/>
  <c r="X41" i="6" s="1"/>
  <c r="J41" i="6"/>
  <c r="I41" i="6"/>
  <c r="H41" i="6"/>
  <c r="G41" i="6"/>
  <c r="F41" i="6"/>
  <c r="T40" i="6"/>
  <c r="AA40" i="6" s="1"/>
  <c r="S40" i="6"/>
  <c r="S39" i="6" s="1"/>
  <c r="Q40" i="6"/>
  <c r="X40" i="6" s="1"/>
  <c r="O40" i="6"/>
  <c r="O39" i="6" s="1"/>
  <c r="N40" i="6"/>
  <c r="L40" i="6"/>
  <c r="L39" i="6" s="1"/>
  <c r="I40" i="6"/>
  <c r="I39" i="6" s="1"/>
  <c r="H40" i="6"/>
  <c r="H39" i="6" s="1"/>
  <c r="H38" i="6" s="1"/>
  <c r="F40" i="6"/>
  <c r="T39" i="6"/>
  <c r="Q39" i="6"/>
  <c r="N39" i="6"/>
  <c r="F39" i="6"/>
  <c r="F38" i="6" s="1"/>
  <c r="W37" i="6"/>
  <c r="U37" i="6"/>
  <c r="S37" i="6"/>
  <c r="K37" i="6"/>
  <c r="L37" i="6" s="1"/>
  <c r="Z37" i="6" s="1"/>
  <c r="Z36" i="6"/>
  <c r="W36" i="6"/>
  <c r="U36" i="6"/>
  <c r="S36" i="6"/>
  <c r="R36" i="6"/>
  <c r="L36" i="6"/>
  <c r="Y36" i="6" s="1"/>
  <c r="K36" i="6"/>
  <c r="AB35" i="6"/>
  <c r="AA35" i="6"/>
  <c r="Z35" i="6"/>
  <c r="Y35" i="6"/>
  <c r="X35" i="6"/>
  <c r="W35" i="6"/>
  <c r="U35" i="6"/>
  <c r="S35" i="6"/>
  <c r="R35" i="6"/>
  <c r="P35" i="6"/>
  <c r="K35" i="6"/>
  <c r="L35" i="6" s="1"/>
  <c r="AB34" i="6"/>
  <c r="AA34" i="6"/>
  <c r="W34" i="6"/>
  <c r="U34" i="6"/>
  <c r="S34" i="6"/>
  <c r="S31" i="6" s="1"/>
  <c r="S30" i="6" s="1"/>
  <c r="K34" i="6"/>
  <c r="L34" i="6" s="1"/>
  <c r="AB33" i="6"/>
  <c r="AA33" i="6"/>
  <c r="W33" i="6"/>
  <c r="U33" i="6"/>
  <c r="S33" i="6"/>
  <c r="K33" i="6"/>
  <c r="L33" i="6" s="1"/>
  <c r="AB32" i="6"/>
  <c r="AA32" i="6"/>
  <c r="W32" i="6"/>
  <c r="U32" i="6"/>
  <c r="U31" i="6" s="1"/>
  <c r="S32" i="6"/>
  <c r="L32" i="6"/>
  <c r="P32" i="6" s="1"/>
  <c r="K32" i="6"/>
  <c r="W31" i="6"/>
  <c r="W30" i="6" s="1"/>
  <c r="V31" i="6"/>
  <c r="V30" i="6" s="1"/>
  <c r="T31" i="6"/>
  <c r="Q31" i="6"/>
  <c r="Q30" i="6" s="1"/>
  <c r="O31" i="6"/>
  <c r="N31" i="6"/>
  <c r="N30" i="6" s="1"/>
  <c r="J31" i="6"/>
  <c r="K31" i="6" s="1"/>
  <c r="I31" i="6"/>
  <c r="H31" i="6"/>
  <c r="H30" i="6" s="1"/>
  <c r="G31" i="6"/>
  <c r="G30" i="6" s="1"/>
  <c r="F31" i="6"/>
  <c r="U30" i="6"/>
  <c r="O30" i="6"/>
  <c r="I30" i="6"/>
  <c r="F30" i="6"/>
  <c r="AB29" i="6"/>
  <c r="AA29" i="6"/>
  <c r="Z29" i="6"/>
  <c r="W29" i="6"/>
  <c r="U29" i="6"/>
  <c r="S29" i="6"/>
  <c r="L29" i="6"/>
  <c r="K29" i="6"/>
  <c r="AB28" i="6"/>
  <c r="AA28" i="6"/>
  <c r="W28" i="6"/>
  <c r="U28" i="6"/>
  <c r="S28" i="6"/>
  <c r="P28" i="6"/>
  <c r="L28" i="6"/>
  <c r="K28" i="6"/>
  <c r="AB27" i="6"/>
  <c r="AA27" i="6"/>
  <c r="Z27" i="6"/>
  <c r="W27" i="6"/>
  <c r="U27" i="6"/>
  <c r="S27" i="6"/>
  <c r="R27" i="6"/>
  <c r="L27" i="6"/>
  <c r="Y27" i="6" s="1"/>
  <c r="K27" i="6"/>
  <c r="AB26" i="6"/>
  <c r="AA26" i="6"/>
  <c r="Z26" i="6"/>
  <c r="Y26" i="6"/>
  <c r="X26" i="6"/>
  <c r="W26" i="6"/>
  <c r="U26" i="6"/>
  <c r="S26" i="6"/>
  <c r="R26" i="6"/>
  <c r="P26" i="6"/>
  <c r="L26" i="6"/>
  <c r="K26" i="6"/>
  <c r="AB25" i="6"/>
  <c r="AA25" i="6"/>
  <c r="W25" i="6"/>
  <c r="U25" i="6"/>
  <c r="S25" i="6"/>
  <c r="K25" i="6"/>
  <c r="L25" i="6" s="1"/>
  <c r="Z25" i="6" s="1"/>
  <c r="AB24" i="6"/>
  <c r="AA24" i="6"/>
  <c r="W24" i="6"/>
  <c r="U24" i="6"/>
  <c r="U22" i="6" s="1"/>
  <c r="S24" i="6"/>
  <c r="P24" i="6"/>
  <c r="L24" i="6"/>
  <c r="K24" i="6"/>
  <c r="AB23" i="6"/>
  <c r="AA23" i="6"/>
  <c r="W23" i="6"/>
  <c r="U23" i="6"/>
  <c r="S23" i="6"/>
  <c r="K23" i="6"/>
  <c r="L23" i="6" s="1"/>
  <c r="AA22" i="6"/>
  <c r="W22" i="6"/>
  <c r="V22" i="6"/>
  <c r="AB22" i="6" s="1"/>
  <c r="T22" i="6"/>
  <c r="S22" i="6"/>
  <c r="Q22" i="6"/>
  <c r="O22" i="6"/>
  <c r="N22" i="6"/>
  <c r="J22" i="6"/>
  <c r="I22" i="6"/>
  <c r="H22" i="6"/>
  <c r="G22" i="6"/>
  <c r="K22" i="6" s="1"/>
  <c r="F22" i="6"/>
  <c r="AB21" i="6"/>
  <c r="AA21" i="6"/>
  <c r="W21" i="6"/>
  <c r="U21" i="6"/>
  <c r="S21" i="6"/>
  <c r="K21" i="6"/>
  <c r="L21" i="6" s="1"/>
  <c r="AB20" i="6"/>
  <c r="AA20" i="6"/>
  <c r="W20" i="6"/>
  <c r="U20" i="6"/>
  <c r="S20" i="6"/>
  <c r="K20" i="6"/>
  <c r="L20" i="6" s="1"/>
  <c r="AB19" i="6"/>
  <c r="AA19" i="6"/>
  <c r="W19" i="6"/>
  <c r="U19" i="6"/>
  <c r="S19" i="6"/>
  <c r="K19" i="6"/>
  <c r="L19" i="6" s="1"/>
  <c r="AB18" i="6"/>
  <c r="AA18" i="6"/>
  <c r="W18" i="6"/>
  <c r="U18" i="6"/>
  <c r="S18" i="6"/>
  <c r="L18" i="6"/>
  <c r="K18" i="6"/>
  <c r="AB17" i="6"/>
  <c r="AA17" i="6"/>
  <c r="Y17" i="6"/>
  <c r="X17" i="6"/>
  <c r="W17" i="6"/>
  <c r="U17" i="6"/>
  <c r="S17" i="6"/>
  <c r="P17" i="6"/>
  <c r="K17" i="6"/>
  <c r="L17" i="6" s="1"/>
  <c r="Z17" i="6" s="1"/>
  <c r="AB16" i="6"/>
  <c r="AA16" i="6"/>
  <c r="W16" i="6"/>
  <c r="U16" i="6"/>
  <c r="S16" i="6"/>
  <c r="K16" i="6"/>
  <c r="L16" i="6" s="1"/>
  <c r="AB15" i="6"/>
  <c r="AA15" i="6"/>
  <c r="W15" i="6"/>
  <c r="W12" i="6" s="1"/>
  <c r="W11" i="6" s="1"/>
  <c r="U15" i="6"/>
  <c r="S15" i="6"/>
  <c r="K15" i="6"/>
  <c r="L15" i="6" s="1"/>
  <c r="AB14" i="6"/>
  <c r="AA14" i="6"/>
  <c r="W14" i="6"/>
  <c r="U14" i="6"/>
  <c r="S14" i="6"/>
  <c r="S12" i="6" s="1"/>
  <c r="S11" i="6" s="1"/>
  <c r="S10" i="6" s="1"/>
  <c r="S9" i="6" s="1"/>
  <c r="L14" i="6"/>
  <c r="K14" i="6"/>
  <c r="AB13" i="6"/>
  <c r="AA13" i="6"/>
  <c r="W13" i="6"/>
  <c r="U13" i="6"/>
  <c r="S13" i="6"/>
  <c r="K13" i="6"/>
  <c r="L13" i="6" s="1"/>
  <c r="AA12" i="6"/>
  <c r="V12" i="6"/>
  <c r="AB12" i="6" s="1"/>
  <c r="U12" i="6"/>
  <c r="U11" i="6" s="1"/>
  <c r="U10" i="6" s="1"/>
  <c r="U9" i="6" s="1"/>
  <c r="T12" i="6"/>
  <c r="Q12" i="6"/>
  <c r="O12" i="6"/>
  <c r="O11" i="6" s="1"/>
  <c r="O10" i="6" s="1"/>
  <c r="O9" i="6" s="1"/>
  <c r="N12" i="6"/>
  <c r="N11" i="6" s="1"/>
  <c r="N10" i="6" s="1"/>
  <c r="N9" i="6" s="1"/>
  <c r="J12" i="6"/>
  <c r="I12" i="6"/>
  <c r="I11" i="6" s="1"/>
  <c r="I10" i="6" s="1"/>
  <c r="I9" i="6" s="1"/>
  <c r="H12" i="6"/>
  <c r="H11" i="6" s="1"/>
  <c r="G12" i="6"/>
  <c r="F12" i="6"/>
  <c r="V11" i="6"/>
  <c r="AB11" i="6" s="1"/>
  <c r="T11" i="6"/>
  <c r="Q11" i="6"/>
  <c r="Q10" i="6" s="1"/>
  <c r="J11" i="6"/>
  <c r="G11" i="6"/>
  <c r="F11" i="6"/>
  <c r="F10" i="6" s="1"/>
  <c r="F9" i="6" s="1"/>
  <c r="S7" i="6"/>
  <c r="Q7" i="6"/>
  <c r="O7" i="6"/>
  <c r="I7" i="6"/>
  <c r="F7" i="6"/>
  <c r="K59" i="12" l="1"/>
  <c r="J58" i="12"/>
  <c r="H70" i="12"/>
  <c r="K65" i="12"/>
  <c r="J64" i="12"/>
  <c r="J11" i="12"/>
  <c r="J51" i="12"/>
  <c r="K33" i="12"/>
  <c r="H65" i="12"/>
  <c r="I59" i="12"/>
  <c r="H58" i="12"/>
  <c r="H87" i="12"/>
  <c r="H30" i="12"/>
  <c r="K71" i="12"/>
  <c r="K91" i="12"/>
  <c r="J90" i="12"/>
  <c r="K90" i="12" s="1"/>
  <c r="H53" i="12"/>
  <c r="K30" i="12"/>
  <c r="I76" i="12"/>
  <c r="H75" i="12"/>
  <c r="I42" i="12"/>
  <c r="H12" i="12"/>
  <c r="F102" i="12"/>
  <c r="H102" i="12" s="1"/>
  <c r="K76" i="12"/>
  <c r="K99" i="12"/>
  <c r="J98" i="12"/>
  <c r="K43" i="12"/>
  <c r="J41" i="12"/>
  <c r="I99" i="12"/>
  <c r="H98" i="12"/>
  <c r="I98" i="12" s="1"/>
  <c r="K87" i="12"/>
  <c r="J86" i="12"/>
  <c r="H95" i="12"/>
  <c r="I18" i="12"/>
  <c r="H17" i="12"/>
  <c r="I17" i="12" s="1"/>
  <c r="I90" i="12"/>
  <c r="K81" i="12"/>
  <c r="J80" i="12"/>
  <c r="I21" i="12"/>
  <c r="K21" i="12"/>
  <c r="K39" i="12"/>
  <c r="K66" i="12"/>
  <c r="I9" i="12"/>
  <c r="I81" i="12"/>
  <c r="H80" i="12"/>
  <c r="J69" i="12"/>
  <c r="AA48" i="10"/>
  <c r="Y32" i="10"/>
  <c r="P32" i="10"/>
  <c r="X32" i="10"/>
  <c r="R32" i="10"/>
  <c r="R31" i="10" s="1"/>
  <c r="R30" i="10" s="1"/>
  <c r="L31" i="10"/>
  <c r="Z32" i="10"/>
  <c r="Z57" i="10"/>
  <c r="R57" i="10"/>
  <c r="P57" i="10"/>
  <c r="P53" i="10" s="1"/>
  <c r="Y57" i="10"/>
  <c r="X57" i="10"/>
  <c r="Z27" i="10"/>
  <c r="R27" i="10"/>
  <c r="Y27" i="10"/>
  <c r="P27" i="10"/>
  <c r="X27" i="10"/>
  <c r="Z36" i="10"/>
  <c r="R36" i="10"/>
  <c r="Y36" i="10"/>
  <c r="X36" i="10"/>
  <c r="P36" i="10"/>
  <c r="Z71" i="10"/>
  <c r="R71" i="10"/>
  <c r="Y71" i="10"/>
  <c r="L69" i="10"/>
  <c r="P71" i="10"/>
  <c r="P69" i="10" s="1"/>
  <c r="X71" i="10"/>
  <c r="W68" i="10"/>
  <c r="Z85" i="10"/>
  <c r="R85" i="10"/>
  <c r="Y85" i="10"/>
  <c r="P85" i="10"/>
  <c r="X85" i="10"/>
  <c r="Z26" i="10"/>
  <c r="R26" i="10"/>
  <c r="P26" i="10"/>
  <c r="X26" i="10"/>
  <c r="Y26" i="10"/>
  <c r="Y28" i="10"/>
  <c r="P28" i="10"/>
  <c r="X28" i="10"/>
  <c r="R28" i="10"/>
  <c r="Z28" i="10"/>
  <c r="H8" i="10"/>
  <c r="Z13" i="10"/>
  <c r="R13" i="10"/>
  <c r="Y13" i="10"/>
  <c r="P13" i="10"/>
  <c r="L12" i="10"/>
  <c r="X12" i="10" s="1"/>
  <c r="X13" i="10"/>
  <c r="Y14" i="10"/>
  <c r="P14" i="10"/>
  <c r="X14" i="10"/>
  <c r="Z14" i="10"/>
  <c r="R14" i="10"/>
  <c r="Z18" i="10"/>
  <c r="R18" i="10"/>
  <c r="Y18" i="10"/>
  <c r="X18" i="10"/>
  <c r="P18" i="10"/>
  <c r="X31" i="10"/>
  <c r="S48" i="10"/>
  <c r="Z98" i="10"/>
  <c r="R98" i="10"/>
  <c r="R97" i="10" s="1"/>
  <c r="R96" i="10" s="1"/>
  <c r="R95" i="10" s="1"/>
  <c r="Y98" i="10"/>
  <c r="P98" i="10"/>
  <c r="P97" i="10" s="1"/>
  <c r="P96" i="10" s="1"/>
  <c r="P95" i="10" s="1"/>
  <c r="L97" i="10"/>
  <c r="X98" i="10"/>
  <c r="N8" i="10"/>
  <c r="N303" i="10" s="1"/>
  <c r="Y20" i="10"/>
  <c r="P20" i="10"/>
  <c r="X20" i="10"/>
  <c r="Z20" i="10"/>
  <c r="R20" i="10"/>
  <c r="O38" i="10"/>
  <c r="O8" i="10" s="1"/>
  <c r="P43" i="10"/>
  <c r="P40" i="10" s="1"/>
  <c r="P39" i="10" s="1"/>
  <c r="Y45" i="10"/>
  <c r="P45" i="10"/>
  <c r="X45" i="10"/>
  <c r="R45" i="10"/>
  <c r="R43" i="10" s="1"/>
  <c r="R40" i="10" s="1"/>
  <c r="R39" i="10" s="1"/>
  <c r="Z45" i="10"/>
  <c r="Z19" i="10"/>
  <c r="R19" i="10"/>
  <c r="Y19" i="10"/>
  <c r="P19" i="10"/>
  <c r="Y29" i="10"/>
  <c r="Y78" i="10"/>
  <c r="P78" i="10"/>
  <c r="X78" i="10"/>
  <c r="R78" i="10"/>
  <c r="Z84" i="10"/>
  <c r="R84" i="10"/>
  <c r="P84" i="10"/>
  <c r="Y84" i="10"/>
  <c r="Y97" i="10"/>
  <c r="T96" i="10"/>
  <c r="Z116" i="10"/>
  <c r="V115" i="10"/>
  <c r="X24" i="10"/>
  <c r="AA31" i="10"/>
  <c r="Z33" i="10"/>
  <c r="X54" i="10"/>
  <c r="X59" i="10"/>
  <c r="X79" i="10"/>
  <c r="P15" i="10"/>
  <c r="Y23" i="10"/>
  <c r="V9" i="10"/>
  <c r="Q10" i="10"/>
  <c r="K11" i="10"/>
  <c r="AA11" i="10"/>
  <c r="R17" i="10"/>
  <c r="Z17" i="10"/>
  <c r="P23" i="10"/>
  <c r="Z23" i="10"/>
  <c r="R24" i="10"/>
  <c r="R22" i="10" s="1"/>
  <c r="Z24" i="10"/>
  <c r="P25" i="10"/>
  <c r="Y25" i="10"/>
  <c r="R35" i="10"/>
  <c r="Z35" i="10"/>
  <c r="Q38" i="10"/>
  <c r="G40" i="10"/>
  <c r="K41" i="10"/>
  <c r="F48" i="10"/>
  <c r="F47" i="10" s="1"/>
  <c r="F38" i="10" s="1"/>
  <c r="P59" i="10"/>
  <c r="G67" i="10"/>
  <c r="R70" i="10"/>
  <c r="Z70" i="10"/>
  <c r="R79" i="10"/>
  <c r="J68" i="10"/>
  <c r="J47" i="10" s="1"/>
  <c r="J38" i="10" s="1"/>
  <c r="Y80" i="10"/>
  <c r="T68" i="10"/>
  <c r="T47" i="10" s="1"/>
  <c r="X81" i="10"/>
  <c r="L80" i="10"/>
  <c r="R81" i="10"/>
  <c r="R80" i="10" s="1"/>
  <c r="Z81" i="10"/>
  <c r="P81" i="10"/>
  <c r="Z83" i="10"/>
  <c r="R83" i="10"/>
  <c r="Y83" i="10"/>
  <c r="P83" i="10"/>
  <c r="G95" i="10"/>
  <c r="K95" i="10" s="1"/>
  <c r="O95" i="10"/>
  <c r="Y105" i="10"/>
  <c r="T94" i="10"/>
  <c r="AB105" i="10"/>
  <c r="U124" i="10"/>
  <c r="U123" i="10" s="1"/>
  <c r="U120" i="10" s="1"/>
  <c r="T133" i="10"/>
  <c r="H149" i="10"/>
  <c r="H124" i="10" s="1"/>
  <c r="H123" i="10" s="1"/>
  <c r="H120" i="10" s="1"/>
  <c r="H303" i="10" s="1"/>
  <c r="K150" i="10"/>
  <c r="Q150" i="10"/>
  <c r="AA151" i="10"/>
  <c r="X33" i="10"/>
  <c r="U68" i="10"/>
  <c r="L118" i="10"/>
  <c r="Z119" i="10"/>
  <c r="R119" i="10"/>
  <c r="R118" i="10" s="1"/>
  <c r="R114" i="10" s="1"/>
  <c r="R112" i="10" s="1"/>
  <c r="Y119" i="10"/>
  <c r="P119" i="10"/>
  <c r="P118" i="10" s="1"/>
  <c r="P114" i="10" s="1"/>
  <c r="P112" i="10" s="1"/>
  <c r="X119" i="10"/>
  <c r="K149" i="10"/>
  <c r="Z266" i="10"/>
  <c r="R266" i="10"/>
  <c r="R265" i="10" s="1"/>
  <c r="R264" i="10" s="1"/>
  <c r="R263" i="10" s="1"/>
  <c r="R262" i="10" s="1"/>
  <c r="R261" i="10" s="1"/>
  <c r="L265" i="10"/>
  <c r="Y266" i="10"/>
  <c r="P266" i="10"/>
  <c r="P265" i="10" s="1"/>
  <c r="P264" i="10" s="1"/>
  <c r="P263" i="10" s="1"/>
  <c r="P262" i="10" s="1"/>
  <c r="P261" i="10" s="1"/>
  <c r="X266" i="10"/>
  <c r="X15" i="10"/>
  <c r="X17" i="10"/>
  <c r="P29" i="10"/>
  <c r="AB30" i="10"/>
  <c r="P33" i="10"/>
  <c r="X35" i="10"/>
  <c r="U48" i="10"/>
  <c r="U47" i="10" s="1"/>
  <c r="U38" i="10" s="1"/>
  <c r="Z54" i="10"/>
  <c r="R54" i="10"/>
  <c r="L53" i="10"/>
  <c r="V100" i="10"/>
  <c r="AB101" i="10"/>
  <c r="Z117" i="10"/>
  <c r="R117" i="10"/>
  <c r="R116" i="10" s="1"/>
  <c r="R115" i="10" s="1"/>
  <c r="R113" i="10" s="1"/>
  <c r="R111" i="10" s="1"/>
  <c r="L116" i="10"/>
  <c r="Y117" i="10"/>
  <c r="P117" i="10"/>
  <c r="P116" i="10" s="1"/>
  <c r="P115" i="10" s="1"/>
  <c r="P113" i="10" s="1"/>
  <c r="P111" i="10" s="1"/>
  <c r="Z127" i="10"/>
  <c r="L126" i="10"/>
  <c r="Y127" i="10"/>
  <c r="Y17" i="10"/>
  <c r="P24" i="10"/>
  <c r="X25" i="10"/>
  <c r="Y35" i="10"/>
  <c r="Y42" i="10"/>
  <c r="P42" i="10"/>
  <c r="P41" i="10" s="1"/>
  <c r="X42" i="10"/>
  <c r="Y70" i="10"/>
  <c r="X80" i="10"/>
  <c r="AA104" i="10"/>
  <c r="AA126" i="10"/>
  <c r="AB7" i="10"/>
  <c r="G9" i="10"/>
  <c r="T10" i="10"/>
  <c r="AB11" i="10"/>
  <c r="K12" i="10"/>
  <c r="R25" i="10"/>
  <c r="Z31" i="10"/>
  <c r="Z43" i="10"/>
  <c r="K53" i="10"/>
  <c r="Z60" i="10"/>
  <c r="R60" i="10"/>
  <c r="Y60" i="10"/>
  <c r="X60" i="10"/>
  <c r="Z61" i="10"/>
  <c r="R61" i="10"/>
  <c r="X61" i="10"/>
  <c r="AA62" i="10"/>
  <c r="L76" i="10"/>
  <c r="Z77" i="10"/>
  <c r="R77" i="10"/>
  <c r="Y77" i="10"/>
  <c r="X77" i="10"/>
  <c r="Z78" i="10"/>
  <c r="S80" i="10"/>
  <c r="S68" i="10" s="1"/>
  <c r="Z82" i="10"/>
  <c r="R82" i="10"/>
  <c r="X82" i="10"/>
  <c r="X84" i="10"/>
  <c r="X87" i="10"/>
  <c r="X88" i="10"/>
  <c r="L87" i="10"/>
  <c r="R88" i="10"/>
  <c r="Z88" i="10"/>
  <c r="I94" i="10"/>
  <c r="G99" i="10"/>
  <c r="K99" i="10" s="1"/>
  <c r="J104" i="10"/>
  <c r="J7" i="10" s="1"/>
  <c r="K7" i="10" s="1"/>
  <c r="L7" i="10" s="1"/>
  <c r="J94" i="10"/>
  <c r="X106" i="10"/>
  <c r="L105" i="10"/>
  <c r="R106" i="10"/>
  <c r="R105" i="10" s="1"/>
  <c r="Z106" i="10"/>
  <c r="P106" i="10"/>
  <c r="P105" i="10" s="1"/>
  <c r="V114" i="10"/>
  <c r="AB118" i="10"/>
  <c r="Z126" i="10"/>
  <c r="V125" i="10"/>
  <c r="N124" i="10"/>
  <c r="N123" i="10" s="1"/>
  <c r="N120" i="10" s="1"/>
  <c r="Z135" i="10"/>
  <c r="L134" i="10"/>
  <c r="Y135" i="10"/>
  <c r="X151" i="10"/>
  <c r="K178" i="10"/>
  <c r="G177" i="10"/>
  <c r="K177" i="10" s="1"/>
  <c r="X29" i="10"/>
  <c r="AA30" i="10"/>
  <c r="Y33" i="10"/>
  <c r="Y63" i="10"/>
  <c r="P63" i="10"/>
  <c r="X63" i="10"/>
  <c r="Q111" i="10"/>
  <c r="Y15" i="10"/>
  <c r="AB22" i="10"/>
  <c r="J30" i="10"/>
  <c r="K30" i="10" s="1"/>
  <c r="Z59" i="10"/>
  <c r="R59" i="10"/>
  <c r="X70" i="10"/>
  <c r="Y79" i="10"/>
  <c r="W80" i="10"/>
  <c r="Z92" i="10"/>
  <c r="R92" i="10"/>
  <c r="Y92" i="10"/>
  <c r="P92" i="10"/>
  <c r="X92" i="10"/>
  <c r="Z15" i="10"/>
  <c r="X23" i="10"/>
  <c r="L22" i="10"/>
  <c r="Z22" i="10" s="1"/>
  <c r="R29" i="10"/>
  <c r="Y31" i="10"/>
  <c r="S43" i="10"/>
  <c r="S40" i="10" s="1"/>
  <c r="S39" i="10" s="1"/>
  <c r="N47" i="10"/>
  <c r="N38" i="10" s="1"/>
  <c r="Y54" i="10"/>
  <c r="Y59" i="10"/>
  <c r="AB62" i="10"/>
  <c r="P79" i="10"/>
  <c r="Z79" i="10"/>
  <c r="H94" i="10"/>
  <c r="K105" i="10"/>
  <c r="T108" i="10"/>
  <c r="F10" i="10"/>
  <c r="F9" i="10" s="1"/>
  <c r="U12" i="10"/>
  <c r="U11" i="10" s="1"/>
  <c r="U10" i="10" s="1"/>
  <c r="U9" i="10" s="1"/>
  <c r="X19" i="10"/>
  <c r="X21" i="10"/>
  <c r="Y21" i="10"/>
  <c r="S22" i="10"/>
  <c r="S10" i="10" s="1"/>
  <c r="S9" i="10" s="1"/>
  <c r="V40" i="10"/>
  <c r="X44" i="10"/>
  <c r="L43" i="10"/>
  <c r="Y44" i="10"/>
  <c r="Z51" i="10"/>
  <c r="R51" i="10"/>
  <c r="R49" i="10" s="1"/>
  <c r="X51" i="10"/>
  <c r="Z56" i="10"/>
  <c r="R56" i="10"/>
  <c r="X56" i="10"/>
  <c r="P60" i="10"/>
  <c r="Y61" i="10"/>
  <c r="Z63" i="10"/>
  <c r="K65" i="10"/>
  <c r="L65" i="10" s="1"/>
  <c r="I62" i="10"/>
  <c r="I48" i="10" s="1"/>
  <c r="AA76" i="10"/>
  <c r="P77" i="10"/>
  <c r="Y82" i="10"/>
  <c r="I87" i="10"/>
  <c r="K87" i="10" s="1"/>
  <c r="Y87" i="10"/>
  <c r="P88" i="10"/>
  <c r="P87" i="10" s="1"/>
  <c r="K97" i="10"/>
  <c r="H96" i="10"/>
  <c r="H95" i="10" s="1"/>
  <c r="X97" i="10"/>
  <c r="S94" i="10"/>
  <c r="S104" i="10"/>
  <c r="S7" i="10" s="1"/>
  <c r="X117" i="10"/>
  <c r="V129" i="10"/>
  <c r="K134" i="10"/>
  <c r="T166" i="10"/>
  <c r="AA167" i="10"/>
  <c r="Z41" i="10"/>
  <c r="X43" i="10"/>
  <c r="AB48" i="10"/>
  <c r="K49" i="10"/>
  <c r="X66" i="10"/>
  <c r="Y66" i="10"/>
  <c r="AB76" i="10"/>
  <c r="V68" i="10"/>
  <c r="U95" i="10"/>
  <c r="AB104" i="10"/>
  <c r="K109" i="10"/>
  <c r="W124" i="10"/>
  <c r="W123" i="10" s="1"/>
  <c r="AA130" i="10"/>
  <c r="X135" i="10"/>
  <c r="Q134" i="10"/>
  <c r="AA139" i="10"/>
  <c r="Q138" i="10"/>
  <c r="X139" i="10"/>
  <c r="Z150" i="10"/>
  <c r="V149" i="10"/>
  <c r="Z159" i="10"/>
  <c r="L158" i="10"/>
  <c r="Y159" i="10"/>
  <c r="Z160" i="10"/>
  <c r="R160" i="10"/>
  <c r="R159" i="10" s="1"/>
  <c r="R158" i="10" s="1"/>
  <c r="R157" i="10" s="1"/>
  <c r="P160" i="10"/>
  <c r="P159" i="10" s="1"/>
  <c r="P158" i="10" s="1"/>
  <c r="P157" i="10" s="1"/>
  <c r="AA163" i="10"/>
  <c r="Q162" i="10"/>
  <c r="AB219" i="10"/>
  <c r="V218" i="10"/>
  <c r="Y43" i="10"/>
  <c r="T40" i="10"/>
  <c r="X46" i="10"/>
  <c r="Y46" i="10"/>
  <c r="O48" i="10"/>
  <c r="O47" i="10" s="1"/>
  <c r="AB49" i="10"/>
  <c r="W49" i="10"/>
  <c r="W48" i="10" s="1"/>
  <c r="Z52" i="10"/>
  <c r="R52" i="10"/>
  <c r="Y52" i="10"/>
  <c r="P52" i="10"/>
  <c r="P49" i="10" s="1"/>
  <c r="K69" i="10"/>
  <c r="Z75" i="10"/>
  <c r="R75" i="10"/>
  <c r="X75" i="10"/>
  <c r="X86" i="10"/>
  <c r="Y86" i="10"/>
  <c r="S87" i="10"/>
  <c r="X89" i="10"/>
  <c r="Y89" i="10"/>
  <c r="Z91" i="10"/>
  <c r="R91" i="10"/>
  <c r="X91" i="10"/>
  <c r="Y93" i="10"/>
  <c r="P93" i="10"/>
  <c r="X93" i="10"/>
  <c r="N95" i="10"/>
  <c r="X102" i="10"/>
  <c r="L101" i="10"/>
  <c r="Z101" i="10" s="1"/>
  <c r="Y102" i="10"/>
  <c r="X110" i="10"/>
  <c r="L109" i="10"/>
  <c r="R110" i="10"/>
  <c r="R109" i="10" s="1"/>
  <c r="R108" i="10" s="1"/>
  <c r="Z110" i="10"/>
  <c r="K116" i="10"/>
  <c r="K118" i="10"/>
  <c r="G114" i="10"/>
  <c r="K127" i="10"/>
  <c r="G126" i="10"/>
  <c r="Q126" i="10"/>
  <c r="AA127" i="10"/>
  <c r="X127" i="10"/>
  <c r="K133" i="10"/>
  <c r="AA135" i="10"/>
  <c r="V137" i="10"/>
  <c r="Z142" i="10"/>
  <c r="V141" i="10"/>
  <c r="Z147" i="10"/>
  <c r="L146" i="10"/>
  <c r="Y147" i="10"/>
  <c r="AA146" i="10"/>
  <c r="Z148" i="10"/>
  <c r="R148" i="10"/>
  <c r="R147" i="10" s="1"/>
  <c r="R146" i="10" s="1"/>
  <c r="R145" i="10" s="1"/>
  <c r="P148" i="10"/>
  <c r="P147" i="10" s="1"/>
  <c r="P146" i="10" s="1"/>
  <c r="P145" i="10" s="1"/>
  <c r="K190" i="10"/>
  <c r="G189" i="10"/>
  <c r="K189" i="10" s="1"/>
  <c r="V153" i="10"/>
  <c r="V161" i="10"/>
  <c r="AB163" i="10"/>
  <c r="X118" i="10"/>
  <c r="O124" i="10"/>
  <c r="O123" i="10" s="1"/>
  <c r="J124" i="10"/>
  <c r="J123" i="10" s="1"/>
  <c r="J120" i="10" s="1"/>
  <c r="Z136" i="10"/>
  <c r="R136" i="10"/>
  <c r="R135" i="10" s="1"/>
  <c r="R134" i="10" s="1"/>
  <c r="R133" i="10" s="1"/>
  <c r="P136" i="10"/>
  <c r="P135" i="10" s="1"/>
  <c r="P134" i="10" s="1"/>
  <c r="P133" i="10" s="1"/>
  <c r="P124" i="10" s="1"/>
  <c r="P123" i="10" s="1"/>
  <c r="Y136" i="10"/>
  <c r="Z143" i="10"/>
  <c r="L142" i="10"/>
  <c r="Y142" i="10" s="1"/>
  <c r="K181" i="10"/>
  <c r="AA195" i="10"/>
  <c r="Q194" i="10"/>
  <c r="X195" i="10"/>
  <c r="Q100" i="10"/>
  <c r="Q104" i="10"/>
  <c r="X116" i="10"/>
  <c r="K135" i="10"/>
  <c r="X142" i="10"/>
  <c r="K142" i="10"/>
  <c r="G141" i="10"/>
  <c r="K141" i="10" s="1"/>
  <c r="Z144" i="10"/>
  <c r="R144" i="10"/>
  <c r="R143" i="10" s="1"/>
  <c r="R142" i="10" s="1"/>
  <c r="R141" i="10" s="1"/>
  <c r="Y144" i="10"/>
  <c r="G146" i="10"/>
  <c r="Z155" i="10"/>
  <c r="L154" i="10"/>
  <c r="Z154" i="10" s="1"/>
  <c r="Z156" i="10"/>
  <c r="R156" i="10"/>
  <c r="R155" i="10" s="1"/>
  <c r="R154" i="10" s="1"/>
  <c r="R153" i="10" s="1"/>
  <c r="Y156" i="10"/>
  <c r="G158" i="10"/>
  <c r="Z164" i="10"/>
  <c r="R164" i="10"/>
  <c r="R163" i="10" s="1"/>
  <c r="R162" i="10" s="1"/>
  <c r="R161" i="10" s="1"/>
  <c r="Y164" i="10"/>
  <c r="P164" i="10"/>
  <c r="P163" i="10" s="1"/>
  <c r="P162" i="10" s="1"/>
  <c r="P161" i="10" s="1"/>
  <c r="X164" i="10"/>
  <c r="L163" i="10"/>
  <c r="Z163" i="10" s="1"/>
  <c r="K166" i="10"/>
  <c r="G165" i="10"/>
  <c r="K165" i="10" s="1"/>
  <c r="L178" i="10"/>
  <c r="X179" i="10"/>
  <c r="Y179" i="10"/>
  <c r="I185" i="10"/>
  <c r="I124" i="10" s="1"/>
  <c r="I123" i="10" s="1"/>
  <c r="K186" i="10"/>
  <c r="Z203" i="10"/>
  <c r="L202" i="10"/>
  <c r="X203" i="10"/>
  <c r="AA202" i="10"/>
  <c r="Y202" i="10"/>
  <c r="T201" i="10"/>
  <c r="Q205" i="10"/>
  <c r="H205" i="10"/>
  <c r="K205" i="10" s="1"/>
  <c r="K206" i="10"/>
  <c r="Z210" i="10"/>
  <c r="V209" i="10"/>
  <c r="K115" i="10"/>
  <c r="G113" i="10"/>
  <c r="S124" i="10"/>
  <c r="S123" i="10" s="1"/>
  <c r="F124" i="10"/>
  <c r="F123" i="10" s="1"/>
  <c r="F120" i="10" s="1"/>
  <c r="Z131" i="10"/>
  <c r="L130" i="10"/>
  <c r="Z130" i="10" s="1"/>
  <c r="Z132" i="10"/>
  <c r="R132" i="10"/>
  <c r="R131" i="10" s="1"/>
  <c r="R130" i="10" s="1"/>
  <c r="R129" i="10" s="1"/>
  <c r="Y132" i="10"/>
  <c r="P144" i="10"/>
  <c r="P143" i="10" s="1"/>
  <c r="P142" i="10" s="1"/>
  <c r="P141" i="10" s="1"/>
  <c r="X147" i="10"/>
  <c r="Q146" i="10"/>
  <c r="Z151" i="10"/>
  <c r="L150" i="10"/>
  <c r="Y151" i="10"/>
  <c r="AA153" i="10"/>
  <c r="X154" i="10"/>
  <c r="X159" i="10"/>
  <c r="Q158" i="10"/>
  <c r="AA158" i="10" s="1"/>
  <c r="K169" i="10"/>
  <c r="G129" i="10"/>
  <c r="K129" i="10" s="1"/>
  <c r="V133" i="10"/>
  <c r="Z140" i="10"/>
  <c r="R140" i="10"/>
  <c r="R139" i="10" s="1"/>
  <c r="R138" i="10" s="1"/>
  <c r="R137" i="10" s="1"/>
  <c r="X140" i="10"/>
  <c r="T141" i="10"/>
  <c r="G153" i="10"/>
  <c r="K153" i="10" s="1"/>
  <c r="Z158" i="10"/>
  <c r="V157" i="10"/>
  <c r="Q170" i="10"/>
  <c r="L170" i="10"/>
  <c r="Y171" i="10"/>
  <c r="Z175" i="10"/>
  <c r="Q182" i="10"/>
  <c r="L182" i="10"/>
  <c r="Y183" i="10"/>
  <c r="Z188" i="10"/>
  <c r="R188" i="10"/>
  <c r="R187" i="10" s="1"/>
  <c r="R186" i="10" s="1"/>
  <c r="R185" i="10" s="1"/>
  <c r="L187" i="10"/>
  <c r="Z187" i="10" s="1"/>
  <c r="P188" i="10"/>
  <c r="P187" i="10" s="1"/>
  <c r="P186" i="10" s="1"/>
  <c r="P185" i="10" s="1"/>
  <c r="Y188" i="10"/>
  <c r="L190" i="10"/>
  <c r="X191" i="10"/>
  <c r="Z211" i="10"/>
  <c r="L210" i="10"/>
  <c r="K215" i="10"/>
  <c r="G214" i="10"/>
  <c r="G236" i="10"/>
  <c r="K237" i="10"/>
  <c r="V185" i="10"/>
  <c r="Q213" i="10"/>
  <c r="X214" i="10"/>
  <c r="Z128" i="10"/>
  <c r="R128" i="10"/>
  <c r="R127" i="10" s="1"/>
  <c r="R126" i="10" s="1"/>
  <c r="R125" i="10" s="1"/>
  <c r="X128" i="10"/>
  <c r="Z139" i="10"/>
  <c r="L138" i="10"/>
  <c r="Z138" i="10" s="1"/>
  <c r="Y139" i="10"/>
  <c r="Z146" i="10"/>
  <c r="V145" i="10"/>
  <c r="Z152" i="10"/>
  <c r="R152" i="10"/>
  <c r="R151" i="10" s="1"/>
  <c r="R150" i="10" s="1"/>
  <c r="R149" i="10" s="1"/>
  <c r="X152" i="10"/>
  <c r="K162" i="10"/>
  <c r="K167" i="10"/>
  <c r="V173" i="10"/>
  <c r="Z176" i="10"/>
  <c r="R176" i="10"/>
  <c r="R175" i="10" s="1"/>
  <c r="R174" i="10" s="1"/>
  <c r="R173" i="10" s="1"/>
  <c r="L175" i="10"/>
  <c r="P176" i="10"/>
  <c r="P175" i="10" s="1"/>
  <c r="P174" i="10" s="1"/>
  <c r="P173" i="10" s="1"/>
  <c r="Y176" i="10"/>
  <c r="AA197" i="10"/>
  <c r="Z228" i="10"/>
  <c r="R228" i="10"/>
  <c r="R227" i="10" s="1"/>
  <c r="R226" i="10" s="1"/>
  <c r="R225" i="10" s="1"/>
  <c r="L227" i="10"/>
  <c r="P228" i="10"/>
  <c r="P227" i="10" s="1"/>
  <c r="P226" i="10" s="1"/>
  <c r="P225" i="10" s="1"/>
  <c r="S230" i="10"/>
  <c r="S229" i="10" s="1"/>
  <c r="Z178" i="10"/>
  <c r="V177" i="10"/>
  <c r="V189" i="10"/>
  <c r="Y195" i="10"/>
  <c r="V197" i="10"/>
  <c r="K203" i="10"/>
  <c r="G202" i="10"/>
  <c r="V205" i="10"/>
  <c r="AA210" i="10"/>
  <c r="Y210" i="10"/>
  <c r="Q218" i="10"/>
  <c r="Z220" i="10"/>
  <c r="R220" i="10"/>
  <c r="R219" i="10" s="1"/>
  <c r="R218" i="10" s="1"/>
  <c r="R217" i="10" s="1"/>
  <c r="Y220" i="10"/>
  <c r="P220" i="10"/>
  <c r="P219" i="10" s="1"/>
  <c r="P218" i="10" s="1"/>
  <c r="P217" i="10" s="1"/>
  <c r="L219" i="10"/>
  <c r="Z219" i="10" s="1"/>
  <c r="V221" i="10"/>
  <c r="K232" i="10"/>
  <c r="Z234" i="10"/>
  <c r="R234" i="10"/>
  <c r="R233" i="10" s="1"/>
  <c r="R232" i="10" s="1"/>
  <c r="R231" i="10" s="1"/>
  <c r="Y234" i="10"/>
  <c r="P234" i="10"/>
  <c r="P233" i="10" s="1"/>
  <c r="P232" i="10" s="1"/>
  <c r="P231" i="10" s="1"/>
  <c r="L233" i="10"/>
  <c r="Y233" i="10" s="1"/>
  <c r="AB255" i="10"/>
  <c r="V254" i="10"/>
  <c r="Z168" i="10"/>
  <c r="R168" i="10"/>
  <c r="R167" i="10" s="1"/>
  <c r="R166" i="10" s="1"/>
  <c r="R165" i="10" s="1"/>
  <c r="X168" i="10"/>
  <c r="Z179" i="10"/>
  <c r="Z180" i="10"/>
  <c r="R180" i="10"/>
  <c r="R179" i="10" s="1"/>
  <c r="R178" i="10" s="1"/>
  <c r="R177" i="10" s="1"/>
  <c r="X180" i="10"/>
  <c r="Z191" i="10"/>
  <c r="Z192" i="10"/>
  <c r="R192" i="10"/>
  <c r="R191" i="10" s="1"/>
  <c r="R190" i="10" s="1"/>
  <c r="R189" i="10" s="1"/>
  <c r="X192" i="10"/>
  <c r="Z199" i="10"/>
  <c r="L198" i="10"/>
  <c r="Y199" i="10"/>
  <c r="Q201" i="10"/>
  <c r="X202" i="10"/>
  <c r="K211" i="10"/>
  <c r="G210" i="10"/>
  <c r="V213" i="10"/>
  <c r="T235" i="10"/>
  <c r="L167" i="10"/>
  <c r="Y168" i="10"/>
  <c r="Z170" i="10"/>
  <c r="V169" i="10"/>
  <c r="X178" i="10"/>
  <c r="Y180" i="10"/>
  <c r="Z182" i="10"/>
  <c r="V181" i="10"/>
  <c r="Y192" i="10"/>
  <c r="Z194" i="10"/>
  <c r="V193" i="10"/>
  <c r="Z193" i="10" s="1"/>
  <c r="Z207" i="10"/>
  <c r="L206" i="10"/>
  <c r="X206" i="10" s="1"/>
  <c r="Y207" i="10"/>
  <c r="Q209" i="10"/>
  <c r="X210" i="10"/>
  <c r="Z215" i="10"/>
  <c r="L214" i="10"/>
  <c r="Y215" i="10"/>
  <c r="K219" i="10"/>
  <c r="K218" i="10" s="1"/>
  <c r="K217" i="10" s="1"/>
  <c r="AA219" i="10"/>
  <c r="K221" i="10"/>
  <c r="F230" i="10"/>
  <c r="F229" i="10" s="1"/>
  <c r="P168" i="10"/>
  <c r="P167" i="10" s="1"/>
  <c r="P166" i="10" s="1"/>
  <c r="P165" i="10" s="1"/>
  <c r="Z171" i="10"/>
  <c r="Z172" i="10"/>
  <c r="R172" i="10"/>
  <c r="R171" i="10" s="1"/>
  <c r="R170" i="10" s="1"/>
  <c r="R169" i="10" s="1"/>
  <c r="X172" i="10"/>
  <c r="Z183" i="10"/>
  <c r="Z184" i="10"/>
  <c r="R184" i="10"/>
  <c r="R183" i="10" s="1"/>
  <c r="R182" i="10" s="1"/>
  <c r="R181" i="10" s="1"/>
  <c r="X184" i="10"/>
  <c r="P192" i="10"/>
  <c r="P191" i="10" s="1"/>
  <c r="P190" i="10" s="1"/>
  <c r="P189" i="10" s="1"/>
  <c r="AA198" i="10"/>
  <c r="Q197" i="10"/>
  <c r="K199" i="10"/>
  <c r="G198" i="10"/>
  <c r="Z202" i="10"/>
  <c r="V201" i="10"/>
  <c r="AA206" i="10"/>
  <c r="AA214" i="10"/>
  <c r="Y214" i="10"/>
  <c r="W230" i="10"/>
  <c r="W229" i="10" s="1"/>
  <c r="R196" i="10"/>
  <c r="R195" i="10" s="1"/>
  <c r="R194" i="10" s="1"/>
  <c r="R193" i="10" s="1"/>
  <c r="R200" i="10"/>
  <c r="R199" i="10" s="1"/>
  <c r="R198" i="10" s="1"/>
  <c r="R197" i="10" s="1"/>
  <c r="R204" i="10"/>
  <c r="R203" i="10" s="1"/>
  <c r="R202" i="10" s="1"/>
  <c r="R201" i="10" s="1"/>
  <c r="R208" i="10"/>
  <c r="R207" i="10" s="1"/>
  <c r="R206" i="10" s="1"/>
  <c r="R205" i="10" s="1"/>
  <c r="R212" i="10"/>
  <c r="R211" i="10" s="1"/>
  <c r="R210" i="10" s="1"/>
  <c r="R209" i="10" s="1"/>
  <c r="R216" i="10"/>
  <c r="R215" i="10" s="1"/>
  <c r="R214" i="10" s="1"/>
  <c r="R213" i="10" s="1"/>
  <c r="X223" i="10"/>
  <c r="L222" i="10"/>
  <c r="Y222" i="10" s="1"/>
  <c r="AA222" i="10"/>
  <c r="AA223" i="10"/>
  <c r="AA232" i="10"/>
  <c r="T231" i="10"/>
  <c r="L237" i="10"/>
  <c r="Z238" i="10"/>
  <c r="R238" i="10"/>
  <c r="R237" i="10" s="1"/>
  <c r="R236" i="10" s="1"/>
  <c r="R235" i="10" s="1"/>
  <c r="Y238" i="10"/>
  <c r="P238" i="10"/>
  <c r="P237" i="10" s="1"/>
  <c r="P236" i="10" s="1"/>
  <c r="P235" i="10" s="1"/>
  <c r="X238" i="10"/>
  <c r="AB243" i="10"/>
  <c r="V242" i="10"/>
  <c r="Z243" i="10"/>
  <c r="K263" i="10"/>
  <c r="G262" i="10"/>
  <c r="X265" i="10"/>
  <c r="Y237" i="10"/>
  <c r="O242" i="10"/>
  <c r="O241" i="10" s="1"/>
  <c r="O240" i="10" s="1"/>
  <c r="O239" i="10" s="1"/>
  <c r="O122" i="10" s="1"/>
  <c r="W240" i="10"/>
  <c r="W239" i="10" s="1"/>
  <c r="W122" i="10" s="1"/>
  <c r="K222" i="10"/>
  <c r="K223" i="10"/>
  <c r="K227" i="10"/>
  <c r="V235" i="10"/>
  <c r="K243" i="10"/>
  <c r="X244" i="10"/>
  <c r="L243" i="10"/>
  <c r="R244" i="10"/>
  <c r="R243" i="10" s="1"/>
  <c r="R242" i="10" s="1"/>
  <c r="R241" i="10" s="1"/>
  <c r="R240" i="10" s="1"/>
  <c r="R239" i="10" s="1"/>
  <c r="Z244" i="10"/>
  <c r="P244" i="10"/>
  <c r="P243" i="10" s="1"/>
  <c r="P242" i="10" s="1"/>
  <c r="P241" i="10" s="1"/>
  <c r="P240" i="10" s="1"/>
  <c r="P239" i="10" s="1"/>
  <c r="P122" i="10" s="1"/>
  <c r="S252" i="10"/>
  <c r="S251" i="10" s="1"/>
  <c r="Q230" i="10"/>
  <c r="AB247" i="10"/>
  <c r="X248" i="10"/>
  <c r="Z249" i="10"/>
  <c r="Y249" i="10"/>
  <c r="X249" i="10"/>
  <c r="L248" i="10"/>
  <c r="G254" i="10"/>
  <c r="K255" i="10"/>
  <c r="X245" i="10"/>
  <c r="AA245" i="10"/>
  <c r="O252" i="10"/>
  <c r="O251" i="10" s="1"/>
  <c r="H264" i="10"/>
  <c r="H263" i="10" s="1"/>
  <c r="H262" i="10" s="1"/>
  <c r="H261" i="10" s="1"/>
  <c r="K265" i="10"/>
  <c r="Y273" i="10"/>
  <c r="T242" i="10"/>
  <c r="X243" i="10"/>
  <c r="Q242" i="10"/>
  <c r="Y243" i="10"/>
  <c r="F252" i="10"/>
  <c r="F251" i="10" s="1"/>
  <c r="Z258" i="10"/>
  <c r="L257" i="10"/>
  <c r="AA265" i="10"/>
  <c r="Y265" i="10"/>
  <c r="T264" i="10"/>
  <c r="Q271" i="10"/>
  <c r="AA271" i="10" s="1"/>
  <c r="Q272" i="10"/>
  <c r="G242" i="10"/>
  <c r="Y246" i="10"/>
  <c r="P246" i="10"/>
  <c r="P245" i="10" s="1"/>
  <c r="X246" i="10"/>
  <c r="L245" i="10"/>
  <c r="AA255" i="10"/>
  <c r="X255" i="10"/>
  <c r="Q254" i="10"/>
  <c r="Z265" i="10"/>
  <c r="V264" i="10"/>
  <c r="Z287" i="10"/>
  <c r="Y298" i="10"/>
  <c r="P298" i="10"/>
  <c r="P297" i="10" s="1"/>
  <c r="P296" i="10" s="1"/>
  <c r="P295" i="10" s="1"/>
  <c r="X298" i="10"/>
  <c r="Z298" i="10"/>
  <c r="L297" i="10"/>
  <c r="R298" i="10"/>
  <c r="R297" i="10" s="1"/>
  <c r="R296" i="10" s="1"/>
  <c r="R295" i="10" s="1"/>
  <c r="I252" i="10"/>
  <c r="I251" i="10" s="1"/>
  <c r="Z256" i="10"/>
  <c r="R256" i="10"/>
  <c r="R255" i="10" s="1"/>
  <c r="R254" i="10" s="1"/>
  <c r="R253" i="10" s="1"/>
  <c r="R252" i="10" s="1"/>
  <c r="R251" i="10" s="1"/>
  <c r="Y256" i="10"/>
  <c r="P256" i="10"/>
  <c r="P255" i="10" s="1"/>
  <c r="P254" i="10" s="1"/>
  <c r="P253" i="10" s="1"/>
  <c r="P252" i="10" s="1"/>
  <c r="P251" i="10" s="1"/>
  <c r="L255" i="10"/>
  <c r="S270" i="10"/>
  <c r="S267" i="10" s="1"/>
  <c r="Z283" i="10"/>
  <c r="AB283" i="10"/>
  <c r="V280" i="10"/>
  <c r="AA248" i="10"/>
  <c r="T247" i="10"/>
  <c r="Y248" i="10"/>
  <c r="K249" i="10"/>
  <c r="G248" i="10"/>
  <c r="Y250" i="10"/>
  <c r="P250" i="10"/>
  <c r="P249" i="10" s="1"/>
  <c r="P248" i="10" s="1"/>
  <c r="P247" i="10" s="1"/>
  <c r="X250" i="10"/>
  <c r="K259" i="10"/>
  <c r="G258" i="10"/>
  <c r="X274" i="10"/>
  <c r="Q273" i="10"/>
  <c r="AA273" i="10" s="1"/>
  <c r="K277" i="10"/>
  <c r="Y258" i="10"/>
  <c r="Y259" i="10"/>
  <c r="AA259" i="10"/>
  <c r="K264" i="10"/>
  <c r="AA274" i="10"/>
  <c r="Q295" i="10"/>
  <c r="AA296" i="10"/>
  <c r="I295" i="10"/>
  <c r="I270" i="10" s="1"/>
  <c r="I267" i="10" s="1"/>
  <c r="K296" i="10"/>
  <c r="AA301" i="10"/>
  <c r="T300" i="10"/>
  <c r="Y301" i="10"/>
  <c r="Y282" i="10"/>
  <c r="T279" i="10"/>
  <c r="T257" i="10"/>
  <c r="G272" i="10"/>
  <c r="K275" i="10"/>
  <c r="G274" i="10"/>
  <c r="V274" i="10"/>
  <c r="Z275" i="10"/>
  <c r="Z276" i="10"/>
  <c r="R276" i="10"/>
  <c r="R275" i="10" s="1"/>
  <c r="R274" i="10" s="1"/>
  <c r="R273" i="10" s="1"/>
  <c r="Y276" i="10"/>
  <c r="P276" i="10"/>
  <c r="P275" i="10" s="1"/>
  <c r="P274" i="10" s="1"/>
  <c r="P273" i="10" s="1"/>
  <c r="P270" i="10" s="1"/>
  <c r="P267" i="10" s="1"/>
  <c r="G281" i="10"/>
  <c r="V281" i="10"/>
  <c r="X287" i="10"/>
  <c r="X260" i="10"/>
  <c r="Y260" i="10"/>
  <c r="AA281" i="10"/>
  <c r="AB282" i="10"/>
  <c r="Z282" i="10"/>
  <c r="V279" i="10"/>
  <c r="V299" i="10"/>
  <c r="AB300" i="10"/>
  <c r="I280" i="10"/>
  <c r="I277" i="10" s="1"/>
  <c r="J282" i="10"/>
  <c r="Z285" i="10"/>
  <c r="L286" i="10"/>
  <c r="Y292" i="10"/>
  <c r="P292" i="10"/>
  <c r="P286" i="10" s="1"/>
  <c r="P280" i="10" s="1"/>
  <c r="P277" i="10" s="1"/>
  <c r="X292" i="10"/>
  <c r="AA295" i="10"/>
  <c r="Z297" i="10"/>
  <c r="V296" i="10"/>
  <c r="AB301" i="10"/>
  <c r="AA280" i="10"/>
  <c r="X284" i="10"/>
  <c r="AB285" i="10"/>
  <c r="Y288" i="10"/>
  <c r="K297" i="10"/>
  <c r="K301" i="10"/>
  <c r="Y283" i="10"/>
  <c r="Z302" i="10"/>
  <c r="R302" i="10"/>
  <c r="R301" i="10" s="1"/>
  <c r="R300" i="10" s="1"/>
  <c r="R299" i="10" s="1"/>
  <c r="X302" i="10"/>
  <c r="L301" i="10"/>
  <c r="X301" i="10" s="1"/>
  <c r="AA287" i="10"/>
  <c r="Y287" i="10"/>
  <c r="Y290" i="10"/>
  <c r="P290" i="10"/>
  <c r="P284" i="10" s="1"/>
  <c r="P281" i="10" s="1"/>
  <c r="P278" i="10" s="1"/>
  <c r="P271" i="10" s="1"/>
  <c r="P268" i="10" s="1"/>
  <c r="P121" i="10" s="1"/>
  <c r="L284" i="10"/>
  <c r="X290" i="10"/>
  <c r="Y297" i="10"/>
  <c r="G299" i="10"/>
  <c r="K299" i="10" s="1"/>
  <c r="K300" i="10"/>
  <c r="Q300" i="10"/>
  <c r="P302" i="10"/>
  <c r="P301" i="10" s="1"/>
  <c r="P300" i="10" s="1"/>
  <c r="P299" i="10" s="1"/>
  <c r="R289" i="10"/>
  <c r="R283" i="10" s="1"/>
  <c r="R280" i="10" s="1"/>
  <c r="R277" i="10" s="1"/>
  <c r="R291" i="10"/>
  <c r="R285" i="10" s="1"/>
  <c r="R282" i="10" s="1"/>
  <c r="R279" i="10" s="1"/>
  <c r="R272" i="10" s="1"/>
  <c r="R269" i="10" s="1"/>
  <c r="R293" i="10"/>
  <c r="R287" i="10" s="1"/>
  <c r="R281" i="10" s="1"/>
  <c r="R278" i="10" s="1"/>
  <c r="R271" i="10" s="1"/>
  <c r="R268" i="10" s="1"/>
  <c r="R121" i="10" s="1"/>
  <c r="R294" i="10"/>
  <c r="R288" i="10" s="1"/>
  <c r="L282" i="10"/>
  <c r="F11" i="8"/>
  <c r="F10" i="8" s="1"/>
  <c r="F102" i="8"/>
  <c r="G17" i="8"/>
  <c r="G11" i="8" s="1"/>
  <c r="G10" i="8" s="1"/>
  <c r="G49" i="8"/>
  <c r="K20" i="8"/>
  <c r="H19" i="8"/>
  <c r="J30" i="8"/>
  <c r="K33" i="8"/>
  <c r="K32" i="8"/>
  <c r="H31" i="8"/>
  <c r="K39" i="8"/>
  <c r="K67" i="8"/>
  <c r="H66" i="8"/>
  <c r="K26" i="8"/>
  <c r="K47" i="8"/>
  <c r="H45" i="8"/>
  <c r="J80" i="8"/>
  <c r="J85" i="8"/>
  <c r="K100" i="8"/>
  <c r="K15" i="8"/>
  <c r="H14" i="8"/>
  <c r="K60" i="8"/>
  <c r="K35" i="8"/>
  <c r="J59" i="8"/>
  <c r="J70" i="8"/>
  <c r="K97" i="8"/>
  <c r="H96" i="8"/>
  <c r="K19" i="8"/>
  <c r="J18" i="8"/>
  <c r="K21" i="8"/>
  <c r="K36" i="8"/>
  <c r="H35" i="8"/>
  <c r="K55" i="8"/>
  <c r="H54" i="8"/>
  <c r="K77" i="8"/>
  <c r="H76" i="8"/>
  <c r="K89" i="8"/>
  <c r="H88" i="8"/>
  <c r="K92" i="8"/>
  <c r="H46" i="8"/>
  <c r="H21" i="8"/>
  <c r="H26" i="8"/>
  <c r="H33" i="8"/>
  <c r="H39" i="8"/>
  <c r="H60" i="8"/>
  <c r="H72" i="8"/>
  <c r="H82" i="8"/>
  <c r="H92" i="8"/>
  <c r="H100" i="8"/>
  <c r="L10" i="7"/>
  <c r="L9" i="7" s="1"/>
  <c r="L8" i="7" s="1"/>
  <c r="L24" i="7"/>
  <c r="H95" i="7"/>
  <c r="N96" i="7"/>
  <c r="F50" i="7"/>
  <c r="F106" i="7"/>
  <c r="F104" i="7" s="1"/>
  <c r="O24" i="7"/>
  <c r="O45" i="7"/>
  <c r="K44" i="7"/>
  <c r="L51" i="7"/>
  <c r="O85" i="7"/>
  <c r="H100" i="7"/>
  <c r="N118" i="7"/>
  <c r="O118" i="7"/>
  <c r="N15" i="7"/>
  <c r="N27" i="7"/>
  <c r="L54" i="7"/>
  <c r="L52" i="7" s="1"/>
  <c r="L49" i="7" s="1"/>
  <c r="K75" i="7"/>
  <c r="M85" i="7"/>
  <c r="J112" i="7"/>
  <c r="G116" i="7"/>
  <c r="G114" i="7" s="1"/>
  <c r="G112" i="7" s="1"/>
  <c r="G111" i="7" s="1"/>
  <c r="H120" i="7"/>
  <c r="G124" i="7"/>
  <c r="G123" i="7" s="1"/>
  <c r="G122" i="7" s="1"/>
  <c r="H125" i="7"/>
  <c r="M129" i="7"/>
  <c r="N129" i="7"/>
  <c r="H128" i="7"/>
  <c r="M59" i="7"/>
  <c r="N59" i="7"/>
  <c r="H58" i="7"/>
  <c r="O116" i="7"/>
  <c r="K114" i="7"/>
  <c r="N12" i="7"/>
  <c r="M28" i="7"/>
  <c r="N28" i="7"/>
  <c r="O31" i="7"/>
  <c r="N42" i="7"/>
  <c r="M42" i="7"/>
  <c r="H41" i="7"/>
  <c r="M63" i="7"/>
  <c r="N63" i="7"/>
  <c r="H62" i="7"/>
  <c r="M72" i="7"/>
  <c r="J71" i="7"/>
  <c r="J76" i="7"/>
  <c r="M101" i="7"/>
  <c r="K10" i="7"/>
  <c r="N22" i="7"/>
  <c r="M27" i="7"/>
  <c r="M58" i="7"/>
  <c r="J57" i="7"/>
  <c r="K71" i="7"/>
  <c r="O72" i="7"/>
  <c r="N72" i="7"/>
  <c r="K84" i="7"/>
  <c r="L89" i="7"/>
  <c r="L88" i="7" s="1"/>
  <c r="J109" i="7"/>
  <c r="O110" i="7"/>
  <c r="K115" i="7"/>
  <c r="M121" i="7"/>
  <c r="H118" i="7"/>
  <c r="N121" i="7"/>
  <c r="J127" i="7"/>
  <c r="O128" i="7"/>
  <c r="M30" i="7"/>
  <c r="N30" i="7"/>
  <c r="J9" i="7"/>
  <c r="N11" i="7"/>
  <c r="K55" i="7"/>
  <c r="O57" i="7"/>
  <c r="J61" i="7"/>
  <c r="H64" i="7"/>
  <c r="M66" i="7"/>
  <c r="J65" i="7"/>
  <c r="H85" i="7"/>
  <c r="M86" i="7"/>
  <c r="O109" i="7"/>
  <c r="M97" i="7"/>
  <c r="N97" i="7"/>
  <c r="M29" i="7"/>
  <c r="N29" i="7"/>
  <c r="H45" i="7"/>
  <c r="O61" i="7"/>
  <c r="O66" i="7"/>
  <c r="N66" i="7"/>
  <c r="K65" i="7"/>
  <c r="J98" i="7"/>
  <c r="M117" i="7"/>
  <c r="O80" i="7"/>
  <c r="N91" i="7"/>
  <c r="K90" i="7"/>
  <c r="J113" i="7"/>
  <c r="M118" i="7"/>
  <c r="M32" i="7"/>
  <c r="M33" i="7"/>
  <c r="M67" i="7"/>
  <c r="N73" i="7"/>
  <c r="F79" i="7"/>
  <c r="F78" i="7" s="1"/>
  <c r="F77" i="7" s="1"/>
  <c r="F75" i="7" s="1"/>
  <c r="F51" i="7" s="1"/>
  <c r="N81" i="7"/>
  <c r="H80" i="7"/>
  <c r="M96" i="7"/>
  <c r="J95" i="7"/>
  <c r="L114" i="7"/>
  <c r="L112" i="7" s="1"/>
  <c r="L106" i="7" s="1"/>
  <c r="L104" i="7" s="1"/>
  <c r="L50" i="7" s="1"/>
  <c r="H31" i="7"/>
  <c r="G79" i="7"/>
  <c r="G78" i="7" s="1"/>
  <c r="G77" i="7" s="1"/>
  <c r="G75" i="7" s="1"/>
  <c r="G51" i="7" s="1"/>
  <c r="N82" i="7"/>
  <c r="N92" i="7"/>
  <c r="N119" i="7"/>
  <c r="M119" i="7"/>
  <c r="H72" i="7"/>
  <c r="J78" i="7"/>
  <c r="M91" i="7"/>
  <c r="J90" i="7"/>
  <c r="N102" i="7"/>
  <c r="K101" i="7"/>
  <c r="K123" i="7"/>
  <c r="N128" i="7"/>
  <c r="Z20" i="6"/>
  <c r="R20" i="6"/>
  <c r="P20" i="6"/>
  <c r="Y20" i="6"/>
  <c r="X20" i="6"/>
  <c r="F8" i="6"/>
  <c r="Z97" i="6"/>
  <c r="R97" i="6"/>
  <c r="Y97" i="6"/>
  <c r="P97" i="6"/>
  <c r="X97" i="6"/>
  <c r="L95" i="6"/>
  <c r="Y15" i="6"/>
  <c r="P15" i="6"/>
  <c r="R15" i="6"/>
  <c r="Z15" i="6"/>
  <c r="X15" i="6"/>
  <c r="X16" i="6"/>
  <c r="Y16" i="6"/>
  <c r="R16" i="6"/>
  <c r="Z16" i="6"/>
  <c r="P16" i="6"/>
  <c r="P31" i="6"/>
  <c r="P30" i="6" s="1"/>
  <c r="Y33" i="6"/>
  <c r="P33" i="6"/>
  <c r="X33" i="6"/>
  <c r="Z33" i="6"/>
  <c r="R33" i="6"/>
  <c r="X34" i="6"/>
  <c r="Z34" i="6"/>
  <c r="P34" i="6"/>
  <c r="Y34" i="6"/>
  <c r="R34" i="6"/>
  <c r="X39" i="6"/>
  <c r="Y21" i="6"/>
  <c r="P21" i="6"/>
  <c r="X21" i="6"/>
  <c r="R21" i="6"/>
  <c r="Z21" i="6"/>
  <c r="X51" i="6"/>
  <c r="U45" i="6"/>
  <c r="Z13" i="6"/>
  <c r="R13" i="6"/>
  <c r="Y13" i="6"/>
  <c r="P13" i="6"/>
  <c r="L12" i="6"/>
  <c r="X13" i="6"/>
  <c r="Y23" i="6"/>
  <c r="P23" i="6"/>
  <c r="Z23" i="6"/>
  <c r="L22" i="6"/>
  <c r="R23" i="6"/>
  <c r="X23" i="6"/>
  <c r="Z84" i="6"/>
  <c r="R84" i="6"/>
  <c r="Y84" i="6"/>
  <c r="P84" i="6"/>
  <c r="X84" i="6"/>
  <c r="H10" i="6"/>
  <c r="H9" i="6" s="1"/>
  <c r="H8" i="6" s="1"/>
  <c r="K11" i="6"/>
  <c r="Z19" i="6"/>
  <c r="R19" i="6"/>
  <c r="Y19" i="6"/>
  <c r="P19" i="6"/>
  <c r="X19" i="6"/>
  <c r="X130" i="6"/>
  <c r="L129" i="6"/>
  <c r="R130" i="6"/>
  <c r="R129" i="6" s="1"/>
  <c r="R128" i="6" s="1"/>
  <c r="R127" i="6" s="1"/>
  <c r="P130" i="6"/>
  <c r="P129" i="6" s="1"/>
  <c r="P128" i="6" s="1"/>
  <c r="P127" i="6" s="1"/>
  <c r="P118" i="6" s="1"/>
  <c r="P117" i="6" s="1"/>
  <c r="Y130" i="6"/>
  <c r="Z130" i="6"/>
  <c r="Q9" i="6"/>
  <c r="U40" i="6"/>
  <c r="U39" i="6" s="1"/>
  <c r="U38" i="6" s="1"/>
  <c r="U8" i="6" s="1"/>
  <c r="W10" i="6"/>
  <c r="W9" i="6" s="1"/>
  <c r="AB30" i="6"/>
  <c r="V10" i="6"/>
  <c r="Z73" i="6"/>
  <c r="R73" i="6"/>
  <c r="Y73" i="6"/>
  <c r="P73" i="6"/>
  <c r="X73" i="6"/>
  <c r="J118" i="6"/>
  <c r="J117" i="6" s="1"/>
  <c r="X32" i="6"/>
  <c r="V40" i="6"/>
  <c r="Z43" i="6"/>
  <c r="X54" i="6"/>
  <c r="Y54" i="6"/>
  <c r="P54" i="6"/>
  <c r="X67" i="6"/>
  <c r="Y67" i="6"/>
  <c r="P67" i="6"/>
  <c r="Z75" i="6"/>
  <c r="R75" i="6"/>
  <c r="Y75" i="6"/>
  <c r="P75" i="6"/>
  <c r="Y92" i="6"/>
  <c r="P88" i="6"/>
  <c r="P98" i="6"/>
  <c r="P7" i="6" s="1"/>
  <c r="Y102" i="6"/>
  <c r="K120" i="6"/>
  <c r="G119" i="6"/>
  <c r="K149" i="6"/>
  <c r="G148" i="6"/>
  <c r="Y210" i="6"/>
  <c r="P210" i="6"/>
  <c r="P209" i="6" s="1"/>
  <c r="P208" i="6" s="1"/>
  <c r="P207" i="6" s="1"/>
  <c r="X210" i="6"/>
  <c r="R210" i="6"/>
  <c r="R209" i="6" s="1"/>
  <c r="R208" i="6" s="1"/>
  <c r="R207" i="6" s="1"/>
  <c r="Z210" i="6"/>
  <c r="X42" i="6"/>
  <c r="R17" i="6"/>
  <c r="P18" i="6"/>
  <c r="Y18" i="6"/>
  <c r="X25" i="6"/>
  <c r="L31" i="6"/>
  <c r="Y31" i="6" s="1"/>
  <c r="X37" i="6"/>
  <c r="G40" i="6"/>
  <c r="K41" i="6"/>
  <c r="P42" i="6"/>
  <c r="P41" i="6" s="1"/>
  <c r="Z42" i="6"/>
  <c r="T46" i="6"/>
  <c r="K47" i="6"/>
  <c r="L51" i="6"/>
  <c r="Y51" i="6" s="1"/>
  <c r="O62" i="6"/>
  <c r="X68" i="6"/>
  <c r="Y68" i="6"/>
  <c r="AB70" i="6"/>
  <c r="X79" i="6"/>
  <c r="Y79" i="6"/>
  <c r="V62" i="6"/>
  <c r="R81" i="6"/>
  <c r="Y83" i="6"/>
  <c r="P83" i="6"/>
  <c r="X83" i="6"/>
  <c r="L81" i="6"/>
  <c r="Z81" i="6" s="1"/>
  <c r="Z83" i="6"/>
  <c r="R83" i="6"/>
  <c r="R88" i="6"/>
  <c r="Z96" i="6"/>
  <c r="R96" i="6"/>
  <c r="R95" i="6" s="1"/>
  <c r="R94" i="6" s="1"/>
  <c r="R93" i="6" s="1"/>
  <c r="R89" i="6" s="1"/>
  <c r="Y96" i="6"/>
  <c r="P96" i="6"/>
  <c r="N98" i="6"/>
  <c r="N7" i="6" s="1"/>
  <c r="N88" i="6"/>
  <c r="X101" i="6"/>
  <c r="Y101" i="6"/>
  <c r="K103" i="6"/>
  <c r="G102" i="6"/>
  <c r="K102" i="6" s="1"/>
  <c r="V120" i="6"/>
  <c r="S118" i="6"/>
  <c r="S117" i="6" s="1"/>
  <c r="K132" i="6"/>
  <c r="G131" i="6"/>
  <c r="K131" i="6" s="1"/>
  <c r="G140" i="6"/>
  <c r="K141" i="6"/>
  <c r="Z145" i="6"/>
  <c r="Z162" i="6"/>
  <c r="R162" i="6"/>
  <c r="R161" i="6" s="1"/>
  <c r="R160" i="6" s="1"/>
  <c r="R159" i="6" s="1"/>
  <c r="Y162" i="6"/>
  <c r="P162" i="6"/>
  <c r="P161" i="6" s="1"/>
  <c r="P160" i="6" s="1"/>
  <c r="P159" i="6" s="1"/>
  <c r="X162" i="6"/>
  <c r="L161" i="6"/>
  <c r="K163" i="6"/>
  <c r="V164" i="6"/>
  <c r="K179" i="6"/>
  <c r="AA288" i="6"/>
  <c r="T287" i="6"/>
  <c r="AA39" i="6"/>
  <c r="V45" i="6"/>
  <c r="Y53" i="6"/>
  <c r="P53" i="6"/>
  <c r="X53" i="6"/>
  <c r="Z53" i="6"/>
  <c r="R53" i="6"/>
  <c r="G61" i="6"/>
  <c r="Z86" i="6"/>
  <c r="R86" i="6"/>
  <c r="Y86" i="6"/>
  <c r="P86" i="6"/>
  <c r="X86" i="6"/>
  <c r="X18" i="6"/>
  <c r="N118" i="6"/>
  <c r="N117" i="6" s="1"/>
  <c r="Z147" i="6"/>
  <c r="V151" i="6"/>
  <c r="Z152" i="6"/>
  <c r="K159" i="6"/>
  <c r="G10" i="6"/>
  <c r="AA11" i="6"/>
  <c r="K12" i="6"/>
  <c r="Z14" i="6"/>
  <c r="R14" i="6"/>
  <c r="X14" i="6"/>
  <c r="R18" i="6"/>
  <c r="Z18" i="6"/>
  <c r="X24" i="6"/>
  <c r="Y24" i="6"/>
  <c r="P25" i="6"/>
  <c r="Y25" i="6"/>
  <c r="Y29" i="6"/>
  <c r="P29" i="6"/>
  <c r="X29" i="6"/>
  <c r="P37" i="6"/>
  <c r="Y37" i="6"/>
  <c r="R42" i="6"/>
  <c r="R41" i="6" s="1"/>
  <c r="Y43" i="6"/>
  <c r="I45" i="6"/>
  <c r="I38" i="6" s="1"/>
  <c r="I8" i="6" s="1"/>
  <c r="I295" i="6" s="1"/>
  <c r="AB47" i="6"/>
  <c r="W46" i="6"/>
  <c r="AA51" i="6"/>
  <c r="Z52" i="6"/>
  <c r="R52" i="6"/>
  <c r="R51" i="6" s="1"/>
  <c r="Y52" i="6"/>
  <c r="P52" i="6"/>
  <c r="X59" i="6"/>
  <c r="Y59" i="6"/>
  <c r="P59" i="6"/>
  <c r="Y60" i="6"/>
  <c r="P60" i="6"/>
  <c r="X60" i="6"/>
  <c r="Z60" i="6"/>
  <c r="R60" i="6"/>
  <c r="X63" i="6"/>
  <c r="L63" i="6"/>
  <c r="X64" i="6"/>
  <c r="Y64" i="6"/>
  <c r="X74" i="6"/>
  <c r="Z76" i="6"/>
  <c r="R76" i="6"/>
  <c r="Y76" i="6"/>
  <c r="P76" i="6"/>
  <c r="X76" i="6"/>
  <c r="Y77" i="6"/>
  <c r="P77" i="6"/>
  <c r="X77" i="6"/>
  <c r="Z77" i="6"/>
  <c r="R77" i="6"/>
  <c r="Q89" i="6"/>
  <c r="W89" i="6"/>
  <c r="K99" i="6"/>
  <c r="G98" i="6"/>
  <c r="U98" i="6"/>
  <c r="U7" i="6" s="1"/>
  <c r="U88" i="6"/>
  <c r="X102" i="6"/>
  <c r="Y103" i="6"/>
  <c r="T127" i="6"/>
  <c r="AA128" i="6"/>
  <c r="Y129" i="6"/>
  <c r="AA129" i="6"/>
  <c r="X142" i="6"/>
  <c r="L141" i="6"/>
  <c r="R142" i="6"/>
  <c r="R141" i="6" s="1"/>
  <c r="R140" i="6" s="1"/>
  <c r="R139" i="6" s="1"/>
  <c r="P142" i="6"/>
  <c r="P141" i="6" s="1"/>
  <c r="P140" i="6" s="1"/>
  <c r="P139" i="6" s="1"/>
  <c r="G151" i="6"/>
  <c r="K151" i="6" s="1"/>
  <c r="K152" i="6"/>
  <c r="Q160" i="6"/>
  <c r="AA161" i="6"/>
  <c r="X161" i="6"/>
  <c r="L230" i="6"/>
  <c r="X231" i="6"/>
  <c r="Y231" i="6"/>
  <c r="Z231" i="6"/>
  <c r="Z32" i="6"/>
  <c r="R32" i="6"/>
  <c r="Z41" i="6"/>
  <c r="O45" i="6"/>
  <c r="O38" i="6" s="1"/>
  <c r="O8" i="6" s="1"/>
  <c r="O295" i="6" s="1"/>
  <c r="X56" i="6"/>
  <c r="Y56" i="6"/>
  <c r="P56" i="6"/>
  <c r="P70" i="6"/>
  <c r="X92" i="6"/>
  <c r="T98" i="6"/>
  <c r="AA99" i="6"/>
  <c r="T88" i="6"/>
  <c r="T105" i="6"/>
  <c r="W118" i="6"/>
  <c r="W117" i="6" s="1"/>
  <c r="W114" i="6" s="1"/>
  <c r="G128" i="6"/>
  <c r="K129" i="6"/>
  <c r="J180" i="6"/>
  <c r="J179" i="6" s="1"/>
  <c r="K181" i="6"/>
  <c r="X31" i="6"/>
  <c r="Y32" i="6"/>
  <c r="N38" i="6"/>
  <c r="N8" i="6" s="1"/>
  <c r="Y42" i="6"/>
  <c r="R54" i="6"/>
  <c r="R56" i="6"/>
  <c r="X57" i="6"/>
  <c r="Y57" i="6"/>
  <c r="P57" i="6"/>
  <c r="R67" i="6"/>
  <c r="Y85" i="6"/>
  <c r="P85" i="6"/>
  <c r="X85" i="6"/>
  <c r="Z85" i="6"/>
  <c r="R85" i="6"/>
  <c r="G90" i="6"/>
  <c r="K91" i="6"/>
  <c r="P92" i="6"/>
  <c r="P91" i="6" s="1"/>
  <c r="P90" i="6" s="1"/>
  <c r="Z92" i="6"/>
  <c r="T108" i="6"/>
  <c r="Q135" i="6"/>
  <c r="Y14" i="6"/>
  <c r="Z24" i="6"/>
  <c r="R25" i="6"/>
  <c r="X27" i="6"/>
  <c r="Z28" i="6"/>
  <c r="R28" i="6"/>
  <c r="X28" i="6"/>
  <c r="J30" i="6"/>
  <c r="K30" i="6" s="1"/>
  <c r="AA31" i="6"/>
  <c r="T30" i="6"/>
  <c r="AB31" i="6"/>
  <c r="X36" i="6"/>
  <c r="R37" i="6"/>
  <c r="Y39" i="6"/>
  <c r="AB43" i="6"/>
  <c r="L47" i="6"/>
  <c r="X48" i="6"/>
  <c r="Y48" i="6"/>
  <c r="X50" i="6"/>
  <c r="R50" i="6"/>
  <c r="R47" i="6" s="1"/>
  <c r="Y50" i="6"/>
  <c r="Z51" i="6"/>
  <c r="R59" i="6"/>
  <c r="Y63" i="6"/>
  <c r="P64" i="6"/>
  <c r="P63" i="6" s="1"/>
  <c r="Z64" i="6"/>
  <c r="X66" i="6"/>
  <c r="Y66" i="6"/>
  <c r="K70" i="6"/>
  <c r="X70" i="6"/>
  <c r="AA70" i="6"/>
  <c r="Y74" i="6"/>
  <c r="W74" i="6"/>
  <c r="W62" i="6" s="1"/>
  <c r="G94" i="6"/>
  <c r="K95" i="6"/>
  <c r="H98" i="6"/>
  <c r="H7" i="6" s="1"/>
  <c r="H88" i="6"/>
  <c r="K88" i="6" s="1"/>
  <c r="K107" i="6"/>
  <c r="Z111" i="6"/>
  <c r="R111" i="6"/>
  <c r="R110" i="6" s="1"/>
  <c r="R109" i="6" s="1"/>
  <c r="R107" i="6" s="1"/>
  <c r="R105" i="6" s="1"/>
  <c r="X111" i="6"/>
  <c r="L110" i="6"/>
  <c r="Y111" i="6"/>
  <c r="K112" i="6"/>
  <c r="G108" i="6"/>
  <c r="X113" i="6"/>
  <c r="R113" i="6"/>
  <c r="R112" i="6" s="1"/>
  <c r="R108" i="6" s="1"/>
  <c r="R106" i="6" s="1"/>
  <c r="Z113" i="6"/>
  <c r="P113" i="6"/>
  <c r="P112" i="6" s="1"/>
  <c r="P108" i="6" s="1"/>
  <c r="P106" i="6" s="1"/>
  <c r="Y113" i="6"/>
  <c r="L112" i="6"/>
  <c r="U118" i="6"/>
  <c r="U117" i="6" s="1"/>
  <c r="U114" i="6" s="1"/>
  <c r="K121" i="6"/>
  <c r="V132" i="6"/>
  <c r="Z133" i="6"/>
  <c r="L200" i="6"/>
  <c r="Z201" i="6"/>
  <c r="Q215" i="6"/>
  <c r="Y55" i="6"/>
  <c r="P55" i="6"/>
  <c r="X55" i="6"/>
  <c r="Z55" i="6"/>
  <c r="R55" i="6"/>
  <c r="L144" i="6"/>
  <c r="P40" i="6"/>
  <c r="P39" i="6" s="1"/>
  <c r="P14" i="6"/>
  <c r="R24" i="6"/>
  <c r="P27" i="6"/>
  <c r="Y28" i="6"/>
  <c r="R29" i="6"/>
  <c r="P36" i="6"/>
  <c r="Y40" i="6"/>
  <c r="Z44" i="6"/>
  <c r="R44" i="6"/>
  <c r="R43" i="6" s="1"/>
  <c r="R40" i="6" s="1"/>
  <c r="R39" i="6" s="1"/>
  <c r="X44" i="6"/>
  <c r="J45" i="6"/>
  <c r="J38" i="6" s="1"/>
  <c r="P48" i="6"/>
  <c r="P47" i="6" s="1"/>
  <c r="Z48" i="6"/>
  <c r="Z54" i="6"/>
  <c r="Z56" i="6"/>
  <c r="S58" i="6"/>
  <c r="S46" i="6" s="1"/>
  <c r="S45" i="6" s="1"/>
  <c r="S38" i="6" s="1"/>
  <c r="S8" i="6" s="1"/>
  <c r="T62" i="6"/>
  <c r="I62" i="6"/>
  <c r="K62" i="6" s="1"/>
  <c r="U62" i="6"/>
  <c r="R64" i="6"/>
  <c r="R63" i="6" s="1"/>
  <c r="P66" i="6"/>
  <c r="Z66" i="6"/>
  <c r="Z67" i="6"/>
  <c r="X69" i="6"/>
  <c r="Y69" i="6"/>
  <c r="L70" i="6"/>
  <c r="Y70" i="6" s="1"/>
  <c r="X71" i="6"/>
  <c r="Y71" i="6"/>
  <c r="Z72" i="6"/>
  <c r="R72" i="6"/>
  <c r="R70" i="6" s="1"/>
  <c r="Y72" i="6"/>
  <c r="P72" i="6"/>
  <c r="X75" i="6"/>
  <c r="K81" i="6"/>
  <c r="W81" i="6"/>
  <c r="Z87" i="6"/>
  <c r="R87" i="6"/>
  <c r="Y87" i="6"/>
  <c r="P87" i="6"/>
  <c r="V89" i="6"/>
  <c r="L91" i="6"/>
  <c r="AA94" i="6"/>
  <c r="U95" i="6"/>
  <c r="U94" i="6" s="1"/>
  <c r="U93" i="6" s="1"/>
  <c r="U89" i="6" s="1"/>
  <c r="X100" i="6"/>
  <c r="L99" i="6"/>
  <c r="Y100" i="6"/>
  <c r="Z102" i="6"/>
  <c r="Q105" i="6"/>
  <c r="K110" i="6"/>
  <c r="P111" i="6"/>
  <c r="P110" i="6" s="1"/>
  <c r="P109" i="6" s="1"/>
  <c r="P107" i="6" s="1"/>
  <c r="P105" i="6" s="1"/>
  <c r="F118" i="6"/>
  <c r="F117" i="6" s="1"/>
  <c r="Q123" i="6"/>
  <c r="AA136" i="6"/>
  <c r="T139" i="6"/>
  <c r="AA140" i="6"/>
  <c r="Y141" i="6"/>
  <c r="AA141" i="6"/>
  <c r="Z158" i="6"/>
  <c r="R158" i="6"/>
  <c r="R157" i="6" s="1"/>
  <c r="R156" i="6" s="1"/>
  <c r="R155" i="6" s="1"/>
  <c r="X158" i="6"/>
  <c r="L157" i="6"/>
  <c r="X157" i="6" s="1"/>
  <c r="Y158" i="6"/>
  <c r="L172" i="6"/>
  <c r="Z173" i="6"/>
  <c r="X173" i="6"/>
  <c r="T180" i="6"/>
  <c r="AA181" i="6"/>
  <c r="L209" i="6"/>
  <c r="Q234" i="6"/>
  <c r="AA241" i="6"/>
  <c r="AB51" i="6"/>
  <c r="AB94" i="6"/>
  <c r="X103" i="6"/>
  <c r="X122" i="6"/>
  <c r="L121" i="6"/>
  <c r="R122" i="6"/>
  <c r="R121" i="6" s="1"/>
  <c r="R120" i="6" s="1"/>
  <c r="R119" i="6" s="1"/>
  <c r="Z122" i="6"/>
  <c r="X134" i="6"/>
  <c r="L133" i="6"/>
  <c r="R134" i="6"/>
  <c r="R133" i="6" s="1"/>
  <c r="R132" i="6" s="1"/>
  <c r="R131" i="6" s="1"/>
  <c r="Z134" i="6"/>
  <c r="L168" i="6"/>
  <c r="I204" i="6"/>
  <c r="I203" i="6" s="1"/>
  <c r="I118" i="6" s="1"/>
  <c r="I117" i="6" s="1"/>
  <c r="I114" i="6" s="1"/>
  <c r="K205" i="6"/>
  <c r="V207" i="6"/>
  <c r="R65" i="6"/>
  <c r="G105" i="6"/>
  <c r="K105" i="6" s="1"/>
  <c r="G123" i="6"/>
  <c r="K123" i="6" s="1"/>
  <c r="AA123" i="6"/>
  <c r="G135" i="6"/>
  <c r="K135" i="6" s="1"/>
  <c r="T144" i="6"/>
  <c r="Y145" i="6"/>
  <c r="L152" i="6"/>
  <c r="X152" i="6" s="1"/>
  <c r="AA163" i="6"/>
  <c r="K176" i="6"/>
  <c r="G175" i="6"/>
  <c r="K175" i="6" s="1"/>
  <c r="Y177" i="6"/>
  <c r="T176" i="6"/>
  <c r="AA177" i="6"/>
  <c r="V188" i="6"/>
  <c r="Y202" i="6"/>
  <c r="P202" i="6"/>
  <c r="P201" i="6" s="1"/>
  <c r="P200" i="6" s="1"/>
  <c r="P199" i="6" s="1"/>
  <c r="X202" i="6"/>
  <c r="R202" i="6"/>
  <c r="R201" i="6" s="1"/>
  <c r="R200" i="6" s="1"/>
  <c r="R199" i="6" s="1"/>
  <c r="Z202" i="6"/>
  <c r="Z204" i="6"/>
  <c r="L203" i="6"/>
  <c r="Z203" i="6" s="1"/>
  <c r="AB211" i="6"/>
  <c r="Q211" i="6"/>
  <c r="T246" i="6"/>
  <c r="X126" i="6"/>
  <c r="L125" i="6"/>
  <c r="R126" i="6"/>
  <c r="R125" i="6" s="1"/>
  <c r="R124" i="6" s="1"/>
  <c r="R123" i="6" s="1"/>
  <c r="Z126" i="6"/>
  <c r="X138" i="6"/>
  <c r="L137" i="6"/>
  <c r="R138" i="6"/>
  <c r="R137" i="6" s="1"/>
  <c r="R136" i="6" s="1"/>
  <c r="R135" i="6" s="1"/>
  <c r="Z138" i="6"/>
  <c r="V144" i="6"/>
  <c r="K145" i="6"/>
  <c r="G144" i="6"/>
  <c r="Q147" i="6"/>
  <c r="X147" i="6" s="1"/>
  <c r="Y153" i="6"/>
  <c r="T152" i="6"/>
  <c r="AA153" i="6"/>
  <c r="Y182" i="6"/>
  <c r="P182" i="6"/>
  <c r="P181" i="6" s="1"/>
  <c r="P180" i="6" s="1"/>
  <c r="P179" i="6" s="1"/>
  <c r="Z182" i="6"/>
  <c r="X182" i="6"/>
  <c r="L181" i="6"/>
  <c r="Y181" i="6" s="1"/>
  <c r="Z217" i="6"/>
  <c r="V216" i="6"/>
  <c r="Q46" i="6"/>
  <c r="Q62" i="6"/>
  <c r="T93" i="6"/>
  <c r="AA119" i="6"/>
  <c r="Y122" i="6"/>
  <c r="P126" i="6"/>
  <c r="P125" i="6" s="1"/>
  <c r="P124" i="6" s="1"/>
  <c r="P123" i="6" s="1"/>
  <c r="V127" i="6"/>
  <c r="Z129" i="6"/>
  <c r="AA131" i="6"/>
  <c r="Y133" i="6"/>
  <c r="Y134" i="6"/>
  <c r="P138" i="6"/>
  <c r="P137" i="6" s="1"/>
  <c r="P136" i="6" s="1"/>
  <c r="P135" i="6" s="1"/>
  <c r="V139" i="6"/>
  <c r="Z141" i="6"/>
  <c r="Z154" i="6"/>
  <c r="R154" i="6"/>
  <c r="R153" i="6" s="1"/>
  <c r="R152" i="6" s="1"/>
  <c r="R151" i="6" s="1"/>
  <c r="X154" i="6"/>
  <c r="P154" i="6"/>
  <c r="P153" i="6" s="1"/>
  <c r="P152" i="6" s="1"/>
  <c r="P151" i="6" s="1"/>
  <c r="K156" i="6"/>
  <c r="V155" i="6"/>
  <c r="Y169" i="6"/>
  <c r="Z170" i="6"/>
  <c r="R170" i="6"/>
  <c r="R169" i="6" s="1"/>
  <c r="R168" i="6" s="1"/>
  <c r="R167" i="6" s="1"/>
  <c r="Y170" i="6"/>
  <c r="P170" i="6"/>
  <c r="P169" i="6" s="1"/>
  <c r="P168" i="6" s="1"/>
  <c r="P167" i="6" s="1"/>
  <c r="G171" i="6"/>
  <c r="K171" i="6" s="1"/>
  <c r="Z177" i="6"/>
  <c r="L176" i="6"/>
  <c r="R182" i="6"/>
  <c r="R181" i="6" s="1"/>
  <c r="R180" i="6" s="1"/>
  <c r="R179" i="6" s="1"/>
  <c r="G183" i="6"/>
  <c r="K183" i="6" s="1"/>
  <c r="AA242" i="6"/>
  <c r="Y173" i="6"/>
  <c r="T172" i="6"/>
  <c r="Y178" i="6"/>
  <c r="P178" i="6"/>
  <c r="P177" i="6" s="1"/>
  <c r="P176" i="6" s="1"/>
  <c r="P175" i="6" s="1"/>
  <c r="Z178" i="6"/>
  <c r="X178" i="6"/>
  <c r="T187" i="6"/>
  <c r="Y197" i="6"/>
  <c r="AA197" i="6"/>
  <c r="T196" i="6"/>
  <c r="Y201" i="6"/>
  <c r="AA201" i="6"/>
  <c r="T200" i="6"/>
  <c r="AA211" i="6"/>
  <c r="Y198" i="6"/>
  <c r="P198" i="6"/>
  <c r="P197" i="6" s="1"/>
  <c r="P196" i="6" s="1"/>
  <c r="P195" i="6" s="1"/>
  <c r="X198" i="6"/>
  <c r="L197" i="6"/>
  <c r="Z198" i="6"/>
  <c r="T203" i="6"/>
  <c r="X218" i="6"/>
  <c r="L217" i="6"/>
  <c r="R218" i="6"/>
  <c r="R217" i="6" s="1"/>
  <c r="R216" i="6" s="1"/>
  <c r="R215" i="6" s="1"/>
  <c r="Y218" i="6"/>
  <c r="L219" i="6"/>
  <c r="AA221" i="6"/>
  <c r="Y221" i="6"/>
  <c r="T220" i="6"/>
  <c r="AA239" i="6"/>
  <c r="T236" i="6"/>
  <c r="AB277" i="6"/>
  <c r="Z277" i="6"/>
  <c r="V274" i="6"/>
  <c r="X125" i="6"/>
  <c r="X129" i="6"/>
  <c r="X133" i="6"/>
  <c r="X137" i="6"/>
  <c r="X141" i="6"/>
  <c r="AA149" i="6"/>
  <c r="Y149" i="6"/>
  <c r="T148" i="6"/>
  <c r="Z150" i="6"/>
  <c r="R150" i="6"/>
  <c r="R149" i="6" s="1"/>
  <c r="R148" i="6" s="1"/>
  <c r="R147" i="6" s="1"/>
  <c r="X150" i="6"/>
  <c r="K153" i="6"/>
  <c r="AA157" i="6"/>
  <c r="T156" i="6"/>
  <c r="K160" i="6"/>
  <c r="K164" i="6"/>
  <c r="Z166" i="6"/>
  <c r="R166" i="6"/>
  <c r="R165" i="6" s="1"/>
  <c r="R164" i="6" s="1"/>
  <c r="R163" i="6" s="1"/>
  <c r="Y166" i="6"/>
  <c r="P166" i="6"/>
  <c r="P165" i="6" s="1"/>
  <c r="P164" i="6" s="1"/>
  <c r="P163" i="6" s="1"/>
  <c r="X166" i="6"/>
  <c r="L165" i="6"/>
  <c r="Z165" i="6" s="1"/>
  <c r="AA167" i="6"/>
  <c r="Y174" i="6"/>
  <c r="P174" i="6"/>
  <c r="P173" i="6" s="1"/>
  <c r="P172" i="6" s="1"/>
  <c r="P171" i="6" s="1"/>
  <c r="Z174" i="6"/>
  <c r="X174" i="6"/>
  <c r="K180" i="6"/>
  <c r="Y186" i="6"/>
  <c r="P186" i="6"/>
  <c r="P185" i="6" s="1"/>
  <c r="P184" i="6" s="1"/>
  <c r="P183" i="6" s="1"/>
  <c r="X186" i="6"/>
  <c r="L185" i="6"/>
  <c r="X185" i="6" s="1"/>
  <c r="Z186" i="6"/>
  <c r="H188" i="6"/>
  <c r="H187" i="6" s="1"/>
  <c r="H118" i="6" s="1"/>
  <c r="H117" i="6" s="1"/>
  <c r="H114" i="6" s="1"/>
  <c r="K189" i="6"/>
  <c r="Y190" i="6"/>
  <c r="P190" i="6"/>
  <c r="P189" i="6" s="1"/>
  <c r="P188" i="6" s="1"/>
  <c r="P187" i="6" s="1"/>
  <c r="X190" i="6"/>
  <c r="L189" i="6"/>
  <c r="Z190" i="6"/>
  <c r="R190" i="6"/>
  <c r="R189" i="6" s="1"/>
  <c r="R188" i="6" s="1"/>
  <c r="R187" i="6" s="1"/>
  <c r="T191" i="6"/>
  <c r="R198" i="6"/>
  <c r="R197" i="6" s="1"/>
  <c r="R196" i="6" s="1"/>
  <c r="R195" i="6" s="1"/>
  <c r="K204" i="6"/>
  <c r="G203" i="6"/>
  <c r="K203" i="6" s="1"/>
  <c r="AA216" i="6"/>
  <c r="T215" i="6"/>
  <c r="Y230" i="6"/>
  <c r="T229" i="6"/>
  <c r="Y161" i="6"/>
  <c r="X165" i="6"/>
  <c r="Z169" i="6"/>
  <c r="K191" i="6"/>
  <c r="Y194" i="6"/>
  <c r="P194" i="6"/>
  <c r="P193" i="6" s="1"/>
  <c r="P192" i="6" s="1"/>
  <c r="P191" i="6" s="1"/>
  <c r="X194" i="6"/>
  <c r="L193" i="6"/>
  <c r="X193" i="6" s="1"/>
  <c r="Z194" i="6"/>
  <c r="X204" i="6"/>
  <c r="Q203" i="6"/>
  <c r="X203" i="6" s="1"/>
  <c r="AA212" i="6"/>
  <c r="Z221" i="6"/>
  <c r="V220" i="6"/>
  <c r="AA227" i="6"/>
  <c r="T226" i="6"/>
  <c r="Y227" i="6"/>
  <c r="K249" i="6"/>
  <c r="G248" i="6"/>
  <c r="AB157" i="6"/>
  <c r="Z161" i="6"/>
  <c r="Y165" i="6"/>
  <c r="X168" i="6"/>
  <c r="X169" i="6"/>
  <c r="X176" i="6"/>
  <c r="Q175" i="6"/>
  <c r="Q179" i="6"/>
  <c r="V191" i="6"/>
  <c r="Q200" i="6"/>
  <c r="X201" i="6"/>
  <c r="Y205" i="6"/>
  <c r="Y206" i="6"/>
  <c r="P206" i="6"/>
  <c r="P205" i="6" s="1"/>
  <c r="P204" i="6" s="1"/>
  <c r="P203" i="6" s="1"/>
  <c r="X206" i="6"/>
  <c r="R206" i="6"/>
  <c r="R205" i="6" s="1"/>
  <c r="R204" i="6" s="1"/>
  <c r="R203" i="6" s="1"/>
  <c r="Y209" i="6"/>
  <c r="AA209" i="6"/>
  <c r="T208" i="6"/>
  <c r="Q219" i="6"/>
  <c r="X219" i="6" s="1"/>
  <c r="X220" i="6"/>
  <c r="X243" i="6"/>
  <c r="Z244" i="6"/>
  <c r="R244" i="6"/>
  <c r="R243" i="6" s="1"/>
  <c r="R242" i="6" s="1"/>
  <c r="R241" i="6" s="1"/>
  <c r="Y244" i="6"/>
  <c r="P244" i="6"/>
  <c r="P243" i="6" s="1"/>
  <c r="P242" i="6" s="1"/>
  <c r="P241" i="6" s="1"/>
  <c r="L243" i="6"/>
  <c r="X244" i="6"/>
  <c r="Z254" i="6"/>
  <c r="R254" i="6"/>
  <c r="R253" i="6" s="1"/>
  <c r="R252" i="6" s="1"/>
  <c r="R251" i="6" s="1"/>
  <c r="L253" i="6"/>
  <c r="Y254" i="6"/>
  <c r="P254" i="6"/>
  <c r="P253" i="6" s="1"/>
  <c r="P252" i="6" s="1"/>
  <c r="P251" i="6" s="1"/>
  <c r="X254" i="6"/>
  <c r="Q184" i="6"/>
  <c r="K188" i="6"/>
  <c r="Q188" i="6"/>
  <c r="K192" i="6"/>
  <c r="Q192" i="6"/>
  <c r="K196" i="6"/>
  <c r="X197" i="6"/>
  <c r="Y214" i="6"/>
  <c r="P214" i="6"/>
  <c r="P213" i="6" s="1"/>
  <c r="P212" i="6" s="1"/>
  <c r="P211" i="6" s="1"/>
  <c r="L213" i="6"/>
  <c r="Z213" i="6" s="1"/>
  <c r="X214" i="6"/>
  <c r="N224" i="6"/>
  <c r="N223" i="6" s="1"/>
  <c r="F224" i="6"/>
  <c r="F223" i="6" s="1"/>
  <c r="Z228" i="6"/>
  <c r="R228" i="6"/>
  <c r="R227" i="6" s="1"/>
  <c r="R226" i="6" s="1"/>
  <c r="R225" i="6" s="1"/>
  <c r="R224" i="6" s="1"/>
  <c r="R223" i="6" s="1"/>
  <c r="L227" i="6"/>
  <c r="P228" i="6"/>
  <c r="P227" i="6" s="1"/>
  <c r="P226" i="6" s="1"/>
  <c r="P225" i="6" s="1"/>
  <c r="P224" i="6" s="1"/>
  <c r="P223" i="6" s="1"/>
  <c r="Y228" i="6"/>
  <c r="Q247" i="6"/>
  <c r="X248" i="6"/>
  <c r="Y193" i="6"/>
  <c r="K200" i="6"/>
  <c r="Z214" i="6"/>
  <c r="AA217" i="6"/>
  <c r="X222" i="6"/>
  <c r="Y222" i="6"/>
  <c r="S224" i="6"/>
  <c r="S223" i="6" s="1"/>
  <c r="K216" i="6"/>
  <c r="H215" i="6"/>
  <c r="G225" i="6"/>
  <c r="K226" i="6"/>
  <c r="AB227" i="6"/>
  <c r="K252" i="6"/>
  <c r="G251" i="6"/>
  <c r="K251" i="6" s="1"/>
  <c r="AA252" i="6"/>
  <c r="T251" i="6"/>
  <c r="T255" i="6"/>
  <c r="X209" i="6"/>
  <c r="K215" i="6"/>
  <c r="K219" i="6"/>
  <c r="Q229" i="6"/>
  <c r="X230" i="6"/>
  <c r="K239" i="6"/>
  <c r="G236" i="6"/>
  <c r="Z240" i="6"/>
  <c r="R240" i="6"/>
  <c r="R239" i="6" s="1"/>
  <c r="L239" i="6"/>
  <c r="Y240" i="6"/>
  <c r="P240" i="6"/>
  <c r="P239" i="6" s="1"/>
  <c r="P236" i="6" s="1"/>
  <c r="P235" i="6" s="1"/>
  <c r="P234" i="6" s="1"/>
  <c r="P233" i="6" s="1"/>
  <c r="P116" i="6" s="1"/>
  <c r="X240" i="6"/>
  <c r="I241" i="6"/>
  <c r="I234" i="6" s="1"/>
  <c r="I233" i="6" s="1"/>
  <c r="I116" i="6" s="1"/>
  <c r="AB243" i="6"/>
  <c r="V242" i="6"/>
  <c r="K231" i="6"/>
  <c r="G230" i="6"/>
  <c r="K253" i="6"/>
  <c r="J264" i="6"/>
  <c r="J261" i="6" s="1"/>
  <c r="G267" i="6"/>
  <c r="K268" i="6"/>
  <c r="AA277" i="6"/>
  <c r="T274" i="6"/>
  <c r="Y277" i="6"/>
  <c r="AB212" i="6"/>
  <c r="Z230" i="6"/>
  <c r="V229" i="6"/>
  <c r="J234" i="6"/>
  <c r="J233" i="6" s="1"/>
  <c r="J116" i="6" s="1"/>
  <c r="Z238" i="6"/>
  <c r="R238" i="6"/>
  <c r="R237" i="6" s="1"/>
  <c r="L237" i="6"/>
  <c r="X238" i="6"/>
  <c r="Y249" i="6"/>
  <c r="AB252" i="6"/>
  <c r="Z260" i="6"/>
  <c r="R260" i="6"/>
  <c r="R259" i="6" s="1"/>
  <c r="R258" i="6" s="1"/>
  <c r="R257" i="6" s="1"/>
  <c r="R256" i="6" s="1"/>
  <c r="R255" i="6" s="1"/>
  <c r="L259" i="6"/>
  <c r="X260" i="6"/>
  <c r="V263" i="6"/>
  <c r="Z266" i="6"/>
  <c r="Q265" i="6"/>
  <c r="AA272" i="6"/>
  <c r="G273" i="6"/>
  <c r="X249" i="6"/>
  <c r="L248" i="6"/>
  <c r="Y248" i="6"/>
  <c r="X250" i="6"/>
  <c r="R250" i="6"/>
  <c r="R249" i="6" s="1"/>
  <c r="R248" i="6" s="1"/>
  <c r="R247" i="6" s="1"/>
  <c r="R246" i="6" s="1"/>
  <c r="R245" i="6" s="1"/>
  <c r="Z250" i="6"/>
  <c r="P250" i="6"/>
  <c r="P249" i="6" s="1"/>
  <c r="P248" i="6" s="1"/>
  <c r="P247" i="6" s="1"/>
  <c r="V255" i="6"/>
  <c r="K243" i="6"/>
  <c r="G258" i="6"/>
  <c r="Q258" i="6"/>
  <c r="AA259" i="6"/>
  <c r="W264" i="6"/>
  <c r="W261" i="6" s="1"/>
  <c r="T265" i="6"/>
  <c r="Q291" i="6"/>
  <c r="O246" i="6"/>
  <c r="O245" i="6" s="1"/>
  <c r="O114" i="6" s="1"/>
  <c r="Z248" i="6"/>
  <c r="V247" i="6"/>
  <c r="K277" i="6"/>
  <c r="G274" i="6"/>
  <c r="K237" i="6"/>
  <c r="L267" i="6"/>
  <c r="X267" i="6" s="1"/>
  <c r="Z269" i="6"/>
  <c r="Z273" i="6"/>
  <c r="L292" i="6"/>
  <c r="Z293" i="6"/>
  <c r="X268" i="6"/>
  <c r="Z270" i="6"/>
  <c r="R270" i="6"/>
  <c r="R269" i="6" s="1"/>
  <c r="R268" i="6" s="1"/>
  <c r="R267" i="6" s="1"/>
  <c r="Y270" i="6"/>
  <c r="P270" i="6"/>
  <c r="P269" i="6" s="1"/>
  <c r="P268" i="6" s="1"/>
  <c r="P267" i="6" s="1"/>
  <c r="AA275" i="6"/>
  <c r="Q276" i="6"/>
  <c r="X278" i="6"/>
  <c r="K280" i="6"/>
  <c r="G275" i="6"/>
  <c r="K269" i="6"/>
  <c r="Q271" i="6"/>
  <c r="Z278" i="6"/>
  <c r="Z283" i="6"/>
  <c r="R283" i="6"/>
  <c r="R278" i="6" s="1"/>
  <c r="R276" i="6" s="1"/>
  <c r="R273" i="6" s="1"/>
  <c r="R266" i="6" s="1"/>
  <c r="R263" i="6" s="1"/>
  <c r="P283" i="6"/>
  <c r="P278" i="6" s="1"/>
  <c r="P276" i="6" s="1"/>
  <c r="P273" i="6" s="1"/>
  <c r="P266" i="6" s="1"/>
  <c r="P263" i="6" s="1"/>
  <c r="Y283" i="6"/>
  <c r="Z289" i="6"/>
  <c r="V288" i="6"/>
  <c r="AB289" i="6"/>
  <c r="Z294" i="6"/>
  <c r="R294" i="6"/>
  <c r="R293" i="6" s="1"/>
  <c r="R292" i="6" s="1"/>
  <c r="R291" i="6" s="1"/>
  <c r="X294" i="6"/>
  <c r="Y294" i="6"/>
  <c r="N264" i="6"/>
  <c r="N261" i="6" s="1"/>
  <c r="Z268" i="6"/>
  <c r="V267" i="6"/>
  <c r="H264" i="6"/>
  <c r="H261" i="6" s="1"/>
  <c r="Z276" i="6"/>
  <c r="AB276" i="6"/>
  <c r="G287" i="6"/>
  <c r="K287" i="6" s="1"/>
  <c r="K288" i="6"/>
  <c r="G291" i="6"/>
  <c r="K291" i="6" s="1"/>
  <c r="K292" i="6"/>
  <c r="P294" i="6"/>
  <c r="P293" i="6" s="1"/>
  <c r="P292" i="6" s="1"/>
  <c r="P291" i="6" s="1"/>
  <c r="Y284" i="6"/>
  <c r="P284" i="6"/>
  <c r="P279" i="6" s="1"/>
  <c r="L279" i="6"/>
  <c r="Z279" i="6" s="1"/>
  <c r="R284" i="6"/>
  <c r="R279" i="6" s="1"/>
  <c r="Z284" i="6"/>
  <c r="X293" i="6"/>
  <c r="AA269" i="6"/>
  <c r="T268" i="6"/>
  <c r="H276" i="6"/>
  <c r="H273" i="6" s="1"/>
  <c r="H266" i="6" s="1"/>
  <c r="H263" i="6" s="1"/>
  <c r="H116" i="6" s="1"/>
  <c r="W276" i="6"/>
  <c r="W273" i="6" s="1"/>
  <c r="W266" i="6" s="1"/>
  <c r="W263" i="6" s="1"/>
  <c r="W116" i="6" s="1"/>
  <c r="Z285" i="6"/>
  <c r="R285" i="6"/>
  <c r="R280" i="6" s="1"/>
  <c r="R275" i="6" s="1"/>
  <c r="R272" i="6" s="1"/>
  <c r="R265" i="6" s="1"/>
  <c r="R262" i="6" s="1"/>
  <c r="R115" i="6" s="1"/>
  <c r="X285" i="6"/>
  <c r="Z292" i="6"/>
  <c r="V275" i="6"/>
  <c r="AB281" i="6"/>
  <c r="X282" i="6"/>
  <c r="L277" i="6"/>
  <c r="Y282" i="6"/>
  <c r="P282" i="6"/>
  <c r="P277" i="6" s="1"/>
  <c r="P274" i="6" s="1"/>
  <c r="P271" i="6" s="1"/>
  <c r="Z282" i="6"/>
  <c r="Y289" i="6"/>
  <c r="L288" i="6"/>
  <c r="K278" i="6"/>
  <c r="Y278" i="6"/>
  <c r="T276" i="6"/>
  <c r="AA278" i="6"/>
  <c r="L280" i="6"/>
  <c r="R282" i="6"/>
  <c r="R277" i="6" s="1"/>
  <c r="Z286" i="6"/>
  <c r="R286" i="6"/>
  <c r="R281" i="6" s="1"/>
  <c r="X286" i="6"/>
  <c r="X288" i="6"/>
  <c r="Y290" i="6"/>
  <c r="P290" i="6"/>
  <c r="P289" i="6" s="1"/>
  <c r="P288" i="6" s="1"/>
  <c r="P287" i="6" s="1"/>
  <c r="X290" i="6"/>
  <c r="AB292" i="6"/>
  <c r="K293" i="6"/>
  <c r="AA293" i="6"/>
  <c r="T292" i="6"/>
  <c r="Y293" i="6"/>
  <c r="K289" i="6"/>
  <c r="I80" i="12" l="1"/>
  <c r="H79" i="12"/>
  <c r="I75" i="12"/>
  <c r="H74" i="12"/>
  <c r="K75" i="12"/>
  <c r="K17" i="12"/>
  <c r="I70" i="12"/>
  <c r="K70" i="12"/>
  <c r="I93" i="12"/>
  <c r="I83" i="12"/>
  <c r="I36" i="12"/>
  <c r="I38" i="12"/>
  <c r="I73" i="12"/>
  <c r="I20" i="12"/>
  <c r="I15" i="12"/>
  <c r="I61" i="12"/>
  <c r="I32" i="12"/>
  <c r="I28" i="12"/>
  <c r="I23" i="12"/>
  <c r="I101" i="12"/>
  <c r="I25" i="12"/>
  <c r="I48" i="12"/>
  <c r="I35" i="12"/>
  <c r="I44" i="12"/>
  <c r="I34" i="12"/>
  <c r="I92" i="12"/>
  <c r="I67" i="12"/>
  <c r="I45" i="12"/>
  <c r="I24" i="12"/>
  <c r="I55" i="12"/>
  <c r="I14" i="12"/>
  <c r="I100" i="12"/>
  <c r="I89" i="12"/>
  <c r="I46" i="12"/>
  <c r="I29" i="12"/>
  <c r="I27" i="12"/>
  <c r="I72" i="12"/>
  <c r="I41" i="12"/>
  <c r="I22" i="12"/>
  <c r="I37" i="12"/>
  <c r="I47" i="12"/>
  <c r="I91" i="12"/>
  <c r="I40" i="12"/>
  <c r="I16" i="12"/>
  <c r="I77" i="12"/>
  <c r="I97" i="12"/>
  <c r="I43" i="12"/>
  <c r="I31" i="12"/>
  <c r="I60" i="12"/>
  <c r="I19" i="12"/>
  <c r="I82" i="12"/>
  <c r="I30" i="12"/>
  <c r="I39" i="12"/>
  <c r="I33" i="12"/>
  <c r="I71" i="12"/>
  <c r="I26" i="12"/>
  <c r="I95" i="12"/>
  <c r="H94" i="12"/>
  <c r="K95" i="12"/>
  <c r="K41" i="12"/>
  <c r="J9" i="12"/>
  <c r="K9" i="12" s="1"/>
  <c r="I12" i="12"/>
  <c r="H11" i="12"/>
  <c r="I53" i="12"/>
  <c r="H52" i="12"/>
  <c r="K53" i="12"/>
  <c r="I87" i="12"/>
  <c r="H86" i="12"/>
  <c r="I65" i="12"/>
  <c r="H64" i="12"/>
  <c r="K64" i="12" s="1"/>
  <c r="K11" i="12"/>
  <c r="J10" i="12"/>
  <c r="K58" i="12"/>
  <c r="J57" i="12"/>
  <c r="J68" i="12"/>
  <c r="K80" i="12"/>
  <c r="J79" i="12"/>
  <c r="I96" i="12"/>
  <c r="I13" i="12"/>
  <c r="I54" i="12"/>
  <c r="I88" i="12"/>
  <c r="I66" i="12"/>
  <c r="K12" i="12"/>
  <c r="J50" i="12"/>
  <c r="K86" i="12"/>
  <c r="J85" i="12"/>
  <c r="K98" i="12"/>
  <c r="I58" i="12"/>
  <c r="H57" i="12"/>
  <c r="J63" i="12"/>
  <c r="I120" i="10"/>
  <c r="Z7" i="10"/>
  <c r="Y7" i="10"/>
  <c r="AA47" i="10"/>
  <c r="Q7" i="10"/>
  <c r="L145" i="10"/>
  <c r="Y146" i="10"/>
  <c r="G125" i="10"/>
  <c r="K126" i="10"/>
  <c r="V217" i="10"/>
  <c r="AB218" i="10"/>
  <c r="X163" i="10"/>
  <c r="X130" i="10"/>
  <c r="Y101" i="10"/>
  <c r="Z65" i="10"/>
  <c r="R65" i="10"/>
  <c r="P65" i="10"/>
  <c r="X65" i="10"/>
  <c r="Y65" i="10"/>
  <c r="L40" i="10"/>
  <c r="S38" i="10"/>
  <c r="S8" i="10" s="1"/>
  <c r="AB114" i="10"/>
  <c r="V112" i="10"/>
  <c r="L104" i="10"/>
  <c r="X104" i="10" s="1"/>
  <c r="L94" i="10"/>
  <c r="Z105" i="10"/>
  <c r="X101" i="10"/>
  <c r="Y116" i="10"/>
  <c r="L115" i="10"/>
  <c r="Z87" i="10"/>
  <c r="X150" i="10"/>
  <c r="AA150" i="10"/>
  <c r="Q149" i="10"/>
  <c r="S47" i="10"/>
  <c r="P12" i="10"/>
  <c r="P11" i="10" s="1"/>
  <c r="P31" i="10"/>
  <c r="P30" i="10" s="1"/>
  <c r="Z286" i="10"/>
  <c r="K274" i="10"/>
  <c r="G273" i="10"/>
  <c r="AA254" i="10"/>
  <c r="Q253" i="10"/>
  <c r="Q269" i="10"/>
  <c r="G253" i="10"/>
  <c r="K254" i="10"/>
  <c r="L166" i="10"/>
  <c r="Y166" i="10" s="1"/>
  <c r="Z167" i="10"/>
  <c r="L197" i="10"/>
  <c r="Y198" i="10"/>
  <c r="Z209" i="10"/>
  <c r="AA201" i="10"/>
  <c r="X194" i="10"/>
  <c r="Q193" i="10"/>
  <c r="AA194" i="10"/>
  <c r="Y108" i="10"/>
  <c r="L133" i="10"/>
  <c r="Z133" i="10" s="1"/>
  <c r="Y286" i="10"/>
  <c r="L247" i="10"/>
  <c r="Z248" i="10"/>
  <c r="V230" i="10"/>
  <c r="G197" i="10"/>
  <c r="K197" i="10" s="1"/>
  <c r="K198" i="10"/>
  <c r="G213" i="10"/>
  <c r="K213" i="10" s="1"/>
  <c r="K214" i="10"/>
  <c r="L189" i="10"/>
  <c r="Y190" i="10"/>
  <c r="V99" i="10"/>
  <c r="AB100" i="10"/>
  <c r="Z100" i="10"/>
  <c r="Y118" i="10"/>
  <c r="L114" i="10"/>
  <c r="Z114" i="10" s="1"/>
  <c r="J10" i="10"/>
  <c r="X286" i="10"/>
  <c r="AA247" i="10"/>
  <c r="Y247" i="10"/>
  <c r="L213" i="10"/>
  <c r="Z169" i="10"/>
  <c r="Z222" i="10"/>
  <c r="Z190" i="10"/>
  <c r="X146" i="10"/>
  <c r="Q145" i="10"/>
  <c r="G157" i="10"/>
  <c r="K157" i="10" s="1"/>
  <c r="K158" i="10"/>
  <c r="X126" i="10"/>
  <c r="Q125" i="10"/>
  <c r="K104" i="10"/>
  <c r="X162" i="10"/>
  <c r="Q161" i="10"/>
  <c r="K94" i="10"/>
  <c r="R104" i="10"/>
  <c r="R7" i="10" s="1"/>
  <c r="R94" i="10"/>
  <c r="I68" i="10"/>
  <c r="K68" i="10" s="1"/>
  <c r="Z80" i="10"/>
  <c r="T95" i="10"/>
  <c r="L279" i="10"/>
  <c r="Y284" i="10"/>
  <c r="L281" i="10"/>
  <c r="J279" i="10"/>
  <c r="K282" i="10"/>
  <c r="AA300" i="10"/>
  <c r="T299" i="10"/>
  <c r="K258" i="10"/>
  <c r="G257" i="10"/>
  <c r="K257" i="10" s="1"/>
  <c r="V263" i="10"/>
  <c r="X198" i="10"/>
  <c r="Z134" i="10"/>
  <c r="K280" i="10"/>
  <c r="Z284" i="10"/>
  <c r="AA257" i="10"/>
  <c r="Y257" i="10"/>
  <c r="T252" i="10"/>
  <c r="X282" i="10"/>
  <c r="L296" i="10"/>
  <c r="X297" i="10"/>
  <c r="K242" i="10"/>
  <c r="G241" i="10"/>
  <c r="Y264" i="10"/>
  <c r="AA264" i="10"/>
  <c r="T263" i="10"/>
  <c r="G261" i="10"/>
  <c r="K261" i="10" s="1"/>
  <c r="K262" i="10"/>
  <c r="X237" i="10"/>
  <c r="L236" i="10"/>
  <c r="Z237" i="10"/>
  <c r="X197" i="10"/>
  <c r="Z213" i="10"/>
  <c r="R230" i="10"/>
  <c r="R229" i="10" s="1"/>
  <c r="Z197" i="10"/>
  <c r="K185" i="10"/>
  <c r="L174" i="10"/>
  <c r="Y175" i="10"/>
  <c r="X175" i="10"/>
  <c r="X167" i="10"/>
  <c r="L209" i="10"/>
  <c r="L169" i="10"/>
  <c r="Y170" i="10"/>
  <c r="AA141" i="10"/>
  <c r="G111" i="10"/>
  <c r="K111" i="10" s="1"/>
  <c r="K113" i="10"/>
  <c r="L201" i="10"/>
  <c r="L177" i="10"/>
  <c r="Y178" i="10"/>
  <c r="G145" i="10"/>
  <c r="K145" i="10" s="1"/>
  <c r="K146" i="10"/>
  <c r="X100" i="10"/>
  <c r="Q99" i="10"/>
  <c r="AA100" i="10"/>
  <c r="L100" i="10"/>
  <c r="X138" i="10"/>
  <c r="Q137" i="10"/>
  <c r="AA138" i="10"/>
  <c r="W120" i="10"/>
  <c r="T165" i="10"/>
  <c r="AA166" i="10"/>
  <c r="Z12" i="10"/>
  <c r="L125" i="10"/>
  <c r="Y126" i="10"/>
  <c r="Z53" i="10"/>
  <c r="Y53" i="10"/>
  <c r="X53" i="10"/>
  <c r="L264" i="10"/>
  <c r="R69" i="10"/>
  <c r="T124" i="10"/>
  <c r="Y22" i="10"/>
  <c r="L96" i="10"/>
  <c r="Z97" i="10"/>
  <c r="L221" i="10"/>
  <c r="X222" i="10"/>
  <c r="G209" i="10"/>
  <c r="K209" i="10" s="1"/>
  <c r="K210" i="10"/>
  <c r="Z227" i="10"/>
  <c r="Y227" i="10"/>
  <c r="X227" i="10"/>
  <c r="L226" i="10"/>
  <c r="K236" i="10"/>
  <c r="G235" i="10"/>
  <c r="L186" i="10"/>
  <c r="Y187" i="10"/>
  <c r="X187" i="10"/>
  <c r="X182" i="10"/>
  <c r="AA182" i="10"/>
  <c r="Q181" i="10"/>
  <c r="O120" i="10"/>
  <c r="O303" i="10" s="1"/>
  <c r="G112" i="10"/>
  <c r="K112" i="10" s="1"/>
  <c r="K114" i="10"/>
  <c r="X134" i="10"/>
  <c r="Q133" i="10"/>
  <c r="X133" i="10" s="1"/>
  <c r="AB68" i="10"/>
  <c r="V47" i="10"/>
  <c r="Z68" i="10"/>
  <c r="AB40" i="10"/>
  <c r="V39" i="10"/>
  <c r="P104" i="10"/>
  <c r="P7" i="10" s="1"/>
  <c r="P94" i="10"/>
  <c r="K67" i="10"/>
  <c r="L67" i="10" s="1"/>
  <c r="L62" i="10" s="1"/>
  <c r="G62" i="10"/>
  <c r="V113" i="10"/>
  <c r="Z115" i="10"/>
  <c r="AB299" i="10"/>
  <c r="X273" i="10"/>
  <c r="Q268" i="10"/>
  <c r="Q241" i="10"/>
  <c r="L205" i="10"/>
  <c r="X205" i="10" s="1"/>
  <c r="Z233" i="10"/>
  <c r="X233" i="10"/>
  <c r="L232" i="10"/>
  <c r="Z221" i="10"/>
  <c r="Z206" i="10"/>
  <c r="Z189" i="10"/>
  <c r="Y163" i="10"/>
  <c r="L162" i="10"/>
  <c r="W47" i="10"/>
  <c r="W38" i="10" s="1"/>
  <c r="W8" i="10" s="1"/>
  <c r="T39" i="10"/>
  <c r="AA40" i="10"/>
  <c r="Z149" i="10"/>
  <c r="U8" i="10"/>
  <c r="U303" i="10" s="1"/>
  <c r="Y76" i="10"/>
  <c r="X76" i="10"/>
  <c r="Z76" i="10"/>
  <c r="Y94" i="10"/>
  <c r="AA94" i="10"/>
  <c r="AB94" i="10"/>
  <c r="Q9" i="10"/>
  <c r="L68" i="10"/>
  <c r="X68" i="10" s="1"/>
  <c r="X69" i="10"/>
  <c r="Z69" i="10"/>
  <c r="Y69" i="10"/>
  <c r="R270" i="10"/>
  <c r="R267" i="10" s="1"/>
  <c r="R122" i="10"/>
  <c r="V241" i="10"/>
  <c r="AB242" i="10"/>
  <c r="Y206" i="10"/>
  <c r="X190" i="10"/>
  <c r="P230" i="10"/>
  <c r="P229" i="10" s="1"/>
  <c r="P120" i="10" s="1"/>
  <c r="X218" i="10"/>
  <c r="Q217" i="10"/>
  <c r="AA218" i="10"/>
  <c r="G201" i="10"/>
  <c r="K201" i="10" s="1"/>
  <c r="K202" i="10"/>
  <c r="L137" i="10"/>
  <c r="Z137" i="10" s="1"/>
  <c r="Y138" i="10"/>
  <c r="X213" i="10"/>
  <c r="AA213" i="10"/>
  <c r="L153" i="10"/>
  <c r="Y154" i="10"/>
  <c r="F8" i="10"/>
  <c r="Y134" i="10"/>
  <c r="Z118" i="10"/>
  <c r="R87" i="10"/>
  <c r="T9" i="10"/>
  <c r="AB9" i="10" s="1"/>
  <c r="AA10" i="10"/>
  <c r="AA134" i="10"/>
  <c r="P22" i="10"/>
  <c r="Y12" i="10"/>
  <c r="L11" i="10"/>
  <c r="AB10" i="10"/>
  <c r="Q299" i="10"/>
  <c r="L300" i="10"/>
  <c r="Y300" i="10" s="1"/>
  <c r="Z301" i="10"/>
  <c r="K295" i="10"/>
  <c r="Z281" i="10"/>
  <c r="V278" i="10"/>
  <c r="G269" i="10"/>
  <c r="Y255" i="10"/>
  <c r="L254" i="10"/>
  <c r="AA242" i="10"/>
  <c r="T241" i="10"/>
  <c r="Q229" i="10"/>
  <c r="L242" i="10"/>
  <c r="Z242" i="10" s="1"/>
  <c r="Z254" i="10"/>
  <c r="V253" i="10"/>
  <c r="AB254" i="10"/>
  <c r="L218" i="10"/>
  <c r="Y219" i="10"/>
  <c r="X219" i="10"/>
  <c r="AA162" i="10"/>
  <c r="S120" i="10"/>
  <c r="AB296" i="10"/>
  <c r="Z296" i="10"/>
  <c r="V295" i="10"/>
  <c r="L280" i="10"/>
  <c r="Z279" i="10"/>
  <c r="AB279" i="10"/>
  <c r="V272" i="10"/>
  <c r="K281" i="10"/>
  <c r="G278" i="10"/>
  <c r="AB274" i="10"/>
  <c r="V273" i="10"/>
  <c r="Z274" i="10"/>
  <c r="T272" i="10"/>
  <c r="Y279" i="10"/>
  <c r="AA279" i="10"/>
  <c r="X257" i="10"/>
  <c r="G247" i="10"/>
  <c r="K247" i="10" s="1"/>
  <c r="K248" i="10"/>
  <c r="AB280" i="10"/>
  <c r="Z280" i="10"/>
  <c r="V277" i="10"/>
  <c r="AB257" i="10"/>
  <c r="Z245" i="10"/>
  <c r="Y245" i="10"/>
  <c r="Z257" i="10"/>
  <c r="AB231" i="10"/>
  <c r="T230" i="10"/>
  <c r="AA231" i="10"/>
  <c r="Z201" i="10"/>
  <c r="X209" i="10"/>
  <c r="Z214" i="10"/>
  <c r="Z255" i="10"/>
  <c r="Z198" i="10"/>
  <c r="Z177" i="10"/>
  <c r="Z145" i="10"/>
  <c r="R124" i="10"/>
  <c r="R123" i="10" s="1"/>
  <c r="R120" i="10" s="1"/>
  <c r="L181" i="10"/>
  <c r="Z181" i="10" s="1"/>
  <c r="Y182" i="10"/>
  <c r="X170" i="10"/>
  <c r="AA170" i="10"/>
  <c r="Q169" i="10"/>
  <c r="X158" i="10"/>
  <c r="Q157" i="10"/>
  <c r="L149" i="10"/>
  <c r="Y150" i="10"/>
  <c r="L129" i="10"/>
  <c r="Y130" i="10"/>
  <c r="AA205" i="10"/>
  <c r="L141" i="10"/>
  <c r="AB161" i="10"/>
  <c r="Z141" i="10"/>
  <c r="L108" i="10"/>
  <c r="X109" i="10"/>
  <c r="L157" i="10"/>
  <c r="Z157" i="10" s="1"/>
  <c r="Y158" i="10"/>
  <c r="Y167" i="10"/>
  <c r="P76" i="10"/>
  <c r="Y109" i="10"/>
  <c r="X22" i="10"/>
  <c r="Z125" i="10"/>
  <c r="V124" i="10"/>
  <c r="Z109" i="10"/>
  <c r="K96" i="10"/>
  <c r="R76" i="10"/>
  <c r="R53" i="10"/>
  <c r="P80" i="10"/>
  <c r="P68" i="10" s="1"/>
  <c r="AA68" i="10"/>
  <c r="Y68" i="10"/>
  <c r="G39" i="10"/>
  <c r="K40" i="10"/>
  <c r="X105" i="10"/>
  <c r="AA209" i="10"/>
  <c r="R12" i="10"/>
  <c r="R11" i="10" s="1"/>
  <c r="R10" i="10" s="1"/>
  <c r="R9" i="10" s="1"/>
  <c r="L30" i="10"/>
  <c r="H81" i="8"/>
  <c r="K46" i="8"/>
  <c r="H44" i="8"/>
  <c r="K54" i="8"/>
  <c r="H53" i="8"/>
  <c r="H13" i="8"/>
  <c r="J79" i="8"/>
  <c r="H18" i="8"/>
  <c r="H71" i="8"/>
  <c r="J84" i="8"/>
  <c r="H59" i="8"/>
  <c r="K59" i="8" s="1"/>
  <c r="J17" i="8"/>
  <c r="H30" i="8"/>
  <c r="K31" i="8"/>
  <c r="H99" i="8"/>
  <c r="K88" i="8"/>
  <c r="H87" i="8"/>
  <c r="K96" i="8"/>
  <c r="H95" i="8"/>
  <c r="K45" i="8"/>
  <c r="H43" i="8"/>
  <c r="K76" i="8"/>
  <c r="H75" i="8"/>
  <c r="J69" i="8"/>
  <c r="G102" i="8"/>
  <c r="H102" i="8" s="1"/>
  <c r="J58" i="8"/>
  <c r="H91" i="8"/>
  <c r="K82" i="8"/>
  <c r="K14" i="8"/>
  <c r="K66" i="8"/>
  <c r="H65" i="8"/>
  <c r="K72" i="8"/>
  <c r="K100" i="7"/>
  <c r="N101" i="7"/>
  <c r="H79" i="7"/>
  <c r="M80" i="7"/>
  <c r="N80" i="7"/>
  <c r="J64" i="7"/>
  <c r="M64" i="7" s="1"/>
  <c r="M65" i="7"/>
  <c r="O84" i="7"/>
  <c r="K76" i="7"/>
  <c r="J70" i="7"/>
  <c r="N41" i="7"/>
  <c r="M120" i="7"/>
  <c r="N120" i="7"/>
  <c r="H116" i="7"/>
  <c r="M31" i="7"/>
  <c r="O123" i="7"/>
  <c r="J77" i="7"/>
  <c r="O78" i="7"/>
  <c r="H44" i="7"/>
  <c r="H24" i="7"/>
  <c r="K53" i="7"/>
  <c r="J8" i="7"/>
  <c r="J126" i="7"/>
  <c r="O127" i="7"/>
  <c r="N115" i="7"/>
  <c r="K113" i="7"/>
  <c r="O115" i="7"/>
  <c r="N58" i="7"/>
  <c r="H57" i="7"/>
  <c r="H127" i="7"/>
  <c r="M127" i="7" s="1"/>
  <c r="G110" i="7"/>
  <c r="G109" i="7" s="1"/>
  <c r="G108" i="7" s="1"/>
  <c r="G106" i="7" s="1"/>
  <c r="G104" i="7" s="1"/>
  <c r="G50" i="7" s="1"/>
  <c r="H111" i="7"/>
  <c r="L130" i="7"/>
  <c r="H94" i="7"/>
  <c r="N95" i="7"/>
  <c r="F130" i="7"/>
  <c r="M128" i="7"/>
  <c r="K9" i="7"/>
  <c r="O10" i="7"/>
  <c r="N62" i="7"/>
  <c r="H61" i="7"/>
  <c r="H71" i="7"/>
  <c r="J94" i="7"/>
  <c r="O95" i="7"/>
  <c r="M95" i="7"/>
  <c r="J107" i="7"/>
  <c r="K89" i="7"/>
  <c r="N90" i="7"/>
  <c r="O65" i="7"/>
  <c r="N65" i="7"/>
  <c r="K64" i="7"/>
  <c r="J108" i="7"/>
  <c r="N44" i="7"/>
  <c r="O44" i="7"/>
  <c r="M90" i="7"/>
  <c r="J60" i="7"/>
  <c r="M61" i="7"/>
  <c r="K70" i="7"/>
  <c r="O71" i="7"/>
  <c r="N71" i="7"/>
  <c r="J74" i="7"/>
  <c r="N31" i="7"/>
  <c r="M125" i="7"/>
  <c r="H124" i="7"/>
  <c r="N125" i="7"/>
  <c r="M45" i="7"/>
  <c r="M100" i="7"/>
  <c r="H99" i="7"/>
  <c r="N45" i="7"/>
  <c r="G130" i="7"/>
  <c r="H84" i="7"/>
  <c r="M62" i="7"/>
  <c r="H115" i="7"/>
  <c r="J56" i="7"/>
  <c r="M57" i="7"/>
  <c r="K112" i="7"/>
  <c r="O114" i="7"/>
  <c r="M41" i="7"/>
  <c r="N85" i="7"/>
  <c r="G229" i="6"/>
  <c r="K229" i="6" s="1"/>
  <c r="K230" i="6"/>
  <c r="Q187" i="6"/>
  <c r="V143" i="6"/>
  <c r="Z144" i="6"/>
  <c r="R118" i="6"/>
  <c r="R117" i="6" s="1"/>
  <c r="P62" i="6"/>
  <c r="AA98" i="6"/>
  <c r="T7" i="6"/>
  <c r="AB45" i="6"/>
  <c r="Y22" i="6"/>
  <c r="L188" i="6"/>
  <c r="X188" i="6" s="1"/>
  <c r="T273" i="6"/>
  <c r="Y276" i="6"/>
  <c r="AA276" i="6"/>
  <c r="L274" i="6"/>
  <c r="AB288" i="6"/>
  <c r="Z288" i="6"/>
  <c r="V287" i="6"/>
  <c r="G257" i="6"/>
  <c r="K258" i="6"/>
  <c r="P246" i="6"/>
  <c r="P245" i="6" s="1"/>
  <c r="P114" i="6" s="1"/>
  <c r="L247" i="6"/>
  <c r="Q262" i="6"/>
  <c r="K241" i="6"/>
  <c r="AA274" i="6"/>
  <c r="Y274" i="6"/>
  <c r="T271" i="6"/>
  <c r="K236" i="6"/>
  <c r="G235" i="6"/>
  <c r="AA251" i="6"/>
  <c r="Y185" i="6"/>
  <c r="X227" i="6"/>
  <c r="Z227" i="6"/>
  <c r="L226" i="6"/>
  <c r="Z253" i="6"/>
  <c r="X253" i="6"/>
  <c r="L252" i="6"/>
  <c r="Y243" i="6"/>
  <c r="L242" i="6"/>
  <c r="Y226" i="6"/>
  <c r="T225" i="6"/>
  <c r="AB226" i="6"/>
  <c r="AA226" i="6"/>
  <c r="AA156" i="6"/>
  <c r="T155" i="6"/>
  <c r="AB156" i="6"/>
  <c r="Y156" i="6"/>
  <c r="AA148" i="6"/>
  <c r="Y148" i="6"/>
  <c r="T147" i="6"/>
  <c r="X217" i="6"/>
  <c r="L216" i="6"/>
  <c r="Z216" i="6" s="1"/>
  <c r="AA93" i="6"/>
  <c r="T89" i="6"/>
  <c r="AB89" i="6" s="1"/>
  <c r="V215" i="6"/>
  <c r="L124" i="6"/>
  <c r="Z125" i="6"/>
  <c r="V187" i="6"/>
  <c r="AA144" i="6"/>
  <c r="T143" i="6"/>
  <c r="Y144" i="6"/>
  <c r="Y125" i="6"/>
  <c r="L132" i="6"/>
  <c r="Q233" i="6"/>
  <c r="T179" i="6"/>
  <c r="AA180" i="6"/>
  <c r="Z132" i="6"/>
  <c r="V131" i="6"/>
  <c r="K108" i="6"/>
  <c r="G106" i="6"/>
  <c r="K106" i="6" s="1"/>
  <c r="G93" i="6"/>
  <c r="K93" i="6" s="1"/>
  <c r="K94" i="6"/>
  <c r="AA30" i="6"/>
  <c r="R31" i="6"/>
  <c r="R30" i="6" s="1"/>
  <c r="L229" i="6"/>
  <c r="L62" i="6"/>
  <c r="Z62" i="6" s="1"/>
  <c r="Z63" i="6"/>
  <c r="T10" i="6"/>
  <c r="AB10" i="6" s="1"/>
  <c r="AB62" i="6"/>
  <c r="R74" i="6"/>
  <c r="L128" i="6"/>
  <c r="P12" i="6"/>
  <c r="P11" i="6" s="1"/>
  <c r="Q273" i="6"/>
  <c r="X276" i="6"/>
  <c r="Z274" i="6"/>
  <c r="V271" i="6"/>
  <c r="AB274" i="6"/>
  <c r="AA139" i="6"/>
  <c r="R62" i="6"/>
  <c r="L143" i="6"/>
  <c r="H295" i="6"/>
  <c r="AB275" i="6"/>
  <c r="V272" i="6"/>
  <c r="AA265" i="6"/>
  <c r="T262" i="6"/>
  <c r="L258" i="6"/>
  <c r="Y259" i="6"/>
  <c r="Z259" i="6"/>
  <c r="Y189" i="6"/>
  <c r="Y229" i="6"/>
  <c r="Y220" i="6"/>
  <c r="AA220" i="6"/>
  <c r="T219" i="6"/>
  <c r="Z197" i="6"/>
  <c r="L196" i="6"/>
  <c r="AA188" i="6"/>
  <c r="Z189" i="6"/>
  <c r="L120" i="6"/>
  <c r="X112" i="6"/>
  <c r="L108" i="6"/>
  <c r="Z112" i="6"/>
  <c r="V163" i="6"/>
  <c r="Z164" i="6"/>
  <c r="T45" i="6"/>
  <c r="AA46" i="6"/>
  <c r="K275" i="6"/>
  <c r="G272" i="6"/>
  <c r="P264" i="6"/>
  <c r="P261" i="6" s="1"/>
  <c r="K274" i="6"/>
  <c r="G271" i="6"/>
  <c r="K271" i="6" s="1"/>
  <c r="Z229" i="6"/>
  <c r="Z242" i="6"/>
  <c r="V241" i="6"/>
  <c r="AB242" i="6"/>
  <c r="G224" i="6"/>
  <c r="K225" i="6"/>
  <c r="X213" i="6"/>
  <c r="Y213" i="6"/>
  <c r="L212" i="6"/>
  <c r="X192" i="6"/>
  <c r="Q191" i="6"/>
  <c r="AA192" i="6"/>
  <c r="Q183" i="6"/>
  <c r="AA184" i="6"/>
  <c r="X200" i="6"/>
  <c r="Q199" i="6"/>
  <c r="AA215" i="6"/>
  <c r="Z185" i="6"/>
  <c r="L184" i="6"/>
  <c r="X184" i="6" s="1"/>
  <c r="AA236" i="6"/>
  <c r="T235" i="6"/>
  <c r="AA187" i="6"/>
  <c r="AB155" i="6"/>
  <c r="L136" i="6"/>
  <c r="Z137" i="6"/>
  <c r="V224" i="6"/>
  <c r="AA62" i="6"/>
  <c r="Y62" i="6"/>
  <c r="U295" i="6"/>
  <c r="W45" i="6"/>
  <c r="W38" i="6" s="1"/>
  <c r="K61" i="6"/>
  <c r="L61" i="6" s="1"/>
  <c r="G58" i="6"/>
  <c r="AA287" i="6"/>
  <c r="Z31" i="6"/>
  <c r="L30" i="6"/>
  <c r="G147" i="6"/>
  <c r="K147" i="6" s="1"/>
  <c r="K148" i="6"/>
  <c r="AB40" i="6"/>
  <c r="V39" i="6"/>
  <c r="Z40" i="6"/>
  <c r="W8" i="6"/>
  <c r="W295" i="6" s="1"/>
  <c r="J10" i="6"/>
  <c r="J9" i="6" s="1"/>
  <c r="J8" i="6" s="1"/>
  <c r="P22" i="6"/>
  <c r="Z95" i="6"/>
  <c r="X95" i="6"/>
  <c r="L94" i="6"/>
  <c r="Y95" i="6"/>
  <c r="X280" i="6"/>
  <c r="L275" i="6"/>
  <c r="Y280" i="6"/>
  <c r="Z280" i="6"/>
  <c r="X62" i="6"/>
  <c r="X99" i="6"/>
  <c r="Z99" i="6"/>
  <c r="L88" i="6"/>
  <c r="L98" i="6"/>
  <c r="L90" i="6"/>
  <c r="Z91" i="6"/>
  <c r="Y91" i="6"/>
  <c r="X91" i="6"/>
  <c r="V246" i="6"/>
  <c r="Z247" i="6"/>
  <c r="Q257" i="6"/>
  <c r="L192" i="6"/>
  <c r="Z193" i="6"/>
  <c r="Y200" i="6"/>
  <c r="AA200" i="6"/>
  <c r="T199" i="6"/>
  <c r="Q45" i="6"/>
  <c r="T245" i="6"/>
  <c r="Y47" i="6"/>
  <c r="Z22" i="6"/>
  <c r="K140" i="6"/>
  <c r="G139" i="6"/>
  <c r="K139" i="6" s="1"/>
  <c r="X81" i="6"/>
  <c r="J114" i="6"/>
  <c r="Y99" i="6"/>
  <c r="Z12" i="6"/>
  <c r="Y12" i="6"/>
  <c r="X12" i="6"/>
  <c r="L11" i="6"/>
  <c r="Z267" i="6"/>
  <c r="V264" i="6"/>
  <c r="X291" i="6"/>
  <c r="Q264" i="6"/>
  <c r="K273" i="6"/>
  <c r="G266" i="6"/>
  <c r="AA258" i="6"/>
  <c r="L236" i="6"/>
  <c r="Y236" i="6" s="1"/>
  <c r="Z237" i="6"/>
  <c r="X237" i="6"/>
  <c r="Y237" i="6"/>
  <c r="X247" i="6"/>
  <c r="Q246" i="6"/>
  <c r="AA208" i="6"/>
  <c r="T207" i="6"/>
  <c r="V219" i="6"/>
  <c r="Z219" i="6" s="1"/>
  <c r="Z220" i="6"/>
  <c r="AA191" i="6"/>
  <c r="T195" i="6"/>
  <c r="Y196" i="6"/>
  <c r="AA196" i="6"/>
  <c r="K187" i="6"/>
  <c r="Y172" i="6"/>
  <c r="AA172" i="6"/>
  <c r="T171" i="6"/>
  <c r="Z181" i="6"/>
  <c r="X181" i="6"/>
  <c r="L180" i="6"/>
  <c r="G143" i="6"/>
  <c r="K143" i="6" s="1"/>
  <c r="K144" i="6"/>
  <c r="Y176" i="6"/>
  <c r="T175" i="6"/>
  <c r="AA176" i="6"/>
  <c r="Y137" i="6"/>
  <c r="AB236" i="6"/>
  <c r="Z168" i="6"/>
  <c r="L167" i="6"/>
  <c r="Y168" i="6"/>
  <c r="Z157" i="6"/>
  <c r="L156" i="6"/>
  <c r="Y157" i="6"/>
  <c r="Y112" i="6"/>
  <c r="K90" i="6"/>
  <c r="G89" i="6"/>
  <c r="K89" i="6" s="1"/>
  <c r="Z47" i="6"/>
  <c r="AA88" i="6"/>
  <c r="Y88" i="6"/>
  <c r="L140" i="6"/>
  <c r="G7" i="6"/>
  <c r="K98" i="6"/>
  <c r="P51" i="6"/>
  <c r="G9" i="6"/>
  <c r="N114" i="6"/>
  <c r="L160" i="6"/>
  <c r="S114" i="6"/>
  <c r="S295" i="6" s="1"/>
  <c r="N295" i="6"/>
  <c r="P81" i="6"/>
  <c r="R12" i="6"/>
  <c r="R11" i="6" s="1"/>
  <c r="X22" i="6"/>
  <c r="R264" i="6"/>
  <c r="R261" i="6" s="1"/>
  <c r="AA152" i="6"/>
  <c r="Y152" i="6"/>
  <c r="T151" i="6"/>
  <c r="Z172" i="6"/>
  <c r="L171" i="6"/>
  <c r="L109" i="6"/>
  <c r="X110" i="6"/>
  <c r="Z120" i="6"/>
  <c r="V119" i="6"/>
  <c r="P74" i="6"/>
  <c r="V9" i="6"/>
  <c r="Y279" i="6"/>
  <c r="X279" i="6"/>
  <c r="AA292" i="6"/>
  <c r="T291" i="6"/>
  <c r="Y292" i="6"/>
  <c r="R274" i="6"/>
  <c r="R271" i="6" s="1"/>
  <c r="L287" i="6"/>
  <c r="Y287" i="6" s="1"/>
  <c r="X277" i="6"/>
  <c r="AA268" i="6"/>
  <c r="Y268" i="6"/>
  <c r="T267" i="6"/>
  <c r="AB268" i="6"/>
  <c r="L291" i="6"/>
  <c r="X292" i="6"/>
  <c r="X259" i="6"/>
  <c r="K276" i="6"/>
  <c r="Z263" i="6"/>
  <c r="Y253" i="6"/>
  <c r="R236" i="6"/>
  <c r="R235" i="6" s="1"/>
  <c r="R234" i="6" s="1"/>
  <c r="R233" i="6" s="1"/>
  <c r="R116" i="6" s="1"/>
  <c r="K267" i="6"/>
  <c r="G264" i="6"/>
  <c r="Z243" i="6"/>
  <c r="X239" i="6"/>
  <c r="Z239" i="6"/>
  <c r="X229" i="6"/>
  <c r="Y217" i="6"/>
  <c r="Q224" i="6"/>
  <c r="X189" i="6"/>
  <c r="AB251" i="6"/>
  <c r="X172" i="6"/>
  <c r="G247" i="6"/>
  <c r="K248" i="6"/>
  <c r="L164" i="6"/>
  <c r="X121" i="6"/>
  <c r="Y239" i="6"/>
  <c r="AA203" i="6"/>
  <c r="Y203" i="6"/>
  <c r="Z176" i="6"/>
  <c r="L175" i="6"/>
  <c r="Y121" i="6"/>
  <c r="Y110" i="6"/>
  <c r="L151" i="6"/>
  <c r="AA135" i="6"/>
  <c r="Z110" i="6"/>
  <c r="X144" i="6"/>
  <c r="L208" i="6"/>
  <c r="Y208" i="6" s="1"/>
  <c r="Z209" i="6"/>
  <c r="F114" i="6"/>
  <c r="F295" i="6" s="1"/>
  <c r="Z70" i="6"/>
  <c r="L199" i="6"/>
  <c r="Z200" i="6"/>
  <c r="Y108" i="6"/>
  <c r="T106" i="6"/>
  <c r="K128" i="6"/>
  <c r="G127" i="6"/>
  <c r="K127" i="6" s="1"/>
  <c r="AA160" i="6"/>
  <c r="Q159" i="6"/>
  <c r="AA127" i="6"/>
  <c r="X47" i="6"/>
  <c r="AB46" i="6"/>
  <c r="Y288" i="6"/>
  <c r="Z121" i="6"/>
  <c r="P95" i="6"/>
  <c r="P94" i="6" s="1"/>
  <c r="P93" i="6" s="1"/>
  <c r="P89" i="6" s="1"/>
  <c r="K40" i="6"/>
  <c r="G39" i="6"/>
  <c r="K119" i="6"/>
  <c r="Y81" i="6"/>
  <c r="AB93" i="6"/>
  <c r="R22" i="6"/>
  <c r="I74" i="12" l="1"/>
  <c r="K74" i="12"/>
  <c r="K57" i="12"/>
  <c r="J56" i="12"/>
  <c r="K56" i="12" s="1"/>
  <c r="I57" i="12"/>
  <c r="H56" i="12"/>
  <c r="I56" i="12" s="1"/>
  <c r="H69" i="12"/>
  <c r="H78" i="12"/>
  <c r="I78" i="12" s="1"/>
  <c r="I79" i="12"/>
  <c r="I52" i="12"/>
  <c r="H51" i="12"/>
  <c r="K52" i="12"/>
  <c r="J84" i="12"/>
  <c r="K85" i="12"/>
  <c r="I64" i="12"/>
  <c r="H63" i="12"/>
  <c r="I94" i="12"/>
  <c r="K94" i="12"/>
  <c r="J62" i="12"/>
  <c r="K63" i="12"/>
  <c r="H10" i="12"/>
  <c r="I10" i="12" s="1"/>
  <c r="I11" i="12"/>
  <c r="I86" i="12"/>
  <c r="H85" i="12"/>
  <c r="K79" i="12"/>
  <c r="J78" i="12"/>
  <c r="K78" i="12" s="1"/>
  <c r="S303" i="10"/>
  <c r="X62" i="10"/>
  <c r="Z62" i="10"/>
  <c r="Y62" i="10"/>
  <c r="L48" i="10"/>
  <c r="V271" i="10"/>
  <c r="Q240" i="10"/>
  <c r="X137" i="10"/>
  <c r="AA137" i="10"/>
  <c r="J9" i="10"/>
  <c r="K10" i="10"/>
  <c r="AB230" i="10"/>
  <c r="V229" i="10"/>
  <c r="L39" i="10"/>
  <c r="X40" i="10"/>
  <c r="V123" i="10"/>
  <c r="AB124" i="10"/>
  <c r="Z108" i="10"/>
  <c r="X108" i="10"/>
  <c r="X141" i="10"/>
  <c r="T269" i="10"/>
  <c r="AA272" i="10"/>
  <c r="V269" i="10"/>
  <c r="AB272" i="10"/>
  <c r="L217" i="10"/>
  <c r="Y218" i="10"/>
  <c r="L253" i="10"/>
  <c r="Y254" i="10"/>
  <c r="X300" i="10"/>
  <c r="Y39" i="10"/>
  <c r="T38" i="10"/>
  <c r="AA39" i="10"/>
  <c r="X242" i="10"/>
  <c r="AB47" i="10"/>
  <c r="T123" i="10"/>
  <c r="X201" i="10"/>
  <c r="K241" i="10"/>
  <c r="G240" i="10"/>
  <c r="AA252" i="10"/>
  <c r="T251" i="10"/>
  <c r="L278" i="10"/>
  <c r="Z278" i="10" s="1"/>
  <c r="X281" i="10"/>
  <c r="Y281" i="10"/>
  <c r="Y213" i="10"/>
  <c r="Y133" i="10"/>
  <c r="Z205" i="10"/>
  <c r="X254" i="10"/>
  <c r="AB217" i="10"/>
  <c r="Z217" i="10"/>
  <c r="Y145" i="10"/>
  <c r="Y153" i="10"/>
  <c r="X153" i="10"/>
  <c r="X145" i="10"/>
  <c r="AA145" i="10"/>
  <c r="Q252" i="10"/>
  <c r="AA253" i="10"/>
  <c r="F303" i="10"/>
  <c r="Y40" i="10"/>
  <c r="Q121" i="10"/>
  <c r="AA268" i="10"/>
  <c r="Z39" i="10"/>
  <c r="AB39" i="10"/>
  <c r="V38" i="10"/>
  <c r="X181" i="10"/>
  <c r="AA181" i="10"/>
  <c r="L185" i="10"/>
  <c r="Y186" i="10"/>
  <c r="Z186" i="10"/>
  <c r="X186" i="10"/>
  <c r="Y221" i="10"/>
  <c r="X221" i="10"/>
  <c r="R68" i="10"/>
  <c r="L99" i="10"/>
  <c r="Z99" i="10" s="1"/>
  <c r="Y100" i="10"/>
  <c r="Y169" i="10"/>
  <c r="Y299" i="10"/>
  <c r="AA299" i="10"/>
  <c r="T270" i="10"/>
  <c r="X125" i="10"/>
  <c r="Q124" i="10"/>
  <c r="AA124" i="10" s="1"/>
  <c r="AA125" i="10"/>
  <c r="AA133" i="10"/>
  <c r="AB99" i="10"/>
  <c r="V95" i="10"/>
  <c r="X193" i="10"/>
  <c r="AA193" i="10"/>
  <c r="P10" i="10"/>
  <c r="P9" i="10" s="1"/>
  <c r="L113" i="10"/>
  <c r="Y115" i="10"/>
  <c r="X115" i="10"/>
  <c r="AB112" i="10"/>
  <c r="Z218" i="10"/>
  <c r="X7" i="10"/>
  <c r="AA7" i="10"/>
  <c r="Y129" i="10"/>
  <c r="X129" i="10"/>
  <c r="X169" i="10"/>
  <c r="AA169" i="10"/>
  <c r="L241" i="10"/>
  <c r="X241" i="10" s="1"/>
  <c r="Y232" i="10"/>
  <c r="L231" i="10"/>
  <c r="Z232" i="10"/>
  <c r="X232" i="10"/>
  <c r="L165" i="10"/>
  <c r="X166" i="10"/>
  <c r="Z166" i="10"/>
  <c r="Y149" i="10"/>
  <c r="AB273" i="10"/>
  <c r="Z273" i="10"/>
  <c r="V270" i="10"/>
  <c r="T8" i="10"/>
  <c r="AA9" i="10"/>
  <c r="Z153" i="10"/>
  <c r="X217" i="10"/>
  <c r="AA217" i="10"/>
  <c r="W303" i="10"/>
  <c r="V111" i="10"/>
  <c r="Z113" i="10"/>
  <c r="K235" i="10"/>
  <c r="G230" i="10"/>
  <c r="L263" i="10"/>
  <c r="X264" i="10"/>
  <c r="AA165" i="10"/>
  <c r="Y165" i="10"/>
  <c r="L173" i="10"/>
  <c r="Y174" i="10"/>
  <c r="X174" i="10"/>
  <c r="Z174" i="10"/>
  <c r="Z264" i="10"/>
  <c r="L272" i="10"/>
  <c r="Y272" i="10" s="1"/>
  <c r="X279" i="10"/>
  <c r="L112" i="10"/>
  <c r="Y114" i="10"/>
  <c r="X114" i="10"/>
  <c r="X247" i="10"/>
  <c r="Z247" i="10"/>
  <c r="K253" i="10"/>
  <c r="G252" i="10"/>
  <c r="K273" i="10"/>
  <c r="G270" i="10"/>
  <c r="X157" i="10"/>
  <c r="AA157" i="10"/>
  <c r="T229" i="10"/>
  <c r="AA230" i="10"/>
  <c r="L277" i="10"/>
  <c r="Y280" i="10"/>
  <c r="X280" i="10"/>
  <c r="AB253" i="10"/>
  <c r="V252" i="10"/>
  <c r="Y242" i="10"/>
  <c r="L299" i="10"/>
  <c r="Z300" i="10"/>
  <c r="L10" i="10"/>
  <c r="X11" i="10"/>
  <c r="Y11" i="10"/>
  <c r="Z11" i="10"/>
  <c r="AB241" i="10"/>
  <c r="V240" i="10"/>
  <c r="K62" i="10"/>
  <c r="G48" i="10"/>
  <c r="Z40" i="10"/>
  <c r="L95" i="10"/>
  <c r="Y95" i="10" s="1"/>
  <c r="X96" i="10"/>
  <c r="Z96" i="10"/>
  <c r="Y209" i="10"/>
  <c r="AA263" i="10"/>
  <c r="T262" i="10"/>
  <c r="Y263" i="10"/>
  <c r="L295" i="10"/>
  <c r="Y296" i="10"/>
  <c r="X296" i="10"/>
  <c r="V262" i="10"/>
  <c r="Z263" i="10"/>
  <c r="Z129" i="10"/>
  <c r="Y197" i="10"/>
  <c r="X149" i="10"/>
  <c r="AA149" i="10"/>
  <c r="Z94" i="10"/>
  <c r="X94" i="10"/>
  <c r="G124" i="10"/>
  <c r="K125" i="10"/>
  <c r="I47" i="10"/>
  <c r="I38" i="10" s="1"/>
  <c r="I8" i="10" s="1"/>
  <c r="I303" i="10" s="1"/>
  <c r="Z30" i="10"/>
  <c r="Y30" i="10"/>
  <c r="X30" i="10"/>
  <c r="K39" i="10"/>
  <c r="Y157" i="10"/>
  <c r="Y181" i="10"/>
  <c r="Z277" i="10"/>
  <c r="AB277" i="10"/>
  <c r="K278" i="10"/>
  <c r="G271" i="10"/>
  <c r="AB295" i="10"/>
  <c r="T240" i="10"/>
  <c r="AA241" i="10"/>
  <c r="Y137" i="10"/>
  <c r="L161" i="10"/>
  <c r="Y162" i="10"/>
  <c r="Z162" i="10"/>
  <c r="Y205" i="10"/>
  <c r="Q270" i="10"/>
  <c r="Z67" i="10"/>
  <c r="R67" i="10"/>
  <c r="R62" i="10" s="1"/>
  <c r="R48" i="10" s="1"/>
  <c r="R47" i="10" s="1"/>
  <c r="R38" i="10" s="1"/>
  <c r="R8" i="10" s="1"/>
  <c r="R303" i="10" s="1"/>
  <c r="P67" i="10"/>
  <c r="P62" i="10" s="1"/>
  <c r="P48" i="10" s="1"/>
  <c r="P47" i="10" s="1"/>
  <c r="P38" i="10" s="1"/>
  <c r="Y67" i="10"/>
  <c r="X67" i="10"/>
  <c r="L225" i="10"/>
  <c r="Y226" i="10"/>
  <c r="Z226" i="10"/>
  <c r="X226" i="10"/>
  <c r="Y125" i="10"/>
  <c r="X99" i="10"/>
  <c r="Q95" i="10"/>
  <c r="X95" i="10" s="1"/>
  <c r="AA99" i="10"/>
  <c r="Y177" i="10"/>
  <c r="X177" i="10"/>
  <c r="Y141" i="10"/>
  <c r="L235" i="10"/>
  <c r="Y236" i="10"/>
  <c r="X236" i="10"/>
  <c r="Z236" i="10"/>
  <c r="J272" i="10"/>
  <c r="K279" i="10"/>
  <c r="Y96" i="10"/>
  <c r="X161" i="10"/>
  <c r="AA161" i="10"/>
  <c r="Y189" i="10"/>
  <c r="X189" i="10"/>
  <c r="Y201" i="10"/>
  <c r="Z104" i="10"/>
  <c r="Y104" i="10"/>
  <c r="I25" i="8"/>
  <c r="I20" i="8"/>
  <c r="I55" i="8"/>
  <c r="I36" i="8"/>
  <c r="I28" i="8"/>
  <c r="I15" i="8"/>
  <c r="I27" i="8"/>
  <c r="I61" i="8"/>
  <c r="I16" i="8"/>
  <c r="I93" i="8"/>
  <c r="I22" i="8"/>
  <c r="I101" i="8"/>
  <c r="I29" i="8"/>
  <c r="I73" i="8"/>
  <c r="I37" i="8"/>
  <c r="I40" i="8"/>
  <c r="I32" i="8"/>
  <c r="I47" i="8"/>
  <c r="I89" i="8"/>
  <c r="I34" i="8"/>
  <c r="I83" i="8"/>
  <c r="I23" i="8"/>
  <c r="I38" i="8"/>
  <c r="I67" i="8"/>
  <c r="I97" i="8"/>
  <c r="I77" i="8"/>
  <c r="I24" i="8"/>
  <c r="I48" i="8"/>
  <c r="I39" i="8"/>
  <c r="I72" i="8"/>
  <c r="I100" i="8"/>
  <c r="I96" i="8"/>
  <c r="I76" i="8"/>
  <c r="I82" i="8"/>
  <c r="I33" i="8"/>
  <c r="I88" i="8"/>
  <c r="I45" i="8"/>
  <c r="I26" i="8"/>
  <c r="I14" i="8"/>
  <c r="I21" i="8"/>
  <c r="I54" i="8"/>
  <c r="I19" i="8"/>
  <c r="I31" i="8"/>
  <c r="I92" i="8"/>
  <c r="I66" i="8"/>
  <c r="I46" i="8"/>
  <c r="I60" i="8"/>
  <c r="I35" i="8"/>
  <c r="H98" i="8"/>
  <c r="I99" i="8"/>
  <c r="K99" i="8"/>
  <c r="H70" i="8"/>
  <c r="I71" i="8"/>
  <c r="K71" i="8"/>
  <c r="I13" i="8"/>
  <c r="H12" i="8"/>
  <c r="K13" i="8"/>
  <c r="K44" i="8"/>
  <c r="I44" i="8"/>
  <c r="H42" i="8"/>
  <c r="K87" i="8"/>
  <c r="I87" i="8"/>
  <c r="H86" i="8"/>
  <c r="H58" i="8"/>
  <c r="I59" i="8"/>
  <c r="K65" i="8"/>
  <c r="I65" i="8"/>
  <c r="H64" i="8"/>
  <c r="J68" i="8"/>
  <c r="I30" i="8"/>
  <c r="I18" i="8"/>
  <c r="H17" i="8"/>
  <c r="I17" i="8" s="1"/>
  <c r="K53" i="8"/>
  <c r="I53" i="8"/>
  <c r="H52" i="8"/>
  <c r="K43" i="8"/>
  <c r="I43" i="8"/>
  <c r="H41" i="8"/>
  <c r="K30" i="8"/>
  <c r="H90" i="8"/>
  <c r="I91" i="8"/>
  <c r="K91" i="8"/>
  <c r="K75" i="8"/>
  <c r="I75" i="8"/>
  <c r="H74" i="8"/>
  <c r="K95" i="8"/>
  <c r="I95" i="8"/>
  <c r="H94" i="8"/>
  <c r="K17" i="8"/>
  <c r="J11" i="8"/>
  <c r="J78" i="8"/>
  <c r="K58" i="8"/>
  <c r="J57" i="8"/>
  <c r="K18" i="8"/>
  <c r="H80" i="8"/>
  <c r="I81" i="8"/>
  <c r="K81" i="8"/>
  <c r="J54" i="7"/>
  <c r="O60" i="7"/>
  <c r="M94" i="7"/>
  <c r="O94" i="7"/>
  <c r="J55" i="7"/>
  <c r="O56" i="7"/>
  <c r="J106" i="7"/>
  <c r="O108" i="7"/>
  <c r="K88" i="7"/>
  <c r="H89" i="7"/>
  <c r="N89" i="7" s="1"/>
  <c r="N94" i="7"/>
  <c r="H56" i="7"/>
  <c r="N57" i="7"/>
  <c r="H78" i="7"/>
  <c r="N79" i="7"/>
  <c r="M79" i="7"/>
  <c r="J89" i="7"/>
  <c r="H70" i="7"/>
  <c r="O9" i="7"/>
  <c r="K8" i="7"/>
  <c r="J75" i="7"/>
  <c r="O77" i="7"/>
  <c r="H113" i="7"/>
  <c r="M115" i="7"/>
  <c r="H98" i="7"/>
  <c r="M99" i="7"/>
  <c r="H123" i="7"/>
  <c r="M124" i="7"/>
  <c r="N124" i="7"/>
  <c r="O64" i="7"/>
  <c r="N64" i="7"/>
  <c r="K54" i="7"/>
  <c r="J105" i="7"/>
  <c r="H60" i="7"/>
  <c r="N61" i="7"/>
  <c r="N111" i="7"/>
  <c r="M111" i="7"/>
  <c r="H110" i="7"/>
  <c r="M126" i="7"/>
  <c r="O126" i="7"/>
  <c r="M24" i="7"/>
  <c r="H10" i="7"/>
  <c r="N24" i="7"/>
  <c r="M116" i="7"/>
  <c r="H114" i="7"/>
  <c r="N116" i="7"/>
  <c r="M70" i="7"/>
  <c r="J69" i="7"/>
  <c r="O70" i="7"/>
  <c r="N70" i="7"/>
  <c r="K69" i="7"/>
  <c r="M44" i="7"/>
  <c r="M71" i="7"/>
  <c r="H126" i="7"/>
  <c r="N127" i="7"/>
  <c r="O76" i="7"/>
  <c r="K74" i="7"/>
  <c r="O112" i="7"/>
  <c r="K106" i="7"/>
  <c r="H76" i="7"/>
  <c r="M84" i="7"/>
  <c r="O113" i="7"/>
  <c r="K107" i="7"/>
  <c r="N113" i="7"/>
  <c r="N84" i="7"/>
  <c r="N100" i="7"/>
  <c r="K99" i="7"/>
  <c r="AA7" i="6"/>
  <c r="Y151" i="6"/>
  <c r="AA151" i="6"/>
  <c r="R10" i="6"/>
  <c r="R9" i="6" s="1"/>
  <c r="K7" i="6"/>
  <c r="L7" i="6" s="1"/>
  <c r="AA207" i="6"/>
  <c r="X98" i="6"/>
  <c r="Z98" i="6"/>
  <c r="X30" i="6"/>
  <c r="Z30" i="6"/>
  <c r="AA235" i="6"/>
  <c r="T234" i="6"/>
  <c r="AB235" i="6"/>
  <c r="V234" i="6"/>
  <c r="AB241" i="6"/>
  <c r="K272" i="6"/>
  <c r="G265" i="6"/>
  <c r="AA262" i="6"/>
  <c r="T115" i="6"/>
  <c r="X143" i="6"/>
  <c r="AB271" i="6"/>
  <c r="Z271" i="6"/>
  <c r="L127" i="6"/>
  <c r="X128" i="6"/>
  <c r="Y128" i="6"/>
  <c r="Z128" i="6"/>
  <c r="Z187" i="6"/>
  <c r="AA155" i="6"/>
  <c r="L241" i="6"/>
  <c r="Y242" i="6"/>
  <c r="X242" i="6"/>
  <c r="Y98" i="6"/>
  <c r="Z199" i="6"/>
  <c r="V118" i="6"/>
  <c r="Z171" i="6"/>
  <c r="X171" i="6"/>
  <c r="Y11" i="6"/>
  <c r="L10" i="6"/>
  <c r="X11" i="6"/>
  <c r="Z11" i="6"/>
  <c r="G223" i="6"/>
  <c r="K223" i="6" s="1"/>
  <c r="K224" i="6"/>
  <c r="L257" i="6"/>
  <c r="Z258" i="6"/>
  <c r="Y258" i="6"/>
  <c r="P10" i="6"/>
  <c r="P9" i="6" s="1"/>
  <c r="Y143" i="6"/>
  <c r="AA143" i="6"/>
  <c r="L215" i="6"/>
  <c r="Z215" i="6" s="1"/>
  <c r="Y216" i="6"/>
  <c r="X216" i="6"/>
  <c r="AA225" i="6"/>
  <c r="T224" i="6"/>
  <c r="AB225" i="6"/>
  <c r="Y247" i="6"/>
  <c r="Y273" i="6"/>
  <c r="T266" i="6"/>
  <c r="AA273" i="6"/>
  <c r="AB273" i="6"/>
  <c r="Z160" i="6"/>
  <c r="Y160" i="6"/>
  <c r="L159" i="6"/>
  <c r="AA195" i="6"/>
  <c r="AB246" i="6"/>
  <c r="V245" i="6"/>
  <c r="L89" i="6"/>
  <c r="Y89" i="6" s="1"/>
  <c r="Z90" i="6"/>
  <c r="Y90" i="6"/>
  <c r="X90" i="6"/>
  <c r="Z61" i="6"/>
  <c r="R61" i="6"/>
  <c r="R58" i="6" s="1"/>
  <c r="R46" i="6" s="1"/>
  <c r="R45" i="6" s="1"/>
  <c r="R38" i="6" s="1"/>
  <c r="P61" i="6"/>
  <c r="P58" i="6" s="1"/>
  <c r="P46" i="6" s="1"/>
  <c r="P45" i="6" s="1"/>
  <c r="P38" i="6" s="1"/>
  <c r="Y61" i="6"/>
  <c r="X61" i="6"/>
  <c r="L58" i="6"/>
  <c r="Z212" i="6"/>
  <c r="L211" i="6"/>
  <c r="X212" i="6"/>
  <c r="Y212" i="6"/>
  <c r="R114" i="6"/>
  <c r="X159" i="6"/>
  <c r="AA159" i="6"/>
  <c r="Z175" i="6"/>
  <c r="Z291" i="6"/>
  <c r="Y291" i="6"/>
  <c r="AA291" i="6"/>
  <c r="AB291" i="6"/>
  <c r="L107" i="6"/>
  <c r="X109" i="6"/>
  <c r="Y109" i="6"/>
  <c r="Z109" i="6"/>
  <c r="K10" i="6"/>
  <c r="L179" i="6"/>
  <c r="Z180" i="6"/>
  <c r="X180" i="6"/>
  <c r="G263" i="6"/>
  <c r="K263" i="6" s="1"/>
  <c r="K266" i="6"/>
  <c r="V261" i="6"/>
  <c r="AB264" i="6"/>
  <c r="AA199" i="6"/>
  <c r="Y199" i="6"/>
  <c r="L93" i="6"/>
  <c r="X94" i="6"/>
  <c r="Z94" i="6"/>
  <c r="Y94" i="6"/>
  <c r="L135" i="6"/>
  <c r="Y136" i="6"/>
  <c r="X136" i="6"/>
  <c r="Z136" i="6"/>
  <c r="AA183" i="6"/>
  <c r="L119" i="6"/>
  <c r="Z119" i="6" s="1"/>
  <c r="Y120" i="6"/>
  <c r="X120" i="6"/>
  <c r="L131" i="6"/>
  <c r="Y132" i="6"/>
  <c r="X132" i="6"/>
  <c r="Z188" i="6"/>
  <c r="AA89" i="6"/>
  <c r="Y147" i="6"/>
  <c r="AA147" i="6"/>
  <c r="L225" i="6"/>
  <c r="X226" i="6"/>
  <c r="Z226" i="6"/>
  <c r="L271" i="6"/>
  <c r="X274" i="6"/>
  <c r="Z143" i="6"/>
  <c r="K264" i="6"/>
  <c r="G261" i="6"/>
  <c r="K261" i="6" s="1"/>
  <c r="Q38" i="6"/>
  <c r="K58" i="6"/>
  <c r="G46" i="6"/>
  <c r="AB224" i="6"/>
  <c r="V223" i="6"/>
  <c r="L123" i="6"/>
  <c r="Y124" i="6"/>
  <c r="Z124" i="6"/>
  <c r="X124" i="6"/>
  <c r="Z252" i="6"/>
  <c r="L251" i="6"/>
  <c r="X252" i="6"/>
  <c r="Y252" i="6"/>
  <c r="AA271" i="6"/>
  <c r="Y271" i="6"/>
  <c r="T118" i="6"/>
  <c r="K247" i="6"/>
  <c r="G246" i="6"/>
  <c r="Y267" i="6"/>
  <c r="T264" i="6"/>
  <c r="AA267" i="6"/>
  <c r="L155" i="6"/>
  <c r="X156" i="6"/>
  <c r="Z156" i="6"/>
  <c r="AA171" i="6"/>
  <c r="Y171" i="6"/>
  <c r="Z236" i="6"/>
  <c r="L235" i="6"/>
  <c r="Y235" i="6" s="1"/>
  <c r="X236" i="6"/>
  <c r="L191" i="6"/>
  <c r="Z192" i="6"/>
  <c r="Y192" i="6"/>
  <c r="J295" i="6"/>
  <c r="Z196" i="6"/>
  <c r="L195" i="6"/>
  <c r="X196" i="6"/>
  <c r="AA10" i="6"/>
  <c r="T9" i="6"/>
  <c r="G118" i="6"/>
  <c r="K9" i="6"/>
  <c r="L139" i="6"/>
  <c r="X140" i="6"/>
  <c r="Y140" i="6"/>
  <c r="Z140" i="6"/>
  <c r="AA175" i="6"/>
  <c r="Y175" i="6"/>
  <c r="AB267" i="6"/>
  <c r="X257" i="6"/>
  <c r="AA257" i="6"/>
  <c r="Q256" i="6"/>
  <c r="X88" i="6"/>
  <c r="Z88" i="6"/>
  <c r="L272" i="6"/>
  <c r="Y275" i="6"/>
  <c r="X275" i="6"/>
  <c r="Z39" i="6"/>
  <c r="AB39" i="6"/>
  <c r="V38" i="6"/>
  <c r="Q118" i="6"/>
  <c r="X175" i="6"/>
  <c r="AA219" i="6"/>
  <c r="Y219" i="6"/>
  <c r="Z275" i="6"/>
  <c r="AA179" i="6"/>
  <c r="Y179" i="6"/>
  <c r="K235" i="6"/>
  <c r="G234" i="6"/>
  <c r="Q115" i="6"/>
  <c r="K257" i="6"/>
  <c r="G256" i="6"/>
  <c r="L187" i="6"/>
  <c r="Y188" i="6"/>
  <c r="K39" i="6"/>
  <c r="X160" i="6"/>
  <c r="L207" i="6"/>
  <c r="Z208" i="6"/>
  <c r="X208" i="6"/>
  <c r="X151" i="6"/>
  <c r="L163" i="6"/>
  <c r="Z163" i="6" s="1"/>
  <c r="Y164" i="6"/>
  <c r="X164" i="6"/>
  <c r="Q223" i="6"/>
  <c r="X287" i="6"/>
  <c r="Z167" i="6"/>
  <c r="Y167" i="6"/>
  <c r="X167" i="6"/>
  <c r="Q245" i="6"/>
  <c r="Q261" i="6"/>
  <c r="Z151" i="6"/>
  <c r="AA246" i="6"/>
  <c r="X258" i="6"/>
  <c r="L183" i="6"/>
  <c r="X183" i="6" s="1"/>
  <c r="Z184" i="6"/>
  <c r="Y184" i="6"/>
  <c r="X199" i="6"/>
  <c r="X191" i="6"/>
  <c r="AA45" i="6"/>
  <c r="T38" i="6"/>
  <c r="L106" i="6"/>
  <c r="Y106" i="6" s="1"/>
  <c r="Z108" i="6"/>
  <c r="X108" i="6"/>
  <c r="AB272" i="6"/>
  <c r="V265" i="6"/>
  <c r="Z272" i="6"/>
  <c r="X273" i="6"/>
  <c r="Q266" i="6"/>
  <c r="Y30" i="6"/>
  <c r="Y180" i="6"/>
  <c r="AB287" i="6"/>
  <c r="Z287" i="6"/>
  <c r="X187" i="6"/>
  <c r="J49" i="12" l="1"/>
  <c r="K10" i="12"/>
  <c r="I69" i="12"/>
  <c r="H68" i="12"/>
  <c r="K69" i="12"/>
  <c r="I85" i="12"/>
  <c r="H84" i="12"/>
  <c r="I84" i="12" s="1"/>
  <c r="K84" i="12"/>
  <c r="I51" i="12"/>
  <c r="H50" i="12"/>
  <c r="K51" i="12"/>
  <c r="I63" i="12"/>
  <c r="H62" i="12"/>
  <c r="I62" i="12" s="1"/>
  <c r="Z299" i="10"/>
  <c r="Y112" i="10"/>
  <c r="X112" i="10"/>
  <c r="Z111" i="10"/>
  <c r="Z95" i="10"/>
  <c r="AB95" i="10"/>
  <c r="X185" i="10"/>
  <c r="Y185" i="10"/>
  <c r="Z185" i="10"/>
  <c r="Z272" i="10"/>
  <c r="K252" i="10"/>
  <c r="G251" i="10"/>
  <c r="K251" i="10" s="1"/>
  <c r="X165" i="10"/>
  <c r="Z165" i="10"/>
  <c r="J269" i="10"/>
  <c r="K272" i="10"/>
  <c r="L252" i="10"/>
  <c r="Y253" i="10"/>
  <c r="Q239" i="10"/>
  <c r="Z225" i="10"/>
  <c r="Y225" i="10"/>
  <c r="X225" i="10"/>
  <c r="Y161" i="10"/>
  <c r="Z161" i="10"/>
  <c r="AA240" i="10"/>
  <c r="T239" i="10"/>
  <c r="X277" i="10"/>
  <c r="L270" i="10"/>
  <c r="Y277" i="10"/>
  <c r="L262" i="10"/>
  <c r="X263" i="10"/>
  <c r="L230" i="10"/>
  <c r="X231" i="10"/>
  <c r="Z231" i="10"/>
  <c r="Y231" i="10"/>
  <c r="L111" i="10"/>
  <c r="X113" i="10"/>
  <c r="Y113" i="10"/>
  <c r="AA121" i="10"/>
  <c r="AA95" i="10"/>
  <c r="X299" i="10"/>
  <c r="K240" i="10"/>
  <c r="G239" i="10"/>
  <c r="Y38" i="10"/>
  <c r="AA38" i="10"/>
  <c r="AA229" i="10"/>
  <c r="L240" i="10"/>
  <c r="AB229" i="10"/>
  <c r="Q123" i="10"/>
  <c r="AA123" i="10" s="1"/>
  <c r="AB269" i="10"/>
  <c r="Y295" i="10"/>
  <c r="X295" i="10"/>
  <c r="L124" i="10"/>
  <c r="Q267" i="10"/>
  <c r="X270" i="10"/>
  <c r="Y241" i="10"/>
  <c r="Z241" i="10"/>
  <c r="L9" i="10"/>
  <c r="Z10" i="10"/>
  <c r="Y10" i="10"/>
  <c r="X10" i="10"/>
  <c r="Z253" i="10"/>
  <c r="K270" i="10"/>
  <c r="G267" i="10"/>
  <c r="K267" i="10" s="1"/>
  <c r="L269" i="10"/>
  <c r="X272" i="10"/>
  <c r="AB270" i="10"/>
  <c r="V267" i="10"/>
  <c r="AA270" i="10"/>
  <c r="Y270" i="10"/>
  <c r="T267" i="10"/>
  <c r="Y99" i="10"/>
  <c r="Q251" i="10"/>
  <c r="Q8" i="10"/>
  <c r="Y217" i="10"/>
  <c r="L38" i="10"/>
  <c r="X39" i="10"/>
  <c r="J8" i="10"/>
  <c r="K9" i="10"/>
  <c r="V268" i="10"/>
  <c r="Z271" i="10"/>
  <c r="K271" i="10"/>
  <c r="G268" i="10"/>
  <c r="AB123" i="10"/>
  <c r="K48" i="10"/>
  <c r="G47" i="10"/>
  <c r="X235" i="10"/>
  <c r="Y235" i="10"/>
  <c r="Z235" i="10"/>
  <c r="Z295" i="10"/>
  <c r="K124" i="10"/>
  <c r="G123" i="10"/>
  <c r="V261" i="10"/>
  <c r="Z262" i="10"/>
  <c r="AA262" i="10"/>
  <c r="T261" i="10"/>
  <c r="Y262" i="10"/>
  <c r="Z240" i="10"/>
  <c r="V239" i="10"/>
  <c r="AB240" i="10"/>
  <c r="V251" i="10"/>
  <c r="AB252" i="10"/>
  <c r="X173" i="10"/>
  <c r="Y173" i="10"/>
  <c r="Z173" i="10"/>
  <c r="K230" i="10"/>
  <c r="G229" i="10"/>
  <c r="K229" i="10" s="1"/>
  <c r="Z112" i="10"/>
  <c r="P8" i="10"/>
  <c r="P303" i="10" s="1"/>
  <c r="AB38" i="10"/>
  <c r="V8" i="10"/>
  <c r="X253" i="10"/>
  <c r="L271" i="10"/>
  <c r="Y278" i="10"/>
  <c r="X278" i="10"/>
  <c r="AA269" i="10"/>
  <c r="Y269" i="10"/>
  <c r="L47" i="10"/>
  <c r="X48" i="10"/>
  <c r="Z48" i="10"/>
  <c r="Y48" i="10"/>
  <c r="J56" i="8"/>
  <c r="K94" i="8"/>
  <c r="I94" i="8"/>
  <c r="K42" i="8"/>
  <c r="I42" i="8"/>
  <c r="I90" i="8"/>
  <c r="K90" i="8"/>
  <c r="K52" i="8"/>
  <c r="I52" i="8"/>
  <c r="H51" i="8"/>
  <c r="H57" i="8"/>
  <c r="I58" i="8"/>
  <c r="H69" i="8"/>
  <c r="I70" i="8"/>
  <c r="K70" i="8"/>
  <c r="K74" i="8"/>
  <c r="I74" i="8"/>
  <c r="K86" i="8"/>
  <c r="I86" i="8"/>
  <c r="H85" i="8"/>
  <c r="H79" i="8"/>
  <c r="I80" i="8"/>
  <c r="K80" i="8"/>
  <c r="J10" i="8"/>
  <c r="K41" i="8"/>
  <c r="I41" i="8"/>
  <c r="H9" i="8"/>
  <c r="K64" i="8"/>
  <c r="I64" i="8"/>
  <c r="H63" i="8"/>
  <c r="I12" i="8"/>
  <c r="H11" i="8"/>
  <c r="K12" i="8"/>
  <c r="I98" i="8"/>
  <c r="K98" i="8"/>
  <c r="K98" i="7"/>
  <c r="N98" i="7" s="1"/>
  <c r="N99" i="7"/>
  <c r="O74" i="7"/>
  <c r="N74" i="7"/>
  <c r="H74" i="7"/>
  <c r="M76" i="7"/>
  <c r="J68" i="7"/>
  <c r="H109" i="7"/>
  <c r="N110" i="7"/>
  <c r="M110" i="7"/>
  <c r="H54" i="7"/>
  <c r="N60" i="7"/>
  <c r="M98" i="7"/>
  <c r="J51" i="7"/>
  <c r="O75" i="7"/>
  <c r="J88" i="7"/>
  <c r="M88" i="7" s="1"/>
  <c r="M89" i="7"/>
  <c r="J53" i="7"/>
  <c r="O55" i="7"/>
  <c r="N76" i="7"/>
  <c r="H9" i="7"/>
  <c r="M10" i="7"/>
  <c r="N10" i="7"/>
  <c r="O8" i="7"/>
  <c r="H55" i="7"/>
  <c r="N56" i="7"/>
  <c r="O89" i="7"/>
  <c r="M56" i="7"/>
  <c r="K104" i="7"/>
  <c r="O106" i="7"/>
  <c r="H122" i="7"/>
  <c r="M123" i="7"/>
  <c r="N123" i="7"/>
  <c r="H107" i="7"/>
  <c r="M113" i="7"/>
  <c r="M60" i="7"/>
  <c r="K105" i="7"/>
  <c r="O107" i="7"/>
  <c r="N107" i="7"/>
  <c r="K68" i="7"/>
  <c r="O69" i="7"/>
  <c r="H112" i="7"/>
  <c r="M114" i="7"/>
  <c r="N114" i="7"/>
  <c r="O54" i="7"/>
  <c r="K52" i="7"/>
  <c r="N54" i="7"/>
  <c r="H77" i="7"/>
  <c r="N78" i="7"/>
  <c r="M78" i="7"/>
  <c r="H88" i="7"/>
  <c r="N88" i="7" s="1"/>
  <c r="M54" i="7"/>
  <c r="J52" i="7"/>
  <c r="N126" i="7"/>
  <c r="H69" i="7"/>
  <c r="M69" i="7" s="1"/>
  <c r="J104" i="7"/>
  <c r="T8" i="6"/>
  <c r="AA9" i="6"/>
  <c r="Z7" i="6"/>
  <c r="X7" i="6"/>
  <c r="X266" i="6"/>
  <c r="Q263" i="6"/>
  <c r="X207" i="6"/>
  <c r="Z207" i="6"/>
  <c r="Y187" i="6"/>
  <c r="Q255" i="6"/>
  <c r="AA256" i="6"/>
  <c r="X139" i="6"/>
  <c r="Y139" i="6"/>
  <c r="Z139" i="6"/>
  <c r="AA266" i="6"/>
  <c r="Y266" i="6"/>
  <c r="T263" i="6"/>
  <c r="AB266" i="6"/>
  <c r="V117" i="6"/>
  <c r="K256" i="6"/>
  <c r="G255" i="6"/>
  <c r="K255" i="6" s="1"/>
  <c r="Q117" i="6"/>
  <c r="L265" i="6"/>
  <c r="Z265" i="6" s="1"/>
  <c r="Y272" i="6"/>
  <c r="X272" i="6"/>
  <c r="X155" i="6"/>
  <c r="Z155" i="6"/>
  <c r="T117" i="6"/>
  <c r="X251" i="6"/>
  <c r="Z251" i="6"/>
  <c r="Y251" i="6"/>
  <c r="Y123" i="6"/>
  <c r="Z123" i="6"/>
  <c r="X123" i="6"/>
  <c r="K46" i="6"/>
  <c r="G45" i="6"/>
  <c r="AB261" i="6"/>
  <c r="Z179" i="6"/>
  <c r="X179" i="6"/>
  <c r="L105" i="6"/>
  <c r="Z107" i="6"/>
  <c r="Y107" i="6"/>
  <c r="X107" i="6"/>
  <c r="X58" i="6"/>
  <c r="Y58" i="6"/>
  <c r="Z58" i="6"/>
  <c r="L46" i="6"/>
  <c r="AB245" i="6"/>
  <c r="Z159" i="6"/>
  <c r="Y159" i="6"/>
  <c r="L256" i="6"/>
  <c r="X256" i="6" s="1"/>
  <c r="Z257" i="6"/>
  <c r="Y257" i="6"/>
  <c r="Y241" i="6"/>
  <c r="X241" i="6"/>
  <c r="G262" i="6"/>
  <c r="K265" i="6"/>
  <c r="R8" i="6"/>
  <c r="R295" i="6" s="1"/>
  <c r="G233" i="6"/>
  <c r="K234" i="6"/>
  <c r="X235" i="6"/>
  <c r="Z235" i="6"/>
  <c r="L234" i="6"/>
  <c r="G245" i="6"/>
  <c r="K245" i="6" s="1"/>
  <c r="K246" i="6"/>
  <c r="Y131" i="6"/>
  <c r="X131" i="6"/>
  <c r="AB234" i="6"/>
  <c r="Z234" i="6"/>
  <c r="V233" i="6"/>
  <c r="Z106" i="6"/>
  <c r="X106" i="6"/>
  <c r="AB38" i="6"/>
  <c r="L224" i="6"/>
  <c r="X225" i="6"/>
  <c r="Z225" i="6"/>
  <c r="Z93" i="6"/>
  <c r="X93" i="6"/>
  <c r="Y93" i="6"/>
  <c r="Y225" i="6"/>
  <c r="AA234" i="6"/>
  <c r="T233" i="6"/>
  <c r="Y234" i="6"/>
  <c r="Y7" i="6"/>
  <c r="X89" i="6"/>
  <c r="Z89" i="6"/>
  <c r="X215" i="6"/>
  <c r="Y215" i="6"/>
  <c r="V262" i="6"/>
  <c r="G117" i="6"/>
  <c r="K118" i="6"/>
  <c r="Z195" i="6"/>
  <c r="X195" i="6"/>
  <c r="Z191" i="6"/>
  <c r="Y191" i="6"/>
  <c r="AA264" i="6"/>
  <c r="T261" i="6"/>
  <c r="Q8" i="6"/>
  <c r="L118" i="6"/>
  <c r="Y119" i="6"/>
  <c r="X119" i="6"/>
  <c r="P8" i="6"/>
  <c r="P295" i="6" s="1"/>
  <c r="Z241" i="6"/>
  <c r="Y207" i="6"/>
  <c r="Z183" i="6"/>
  <c r="Y183" i="6"/>
  <c r="AB9" i="6"/>
  <c r="X163" i="6"/>
  <c r="Y163" i="6"/>
  <c r="Y224" i="6"/>
  <c r="T223" i="6"/>
  <c r="AA224" i="6"/>
  <c r="L9" i="6"/>
  <c r="X10" i="6"/>
  <c r="Z10" i="6"/>
  <c r="Z131" i="6"/>
  <c r="AA38" i="6"/>
  <c r="AA245" i="6"/>
  <c r="Y10" i="6"/>
  <c r="X271" i="6"/>
  <c r="L264" i="6"/>
  <c r="Y135" i="6"/>
  <c r="Z135" i="6"/>
  <c r="X135" i="6"/>
  <c r="Y211" i="6"/>
  <c r="Z211" i="6"/>
  <c r="X211" i="6"/>
  <c r="Y195" i="6"/>
  <c r="L246" i="6"/>
  <c r="Y155" i="6"/>
  <c r="X127" i="6"/>
  <c r="Y127" i="6"/>
  <c r="Z127" i="6"/>
  <c r="V8" i="6"/>
  <c r="I50" i="12" l="1"/>
  <c r="H49" i="12"/>
  <c r="I49" i="12" s="1"/>
  <c r="I102" i="12" s="1"/>
  <c r="K50" i="12"/>
  <c r="K62" i="12"/>
  <c r="I68" i="12"/>
  <c r="K68" i="12"/>
  <c r="K49" i="12"/>
  <c r="J102" i="12"/>
  <c r="K102" i="12" s="1"/>
  <c r="AA239" i="10"/>
  <c r="T122" i="10"/>
  <c r="L251" i="10"/>
  <c r="Y252" i="10"/>
  <c r="X47" i="10"/>
  <c r="Y47" i="10"/>
  <c r="Z47" i="10"/>
  <c r="L268" i="10"/>
  <c r="Y271" i="10"/>
  <c r="X271" i="10"/>
  <c r="X269" i="10"/>
  <c r="Z269" i="10"/>
  <c r="K239" i="10"/>
  <c r="G122" i="10"/>
  <c r="Z239" i="10"/>
  <c r="AB239" i="10"/>
  <c r="V122" i="10"/>
  <c r="Z252" i="10"/>
  <c r="K123" i="10"/>
  <c r="G120" i="10"/>
  <c r="K120" i="10" s="1"/>
  <c r="K268" i="10"/>
  <c r="G121" i="10"/>
  <c r="K121" i="10" s="1"/>
  <c r="X251" i="10"/>
  <c r="L239" i="10"/>
  <c r="L229" i="10"/>
  <c r="X230" i="10"/>
  <c r="Y230" i="10"/>
  <c r="Z230" i="10"/>
  <c r="L267" i="10"/>
  <c r="AB8" i="10"/>
  <c r="X38" i="10"/>
  <c r="X252" i="10"/>
  <c r="AB267" i="10"/>
  <c r="Z9" i="10"/>
  <c r="X9" i="10"/>
  <c r="Y9" i="10"/>
  <c r="L123" i="10"/>
  <c r="Z124" i="10"/>
  <c r="Y124" i="10"/>
  <c r="X123" i="10"/>
  <c r="Q120" i="10"/>
  <c r="Q303" i="10" s="1"/>
  <c r="Y111" i="10"/>
  <c r="X111" i="10"/>
  <c r="X239" i="10"/>
  <c r="Q122" i="10"/>
  <c r="AA251" i="10"/>
  <c r="X124" i="10"/>
  <c r="X240" i="10"/>
  <c r="Y267" i="10"/>
  <c r="AA267" i="10"/>
  <c r="T120" i="10"/>
  <c r="K47" i="10"/>
  <c r="G38" i="10"/>
  <c r="AB251" i="10"/>
  <c r="Z251" i="10"/>
  <c r="AA261" i="10"/>
  <c r="Z38" i="10"/>
  <c r="V120" i="10"/>
  <c r="Z268" i="10"/>
  <c r="V121" i="10"/>
  <c r="V303" i="10" s="1"/>
  <c r="Z270" i="10"/>
  <c r="L261" i="10"/>
  <c r="Z261" i="10" s="1"/>
  <c r="X262" i="10"/>
  <c r="Y240" i="10"/>
  <c r="J122" i="10"/>
  <c r="J303" i="10" s="1"/>
  <c r="K269" i="10"/>
  <c r="AA8" i="10"/>
  <c r="I85" i="8"/>
  <c r="H84" i="8"/>
  <c r="K85" i="8"/>
  <c r="K63" i="8"/>
  <c r="I63" i="8"/>
  <c r="H62" i="8"/>
  <c r="H68" i="8"/>
  <c r="I69" i="8"/>
  <c r="K69" i="8"/>
  <c r="H78" i="8"/>
  <c r="I79" i="8"/>
  <c r="K79" i="8"/>
  <c r="H56" i="8"/>
  <c r="I56" i="8" s="1"/>
  <c r="I57" i="8"/>
  <c r="J49" i="8"/>
  <c r="K56" i="8"/>
  <c r="I11" i="8"/>
  <c r="H10" i="8"/>
  <c r="I10" i="8" s="1"/>
  <c r="K51" i="8"/>
  <c r="I51" i="8"/>
  <c r="H50" i="8"/>
  <c r="K11" i="8"/>
  <c r="I9" i="8"/>
  <c r="K9" i="8"/>
  <c r="K57" i="8"/>
  <c r="N122" i="7"/>
  <c r="M122" i="7"/>
  <c r="M53" i="7"/>
  <c r="J50" i="7"/>
  <c r="O53" i="7"/>
  <c r="H75" i="7"/>
  <c r="N77" i="7"/>
  <c r="M77" i="7"/>
  <c r="O104" i="7"/>
  <c r="O88" i="7"/>
  <c r="H68" i="7"/>
  <c r="N68" i="7" s="1"/>
  <c r="O105" i="7"/>
  <c r="K51" i="7"/>
  <c r="H52" i="7"/>
  <c r="K49" i="7"/>
  <c r="O52" i="7"/>
  <c r="N69" i="7"/>
  <c r="O68" i="7"/>
  <c r="K50" i="7"/>
  <c r="H105" i="7"/>
  <c r="N105" i="7" s="1"/>
  <c r="M107" i="7"/>
  <c r="H53" i="7"/>
  <c r="N55" i="7"/>
  <c r="M55" i="7"/>
  <c r="H8" i="7"/>
  <c r="M9" i="7"/>
  <c r="N9" i="7"/>
  <c r="H108" i="7"/>
  <c r="N109" i="7"/>
  <c r="M109" i="7"/>
  <c r="M112" i="7"/>
  <c r="N112" i="7"/>
  <c r="M52" i="7"/>
  <c r="J49" i="7"/>
  <c r="M74" i="7"/>
  <c r="L233" i="6"/>
  <c r="X234" i="6"/>
  <c r="V115" i="6"/>
  <c r="V295" i="6" s="1"/>
  <c r="Q114" i="6"/>
  <c r="V114" i="6"/>
  <c r="X255" i="6"/>
  <c r="AA255" i="6"/>
  <c r="X263" i="6"/>
  <c r="Q116" i="6"/>
  <c r="Z105" i="6"/>
  <c r="X105" i="6"/>
  <c r="Y105" i="6"/>
  <c r="Y263" i="6"/>
  <c r="AA263" i="6"/>
  <c r="AB263" i="6"/>
  <c r="Q295" i="6"/>
  <c r="G114" i="6"/>
  <c r="K114" i="6" s="1"/>
  <c r="K117" i="6"/>
  <c r="AA233" i="6"/>
  <c r="Y233" i="6"/>
  <c r="T116" i="6"/>
  <c r="K233" i="6"/>
  <c r="G116" i="6"/>
  <c r="K116" i="6" s="1"/>
  <c r="K45" i="6"/>
  <c r="G38" i="6"/>
  <c r="AA261" i="6"/>
  <c r="L223" i="6"/>
  <c r="Z224" i="6"/>
  <c r="X224" i="6"/>
  <c r="K262" i="6"/>
  <c r="G115" i="6"/>
  <c r="K115" i="6" s="1"/>
  <c r="AA8" i="6"/>
  <c r="L117" i="6"/>
  <c r="Z233" i="6"/>
  <c r="AB233" i="6"/>
  <c r="V116" i="6"/>
  <c r="L262" i="6"/>
  <c r="Z262" i="6" s="1"/>
  <c r="X265" i="6"/>
  <c r="Y265" i="6"/>
  <c r="X9" i="6"/>
  <c r="Z9" i="6"/>
  <c r="L261" i="6"/>
  <c r="Y261" i="6" s="1"/>
  <c r="X264" i="6"/>
  <c r="Z264" i="6"/>
  <c r="Y264" i="6"/>
  <c r="AB8" i="6"/>
  <c r="L245" i="6"/>
  <c r="Y246" i="6"/>
  <c r="Z246" i="6"/>
  <c r="X246" i="6"/>
  <c r="AA223" i="6"/>
  <c r="Y223" i="6"/>
  <c r="AB223" i="6"/>
  <c r="L255" i="6"/>
  <c r="Z256" i="6"/>
  <c r="Y256" i="6"/>
  <c r="L45" i="6"/>
  <c r="Z46" i="6"/>
  <c r="X46" i="6"/>
  <c r="Y46" i="6"/>
  <c r="T114" i="6"/>
  <c r="T295" i="6" s="1"/>
  <c r="Y9" i="6"/>
  <c r="K122" i="10" l="1"/>
  <c r="L121" i="10"/>
  <c r="Y268" i="10"/>
  <c r="X268" i="10"/>
  <c r="Y251" i="10"/>
  <c r="AA120" i="10"/>
  <c r="T303" i="10"/>
  <c r="Y261" i="10"/>
  <c r="L122" i="10"/>
  <c r="Y122" i="10" s="1"/>
  <c r="X267" i="10"/>
  <c r="AA122" i="10"/>
  <c r="AB122" i="10"/>
  <c r="Y239" i="10"/>
  <c r="X261" i="10"/>
  <c r="L120" i="10"/>
  <c r="Y123" i="10"/>
  <c r="Z123" i="10"/>
  <c r="AB120" i="10"/>
  <c r="K38" i="10"/>
  <c r="G8" i="10"/>
  <c r="Z267" i="10"/>
  <c r="X229" i="10"/>
  <c r="Y229" i="10"/>
  <c r="Z229" i="10"/>
  <c r="K62" i="8"/>
  <c r="I62" i="8"/>
  <c r="I78" i="8"/>
  <c r="K78" i="8"/>
  <c r="K50" i="8"/>
  <c r="I50" i="8"/>
  <c r="H49" i="8"/>
  <c r="I49" i="8" s="1"/>
  <c r="I102" i="8" s="1"/>
  <c r="K49" i="8"/>
  <c r="J102" i="8"/>
  <c r="K102" i="8" s="1"/>
  <c r="I68" i="8"/>
  <c r="K68" i="8"/>
  <c r="I84" i="8"/>
  <c r="K84" i="8"/>
  <c r="K10" i="8"/>
  <c r="O50" i="7"/>
  <c r="O49" i="7"/>
  <c r="H49" i="7"/>
  <c r="H51" i="7"/>
  <c r="N75" i="7"/>
  <c r="M75" i="7"/>
  <c r="M49" i="7"/>
  <c r="N53" i="7"/>
  <c r="H106" i="7"/>
  <c r="N108" i="7"/>
  <c r="M108" i="7"/>
  <c r="K130" i="7"/>
  <c r="O51" i="7"/>
  <c r="N51" i="7"/>
  <c r="M68" i="7"/>
  <c r="M8" i="7"/>
  <c r="N8" i="7"/>
  <c r="M105" i="7"/>
  <c r="N52" i="7"/>
  <c r="J130" i="7"/>
  <c r="AB295" i="6"/>
  <c r="AA295" i="6"/>
  <c r="Z261" i="6"/>
  <c r="X261" i="6"/>
  <c r="Y255" i="6"/>
  <c r="Z255" i="6"/>
  <c r="K38" i="6"/>
  <c r="G8" i="6"/>
  <c r="L114" i="6"/>
  <c r="L116" i="6"/>
  <c r="X233" i="6"/>
  <c r="L115" i="6"/>
  <c r="Y262" i="6"/>
  <c r="X262" i="6"/>
  <c r="L38" i="6"/>
  <c r="Z45" i="6"/>
  <c r="X45" i="6"/>
  <c r="Y45" i="6"/>
  <c r="Y245" i="6"/>
  <c r="X245" i="6"/>
  <c r="Z245" i="6"/>
  <c r="X223" i="6"/>
  <c r="Z223" i="6"/>
  <c r="Z122" i="10" l="1"/>
  <c r="X122" i="10"/>
  <c r="AA303" i="10"/>
  <c r="AB303" i="10"/>
  <c r="K8" i="10"/>
  <c r="L8" i="10" s="1"/>
  <c r="G303" i="10"/>
  <c r="K303" i="10" s="1"/>
  <c r="Y120" i="10"/>
  <c r="X120" i="10"/>
  <c r="Y121" i="10"/>
  <c r="X121" i="10"/>
  <c r="H104" i="7"/>
  <c r="M106" i="7"/>
  <c r="N106" i="7"/>
  <c r="N49" i="7"/>
  <c r="O130" i="7"/>
  <c r="M51" i="7"/>
  <c r="K8" i="6"/>
  <c r="L8" i="6" s="1"/>
  <c r="G295" i="6"/>
  <c r="K295" i="6" s="1"/>
  <c r="Y38" i="6"/>
  <c r="X38" i="6"/>
  <c r="Z38" i="6"/>
  <c r="L303" i="10" l="1"/>
  <c r="Y8" i="10"/>
  <c r="Z8" i="10"/>
  <c r="X8" i="10"/>
  <c r="N104" i="7"/>
  <c r="M104" i="7"/>
  <c r="H50" i="7"/>
  <c r="M8" i="6"/>
  <c r="L295" i="6"/>
  <c r="Y8" i="6"/>
  <c r="Z8" i="6"/>
  <c r="X8" i="6"/>
  <c r="M303" i="10" l="1"/>
  <c r="M293" i="10"/>
  <c r="M288" i="10"/>
  <c r="M294" i="10"/>
  <c r="M291" i="10"/>
  <c r="M285" i="10"/>
  <c r="M292" i="10"/>
  <c r="M289" i="10"/>
  <c r="M276" i="10"/>
  <c r="M259" i="10"/>
  <c r="M224" i="10"/>
  <c r="M290" i="10"/>
  <c r="M273" i="10"/>
  <c r="M244" i="10"/>
  <c r="M223" i="10"/>
  <c r="M250" i="10"/>
  <c r="M215" i="10"/>
  <c r="M207" i="10"/>
  <c r="M212" i="10"/>
  <c r="M220" i="10"/>
  <c r="M204" i="10"/>
  <c r="M195" i="10"/>
  <c r="M194" i="10"/>
  <c r="M196" i="10"/>
  <c r="M191" i="10"/>
  <c r="M184" i="10"/>
  <c r="M172" i="10"/>
  <c r="M139" i="10"/>
  <c r="M200" i="10"/>
  <c r="M152" i="10"/>
  <c r="M147" i="10"/>
  <c r="M103" i="10"/>
  <c r="M90" i="10"/>
  <c r="M74" i="10"/>
  <c r="M72" i="10"/>
  <c r="M216" i="10"/>
  <c r="M73" i="10"/>
  <c r="M91" i="10"/>
  <c r="M55" i="10"/>
  <c r="M52" i="10"/>
  <c r="M50" i="10"/>
  <c r="M208" i="10"/>
  <c r="M16" i="10"/>
  <c r="M64" i="10"/>
  <c r="M56" i="10"/>
  <c r="M51" i="10"/>
  <c r="M75" i="10"/>
  <c r="M107" i="10"/>
  <c r="M58" i="10"/>
  <c r="M140" i="10"/>
  <c r="M34" i="10"/>
  <c r="M128" i="10"/>
  <c r="M71" i="10"/>
  <c r="M26" i="10"/>
  <c r="M42" i="10"/>
  <c r="M135" i="10"/>
  <c r="M160" i="10"/>
  <c r="M46" i="10"/>
  <c r="M89" i="10"/>
  <c r="M102" i="10"/>
  <c r="M144" i="10"/>
  <c r="M203" i="10"/>
  <c r="M168" i="10"/>
  <c r="M287" i="10"/>
  <c r="M156" i="10"/>
  <c r="M199" i="10"/>
  <c r="M19" i="10"/>
  <c r="M127" i="10"/>
  <c r="M60" i="10"/>
  <c r="M164" i="10"/>
  <c r="M36" i="10"/>
  <c r="M28" i="10"/>
  <c r="M13" i="10"/>
  <c r="M79" i="10"/>
  <c r="M63" i="10"/>
  <c r="M92" i="10"/>
  <c r="M179" i="10"/>
  <c r="M176" i="10"/>
  <c r="M117" i="10"/>
  <c r="M159" i="10"/>
  <c r="M246" i="10"/>
  <c r="M275" i="10"/>
  <c r="M27" i="10"/>
  <c r="M78" i="10"/>
  <c r="M84" i="10"/>
  <c r="M33" i="10"/>
  <c r="M15" i="10"/>
  <c r="M54" i="10"/>
  <c r="M88" i="10"/>
  <c r="M106" i="10"/>
  <c r="M21" i="10"/>
  <c r="M44" i="10"/>
  <c r="M82" i="10"/>
  <c r="M143" i="10"/>
  <c r="M131" i="10"/>
  <c r="M183" i="10"/>
  <c r="M228" i="10"/>
  <c r="M238" i="10"/>
  <c r="M249" i="10"/>
  <c r="M302" i="10"/>
  <c r="M171" i="10"/>
  <c r="M188" i="10"/>
  <c r="M211" i="10"/>
  <c r="M283" i="10"/>
  <c r="M14" i="10"/>
  <c r="M18" i="10"/>
  <c r="M98" i="10"/>
  <c r="M45" i="10"/>
  <c r="M49" i="10"/>
  <c r="M83" i="10"/>
  <c r="M151" i="10"/>
  <c r="M258" i="10"/>
  <c r="M274" i="10"/>
  <c r="M32" i="10"/>
  <c r="M25" i="10"/>
  <c r="M24" i="10"/>
  <c r="M23" i="10"/>
  <c r="M37" i="10"/>
  <c r="M155" i="10"/>
  <c r="M192" i="10"/>
  <c r="M59" i="10"/>
  <c r="M57" i="10"/>
  <c r="M85" i="10"/>
  <c r="M20" i="10"/>
  <c r="M41" i="10"/>
  <c r="M266" i="10"/>
  <c r="M35" i="10"/>
  <c r="M119" i="10"/>
  <c r="M61" i="10"/>
  <c r="M193" i="10"/>
  <c r="M110" i="10"/>
  <c r="M136" i="10"/>
  <c r="M132" i="10"/>
  <c r="M234" i="10"/>
  <c r="M180" i="10"/>
  <c r="M298" i="10"/>
  <c r="M256" i="10"/>
  <c r="M260" i="10"/>
  <c r="M70" i="10"/>
  <c r="M81" i="10"/>
  <c r="M77" i="10"/>
  <c r="M29" i="10"/>
  <c r="M17" i="10"/>
  <c r="M66" i="10"/>
  <c r="M86" i="10"/>
  <c r="M93" i="10"/>
  <c r="M148" i="10"/>
  <c r="M22" i="10"/>
  <c r="M257" i="10"/>
  <c r="M118" i="10"/>
  <c r="M80" i="10"/>
  <c r="M297" i="10"/>
  <c r="M97" i="10"/>
  <c r="M301" i="10"/>
  <c r="M248" i="10"/>
  <c r="M282" i="10"/>
  <c r="M265" i="10"/>
  <c r="M206" i="10"/>
  <c r="M69" i="10"/>
  <c r="M138" i="10"/>
  <c r="M154" i="10"/>
  <c r="M182" i="10"/>
  <c r="M130" i="10"/>
  <c r="M158" i="10"/>
  <c r="M65" i="10"/>
  <c r="M62" i="10" s="1"/>
  <c r="M116" i="10"/>
  <c r="M134" i="10"/>
  <c r="M190" i="10"/>
  <c r="M210" i="10"/>
  <c r="M178" i="10"/>
  <c r="M101" i="10"/>
  <c r="M126" i="10"/>
  <c r="M12" i="10"/>
  <c r="M255" i="10"/>
  <c r="M245" i="10"/>
  <c r="M214" i="10"/>
  <c r="M284" i="10"/>
  <c r="M222" i="10"/>
  <c r="M142" i="10"/>
  <c r="M31" i="10"/>
  <c r="M198" i="10"/>
  <c r="M175" i="10"/>
  <c r="M227" i="10"/>
  <c r="M233" i="10"/>
  <c r="M76" i="10"/>
  <c r="M219" i="10"/>
  <c r="M150" i="10"/>
  <c r="M109" i="10"/>
  <c r="M146" i="10"/>
  <c r="M105" i="10"/>
  <c r="M202" i="10"/>
  <c r="M163" i="10"/>
  <c r="M7" i="10"/>
  <c r="M43" i="10"/>
  <c r="M87" i="10"/>
  <c r="M167" i="10"/>
  <c r="M170" i="10"/>
  <c r="M187" i="10"/>
  <c r="M243" i="10"/>
  <c r="M286" i="10"/>
  <c r="M237" i="10"/>
  <c r="M40" i="10"/>
  <c r="M218" i="10"/>
  <c r="M145" i="10"/>
  <c r="M100" i="10"/>
  <c r="M279" i="10"/>
  <c r="M11" i="10"/>
  <c r="M67" i="10"/>
  <c r="M141" i="10"/>
  <c r="M242" i="10"/>
  <c r="M300" i="10"/>
  <c r="M201" i="10"/>
  <c r="M129" i="10"/>
  <c r="M96" i="10"/>
  <c r="M181" i="10"/>
  <c r="M205" i="10"/>
  <c r="M108" i="10"/>
  <c r="M115" i="10"/>
  <c r="M232" i="10"/>
  <c r="M166" i="10"/>
  <c r="M264" i="10"/>
  <c r="M174" i="10"/>
  <c r="M247" i="10"/>
  <c r="M280" i="10"/>
  <c r="M162" i="10"/>
  <c r="M177" i="10"/>
  <c r="M30" i="10"/>
  <c r="M189" i="10"/>
  <c r="M213" i="10"/>
  <c r="M186" i="10"/>
  <c r="M149" i="10"/>
  <c r="M197" i="10"/>
  <c r="M236" i="10"/>
  <c r="M281" i="10"/>
  <c r="M221" i="10"/>
  <c r="M296" i="10"/>
  <c r="M125" i="10"/>
  <c r="M104" i="10"/>
  <c r="M209" i="10"/>
  <c r="M94" i="10"/>
  <c r="M157" i="10"/>
  <c r="M114" i="10"/>
  <c r="M226" i="10"/>
  <c r="M137" i="10"/>
  <c r="M254" i="10"/>
  <c r="M153" i="10"/>
  <c r="M169" i="10"/>
  <c r="M133" i="10"/>
  <c r="M299" i="10"/>
  <c r="M295" i="10"/>
  <c r="M99" i="10"/>
  <c r="M39" i="10"/>
  <c r="M278" i="10"/>
  <c r="M277" i="10"/>
  <c r="M113" i="10"/>
  <c r="M10" i="10"/>
  <c r="M161" i="10"/>
  <c r="M231" i="10"/>
  <c r="M112" i="10"/>
  <c r="M165" i="10"/>
  <c r="M225" i="10"/>
  <c r="M272" i="10"/>
  <c r="M235" i="10"/>
  <c r="M95" i="10"/>
  <c r="M185" i="10"/>
  <c r="M263" i="10"/>
  <c r="M48" i="10"/>
  <c r="M253" i="10"/>
  <c r="M241" i="10"/>
  <c r="M173" i="10"/>
  <c r="M217" i="10"/>
  <c r="M47" i="10"/>
  <c r="M269" i="10"/>
  <c r="M124" i="10"/>
  <c r="M111" i="10"/>
  <c r="M271" i="10"/>
  <c r="M270" i="10"/>
  <c r="M9" i="10"/>
  <c r="M252" i="10"/>
  <c r="M38" i="10"/>
  <c r="M240" i="10"/>
  <c r="M262" i="10"/>
  <c r="M230" i="10"/>
  <c r="X303" i="10"/>
  <c r="M261" i="10"/>
  <c r="M229" i="10"/>
  <c r="M267" i="10"/>
  <c r="Z303" i="10"/>
  <c r="M251" i="10"/>
  <c r="M268" i="10"/>
  <c r="M239" i="10"/>
  <c r="M123" i="10"/>
  <c r="M121" i="10"/>
  <c r="M120" i="10"/>
  <c r="M122" i="10"/>
  <c r="Y303" i="10"/>
  <c r="M8" i="10"/>
  <c r="N50" i="7"/>
  <c r="M50" i="7"/>
  <c r="H130" i="7"/>
  <c r="M295" i="6"/>
  <c r="M285" i="6"/>
  <c r="M286" i="6"/>
  <c r="M284" i="6"/>
  <c r="M276" i="6"/>
  <c r="M260" i="6"/>
  <c r="M238" i="6"/>
  <c r="M244" i="6"/>
  <c r="M198" i="6"/>
  <c r="M166" i="6"/>
  <c r="M150" i="6"/>
  <c r="M146" i="6"/>
  <c r="M49" i="6"/>
  <c r="M29" i="6"/>
  <c r="M27" i="6"/>
  <c r="M103" i="6"/>
  <c r="M87" i="6"/>
  <c r="M96" i="6"/>
  <c r="M65" i="6"/>
  <c r="M35" i="6"/>
  <c r="M26" i="6"/>
  <c r="M44" i="6"/>
  <c r="M17" i="6"/>
  <c r="M72" i="6"/>
  <c r="M16" i="6"/>
  <c r="M13" i="6"/>
  <c r="M73" i="6"/>
  <c r="M54" i="6"/>
  <c r="M25" i="6"/>
  <c r="M24" i="6"/>
  <c r="M142" i="6"/>
  <c r="M75" i="6"/>
  <c r="M145" i="6"/>
  <c r="M78" i="6"/>
  <c r="M220" i="6"/>
  <c r="M149" i="6"/>
  <c r="M250" i="6"/>
  <c r="M263" i="6"/>
  <c r="M268" i="6"/>
  <c r="M278" i="6"/>
  <c r="M162" i="6"/>
  <c r="M64" i="6"/>
  <c r="M77" i="6"/>
  <c r="M231" i="6"/>
  <c r="M74" i="6"/>
  <c r="M36" i="6"/>
  <c r="M113" i="6"/>
  <c r="M174" i="6"/>
  <c r="M249" i="6"/>
  <c r="M97" i="6"/>
  <c r="M34" i="6"/>
  <c r="M84" i="6"/>
  <c r="M79" i="6"/>
  <c r="M76" i="6"/>
  <c r="M56" i="6"/>
  <c r="M92" i="6"/>
  <c r="M32" i="6"/>
  <c r="M48" i="6"/>
  <c r="M52" i="6"/>
  <c r="M111" i="6"/>
  <c r="M55" i="6"/>
  <c r="M147" i="6"/>
  <c r="M138" i="6"/>
  <c r="M80" i="6"/>
  <c r="M186" i="6"/>
  <c r="M254" i="6"/>
  <c r="M270" i="6"/>
  <c r="M283" i="6"/>
  <c r="M19" i="6"/>
  <c r="M43" i="6"/>
  <c r="M42" i="6"/>
  <c r="M101" i="6"/>
  <c r="M59" i="6"/>
  <c r="M28" i="6"/>
  <c r="M50" i="6"/>
  <c r="M69" i="6"/>
  <c r="M173" i="6"/>
  <c r="M202" i="6"/>
  <c r="M154" i="6"/>
  <c r="M177" i="6"/>
  <c r="M273" i="6"/>
  <c r="M266" i="6"/>
  <c r="M57" i="6"/>
  <c r="M201" i="6"/>
  <c r="M148" i="6"/>
  <c r="M228" i="6"/>
  <c r="M293" i="6"/>
  <c r="M130" i="6"/>
  <c r="M210" i="6"/>
  <c r="M86" i="6"/>
  <c r="M66" i="6"/>
  <c r="M71" i="6"/>
  <c r="M158" i="6"/>
  <c r="M134" i="6"/>
  <c r="M169" i="6"/>
  <c r="M126" i="6"/>
  <c r="M82" i="6"/>
  <c r="M170" i="6"/>
  <c r="M218" i="6"/>
  <c r="M222" i="6"/>
  <c r="M294" i="6"/>
  <c r="M282" i="6"/>
  <c r="M290" i="6"/>
  <c r="M23" i="6"/>
  <c r="M67" i="6"/>
  <c r="M53" i="6"/>
  <c r="M40" i="6"/>
  <c r="M85" i="6"/>
  <c r="M100" i="6"/>
  <c r="M104" i="6"/>
  <c r="M205" i="6"/>
  <c r="M206" i="6"/>
  <c r="M240" i="6"/>
  <c r="M204" i="6"/>
  <c r="M182" i="6"/>
  <c r="M178" i="6"/>
  <c r="M15" i="6"/>
  <c r="M33" i="6"/>
  <c r="M18" i="6"/>
  <c r="M21" i="6"/>
  <c r="M39" i="6"/>
  <c r="M37" i="6"/>
  <c r="M68" i="6"/>
  <c r="M83" i="6"/>
  <c r="M102" i="6"/>
  <c r="M122" i="6"/>
  <c r="M153" i="6"/>
  <c r="M190" i="6"/>
  <c r="M194" i="6"/>
  <c r="M214" i="6"/>
  <c r="M232" i="6"/>
  <c r="M269" i="6"/>
  <c r="M20" i="6"/>
  <c r="M281" i="6"/>
  <c r="M60" i="6"/>
  <c r="M41" i="6"/>
  <c r="M14" i="6"/>
  <c r="M221" i="6"/>
  <c r="M289" i="6"/>
  <c r="M47" i="6"/>
  <c r="M253" i="6"/>
  <c r="M125" i="6"/>
  <c r="M259" i="6"/>
  <c r="M280" i="6"/>
  <c r="M172" i="6"/>
  <c r="M279" i="6"/>
  <c r="M176" i="6"/>
  <c r="M227" i="6"/>
  <c r="M243" i="6"/>
  <c r="M63" i="6"/>
  <c r="M213" i="6"/>
  <c r="M110" i="6"/>
  <c r="M292" i="6"/>
  <c r="M165" i="6"/>
  <c r="M200" i="6"/>
  <c r="M248" i="6"/>
  <c r="M237" i="6"/>
  <c r="M203" i="6"/>
  <c r="M157" i="6"/>
  <c r="M209" i="6"/>
  <c r="M22" i="6"/>
  <c r="M144" i="6"/>
  <c r="M197" i="6"/>
  <c r="M112" i="6"/>
  <c r="M99" i="6"/>
  <c r="M91" i="6"/>
  <c r="M12" i="6"/>
  <c r="M168" i="6"/>
  <c r="M141" i="6"/>
  <c r="M239" i="6"/>
  <c r="M129" i="6"/>
  <c r="M185" i="6"/>
  <c r="M230" i="6"/>
  <c r="M181" i="6"/>
  <c r="M161" i="6"/>
  <c r="M288" i="6"/>
  <c r="M152" i="6"/>
  <c r="M189" i="6"/>
  <c r="M277" i="6"/>
  <c r="M217" i="6"/>
  <c r="M133" i="6"/>
  <c r="M121" i="6"/>
  <c r="M137" i="6"/>
  <c r="M95" i="6"/>
  <c r="M193" i="6"/>
  <c r="M81" i="6"/>
  <c r="M267" i="6"/>
  <c r="M219" i="6"/>
  <c r="M70" i="6"/>
  <c r="M171" i="6"/>
  <c r="M140" i="6"/>
  <c r="M88" i="6"/>
  <c r="M184" i="6"/>
  <c r="M167" i="6"/>
  <c r="M258" i="6"/>
  <c r="M160" i="6"/>
  <c r="M124" i="6"/>
  <c r="M236" i="6"/>
  <c r="M208" i="6"/>
  <c r="M229" i="6"/>
  <c r="M247" i="6"/>
  <c r="M61" i="6"/>
  <c r="M175" i="6"/>
  <c r="M94" i="6"/>
  <c r="M136" i="6"/>
  <c r="M132" i="6"/>
  <c r="M274" i="6"/>
  <c r="M287" i="6"/>
  <c r="M156" i="6"/>
  <c r="M188" i="6"/>
  <c r="M164" i="6"/>
  <c r="M98" i="6"/>
  <c r="M143" i="6"/>
  <c r="M128" i="6"/>
  <c r="M242" i="6"/>
  <c r="M199" i="6"/>
  <c r="M109" i="6"/>
  <c r="M180" i="6"/>
  <c r="M192" i="6"/>
  <c r="M196" i="6"/>
  <c r="M275" i="6"/>
  <c r="M151" i="6"/>
  <c r="M108" i="6"/>
  <c r="M212" i="6"/>
  <c r="M11" i="6"/>
  <c r="M291" i="6"/>
  <c r="M120" i="6"/>
  <c r="M226" i="6"/>
  <c r="M216" i="6"/>
  <c r="M90" i="6"/>
  <c r="M252" i="6"/>
  <c r="M187" i="6"/>
  <c r="M123" i="6"/>
  <c r="M131" i="6"/>
  <c r="M225" i="6"/>
  <c r="M195" i="6"/>
  <c r="M119" i="6"/>
  <c r="M271" i="6"/>
  <c r="M183" i="6"/>
  <c r="M163" i="6"/>
  <c r="M7" i="6"/>
  <c r="M107" i="6"/>
  <c r="M241" i="6"/>
  <c r="M93" i="6"/>
  <c r="M215" i="6"/>
  <c r="M139" i="6"/>
  <c r="M155" i="6"/>
  <c r="M179" i="6"/>
  <c r="M257" i="6"/>
  <c r="M106" i="6"/>
  <c r="M89" i="6"/>
  <c r="M211" i="6"/>
  <c r="M10" i="6"/>
  <c r="M127" i="6"/>
  <c r="M159" i="6"/>
  <c r="M251" i="6"/>
  <c r="M235" i="6"/>
  <c r="M207" i="6"/>
  <c r="M272" i="6"/>
  <c r="M191" i="6"/>
  <c r="M135" i="6"/>
  <c r="M234" i="6"/>
  <c r="M9" i="6"/>
  <c r="M246" i="6"/>
  <c r="M224" i="6"/>
  <c r="M256" i="6"/>
  <c r="M264" i="6"/>
  <c r="M46" i="6"/>
  <c r="M265" i="6"/>
  <c r="M118" i="6"/>
  <c r="M105" i="6"/>
  <c r="M117" i="6"/>
  <c r="M223" i="6"/>
  <c r="M245" i="6"/>
  <c r="M255" i="6"/>
  <c r="Z295" i="6"/>
  <c r="X295" i="6"/>
  <c r="M261" i="6"/>
  <c r="M233" i="6"/>
  <c r="Y295" i="6"/>
  <c r="M45" i="6"/>
  <c r="M262" i="6"/>
  <c r="M114" i="6"/>
  <c r="M38" i="6"/>
  <c r="M115" i="6"/>
  <c r="M116" i="6"/>
  <c r="M68" i="10" l="1"/>
  <c r="M53" i="10"/>
  <c r="I91" i="7"/>
  <c r="I103" i="7"/>
  <c r="I43" i="7"/>
  <c r="I32" i="7"/>
  <c r="I33" i="7"/>
  <c r="I15" i="7"/>
  <c r="I73" i="7"/>
  <c r="I23" i="7"/>
  <c r="I129" i="7"/>
  <c r="I67" i="7"/>
  <c r="I14" i="7"/>
  <c r="I22" i="7"/>
  <c r="I96" i="7"/>
  <c r="I37" i="7"/>
  <c r="I20" i="7"/>
  <c r="I48" i="7"/>
  <c r="I117" i="7"/>
  <c r="I83" i="7"/>
  <c r="I87" i="7"/>
  <c r="I18" i="7"/>
  <c r="I63" i="7"/>
  <c r="I30" i="7"/>
  <c r="I40" i="7"/>
  <c r="I29" i="7"/>
  <c r="I81" i="7"/>
  <c r="I119" i="7"/>
  <c r="I101" i="7"/>
  <c r="I47" i="7"/>
  <c r="I59" i="7"/>
  <c r="I36" i="7"/>
  <c r="I35" i="7"/>
  <c r="I121" i="7"/>
  <c r="I97" i="7"/>
  <c r="I92" i="7"/>
  <c r="I11" i="7"/>
  <c r="I27" i="7"/>
  <c r="I26" i="7"/>
  <c r="I42" i="7"/>
  <c r="I65" i="7"/>
  <c r="I19" i="7"/>
  <c r="I39" i="7"/>
  <c r="I86" i="7"/>
  <c r="I66" i="7"/>
  <c r="I102" i="7"/>
  <c r="I93" i="7"/>
  <c r="I28" i="7"/>
  <c r="I12" i="7"/>
  <c r="I82" i="7"/>
  <c r="I13" i="7"/>
  <c r="I16" i="7"/>
  <c r="I38" i="7"/>
  <c r="I17" i="7"/>
  <c r="I21" i="7"/>
  <c r="I34" i="7"/>
  <c r="I25" i="7"/>
  <c r="I46" i="7"/>
  <c r="I90" i="7"/>
  <c r="I120" i="7"/>
  <c r="I45" i="7"/>
  <c r="I128" i="7"/>
  <c r="I95" i="7"/>
  <c r="I100" i="7"/>
  <c r="I62" i="7"/>
  <c r="I31" i="7"/>
  <c r="I80" i="7"/>
  <c r="I58" i="7"/>
  <c r="I64" i="7"/>
  <c r="I125" i="7"/>
  <c r="I118" i="7"/>
  <c r="I41" i="7"/>
  <c r="I72" i="7"/>
  <c r="I85" i="7"/>
  <c r="I94" i="7"/>
  <c r="I79" i="7"/>
  <c r="I115" i="7"/>
  <c r="I124" i="7"/>
  <c r="I111" i="7"/>
  <c r="I24" i="7"/>
  <c r="I127" i="7"/>
  <c r="I44" i="7"/>
  <c r="I84" i="7"/>
  <c r="I57" i="7"/>
  <c r="I71" i="7"/>
  <c r="I99" i="7"/>
  <c r="I61" i="7"/>
  <c r="I116" i="7"/>
  <c r="I110" i="7"/>
  <c r="I98" i="7"/>
  <c r="I10" i="7"/>
  <c r="I56" i="7"/>
  <c r="I113" i="7"/>
  <c r="I78" i="7"/>
  <c r="I70" i="7"/>
  <c r="I114" i="7"/>
  <c r="I76" i="7"/>
  <c r="I126" i="7"/>
  <c r="I123" i="7"/>
  <c r="I89" i="7"/>
  <c r="I60" i="7"/>
  <c r="I107" i="7"/>
  <c r="I109" i="7"/>
  <c r="I122" i="7"/>
  <c r="I9" i="7"/>
  <c r="I112" i="7"/>
  <c r="I77" i="7"/>
  <c r="I54" i="7"/>
  <c r="I88" i="7"/>
  <c r="I69" i="7"/>
  <c r="I55" i="7"/>
  <c r="I74" i="7"/>
  <c r="I68" i="7"/>
  <c r="I75" i="7"/>
  <c r="I108" i="7"/>
  <c r="I105" i="7"/>
  <c r="I53" i="7"/>
  <c r="I52" i="7"/>
  <c r="I8" i="7"/>
  <c r="I106" i="7"/>
  <c r="N130" i="7"/>
  <c r="M130" i="7"/>
  <c r="I49" i="7"/>
  <c r="I51" i="7"/>
  <c r="I104" i="7"/>
  <c r="I50" i="7"/>
  <c r="M51" i="6"/>
  <c r="M62" i="6"/>
  <c r="M31" i="6"/>
  <c r="M30" i="6" s="1"/>
  <c r="M58" i="6"/>
  <c r="I130" i="7" l="1"/>
  <c r="O129" i="5"/>
  <c r="N129" i="5"/>
  <c r="L129" i="5"/>
  <c r="H129" i="5"/>
  <c r="M129" i="5" s="1"/>
  <c r="N128" i="5"/>
  <c r="L128" i="5"/>
  <c r="L127" i="5" s="1"/>
  <c r="K128" i="5"/>
  <c r="J128" i="5"/>
  <c r="M128" i="5" s="1"/>
  <c r="H128" i="5"/>
  <c r="G128" i="5"/>
  <c r="F128" i="5"/>
  <c r="F127" i="5" s="1"/>
  <c r="F126" i="5" s="1"/>
  <c r="J127" i="5"/>
  <c r="H127" i="5"/>
  <c r="H126" i="5" s="1"/>
  <c r="G127" i="5"/>
  <c r="M126" i="5"/>
  <c r="L126" i="5"/>
  <c r="J126" i="5"/>
  <c r="O125" i="5"/>
  <c r="L125" i="5"/>
  <c r="L124" i="5" s="1"/>
  <c r="L123" i="5" s="1"/>
  <c r="L122" i="5" s="1"/>
  <c r="O124" i="5"/>
  <c r="K124" i="5"/>
  <c r="J124" i="5"/>
  <c r="F124" i="5"/>
  <c r="F123" i="5" s="1"/>
  <c r="F122" i="5" s="1"/>
  <c r="K123" i="5"/>
  <c r="J123" i="5"/>
  <c r="O121" i="5"/>
  <c r="M121" i="5"/>
  <c r="L121" i="5"/>
  <c r="H121" i="5"/>
  <c r="O120" i="5"/>
  <c r="L120" i="5"/>
  <c r="G120" i="5"/>
  <c r="H120" i="5" s="1"/>
  <c r="O119" i="5"/>
  <c r="N119" i="5"/>
  <c r="L119" i="5"/>
  <c r="H119" i="5"/>
  <c r="L118" i="5"/>
  <c r="L115" i="5" s="1"/>
  <c r="L113" i="5" s="1"/>
  <c r="L107" i="5" s="1"/>
  <c r="L105" i="5" s="1"/>
  <c r="K118" i="5"/>
  <c r="J118" i="5"/>
  <c r="G118" i="5"/>
  <c r="G115" i="5" s="1"/>
  <c r="G113" i="5" s="1"/>
  <c r="G107" i="5" s="1"/>
  <c r="G105" i="5" s="1"/>
  <c r="F118" i="5"/>
  <c r="F115" i="5" s="1"/>
  <c r="F113" i="5" s="1"/>
  <c r="F107" i="5" s="1"/>
  <c r="F105" i="5" s="1"/>
  <c r="O117" i="5"/>
  <c r="L117" i="5"/>
  <c r="K117" i="5"/>
  <c r="J117" i="5"/>
  <c r="H117" i="5"/>
  <c r="G117" i="5"/>
  <c r="F117" i="5"/>
  <c r="O116" i="5"/>
  <c r="L116" i="5"/>
  <c r="L114" i="5" s="1"/>
  <c r="L112" i="5" s="1"/>
  <c r="K116" i="5"/>
  <c r="J116" i="5"/>
  <c r="G116" i="5"/>
  <c r="G114" i="5" s="1"/>
  <c r="G112" i="5" s="1"/>
  <c r="G111" i="5" s="1"/>
  <c r="F116" i="5"/>
  <c r="F114" i="5" s="1"/>
  <c r="F112" i="5" s="1"/>
  <c r="K115" i="5"/>
  <c r="J115" i="5"/>
  <c r="J113" i="5"/>
  <c r="O111" i="5"/>
  <c r="L111" i="5"/>
  <c r="L110" i="5" s="1"/>
  <c r="L109" i="5" s="1"/>
  <c r="L108" i="5" s="1"/>
  <c r="L106" i="5" s="1"/>
  <c r="L104" i="5" s="1"/>
  <c r="O110" i="5"/>
  <c r="K110" i="5"/>
  <c r="J110" i="5"/>
  <c r="F110" i="5"/>
  <c r="F109" i="5" s="1"/>
  <c r="F108" i="5" s="1"/>
  <c r="K109" i="5"/>
  <c r="J109" i="5"/>
  <c r="J107" i="5"/>
  <c r="M103" i="5"/>
  <c r="L103" i="5"/>
  <c r="L102" i="5" s="1"/>
  <c r="H103" i="5"/>
  <c r="K102" i="5"/>
  <c r="J102" i="5"/>
  <c r="G102" i="5"/>
  <c r="G101" i="5" s="1"/>
  <c r="F102" i="5"/>
  <c r="L101" i="5"/>
  <c r="K101" i="5"/>
  <c r="K100" i="5" s="1"/>
  <c r="J101" i="5"/>
  <c r="F101" i="5"/>
  <c r="L100" i="5"/>
  <c r="L99" i="5" s="1"/>
  <c r="L98" i="5" s="1"/>
  <c r="G100" i="5"/>
  <c r="G99" i="5" s="1"/>
  <c r="G98" i="5" s="1"/>
  <c r="F100" i="5"/>
  <c r="F99" i="5" s="1"/>
  <c r="F98" i="5" s="1"/>
  <c r="O97" i="5"/>
  <c r="M97" i="5"/>
  <c r="L97" i="5"/>
  <c r="H97" i="5"/>
  <c r="L96" i="5"/>
  <c r="L95" i="5" s="1"/>
  <c r="K96" i="5"/>
  <c r="J96" i="5"/>
  <c r="J95" i="5" s="1"/>
  <c r="J94" i="5" s="1"/>
  <c r="G96" i="5"/>
  <c r="F96" i="5"/>
  <c r="F95" i="5" s="1"/>
  <c r="F94" i="5" s="1"/>
  <c r="G95" i="5"/>
  <c r="G94" i="5" s="1"/>
  <c r="L94" i="5"/>
  <c r="N93" i="5"/>
  <c r="L93" i="5"/>
  <c r="L92" i="5" s="1"/>
  <c r="H93" i="5"/>
  <c r="M93" i="5" s="1"/>
  <c r="K92" i="5"/>
  <c r="J92" i="5"/>
  <c r="H92" i="5"/>
  <c r="H91" i="5" s="1"/>
  <c r="G92" i="5"/>
  <c r="F92" i="5"/>
  <c r="L91" i="5"/>
  <c r="L90" i="5" s="1"/>
  <c r="K91" i="5"/>
  <c r="G91" i="5"/>
  <c r="G90" i="5" s="1"/>
  <c r="G89" i="5" s="1"/>
  <c r="G88" i="5" s="1"/>
  <c r="F91" i="5"/>
  <c r="F90" i="5" s="1"/>
  <c r="H90" i="5"/>
  <c r="O87" i="5"/>
  <c r="L87" i="5"/>
  <c r="H87" i="5"/>
  <c r="O86" i="5"/>
  <c r="L86" i="5"/>
  <c r="K86" i="5"/>
  <c r="K85" i="5" s="1"/>
  <c r="J86" i="5"/>
  <c r="G86" i="5"/>
  <c r="F86" i="5"/>
  <c r="L85" i="5"/>
  <c r="L84" i="5" s="1"/>
  <c r="L76" i="5" s="1"/>
  <c r="L74" i="5" s="1"/>
  <c r="G85" i="5"/>
  <c r="F85" i="5"/>
  <c r="F84" i="5" s="1"/>
  <c r="K84" i="5"/>
  <c r="G84" i="5"/>
  <c r="O83" i="5"/>
  <c r="N83" i="5"/>
  <c r="M83" i="5"/>
  <c r="L83" i="5"/>
  <c r="H83" i="5"/>
  <c r="M82" i="5"/>
  <c r="L82" i="5"/>
  <c r="K82" i="5"/>
  <c r="J82" i="5"/>
  <c r="H82" i="5"/>
  <c r="G82" i="5"/>
  <c r="F82" i="5"/>
  <c r="O81" i="5"/>
  <c r="N81" i="5"/>
  <c r="M81" i="5"/>
  <c r="L81" i="5"/>
  <c r="H81" i="5"/>
  <c r="O80" i="5"/>
  <c r="M80" i="5"/>
  <c r="L80" i="5"/>
  <c r="L79" i="5" s="1"/>
  <c r="L78" i="5" s="1"/>
  <c r="K80" i="5"/>
  <c r="J80" i="5"/>
  <c r="H80" i="5"/>
  <c r="G80" i="5"/>
  <c r="F80" i="5"/>
  <c r="F79" i="5" s="1"/>
  <c r="F78" i="5" s="1"/>
  <c r="J79" i="5"/>
  <c r="G79" i="5"/>
  <c r="G78" i="5" s="1"/>
  <c r="J78" i="5"/>
  <c r="L77" i="5"/>
  <c r="L75" i="5" s="1"/>
  <c r="G77" i="5"/>
  <c r="G75" i="5" s="1"/>
  <c r="F77" i="5"/>
  <c r="F75" i="5" s="1"/>
  <c r="G76" i="5"/>
  <c r="F76" i="5"/>
  <c r="G74" i="5"/>
  <c r="F74" i="5"/>
  <c r="O73" i="5"/>
  <c r="L73" i="5"/>
  <c r="L72" i="5" s="1"/>
  <c r="L71" i="5" s="1"/>
  <c r="H73" i="5"/>
  <c r="O72" i="5"/>
  <c r="K72" i="5"/>
  <c r="J72" i="5"/>
  <c r="G72" i="5"/>
  <c r="G71" i="5" s="1"/>
  <c r="G70" i="5" s="1"/>
  <c r="G69" i="5" s="1"/>
  <c r="G68" i="5" s="1"/>
  <c r="F72" i="5"/>
  <c r="F71" i="5" s="1"/>
  <c r="K71" i="5"/>
  <c r="J71" i="5"/>
  <c r="J70" i="5" s="1"/>
  <c r="L70" i="5"/>
  <c r="L69" i="5" s="1"/>
  <c r="L68" i="5" s="1"/>
  <c r="F70" i="5"/>
  <c r="F69" i="5" s="1"/>
  <c r="F68" i="5" s="1"/>
  <c r="J69" i="5"/>
  <c r="J68" i="5"/>
  <c r="O67" i="5"/>
  <c r="N67" i="5"/>
  <c r="M67" i="5"/>
  <c r="H67" i="5"/>
  <c r="N66" i="5"/>
  <c r="M66" i="5"/>
  <c r="L66" i="5"/>
  <c r="L65" i="5" s="1"/>
  <c r="K66" i="5"/>
  <c r="J66" i="5"/>
  <c r="H66" i="5"/>
  <c r="G66" i="5"/>
  <c r="G65" i="5" s="1"/>
  <c r="G64" i="5" s="1"/>
  <c r="G54" i="5" s="1"/>
  <c r="G52" i="5" s="1"/>
  <c r="G49" i="5" s="1"/>
  <c r="F66" i="5"/>
  <c r="F65" i="5" s="1"/>
  <c r="J65" i="5"/>
  <c r="H65" i="5"/>
  <c r="H64" i="5" s="1"/>
  <c r="L64" i="5"/>
  <c r="F64" i="5"/>
  <c r="O63" i="5"/>
  <c r="L63" i="5"/>
  <c r="L62" i="5" s="1"/>
  <c r="L61" i="5" s="1"/>
  <c r="L60" i="5" s="1"/>
  <c r="L54" i="5" s="1"/>
  <c r="L52" i="5" s="1"/>
  <c r="L49" i="5" s="1"/>
  <c r="H63" i="5"/>
  <c r="K62" i="5"/>
  <c r="J62" i="5"/>
  <c r="G62" i="5"/>
  <c r="F62" i="5"/>
  <c r="F61" i="5" s="1"/>
  <c r="J61" i="5"/>
  <c r="J60" i="5" s="1"/>
  <c r="G61" i="5"/>
  <c r="G60" i="5"/>
  <c r="F60" i="5"/>
  <c r="F54" i="5" s="1"/>
  <c r="O59" i="5"/>
  <c r="L59" i="5"/>
  <c r="L58" i="5" s="1"/>
  <c r="L57" i="5" s="1"/>
  <c r="L56" i="5" s="1"/>
  <c r="L55" i="5" s="1"/>
  <c r="L53" i="5" s="1"/>
  <c r="H59" i="5"/>
  <c r="K58" i="5"/>
  <c r="J58" i="5"/>
  <c r="G58" i="5"/>
  <c r="F58" i="5"/>
  <c r="F57" i="5" s="1"/>
  <c r="J57" i="5"/>
  <c r="J56" i="5" s="1"/>
  <c r="J55" i="5" s="1"/>
  <c r="G57" i="5"/>
  <c r="G56" i="5"/>
  <c r="G55" i="5" s="1"/>
  <c r="G53" i="5" s="1"/>
  <c r="F56" i="5"/>
  <c r="F55" i="5" s="1"/>
  <c r="F53" i="5" s="1"/>
  <c r="F52" i="5"/>
  <c r="F49" i="5" s="1"/>
  <c r="O48" i="5"/>
  <c r="M48" i="5"/>
  <c r="L48" i="5"/>
  <c r="H48" i="5"/>
  <c r="N48" i="5" s="1"/>
  <c r="O47" i="5"/>
  <c r="M47" i="5"/>
  <c r="L47" i="5"/>
  <c r="H47" i="5"/>
  <c r="L46" i="5"/>
  <c r="K46" i="5"/>
  <c r="J46" i="5"/>
  <c r="J45" i="5" s="1"/>
  <c r="G46" i="5"/>
  <c r="F46" i="5"/>
  <c r="L45" i="5"/>
  <c r="K45" i="5"/>
  <c r="K44" i="5" s="1"/>
  <c r="G45" i="5"/>
  <c r="G44" i="5" s="1"/>
  <c r="F45" i="5"/>
  <c r="L44" i="5"/>
  <c r="F44" i="5"/>
  <c r="O43" i="5"/>
  <c r="N43" i="5"/>
  <c r="M43" i="5"/>
  <c r="L42" i="5"/>
  <c r="L41" i="5" s="1"/>
  <c r="H42" i="5"/>
  <c r="K41" i="5"/>
  <c r="J41" i="5"/>
  <c r="G41" i="5"/>
  <c r="F41" i="5"/>
  <c r="F24" i="5" s="1"/>
  <c r="O40" i="5"/>
  <c r="M40" i="5"/>
  <c r="L40" i="5"/>
  <c r="H40" i="5"/>
  <c r="N40" i="5" s="1"/>
  <c r="O39" i="5"/>
  <c r="M39" i="5"/>
  <c r="L39" i="5"/>
  <c r="H39" i="5"/>
  <c r="N39" i="5" s="1"/>
  <c r="O38" i="5"/>
  <c r="L38" i="5"/>
  <c r="H38" i="5"/>
  <c r="N38" i="5" s="1"/>
  <c r="O37" i="5"/>
  <c r="L37" i="5"/>
  <c r="H37" i="5"/>
  <c r="N37" i="5" s="1"/>
  <c r="O36" i="5"/>
  <c r="L36" i="5"/>
  <c r="H36" i="5"/>
  <c r="N36" i="5" s="1"/>
  <c r="O35" i="5"/>
  <c r="M35" i="5"/>
  <c r="L35" i="5"/>
  <c r="H35" i="5"/>
  <c r="L34" i="5"/>
  <c r="K34" i="5"/>
  <c r="J34" i="5"/>
  <c r="G34" i="5"/>
  <c r="F34" i="5"/>
  <c r="O33" i="5"/>
  <c r="N33" i="5"/>
  <c r="M33" i="5"/>
  <c r="L33" i="5"/>
  <c r="H33" i="5"/>
  <c r="O32" i="5"/>
  <c r="N32" i="5"/>
  <c r="M32" i="5"/>
  <c r="L32" i="5"/>
  <c r="H32" i="5"/>
  <c r="O31" i="5"/>
  <c r="N31" i="5"/>
  <c r="L31" i="5"/>
  <c r="K31" i="5"/>
  <c r="J31" i="5"/>
  <c r="H31" i="5"/>
  <c r="M31" i="5" s="1"/>
  <c r="G31" i="5"/>
  <c r="F31" i="5"/>
  <c r="O30" i="5"/>
  <c r="M30" i="5"/>
  <c r="L30" i="5"/>
  <c r="H30" i="5"/>
  <c r="N30" i="5" s="1"/>
  <c r="O29" i="5"/>
  <c r="L29" i="5"/>
  <c r="H29" i="5"/>
  <c r="N29" i="5" s="1"/>
  <c r="O28" i="5"/>
  <c r="L28" i="5"/>
  <c r="L27" i="5" s="1"/>
  <c r="H28" i="5"/>
  <c r="K27" i="5"/>
  <c r="J27" i="5"/>
  <c r="G27" i="5"/>
  <c r="F27" i="5"/>
  <c r="O26" i="5"/>
  <c r="N26" i="5"/>
  <c r="M26" i="5"/>
  <c r="L26" i="5"/>
  <c r="H26" i="5"/>
  <c r="M25" i="5"/>
  <c r="L25" i="5"/>
  <c r="K25" i="5"/>
  <c r="O25" i="5" s="1"/>
  <c r="J25" i="5"/>
  <c r="H25" i="5"/>
  <c r="G25" i="5"/>
  <c r="G24" i="5" s="1"/>
  <c r="F25" i="5"/>
  <c r="L24" i="5"/>
  <c r="O23" i="5"/>
  <c r="M23" i="5"/>
  <c r="L23" i="5"/>
  <c r="L22" i="5" s="1"/>
  <c r="H23" i="5"/>
  <c r="K22" i="5"/>
  <c r="J22" i="5"/>
  <c r="G22" i="5"/>
  <c r="F22" i="5"/>
  <c r="O21" i="5"/>
  <c r="N21" i="5"/>
  <c r="M21" i="5"/>
  <c r="L21" i="5"/>
  <c r="H21" i="5"/>
  <c r="O20" i="5"/>
  <c r="L20" i="5"/>
  <c r="H20" i="5"/>
  <c r="O19" i="5"/>
  <c r="L19" i="5"/>
  <c r="H19" i="5"/>
  <c r="O18" i="5"/>
  <c r="L18" i="5"/>
  <c r="H18" i="5"/>
  <c r="O17" i="5"/>
  <c r="N17" i="5"/>
  <c r="L17" i="5"/>
  <c r="H17" i="5"/>
  <c r="O16" i="5"/>
  <c r="N16" i="5"/>
  <c r="M16" i="5"/>
  <c r="L16" i="5"/>
  <c r="H16" i="5"/>
  <c r="O15" i="5"/>
  <c r="L15" i="5"/>
  <c r="K15" i="5"/>
  <c r="J15" i="5"/>
  <c r="G15" i="5"/>
  <c r="G11" i="5" s="1"/>
  <c r="G10" i="5" s="1"/>
  <c r="G9" i="5" s="1"/>
  <c r="G8" i="5" s="1"/>
  <c r="F15" i="5"/>
  <c r="O14" i="5"/>
  <c r="N14" i="5"/>
  <c r="M14" i="5"/>
  <c r="L14" i="5"/>
  <c r="H14" i="5"/>
  <c r="O13" i="5"/>
  <c r="N13" i="5"/>
  <c r="M13" i="5"/>
  <c r="L13" i="5"/>
  <c r="L12" i="5" s="1"/>
  <c r="L11" i="5" s="1"/>
  <c r="L10" i="5" s="1"/>
  <c r="L9" i="5" s="1"/>
  <c r="L8" i="5" s="1"/>
  <c r="H13" i="5"/>
  <c r="K12" i="5"/>
  <c r="O12" i="5" s="1"/>
  <c r="J12" i="5"/>
  <c r="H12" i="5"/>
  <c r="G12" i="5"/>
  <c r="F12" i="5"/>
  <c r="F11" i="5" s="1"/>
  <c r="H101" i="4"/>
  <c r="K101" i="4" s="1"/>
  <c r="J100" i="4"/>
  <c r="J99" i="4" s="1"/>
  <c r="J98" i="4" s="1"/>
  <c r="G100" i="4"/>
  <c r="F100" i="4"/>
  <c r="G99" i="4"/>
  <c r="G98" i="4" s="1"/>
  <c r="F99" i="4"/>
  <c r="F98" i="4" s="1"/>
  <c r="H97" i="4"/>
  <c r="J96" i="4"/>
  <c r="J95" i="4" s="1"/>
  <c r="J94" i="4" s="1"/>
  <c r="G96" i="4"/>
  <c r="F96" i="4"/>
  <c r="F95" i="4" s="1"/>
  <c r="F94" i="4" s="1"/>
  <c r="G95" i="4"/>
  <c r="G94" i="4" s="1"/>
  <c r="H93" i="4"/>
  <c r="K93" i="4" s="1"/>
  <c r="J92" i="4"/>
  <c r="G92" i="4"/>
  <c r="F92" i="4"/>
  <c r="J91" i="4"/>
  <c r="G91" i="4"/>
  <c r="G90" i="4" s="1"/>
  <c r="F91" i="4"/>
  <c r="F90" i="4" s="1"/>
  <c r="J90" i="4"/>
  <c r="H89" i="4"/>
  <c r="J88" i="4"/>
  <c r="G88" i="4"/>
  <c r="G87" i="4" s="1"/>
  <c r="G86" i="4" s="1"/>
  <c r="F88" i="4"/>
  <c r="J87" i="4"/>
  <c r="J86" i="4" s="1"/>
  <c r="F87" i="4"/>
  <c r="F86" i="4" s="1"/>
  <c r="H83" i="4"/>
  <c r="K83" i="4" s="1"/>
  <c r="J82" i="4"/>
  <c r="J81" i="4" s="1"/>
  <c r="G82" i="4"/>
  <c r="F82" i="4"/>
  <c r="G81" i="4"/>
  <c r="F81" i="4"/>
  <c r="G80" i="4"/>
  <c r="G79" i="4" s="1"/>
  <c r="G78" i="4" s="1"/>
  <c r="F80" i="4"/>
  <c r="F79" i="4" s="1"/>
  <c r="F78" i="4" s="1"/>
  <c r="H77" i="4"/>
  <c r="J76" i="4"/>
  <c r="J75" i="4" s="1"/>
  <c r="J74" i="4" s="1"/>
  <c r="G76" i="4"/>
  <c r="G75" i="4" s="1"/>
  <c r="G74" i="4" s="1"/>
  <c r="G69" i="4" s="1"/>
  <c r="G68" i="4" s="1"/>
  <c r="F76" i="4"/>
  <c r="F75" i="4"/>
  <c r="F74" i="4" s="1"/>
  <c r="H73" i="4"/>
  <c r="K73" i="4" s="1"/>
  <c r="J72" i="4"/>
  <c r="H72" i="4"/>
  <c r="H71" i="4" s="1"/>
  <c r="H70" i="4" s="1"/>
  <c r="G72" i="4"/>
  <c r="G71" i="4" s="1"/>
  <c r="G70" i="4" s="1"/>
  <c r="F72" i="4"/>
  <c r="F71" i="4"/>
  <c r="F70" i="4" s="1"/>
  <c r="H67" i="4"/>
  <c r="J66" i="4"/>
  <c r="G66" i="4"/>
  <c r="F66" i="4"/>
  <c r="F65" i="4" s="1"/>
  <c r="F64" i="4" s="1"/>
  <c r="F63" i="4" s="1"/>
  <c r="F62" i="4" s="1"/>
  <c r="J65" i="4"/>
  <c r="J64" i="4" s="1"/>
  <c r="J63" i="4" s="1"/>
  <c r="J62" i="4" s="1"/>
  <c r="G65" i="4"/>
  <c r="G64" i="4" s="1"/>
  <c r="G63" i="4" s="1"/>
  <c r="G62" i="4" s="1"/>
  <c r="K61" i="4"/>
  <c r="H61" i="4"/>
  <c r="H60" i="4" s="1"/>
  <c r="H59" i="4" s="1"/>
  <c r="H58" i="4" s="1"/>
  <c r="H57" i="4" s="1"/>
  <c r="H56" i="4" s="1"/>
  <c r="J60" i="4"/>
  <c r="G60" i="4"/>
  <c r="F60" i="4"/>
  <c r="G59" i="4"/>
  <c r="G58" i="4" s="1"/>
  <c r="G57" i="4" s="1"/>
  <c r="G56" i="4" s="1"/>
  <c r="F59" i="4"/>
  <c r="F58" i="4" s="1"/>
  <c r="F57" i="4" s="1"/>
  <c r="F56" i="4" s="1"/>
  <c r="H55" i="4"/>
  <c r="J54" i="4"/>
  <c r="G54" i="4"/>
  <c r="G53" i="4" s="1"/>
  <c r="G52" i="4" s="1"/>
  <c r="G51" i="4" s="1"/>
  <c r="G50" i="4" s="1"/>
  <c r="F54" i="4"/>
  <c r="F53" i="4" s="1"/>
  <c r="F52" i="4" s="1"/>
  <c r="F51" i="4" s="1"/>
  <c r="F50" i="4" s="1"/>
  <c r="J53" i="4"/>
  <c r="J52" i="4"/>
  <c r="J51" i="4"/>
  <c r="J50" i="4" s="1"/>
  <c r="K48" i="4"/>
  <c r="H48" i="4"/>
  <c r="H46" i="4" s="1"/>
  <c r="H47" i="4"/>
  <c r="J46" i="4"/>
  <c r="G46" i="4"/>
  <c r="F46" i="4"/>
  <c r="J45" i="4"/>
  <c r="G45" i="4"/>
  <c r="G43" i="4" s="1"/>
  <c r="G41" i="4" s="1"/>
  <c r="G9" i="4" s="1"/>
  <c r="F45" i="4"/>
  <c r="J44" i="4"/>
  <c r="G44" i="4"/>
  <c r="G42" i="4" s="1"/>
  <c r="F44" i="4"/>
  <c r="J43" i="4"/>
  <c r="J41" i="4" s="1"/>
  <c r="J9" i="4" s="1"/>
  <c r="F43" i="4"/>
  <c r="F41" i="4" s="1"/>
  <c r="F9" i="4" s="1"/>
  <c r="J42" i="4"/>
  <c r="F42" i="4"/>
  <c r="K40" i="4"/>
  <c r="H40" i="4"/>
  <c r="J39" i="4"/>
  <c r="H39" i="4"/>
  <c r="G39" i="4"/>
  <c r="F39" i="4"/>
  <c r="H38" i="4"/>
  <c r="K38" i="4" s="1"/>
  <c r="H37" i="4"/>
  <c r="K37" i="4" s="1"/>
  <c r="H36" i="4"/>
  <c r="J35" i="4"/>
  <c r="G35" i="4"/>
  <c r="F35" i="4"/>
  <c r="H34" i="4"/>
  <c r="K34" i="4" s="1"/>
  <c r="J33" i="4"/>
  <c r="H33" i="4"/>
  <c r="G33" i="4"/>
  <c r="F33" i="4"/>
  <c r="H32" i="4"/>
  <c r="J31" i="4"/>
  <c r="G31" i="4"/>
  <c r="G30" i="4" s="1"/>
  <c r="F31" i="4"/>
  <c r="F30" i="4"/>
  <c r="H29" i="4"/>
  <c r="K29" i="4" s="1"/>
  <c r="H28" i="4"/>
  <c r="H27" i="4"/>
  <c r="K27" i="4" s="1"/>
  <c r="J26" i="4"/>
  <c r="G26" i="4"/>
  <c r="F26" i="4"/>
  <c r="H25" i="4"/>
  <c r="K25" i="4" s="1"/>
  <c r="H24" i="4"/>
  <c r="K24" i="4" s="1"/>
  <c r="H23" i="4"/>
  <c r="H22" i="4"/>
  <c r="K22" i="4" s="1"/>
  <c r="J21" i="4"/>
  <c r="G21" i="4"/>
  <c r="F21" i="4"/>
  <c r="H20" i="4"/>
  <c r="J19" i="4"/>
  <c r="G19" i="4"/>
  <c r="F19" i="4"/>
  <c r="F18" i="4" s="1"/>
  <c r="F17" i="4" s="1"/>
  <c r="G18" i="4"/>
  <c r="G17" i="4" s="1"/>
  <c r="H16" i="4"/>
  <c r="K16" i="4" s="1"/>
  <c r="H15" i="4"/>
  <c r="J14" i="4"/>
  <c r="G14" i="4"/>
  <c r="G13" i="4" s="1"/>
  <c r="G12" i="4" s="1"/>
  <c r="F14" i="4"/>
  <c r="J13" i="4"/>
  <c r="F13" i="4"/>
  <c r="F12" i="4" s="1"/>
  <c r="J12" i="4"/>
  <c r="W91" i="1"/>
  <c r="W90" i="1" s="1"/>
  <c r="W89" i="1" s="1"/>
  <c r="W88" i="1"/>
  <c r="H101" i="3"/>
  <c r="K101" i="3" s="1"/>
  <c r="J100" i="3"/>
  <c r="G100" i="3"/>
  <c r="F100" i="3"/>
  <c r="J99" i="3"/>
  <c r="G99" i="3"/>
  <c r="F99" i="3"/>
  <c r="G98" i="3"/>
  <c r="F98" i="3"/>
  <c r="H97" i="3"/>
  <c r="J96" i="3"/>
  <c r="H96" i="3"/>
  <c r="G96" i="3"/>
  <c r="F96" i="3"/>
  <c r="J95" i="3"/>
  <c r="G95" i="3"/>
  <c r="G94" i="3" s="1"/>
  <c r="F95" i="3"/>
  <c r="F94" i="3" s="1"/>
  <c r="J94" i="3"/>
  <c r="H93" i="3"/>
  <c r="K93" i="3" s="1"/>
  <c r="J92" i="3"/>
  <c r="G92" i="3"/>
  <c r="F92" i="3"/>
  <c r="J91" i="3"/>
  <c r="J90" i="3" s="1"/>
  <c r="G91" i="3"/>
  <c r="F91" i="3"/>
  <c r="G90" i="3"/>
  <c r="F90" i="3"/>
  <c r="H89" i="3"/>
  <c r="J88" i="3"/>
  <c r="G88" i="3"/>
  <c r="F88" i="3"/>
  <c r="F87" i="3" s="1"/>
  <c r="J87" i="3"/>
  <c r="G87" i="3"/>
  <c r="G86" i="3" s="1"/>
  <c r="G85" i="3" s="1"/>
  <c r="G84" i="3" s="1"/>
  <c r="J86" i="3"/>
  <c r="F86" i="3"/>
  <c r="F85" i="3" s="1"/>
  <c r="F84" i="3"/>
  <c r="H83" i="3"/>
  <c r="K83" i="3" s="1"/>
  <c r="J82" i="3"/>
  <c r="G82" i="3"/>
  <c r="F82" i="3"/>
  <c r="J81" i="3"/>
  <c r="G81" i="3"/>
  <c r="F81" i="3"/>
  <c r="F80" i="3" s="1"/>
  <c r="F79" i="3" s="1"/>
  <c r="F78" i="3" s="1"/>
  <c r="J80" i="3"/>
  <c r="J79" i="3" s="1"/>
  <c r="G80" i="3"/>
  <c r="G79" i="3"/>
  <c r="G78" i="3"/>
  <c r="K77" i="3"/>
  <c r="H77" i="3"/>
  <c r="J76" i="3"/>
  <c r="H76" i="3"/>
  <c r="G76" i="3"/>
  <c r="G75" i="3" s="1"/>
  <c r="G74" i="3" s="1"/>
  <c r="G69" i="3" s="1"/>
  <c r="G68" i="3" s="1"/>
  <c r="F76" i="3"/>
  <c r="F75" i="3" s="1"/>
  <c r="F74" i="3" s="1"/>
  <c r="J75" i="3"/>
  <c r="J74" i="3"/>
  <c r="H73" i="3"/>
  <c r="K73" i="3" s="1"/>
  <c r="J72" i="3"/>
  <c r="J71" i="3" s="1"/>
  <c r="G72" i="3"/>
  <c r="F72" i="3"/>
  <c r="F71" i="3" s="1"/>
  <c r="G71" i="3"/>
  <c r="G70" i="3"/>
  <c r="F70" i="3"/>
  <c r="H67" i="3"/>
  <c r="K67" i="3" s="1"/>
  <c r="J66" i="3"/>
  <c r="H66" i="3"/>
  <c r="H65" i="3" s="1"/>
  <c r="G66" i="3"/>
  <c r="F66" i="3"/>
  <c r="J65" i="3"/>
  <c r="G65" i="3"/>
  <c r="F65" i="3"/>
  <c r="J64" i="3"/>
  <c r="G64" i="3"/>
  <c r="G63" i="3" s="1"/>
  <c r="G62" i="3" s="1"/>
  <c r="F64" i="3"/>
  <c r="F63" i="3" s="1"/>
  <c r="F62" i="3" s="1"/>
  <c r="J63" i="3"/>
  <c r="J62" i="3"/>
  <c r="H61" i="3"/>
  <c r="J60" i="3"/>
  <c r="G60" i="3"/>
  <c r="F60" i="3"/>
  <c r="F59" i="3" s="1"/>
  <c r="F58" i="3" s="1"/>
  <c r="F57" i="3" s="1"/>
  <c r="J59" i="3"/>
  <c r="G59" i="3"/>
  <c r="J58" i="3"/>
  <c r="G58" i="3"/>
  <c r="G57" i="3"/>
  <c r="G56" i="3"/>
  <c r="F56" i="3"/>
  <c r="H55" i="3"/>
  <c r="K55" i="3" s="1"/>
  <c r="J54" i="3"/>
  <c r="H54" i="3"/>
  <c r="H53" i="3" s="1"/>
  <c r="G54" i="3"/>
  <c r="F54" i="3"/>
  <c r="J53" i="3"/>
  <c r="G53" i="3"/>
  <c r="F53" i="3"/>
  <c r="J52" i="3"/>
  <c r="G52" i="3"/>
  <c r="G51" i="3" s="1"/>
  <c r="G50" i="3" s="1"/>
  <c r="F52" i="3"/>
  <c r="J51" i="3"/>
  <c r="F51" i="3"/>
  <c r="F50" i="3" s="1"/>
  <c r="J50" i="3"/>
  <c r="H48" i="3"/>
  <c r="H47" i="3"/>
  <c r="J46" i="3"/>
  <c r="G46" i="3"/>
  <c r="G44" i="3" s="1"/>
  <c r="F46" i="3"/>
  <c r="F44" i="3" s="1"/>
  <c r="F42" i="3" s="1"/>
  <c r="J45" i="3"/>
  <c r="G45" i="3"/>
  <c r="G43" i="3" s="1"/>
  <c r="F45" i="3"/>
  <c r="F43" i="3" s="1"/>
  <c r="F41" i="3" s="1"/>
  <c r="F9" i="3" s="1"/>
  <c r="J44" i="3"/>
  <c r="J43" i="3"/>
  <c r="J42" i="3"/>
  <c r="G42" i="3"/>
  <c r="J41" i="3"/>
  <c r="G41" i="3"/>
  <c r="H40" i="3"/>
  <c r="J39" i="3"/>
  <c r="G39" i="3"/>
  <c r="F39" i="3"/>
  <c r="H38" i="3"/>
  <c r="K38" i="3" s="1"/>
  <c r="H37" i="3"/>
  <c r="K36" i="3"/>
  <c r="H36" i="3"/>
  <c r="J35" i="3"/>
  <c r="H35" i="3"/>
  <c r="G35" i="3"/>
  <c r="F35" i="3"/>
  <c r="F30" i="3" s="1"/>
  <c r="H34" i="3"/>
  <c r="J33" i="3"/>
  <c r="J30" i="3" s="1"/>
  <c r="G33" i="3"/>
  <c r="F33" i="3"/>
  <c r="H32" i="3"/>
  <c r="K32" i="3" s="1"/>
  <c r="J31" i="3"/>
  <c r="H31" i="3"/>
  <c r="G31" i="3"/>
  <c r="F31" i="3"/>
  <c r="G30" i="3"/>
  <c r="H29" i="3"/>
  <c r="H28" i="3"/>
  <c r="H27" i="3"/>
  <c r="J26" i="3"/>
  <c r="G26" i="3"/>
  <c r="F26" i="3"/>
  <c r="K25" i="3"/>
  <c r="H25" i="3"/>
  <c r="H24" i="3"/>
  <c r="H23" i="3"/>
  <c r="H22" i="3"/>
  <c r="J21" i="3"/>
  <c r="G21" i="3"/>
  <c r="F21" i="3"/>
  <c r="K20" i="3"/>
  <c r="H20" i="3"/>
  <c r="J19" i="3"/>
  <c r="H19" i="3"/>
  <c r="G19" i="3"/>
  <c r="G18" i="3" s="1"/>
  <c r="G17" i="3" s="1"/>
  <c r="F19" i="3"/>
  <c r="F18" i="3"/>
  <c r="H16" i="3"/>
  <c r="K15" i="3"/>
  <c r="H15" i="3"/>
  <c r="J14" i="3"/>
  <c r="G14" i="3"/>
  <c r="G13" i="3" s="1"/>
  <c r="G12" i="3" s="1"/>
  <c r="G11" i="3" s="1"/>
  <c r="G10" i="3" s="1"/>
  <c r="F14" i="3"/>
  <c r="F13" i="3" s="1"/>
  <c r="F12" i="3" s="1"/>
  <c r="J13" i="3"/>
  <c r="J12" i="3"/>
  <c r="J9" i="3"/>
  <c r="G9" i="3"/>
  <c r="O129" i="2"/>
  <c r="N129" i="2"/>
  <c r="L129" i="2"/>
  <c r="H129" i="2"/>
  <c r="M129" i="2" s="1"/>
  <c r="N128" i="2"/>
  <c r="L128" i="2"/>
  <c r="L127" i="2" s="1"/>
  <c r="K128" i="2"/>
  <c r="J128" i="2"/>
  <c r="M128" i="2" s="1"/>
  <c r="H128" i="2"/>
  <c r="G128" i="2"/>
  <c r="F128" i="2"/>
  <c r="F127" i="2" s="1"/>
  <c r="F126" i="2" s="1"/>
  <c r="J127" i="2"/>
  <c r="H127" i="2"/>
  <c r="H126" i="2" s="1"/>
  <c r="G127" i="2"/>
  <c r="M126" i="2"/>
  <c r="L126" i="2"/>
  <c r="J126" i="2"/>
  <c r="J124" i="2"/>
  <c r="F124" i="2"/>
  <c r="F123" i="2"/>
  <c r="F122" i="2" s="1"/>
  <c r="O121" i="2"/>
  <c r="L121" i="2"/>
  <c r="L118" i="2" s="1"/>
  <c r="H121" i="2"/>
  <c r="L120" i="2"/>
  <c r="L116" i="2" s="1"/>
  <c r="G120" i="2"/>
  <c r="H120" i="2" s="1"/>
  <c r="O119" i="2"/>
  <c r="L119" i="2"/>
  <c r="H119" i="2"/>
  <c r="O118" i="2"/>
  <c r="K118" i="2"/>
  <c r="J118" i="2"/>
  <c r="G118" i="2"/>
  <c r="F118" i="2"/>
  <c r="L117" i="2"/>
  <c r="K117" i="2"/>
  <c r="J117" i="2"/>
  <c r="G117" i="2"/>
  <c r="G114" i="2" s="1"/>
  <c r="G112" i="2" s="1"/>
  <c r="G111" i="2" s="1"/>
  <c r="F117" i="2"/>
  <c r="N116" i="2"/>
  <c r="M116" i="2"/>
  <c r="K116" i="2"/>
  <c r="J116" i="2"/>
  <c r="H116" i="2"/>
  <c r="G116" i="2"/>
  <c r="F116" i="2"/>
  <c r="L115" i="2"/>
  <c r="L113" i="2" s="1"/>
  <c r="L107" i="2" s="1"/>
  <c r="L105" i="2" s="1"/>
  <c r="K115" i="2"/>
  <c r="G115" i="2"/>
  <c r="G113" i="2" s="1"/>
  <c r="G107" i="2" s="1"/>
  <c r="G105" i="2" s="1"/>
  <c r="F115" i="2"/>
  <c r="F113" i="2" s="1"/>
  <c r="F107" i="2" s="1"/>
  <c r="F105" i="2" s="1"/>
  <c r="L114" i="2"/>
  <c r="J114" i="2"/>
  <c r="J112" i="2" s="1"/>
  <c r="F114" i="2"/>
  <c r="F112" i="2" s="1"/>
  <c r="L112" i="2"/>
  <c r="J110" i="2"/>
  <c r="F110" i="2"/>
  <c r="J109" i="2"/>
  <c r="F109" i="2"/>
  <c r="F108" i="2" s="1"/>
  <c r="J108" i="2"/>
  <c r="N103" i="2"/>
  <c r="L103" i="2"/>
  <c r="L102" i="2" s="1"/>
  <c r="L101" i="2" s="1"/>
  <c r="L100" i="2" s="1"/>
  <c r="L99" i="2" s="1"/>
  <c r="L98" i="2" s="1"/>
  <c r="H103" i="2"/>
  <c r="M103" i="2" s="1"/>
  <c r="N102" i="2"/>
  <c r="M102" i="2"/>
  <c r="K102" i="2"/>
  <c r="K101" i="2" s="1"/>
  <c r="J102" i="2"/>
  <c r="H102" i="2"/>
  <c r="G102" i="2"/>
  <c r="F102" i="2"/>
  <c r="J101" i="2"/>
  <c r="H101" i="2"/>
  <c r="G101" i="2"/>
  <c r="G100" i="2" s="1"/>
  <c r="G99" i="2" s="1"/>
  <c r="G98" i="2" s="1"/>
  <c r="F101" i="2"/>
  <c r="F100" i="2" s="1"/>
  <c r="F99" i="2" s="1"/>
  <c r="F98" i="2" s="1"/>
  <c r="K100" i="2"/>
  <c r="K99" i="2"/>
  <c r="O97" i="2"/>
  <c r="N97" i="2"/>
  <c r="M97" i="2"/>
  <c r="L97" i="2"/>
  <c r="H97" i="2"/>
  <c r="N96" i="2"/>
  <c r="L96" i="2"/>
  <c r="K96" i="2"/>
  <c r="J96" i="2"/>
  <c r="H96" i="2"/>
  <c r="G96" i="2"/>
  <c r="F96" i="2"/>
  <c r="L95" i="2"/>
  <c r="L94" i="2" s="1"/>
  <c r="J95" i="2"/>
  <c r="G95" i="2"/>
  <c r="F95" i="2"/>
  <c r="F94" i="2" s="1"/>
  <c r="J94" i="2"/>
  <c r="G94" i="2"/>
  <c r="L93" i="2"/>
  <c r="L92" i="2" s="1"/>
  <c r="L91" i="2" s="1"/>
  <c r="L90" i="2" s="1"/>
  <c r="L89" i="2" s="1"/>
  <c r="L88" i="2" s="1"/>
  <c r="H93" i="2"/>
  <c r="K92" i="2"/>
  <c r="J92" i="2"/>
  <c r="G92" i="2"/>
  <c r="G91" i="2" s="1"/>
  <c r="G90" i="2" s="1"/>
  <c r="F92" i="2"/>
  <c r="F91" i="2" s="1"/>
  <c r="F90" i="2"/>
  <c r="G89" i="2"/>
  <c r="G88" i="2" s="1"/>
  <c r="O87" i="2"/>
  <c r="M87" i="2"/>
  <c r="L87" i="2"/>
  <c r="H87" i="2"/>
  <c r="L86" i="2"/>
  <c r="L85" i="2" s="1"/>
  <c r="K86" i="2"/>
  <c r="J86" i="2"/>
  <c r="J85" i="2" s="1"/>
  <c r="J84" i="2" s="1"/>
  <c r="G86" i="2"/>
  <c r="F86" i="2"/>
  <c r="F85" i="2" s="1"/>
  <c r="F84" i="2" s="1"/>
  <c r="F76" i="2" s="1"/>
  <c r="F74" i="2" s="1"/>
  <c r="G85" i="2"/>
  <c r="G84" i="2" s="1"/>
  <c r="G76" i="2" s="1"/>
  <c r="G74" i="2" s="1"/>
  <c r="L84" i="2"/>
  <c r="O83" i="2"/>
  <c r="M83" i="2"/>
  <c r="L83" i="2"/>
  <c r="L82" i="2" s="1"/>
  <c r="L79" i="2" s="1"/>
  <c r="L78" i="2" s="1"/>
  <c r="L77" i="2" s="1"/>
  <c r="L75" i="2" s="1"/>
  <c r="L51" i="2" s="1"/>
  <c r="H83" i="2"/>
  <c r="K82" i="2"/>
  <c r="J82" i="2"/>
  <c r="G82" i="2"/>
  <c r="F82" i="2"/>
  <c r="O81" i="2"/>
  <c r="L81" i="2"/>
  <c r="H81" i="2"/>
  <c r="L80" i="2"/>
  <c r="K80" i="2"/>
  <c r="J80" i="2"/>
  <c r="G80" i="2"/>
  <c r="G79" i="2" s="1"/>
  <c r="G78" i="2" s="1"/>
  <c r="G77" i="2" s="1"/>
  <c r="G75" i="2" s="1"/>
  <c r="G51" i="2" s="1"/>
  <c r="F80" i="2"/>
  <c r="F79" i="2"/>
  <c r="F78" i="2"/>
  <c r="F77" i="2" s="1"/>
  <c r="F75" i="2" s="1"/>
  <c r="F51" i="2" s="1"/>
  <c r="L76" i="2"/>
  <c r="L74" i="2" s="1"/>
  <c r="O73" i="2"/>
  <c r="N73" i="2"/>
  <c r="M73" i="2"/>
  <c r="L73" i="2"/>
  <c r="H73" i="2"/>
  <c r="O72" i="2"/>
  <c r="M72" i="2"/>
  <c r="L72" i="2"/>
  <c r="K72" i="2"/>
  <c r="J72" i="2"/>
  <c r="H72" i="2"/>
  <c r="H71" i="2" s="1"/>
  <c r="G72" i="2"/>
  <c r="G71" i="2" s="1"/>
  <c r="G70" i="2" s="1"/>
  <c r="G69" i="2" s="1"/>
  <c r="G68" i="2" s="1"/>
  <c r="F72" i="2"/>
  <c r="M71" i="2"/>
  <c r="L71" i="2"/>
  <c r="L70" i="2" s="1"/>
  <c r="L69" i="2" s="1"/>
  <c r="L68" i="2" s="1"/>
  <c r="K71" i="2"/>
  <c r="J71" i="2"/>
  <c r="J70" i="2" s="1"/>
  <c r="J69" i="2" s="1"/>
  <c r="F71" i="2"/>
  <c r="F70" i="2" s="1"/>
  <c r="F69" i="2" s="1"/>
  <c r="F68" i="2" s="1"/>
  <c r="M70" i="2"/>
  <c r="H70" i="2"/>
  <c r="H69" i="2"/>
  <c r="H68" i="2" s="1"/>
  <c r="N67" i="2"/>
  <c r="M67" i="2"/>
  <c r="L67" i="2"/>
  <c r="H67" i="2"/>
  <c r="L66" i="2"/>
  <c r="L65" i="2" s="1"/>
  <c r="L64" i="2" s="1"/>
  <c r="L54" i="2" s="1"/>
  <c r="L52" i="2" s="1"/>
  <c r="L49" i="2" s="1"/>
  <c r="K66" i="2"/>
  <c r="J66" i="2"/>
  <c r="H66" i="2"/>
  <c r="G66" i="2"/>
  <c r="F66" i="2"/>
  <c r="F65" i="2" s="1"/>
  <c r="F64" i="2" s="1"/>
  <c r="J65" i="2"/>
  <c r="H65" i="2"/>
  <c r="H64" i="2" s="1"/>
  <c r="G65" i="2"/>
  <c r="J64" i="2"/>
  <c r="G64" i="2"/>
  <c r="O63" i="2"/>
  <c r="N63" i="2"/>
  <c r="L63" i="2"/>
  <c r="H63" i="2"/>
  <c r="L62" i="2"/>
  <c r="K62" i="2"/>
  <c r="J62" i="2"/>
  <c r="G62" i="2"/>
  <c r="F62" i="2"/>
  <c r="L61" i="2"/>
  <c r="G61" i="2"/>
  <c r="G60" i="2" s="1"/>
  <c r="G54" i="2" s="1"/>
  <c r="G52" i="2" s="1"/>
  <c r="G49" i="2" s="1"/>
  <c r="F61" i="2"/>
  <c r="F60" i="2" s="1"/>
  <c r="F54" i="2" s="1"/>
  <c r="F52" i="2" s="1"/>
  <c r="F49" i="2" s="1"/>
  <c r="L60" i="2"/>
  <c r="O59" i="2"/>
  <c r="L59" i="2"/>
  <c r="H59" i="2"/>
  <c r="N58" i="2"/>
  <c r="L58" i="2"/>
  <c r="K58" i="2"/>
  <c r="K57" i="2" s="1"/>
  <c r="J58" i="2"/>
  <c r="H58" i="2"/>
  <c r="H57" i="2" s="1"/>
  <c r="H56" i="2" s="1"/>
  <c r="G58" i="2"/>
  <c r="F58" i="2"/>
  <c r="N57" i="2"/>
  <c r="L57" i="2"/>
  <c r="G57" i="2"/>
  <c r="F57" i="2"/>
  <c r="F56" i="2" s="1"/>
  <c r="F55" i="2" s="1"/>
  <c r="F53" i="2" s="1"/>
  <c r="L56" i="2"/>
  <c r="L55" i="2" s="1"/>
  <c r="L53" i="2" s="1"/>
  <c r="K56" i="2"/>
  <c r="G56" i="2"/>
  <c r="G55" i="2" s="1"/>
  <c r="K55" i="2"/>
  <c r="K53" i="2" s="1"/>
  <c r="G53" i="2"/>
  <c r="O48" i="2"/>
  <c r="N48" i="2"/>
  <c r="M48" i="2"/>
  <c r="L48" i="2"/>
  <c r="H48" i="2"/>
  <c r="O47" i="2"/>
  <c r="N47" i="2"/>
  <c r="M47" i="2"/>
  <c r="L47" i="2"/>
  <c r="L46" i="2" s="1"/>
  <c r="L45" i="2" s="1"/>
  <c r="L44" i="2" s="1"/>
  <c r="H47" i="2"/>
  <c r="O46" i="2"/>
  <c r="N46" i="2"/>
  <c r="M46" i="2"/>
  <c r="K46" i="2"/>
  <c r="J46" i="2"/>
  <c r="H46" i="2"/>
  <c r="G46" i="2"/>
  <c r="F46" i="2"/>
  <c r="F45" i="2" s="1"/>
  <c r="F44" i="2" s="1"/>
  <c r="K45" i="2"/>
  <c r="J45" i="2"/>
  <c r="H45" i="2"/>
  <c r="G45" i="2"/>
  <c r="G44" i="2" s="1"/>
  <c r="K44" i="2"/>
  <c r="J44" i="2"/>
  <c r="O43" i="2"/>
  <c r="N43" i="2"/>
  <c r="M43" i="2"/>
  <c r="L42" i="2"/>
  <c r="L41" i="2" s="1"/>
  <c r="H42" i="2"/>
  <c r="K41" i="2"/>
  <c r="J41" i="2"/>
  <c r="G41" i="2"/>
  <c r="F41" i="2"/>
  <c r="O40" i="2"/>
  <c r="L40" i="2"/>
  <c r="H40" i="2"/>
  <c r="N39" i="2"/>
  <c r="M39" i="2"/>
  <c r="L39" i="2"/>
  <c r="H39" i="2"/>
  <c r="O38" i="2"/>
  <c r="N38" i="2"/>
  <c r="M38" i="2"/>
  <c r="L38" i="2"/>
  <c r="H38" i="2"/>
  <c r="O37" i="2"/>
  <c r="N37" i="2"/>
  <c r="M37" i="2"/>
  <c r="L37" i="2"/>
  <c r="H37" i="2"/>
  <c r="O36" i="2"/>
  <c r="N36" i="2"/>
  <c r="M36" i="2"/>
  <c r="L36" i="2"/>
  <c r="H36" i="2"/>
  <c r="O35" i="2"/>
  <c r="N35" i="2"/>
  <c r="M35" i="2"/>
  <c r="L35" i="2"/>
  <c r="H35" i="2"/>
  <c r="L34" i="2"/>
  <c r="K34" i="2"/>
  <c r="J34" i="2"/>
  <c r="G34" i="2"/>
  <c r="F34" i="2"/>
  <c r="O33" i="2"/>
  <c r="M33" i="2"/>
  <c r="L33" i="2"/>
  <c r="H33" i="2"/>
  <c r="N33" i="2" s="1"/>
  <c r="O32" i="2"/>
  <c r="M32" i="2"/>
  <c r="L32" i="2"/>
  <c r="L31" i="2" s="1"/>
  <c r="H32" i="2"/>
  <c r="K31" i="2"/>
  <c r="J31" i="2"/>
  <c r="G31" i="2"/>
  <c r="F31" i="2"/>
  <c r="N30" i="2"/>
  <c r="M30" i="2"/>
  <c r="L30" i="2"/>
  <c r="H30" i="2"/>
  <c r="N29" i="2"/>
  <c r="M29" i="2"/>
  <c r="L29" i="2"/>
  <c r="H29" i="2"/>
  <c r="O28" i="2"/>
  <c r="N28" i="2"/>
  <c r="M28" i="2"/>
  <c r="L28" i="2"/>
  <c r="H28" i="2"/>
  <c r="M27" i="2"/>
  <c r="L27" i="2"/>
  <c r="K27" i="2"/>
  <c r="J27" i="2"/>
  <c r="H27" i="2"/>
  <c r="G27" i="2"/>
  <c r="F27" i="2"/>
  <c r="O26" i="2"/>
  <c r="L26" i="2"/>
  <c r="H26" i="2"/>
  <c r="O25" i="2"/>
  <c r="L25" i="2"/>
  <c r="K25" i="2"/>
  <c r="J25" i="2"/>
  <c r="G25" i="2"/>
  <c r="G24" i="2" s="1"/>
  <c r="F25" i="2"/>
  <c r="F24" i="2" s="1"/>
  <c r="O23" i="2"/>
  <c r="N23" i="2"/>
  <c r="M23" i="2"/>
  <c r="L23" i="2"/>
  <c r="L22" i="2" s="1"/>
  <c r="H23" i="2"/>
  <c r="N22" i="2"/>
  <c r="M22" i="2"/>
  <c r="K22" i="2"/>
  <c r="O22" i="2" s="1"/>
  <c r="J22" i="2"/>
  <c r="H22" i="2"/>
  <c r="G22" i="2"/>
  <c r="F22" i="2"/>
  <c r="O21" i="2"/>
  <c r="L21" i="2"/>
  <c r="H21" i="2"/>
  <c r="O20" i="2"/>
  <c r="M20" i="2"/>
  <c r="L20" i="2"/>
  <c r="H20" i="2"/>
  <c r="O19" i="2"/>
  <c r="M19" i="2"/>
  <c r="L19" i="2"/>
  <c r="H19" i="2"/>
  <c r="N19" i="2" s="1"/>
  <c r="O18" i="2"/>
  <c r="M18" i="2"/>
  <c r="L18" i="2"/>
  <c r="H18" i="2"/>
  <c r="N18" i="2" s="1"/>
  <c r="L17" i="2"/>
  <c r="H17" i="2"/>
  <c r="O16" i="2"/>
  <c r="L16" i="2"/>
  <c r="H16" i="2"/>
  <c r="K15" i="2"/>
  <c r="K11" i="2" s="1"/>
  <c r="J15" i="2"/>
  <c r="H15" i="2"/>
  <c r="N15" i="2" s="1"/>
  <c r="G15" i="2"/>
  <c r="F15" i="2"/>
  <c r="O14" i="2"/>
  <c r="N14" i="2"/>
  <c r="M14" i="2"/>
  <c r="L14" i="2"/>
  <c r="H14" i="2"/>
  <c r="O13" i="2"/>
  <c r="L13" i="2"/>
  <c r="L12" i="2" s="1"/>
  <c r="H13" i="2"/>
  <c r="O12" i="2"/>
  <c r="K12" i="2"/>
  <c r="J12" i="2"/>
  <c r="G12" i="2"/>
  <c r="F12" i="2"/>
  <c r="G11" i="2"/>
  <c r="G10" i="2" s="1"/>
  <c r="G9" i="2" s="1"/>
  <c r="G8" i="2" s="1"/>
  <c r="F11" i="2"/>
  <c r="F10" i="2" s="1"/>
  <c r="F9" i="2" s="1"/>
  <c r="AB294" i="1"/>
  <c r="AA294" i="1"/>
  <c r="W294" i="1"/>
  <c r="U294" i="1"/>
  <c r="U293" i="1" s="1"/>
  <c r="U292" i="1" s="1"/>
  <c r="U291" i="1" s="1"/>
  <c r="S294" i="1"/>
  <c r="S293" i="1" s="1"/>
  <c r="S292" i="1" s="1"/>
  <c r="S291" i="1" s="1"/>
  <c r="K294" i="1"/>
  <c r="L294" i="1" s="1"/>
  <c r="W293" i="1"/>
  <c r="V293" i="1"/>
  <c r="AB293" i="1" s="1"/>
  <c r="T293" i="1"/>
  <c r="AA293" i="1" s="1"/>
  <c r="Q293" i="1"/>
  <c r="O293" i="1"/>
  <c r="N293" i="1"/>
  <c r="N292" i="1" s="1"/>
  <c r="N291" i="1" s="1"/>
  <c r="L293" i="1"/>
  <c r="K293" i="1"/>
  <c r="J293" i="1"/>
  <c r="I293" i="1"/>
  <c r="H293" i="1"/>
  <c r="H292" i="1" s="1"/>
  <c r="H291" i="1" s="1"/>
  <c r="G293" i="1"/>
  <c r="F293" i="1"/>
  <c r="F292" i="1" s="1"/>
  <c r="W292" i="1"/>
  <c r="W291" i="1" s="1"/>
  <c r="V292" i="1"/>
  <c r="V291" i="1" s="1"/>
  <c r="Q292" i="1"/>
  <c r="O292" i="1"/>
  <c r="J292" i="1"/>
  <c r="I292" i="1"/>
  <c r="G292" i="1"/>
  <c r="O291" i="1"/>
  <c r="J291" i="1"/>
  <c r="I291" i="1"/>
  <c r="F291" i="1"/>
  <c r="AB290" i="1"/>
  <c r="AA290" i="1"/>
  <c r="Z290" i="1"/>
  <c r="W290" i="1"/>
  <c r="W289" i="1" s="1"/>
  <c r="U290" i="1"/>
  <c r="S290" i="1"/>
  <c r="S289" i="1" s="1"/>
  <c r="S288" i="1" s="1"/>
  <c r="S287" i="1" s="1"/>
  <c r="S264" i="1" s="1"/>
  <c r="S261" i="1" s="1"/>
  <c r="L290" i="1"/>
  <c r="K290" i="1"/>
  <c r="AA289" i="1"/>
  <c r="X289" i="1"/>
  <c r="V289" i="1"/>
  <c r="AB289" i="1" s="1"/>
  <c r="U289" i="1"/>
  <c r="T289" i="1"/>
  <c r="Q289" i="1"/>
  <c r="O289" i="1"/>
  <c r="N289" i="1"/>
  <c r="L289" i="1"/>
  <c r="J289" i="1"/>
  <c r="J288" i="1" s="1"/>
  <c r="I289" i="1"/>
  <c r="H289" i="1"/>
  <c r="K289" i="1" s="1"/>
  <c r="G289" i="1"/>
  <c r="F289" i="1"/>
  <c r="F288" i="1" s="1"/>
  <c r="F287" i="1" s="1"/>
  <c r="AA288" i="1"/>
  <c r="W288" i="1"/>
  <c r="W287" i="1" s="1"/>
  <c r="U288" i="1"/>
  <c r="U287" i="1" s="1"/>
  <c r="T288" i="1"/>
  <c r="Q288" i="1"/>
  <c r="O288" i="1"/>
  <c r="O287" i="1" s="1"/>
  <c r="N288" i="1"/>
  <c r="I288" i="1"/>
  <c r="I287" i="1" s="1"/>
  <c r="H288" i="1"/>
  <c r="G288" i="1"/>
  <c r="T287" i="1"/>
  <c r="N287" i="1"/>
  <c r="J287" i="1"/>
  <c r="H287" i="1"/>
  <c r="G287" i="1"/>
  <c r="AA286" i="1"/>
  <c r="W286" i="1"/>
  <c r="U286" i="1"/>
  <c r="U281" i="1" s="1"/>
  <c r="S286" i="1"/>
  <c r="L286" i="1"/>
  <c r="K286" i="1"/>
  <c r="AA285" i="1"/>
  <c r="W285" i="1"/>
  <c r="W280" i="1" s="1"/>
  <c r="U285" i="1"/>
  <c r="S285" i="1"/>
  <c r="L285" i="1"/>
  <c r="K285" i="1"/>
  <c r="W284" i="1"/>
  <c r="W279" i="1" s="1"/>
  <c r="U284" i="1"/>
  <c r="U279" i="1" s="1"/>
  <c r="S284" i="1"/>
  <c r="K284" i="1"/>
  <c r="L284" i="1" s="1"/>
  <c r="AB283" i="1"/>
  <c r="AA283" i="1"/>
  <c r="W283" i="1"/>
  <c r="U283" i="1"/>
  <c r="U278" i="1" s="1"/>
  <c r="U276" i="1" s="1"/>
  <c r="S283" i="1"/>
  <c r="L283" i="1"/>
  <c r="L278" i="1" s="1"/>
  <c r="K283" i="1"/>
  <c r="AA282" i="1"/>
  <c r="Z282" i="1"/>
  <c r="W282" i="1"/>
  <c r="W277" i="1" s="1"/>
  <c r="U282" i="1"/>
  <c r="S282" i="1"/>
  <c r="R282" i="1"/>
  <c r="R277" i="1" s="1"/>
  <c r="L282" i="1"/>
  <c r="L277" i="1" s="1"/>
  <c r="K282" i="1"/>
  <c r="W281" i="1"/>
  <c r="W276" i="1" s="1"/>
  <c r="W273" i="1" s="1"/>
  <c r="W266" i="1" s="1"/>
  <c r="W263" i="1" s="1"/>
  <c r="V281" i="1"/>
  <c r="T281" i="1"/>
  <c r="S281" i="1"/>
  <c r="Q281" i="1"/>
  <c r="O281" i="1"/>
  <c r="N281" i="1"/>
  <c r="N276" i="1" s="1"/>
  <c r="N273" i="1" s="1"/>
  <c r="N266" i="1" s="1"/>
  <c r="N263" i="1" s="1"/>
  <c r="J281" i="1"/>
  <c r="I281" i="1"/>
  <c r="H281" i="1"/>
  <c r="K281" i="1" s="1"/>
  <c r="G281" i="1"/>
  <c r="F281" i="1"/>
  <c r="AA280" i="1"/>
  <c r="V280" i="1"/>
  <c r="U280" i="1"/>
  <c r="T280" i="1"/>
  <c r="S280" i="1"/>
  <c r="Q280" i="1"/>
  <c r="O280" i="1"/>
  <c r="O275" i="1" s="1"/>
  <c r="O272" i="1" s="1"/>
  <c r="O265" i="1" s="1"/>
  <c r="O262" i="1" s="1"/>
  <c r="N280" i="1"/>
  <c r="N275" i="1" s="1"/>
  <c r="N272" i="1" s="1"/>
  <c r="J280" i="1"/>
  <c r="J275" i="1" s="1"/>
  <c r="I280" i="1"/>
  <c r="H280" i="1"/>
  <c r="H275" i="1" s="1"/>
  <c r="G280" i="1"/>
  <c r="K280" i="1" s="1"/>
  <c r="F280" i="1"/>
  <c r="F275" i="1" s="1"/>
  <c r="F272" i="1" s="1"/>
  <c r="F265" i="1" s="1"/>
  <c r="F262" i="1" s="1"/>
  <c r="V279" i="1"/>
  <c r="T279" i="1"/>
  <c r="S279" i="1"/>
  <c r="S274" i="1" s="1"/>
  <c r="S271" i="1" s="1"/>
  <c r="Q279" i="1"/>
  <c r="O279" i="1"/>
  <c r="N279" i="1"/>
  <c r="J279" i="1"/>
  <c r="I279" i="1"/>
  <c r="H279" i="1"/>
  <c r="G279" i="1"/>
  <c r="F279" i="1"/>
  <c r="W278" i="1"/>
  <c r="V278" i="1"/>
  <c r="AB278" i="1" s="1"/>
  <c r="T278" i="1"/>
  <c r="S278" i="1"/>
  <c r="Q278" i="1"/>
  <c r="O278" i="1"/>
  <c r="N278" i="1"/>
  <c r="K278" i="1"/>
  <c r="J278" i="1"/>
  <c r="J276" i="1" s="1"/>
  <c r="J273" i="1" s="1"/>
  <c r="J266" i="1" s="1"/>
  <c r="I278" i="1"/>
  <c r="H278" i="1"/>
  <c r="G278" i="1"/>
  <c r="F278" i="1"/>
  <c r="AA277" i="1"/>
  <c r="X277" i="1"/>
  <c r="V277" i="1"/>
  <c r="U277" i="1"/>
  <c r="T277" i="1"/>
  <c r="S277" i="1"/>
  <c r="Q277" i="1"/>
  <c r="O277" i="1"/>
  <c r="O274" i="1" s="1"/>
  <c r="O271" i="1" s="1"/>
  <c r="N277" i="1"/>
  <c r="N274" i="1" s="1"/>
  <c r="N271" i="1" s="1"/>
  <c r="J277" i="1"/>
  <c r="J274" i="1" s="1"/>
  <c r="J271" i="1" s="1"/>
  <c r="I277" i="1"/>
  <c r="I274" i="1" s="1"/>
  <c r="I271" i="1" s="1"/>
  <c r="H277" i="1"/>
  <c r="H274" i="1" s="1"/>
  <c r="G277" i="1"/>
  <c r="F277" i="1"/>
  <c r="T276" i="1"/>
  <c r="S276" i="1"/>
  <c r="S273" i="1" s="1"/>
  <c r="O276" i="1"/>
  <c r="O273" i="1" s="1"/>
  <c r="O266" i="1" s="1"/>
  <c r="O263" i="1" s="1"/>
  <c r="I276" i="1"/>
  <c r="H276" i="1"/>
  <c r="G276" i="1"/>
  <c r="G273" i="1" s="1"/>
  <c r="W275" i="1"/>
  <c r="W272" i="1" s="1"/>
  <c r="U275" i="1"/>
  <c r="U272" i="1" s="1"/>
  <c r="S275" i="1"/>
  <c r="Q275" i="1"/>
  <c r="I275" i="1"/>
  <c r="I272" i="1" s="1"/>
  <c r="I265" i="1" s="1"/>
  <c r="I262" i="1" s="1"/>
  <c r="I115" i="1" s="1"/>
  <c r="G275" i="1"/>
  <c r="V274" i="1"/>
  <c r="U274" i="1"/>
  <c r="U271" i="1" s="1"/>
  <c r="Q274" i="1"/>
  <c r="G274" i="1"/>
  <c r="G271" i="1" s="1"/>
  <c r="U273" i="1"/>
  <c r="U266" i="1" s="1"/>
  <c r="I273" i="1"/>
  <c r="H273" i="1"/>
  <c r="H266" i="1" s="1"/>
  <c r="H263" i="1" s="1"/>
  <c r="S272" i="1"/>
  <c r="J272" i="1"/>
  <c r="J265" i="1" s="1"/>
  <c r="H272" i="1"/>
  <c r="G272" i="1"/>
  <c r="Q271" i="1"/>
  <c r="K271" i="1"/>
  <c r="H271" i="1"/>
  <c r="AA270" i="1"/>
  <c r="W270" i="1"/>
  <c r="U270" i="1"/>
  <c r="U269" i="1" s="1"/>
  <c r="U268" i="1" s="1"/>
  <c r="U267" i="1" s="1"/>
  <c r="U264" i="1" s="1"/>
  <c r="S270" i="1"/>
  <c r="S269" i="1" s="1"/>
  <c r="S268" i="1" s="1"/>
  <c r="S267" i="1" s="1"/>
  <c r="K270" i="1"/>
  <c r="L270" i="1" s="1"/>
  <c r="W269" i="1"/>
  <c r="V269" i="1"/>
  <c r="T269" i="1"/>
  <c r="Q269" i="1"/>
  <c r="O269" i="1"/>
  <c r="O268" i="1" s="1"/>
  <c r="O267" i="1" s="1"/>
  <c r="N269" i="1"/>
  <c r="N268" i="1" s="1"/>
  <c r="J269" i="1"/>
  <c r="I269" i="1"/>
  <c r="I268" i="1" s="1"/>
  <c r="I267" i="1" s="1"/>
  <c r="H269" i="1"/>
  <c r="G269" i="1"/>
  <c r="F269" i="1"/>
  <c r="F268" i="1" s="1"/>
  <c r="F267" i="1" s="1"/>
  <c r="W268" i="1"/>
  <c r="V268" i="1"/>
  <c r="T268" i="1"/>
  <c r="Q268" i="1"/>
  <c r="J268" i="1"/>
  <c r="J267" i="1" s="1"/>
  <c r="H268" i="1"/>
  <c r="H267" i="1" s="1"/>
  <c r="H264" i="1" s="1"/>
  <c r="H261" i="1" s="1"/>
  <c r="G268" i="1"/>
  <c r="W267" i="1"/>
  <c r="V267" i="1"/>
  <c r="Q267" i="1"/>
  <c r="N267" i="1"/>
  <c r="N264" i="1" s="1"/>
  <c r="N261" i="1" s="1"/>
  <c r="S266" i="1"/>
  <c r="S263" i="1" s="1"/>
  <c r="I266" i="1"/>
  <c r="G266" i="1"/>
  <c r="W265" i="1"/>
  <c r="W262" i="1" s="1"/>
  <c r="U265" i="1"/>
  <c r="U262" i="1" s="1"/>
  <c r="S265" i="1"/>
  <c r="N265" i="1"/>
  <c r="N262" i="1" s="1"/>
  <c r="H265" i="1"/>
  <c r="J264" i="1"/>
  <c r="J261" i="1" s="1"/>
  <c r="U263" i="1"/>
  <c r="J263" i="1"/>
  <c r="I263" i="1"/>
  <c r="G263" i="1"/>
  <c r="S262" i="1"/>
  <c r="J262" i="1"/>
  <c r="H262" i="1"/>
  <c r="U261" i="1"/>
  <c r="AA260" i="1"/>
  <c r="W260" i="1"/>
  <c r="U260" i="1"/>
  <c r="U259" i="1" s="1"/>
  <c r="U258" i="1" s="1"/>
  <c r="U257" i="1" s="1"/>
  <c r="U256" i="1" s="1"/>
  <c r="U255" i="1" s="1"/>
  <c r="S260" i="1"/>
  <c r="K260" i="1"/>
  <c r="L260" i="1" s="1"/>
  <c r="W259" i="1"/>
  <c r="W258" i="1" s="1"/>
  <c r="W257" i="1" s="1"/>
  <c r="W256" i="1" s="1"/>
  <c r="W255" i="1" s="1"/>
  <c r="V259" i="1"/>
  <c r="T259" i="1"/>
  <c r="S259" i="1"/>
  <c r="S258" i="1" s="1"/>
  <c r="Q259" i="1"/>
  <c r="O259" i="1"/>
  <c r="N259" i="1"/>
  <c r="J259" i="1"/>
  <c r="J258" i="1" s="1"/>
  <c r="J257" i="1" s="1"/>
  <c r="J256" i="1" s="1"/>
  <c r="J255" i="1" s="1"/>
  <c r="I259" i="1"/>
  <c r="H259" i="1"/>
  <c r="G259" i="1"/>
  <c r="F259" i="1"/>
  <c r="T258" i="1"/>
  <c r="O258" i="1"/>
  <c r="N258" i="1"/>
  <c r="N257" i="1" s="1"/>
  <c r="N256" i="1" s="1"/>
  <c r="N255" i="1" s="1"/>
  <c r="I258" i="1"/>
  <c r="I257" i="1" s="1"/>
  <c r="I256" i="1" s="1"/>
  <c r="I255" i="1" s="1"/>
  <c r="H258" i="1"/>
  <c r="H257" i="1" s="1"/>
  <c r="H256" i="1" s="1"/>
  <c r="H255" i="1" s="1"/>
  <c r="F258" i="1"/>
  <c r="S257" i="1"/>
  <c r="O257" i="1"/>
  <c r="O256" i="1" s="1"/>
  <c r="F257" i="1"/>
  <c r="F256" i="1" s="1"/>
  <c r="F255" i="1" s="1"/>
  <c r="S256" i="1"/>
  <c r="S255" i="1" s="1"/>
  <c r="O255" i="1"/>
  <c r="AB254" i="1"/>
  <c r="AA254" i="1"/>
  <c r="W254" i="1"/>
  <c r="U254" i="1"/>
  <c r="S254" i="1"/>
  <c r="R254" i="1"/>
  <c r="R253" i="1" s="1"/>
  <c r="R252" i="1" s="1"/>
  <c r="R251" i="1" s="1"/>
  <c r="K254" i="1"/>
  <c r="L254" i="1" s="1"/>
  <c r="AA253" i="1"/>
  <c r="W253" i="1"/>
  <c r="W252" i="1" s="1"/>
  <c r="W251" i="1" s="1"/>
  <c r="W246" i="1" s="1"/>
  <c r="W245" i="1" s="1"/>
  <c r="V253" i="1"/>
  <c r="AB253" i="1" s="1"/>
  <c r="U253" i="1"/>
  <c r="U252" i="1" s="1"/>
  <c r="T253" i="1"/>
  <c r="S253" i="1"/>
  <c r="Q253" i="1"/>
  <c r="O253" i="1"/>
  <c r="O252" i="1" s="1"/>
  <c r="O251" i="1" s="1"/>
  <c r="N253" i="1"/>
  <c r="N252" i="1" s="1"/>
  <c r="N251" i="1" s="1"/>
  <c r="J253" i="1"/>
  <c r="I253" i="1"/>
  <c r="I252" i="1" s="1"/>
  <c r="H253" i="1"/>
  <c r="G253" i="1"/>
  <c r="F253" i="1"/>
  <c r="F252" i="1" s="1"/>
  <c r="F251" i="1" s="1"/>
  <c r="V252" i="1"/>
  <c r="T252" i="1"/>
  <c r="S252" i="1"/>
  <c r="S251" i="1" s="1"/>
  <c r="S246" i="1" s="1"/>
  <c r="Q252" i="1"/>
  <c r="J252" i="1"/>
  <c r="H252" i="1"/>
  <c r="H251" i="1" s="1"/>
  <c r="G252" i="1"/>
  <c r="V251" i="1"/>
  <c r="U251" i="1"/>
  <c r="I251" i="1"/>
  <c r="G251" i="1"/>
  <c r="W250" i="1"/>
  <c r="U250" i="1"/>
  <c r="S250" i="1"/>
  <c r="P250" i="1"/>
  <c r="P249" i="1" s="1"/>
  <c r="P248" i="1" s="1"/>
  <c r="P247" i="1" s="1"/>
  <c r="K250" i="1"/>
  <c r="L250" i="1" s="1"/>
  <c r="W249" i="1"/>
  <c r="W248" i="1" s="1"/>
  <c r="W247" i="1" s="1"/>
  <c r="V249" i="1"/>
  <c r="U249" i="1"/>
  <c r="U248" i="1" s="1"/>
  <c r="U247" i="1" s="1"/>
  <c r="U246" i="1" s="1"/>
  <c r="U245" i="1" s="1"/>
  <c r="T249" i="1"/>
  <c r="S249" i="1"/>
  <c r="S248" i="1" s="1"/>
  <c r="Q249" i="1"/>
  <c r="O249" i="1"/>
  <c r="N249" i="1"/>
  <c r="N248" i="1" s="1"/>
  <c r="N247" i="1" s="1"/>
  <c r="J249" i="1"/>
  <c r="I249" i="1"/>
  <c r="H249" i="1"/>
  <c r="H248" i="1" s="1"/>
  <c r="H247" i="1" s="1"/>
  <c r="H246" i="1" s="1"/>
  <c r="H245" i="1" s="1"/>
  <c r="G249" i="1"/>
  <c r="F249" i="1"/>
  <c r="V248" i="1"/>
  <c r="Q248" i="1"/>
  <c r="Q247" i="1" s="1"/>
  <c r="O248" i="1"/>
  <c r="O247" i="1" s="1"/>
  <c r="J248" i="1"/>
  <c r="J247" i="1" s="1"/>
  <c r="I248" i="1"/>
  <c r="F248" i="1"/>
  <c r="F247" i="1" s="1"/>
  <c r="F246" i="1" s="1"/>
  <c r="F245" i="1" s="1"/>
  <c r="S247" i="1"/>
  <c r="I247" i="1"/>
  <c r="I246" i="1" s="1"/>
  <c r="I245" i="1" s="1"/>
  <c r="S245" i="1"/>
  <c r="AB244" i="1"/>
  <c r="AA244" i="1"/>
  <c r="X244" i="1"/>
  <c r="W244" i="1"/>
  <c r="U244" i="1"/>
  <c r="S244" i="1"/>
  <c r="S243" i="1" s="1"/>
  <c r="S242" i="1" s="1"/>
  <c r="L244" i="1"/>
  <c r="K244" i="1"/>
  <c r="AA243" i="1"/>
  <c r="W243" i="1"/>
  <c r="W242" i="1" s="1"/>
  <c r="V243" i="1"/>
  <c r="AB243" i="1" s="1"/>
  <c r="U243" i="1"/>
  <c r="T243" i="1"/>
  <c r="Q243" i="1"/>
  <c r="X243" i="1" s="1"/>
  <c r="O243" i="1"/>
  <c r="N243" i="1"/>
  <c r="L243" i="1"/>
  <c r="K243" i="1"/>
  <c r="J243" i="1"/>
  <c r="I243" i="1"/>
  <c r="I242" i="1" s="1"/>
  <c r="H243" i="1"/>
  <c r="G243" i="1"/>
  <c r="G242" i="1" s="1"/>
  <c r="F243" i="1"/>
  <c r="AB242" i="1"/>
  <c r="V242" i="1"/>
  <c r="U242" i="1"/>
  <c r="U241" i="1" s="1"/>
  <c r="T242" i="1"/>
  <c r="T241" i="1" s="1"/>
  <c r="O242" i="1"/>
  <c r="O241" i="1" s="1"/>
  <c r="N242" i="1"/>
  <c r="N241" i="1" s="1"/>
  <c r="J242" i="1"/>
  <c r="J241" i="1" s="1"/>
  <c r="H242" i="1"/>
  <c r="F242" i="1"/>
  <c r="F241" i="1" s="1"/>
  <c r="W241" i="1"/>
  <c r="V241" i="1"/>
  <c r="S241" i="1"/>
  <c r="I241" i="1"/>
  <c r="H241" i="1"/>
  <c r="G241" i="1"/>
  <c r="AA240" i="1"/>
  <c r="Z240" i="1"/>
  <c r="W240" i="1"/>
  <c r="W239" i="1" s="1"/>
  <c r="W236" i="1" s="1"/>
  <c r="W235" i="1" s="1"/>
  <c r="U240" i="1"/>
  <c r="S240" i="1"/>
  <c r="S239" i="1" s="1"/>
  <c r="S236" i="1" s="1"/>
  <c r="S235" i="1" s="1"/>
  <c r="S234" i="1" s="1"/>
  <c r="R240" i="1"/>
  <c r="L240" i="1"/>
  <c r="K240" i="1"/>
  <c r="V239" i="1"/>
  <c r="U239" i="1"/>
  <c r="T239" i="1"/>
  <c r="R239" i="1"/>
  <c r="Q239" i="1"/>
  <c r="O239" i="1"/>
  <c r="N239" i="1"/>
  <c r="K239" i="1"/>
  <c r="J239" i="1"/>
  <c r="I239" i="1"/>
  <c r="H239" i="1"/>
  <c r="H236" i="1" s="1"/>
  <c r="H235" i="1" s="1"/>
  <c r="G239" i="1"/>
  <c r="F239" i="1"/>
  <c r="AA238" i="1"/>
  <c r="Y238" i="1"/>
  <c r="W238" i="1"/>
  <c r="U238" i="1"/>
  <c r="U237" i="1" s="1"/>
  <c r="S238" i="1"/>
  <c r="P238" i="1"/>
  <c r="P237" i="1" s="1"/>
  <c r="L238" i="1"/>
  <c r="K238" i="1"/>
  <c r="W237" i="1"/>
  <c r="V237" i="1"/>
  <c r="V236" i="1" s="1"/>
  <c r="T237" i="1"/>
  <c r="S237" i="1"/>
  <c r="Q237" i="1"/>
  <c r="Q236" i="1" s="1"/>
  <c r="O237" i="1"/>
  <c r="O236" i="1" s="1"/>
  <c r="O235" i="1" s="1"/>
  <c r="N237" i="1"/>
  <c r="L237" i="1"/>
  <c r="K237" i="1"/>
  <c r="J237" i="1"/>
  <c r="J236" i="1" s="1"/>
  <c r="J235" i="1" s="1"/>
  <c r="J234" i="1" s="1"/>
  <c r="I237" i="1"/>
  <c r="H237" i="1"/>
  <c r="G237" i="1"/>
  <c r="F237" i="1"/>
  <c r="F236" i="1" s="1"/>
  <c r="F235" i="1" s="1"/>
  <c r="F234" i="1" s="1"/>
  <c r="F233" i="1" s="1"/>
  <c r="U236" i="1"/>
  <c r="N236" i="1"/>
  <c r="N235" i="1" s="1"/>
  <c r="N234" i="1" s="1"/>
  <c r="N233" i="1" s="1"/>
  <c r="I236" i="1"/>
  <c r="G236" i="1"/>
  <c r="K236" i="1" s="1"/>
  <c r="U235" i="1"/>
  <c r="U234" i="1" s="1"/>
  <c r="U233" i="1" s="1"/>
  <c r="I235" i="1"/>
  <c r="G235" i="1"/>
  <c r="S233" i="1"/>
  <c r="J233" i="1"/>
  <c r="W232" i="1"/>
  <c r="U232" i="1"/>
  <c r="U231" i="1" s="1"/>
  <c r="U230" i="1" s="1"/>
  <c r="U229" i="1" s="1"/>
  <c r="S232" i="1"/>
  <c r="K232" i="1"/>
  <c r="L232" i="1" s="1"/>
  <c r="W231" i="1"/>
  <c r="V231" i="1"/>
  <c r="T231" i="1"/>
  <c r="S231" i="1"/>
  <c r="S230" i="1" s="1"/>
  <c r="Q231" i="1"/>
  <c r="O231" i="1"/>
  <c r="O230" i="1" s="1"/>
  <c r="N231" i="1"/>
  <c r="K231" i="1"/>
  <c r="J231" i="1"/>
  <c r="I231" i="1"/>
  <c r="H231" i="1"/>
  <c r="H230" i="1" s="1"/>
  <c r="K230" i="1" s="1"/>
  <c r="G231" i="1"/>
  <c r="G230" i="1" s="1"/>
  <c r="F231" i="1"/>
  <c r="F230" i="1" s="1"/>
  <c r="F229" i="1" s="1"/>
  <c r="W230" i="1"/>
  <c r="V230" i="1"/>
  <c r="V229" i="1" s="1"/>
  <c r="Q230" i="1"/>
  <c r="N230" i="1"/>
  <c r="N229" i="1" s="1"/>
  <c r="J230" i="1"/>
  <c r="J229" i="1" s="1"/>
  <c r="I230" i="1"/>
  <c r="I229" i="1" s="1"/>
  <c r="W229" i="1"/>
  <c r="S229" i="1"/>
  <c r="Q229" i="1"/>
  <c r="O229" i="1"/>
  <c r="H229" i="1"/>
  <c r="G229" i="1"/>
  <c r="AB228" i="1"/>
  <c r="AA228" i="1"/>
  <c r="W228" i="1"/>
  <c r="W227" i="1" s="1"/>
  <c r="W226" i="1" s="1"/>
  <c r="W225" i="1" s="1"/>
  <c r="W224" i="1" s="1"/>
  <c r="W223" i="1" s="1"/>
  <c r="U228" i="1"/>
  <c r="S228" i="1"/>
  <c r="K228" i="1"/>
  <c r="L228" i="1" s="1"/>
  <c r="AA227" i="1"/>
  <c r="V227" i="1"/>
  <c r="AB227" i="1" s="1"/>
  <c r="U227" i="1"/>
  <c r="U226" i="1" s="1"/>
  <c r="U225" i="1" s="1"/>
  <c r="U224" i="1" s="1"/>
  <c r="U223" i="1" s="1"/>
  <c r="T227" i="1"/>
  <c r="S227" i="1"/>
  <c r="Q227" i="1"/>
  <c r="O227" i="1"/>
  <c r="O226" i="1" s="1"/>
  <c r="O225" i="1" s="1"/>
  <c r="N227" i="1"/>
  <c r="N226" i="1" s="1"/>
  <c r="N225" i="1" s="1"/>
  <c r="N224" i="1" s="1"/>
  <c r="N223" i="1" s="1"/>
  <c r="J227" i="1"/>
  <c r="I227" i="1"/>
  <c r="I226" i="1" s="1"/>
  <c r="H227" i="1"/>
  <c r="G227" i="1"/>
  <c r="F227" i="1"/>
  <c r="V226" i="1"/>
  <c r="T226" i="1"/>
  <c r="S226" i="1"/>
  <c r="Q226" i="1"/>
  <c r="Q225" i="1" s="1"/>
  <c r="J226" i="1"/>
  <c r="J225" i="1" s="1"/>
  <c r="J224" i="1" s="1"/>
  <c r="J223" i="1" s="1"/>
  <c r="G226" i="1"/>
  <c r="F226" i="1"/>
  <c r="F225" i="1" s="1"/>
  <c r="S225" i="1"/>
  <c r="S224" i="1" s="1"/>
  <c r="S223" i="1" s="1"/>
  <c r="I225" i="1"/>
  <c r="G225" i="1"/>
  <c r="Q224" i="1"/>
  <c r="Q223" i="1" s="1"/>
  <c r="I224" i="1"/>
  <c r="I223" i="1" s="1"/>
  <c r="AA222" i="1"/>
  <c r="Z222" i="1"/>
  <c r="Y222" i="1"/>
  <c r="X222" i="1"/>
  <c r="W222" i="1"/>
  <c r="U222" i="1"/>
  <c r="S222" i="1"/>
  <c r="R222" i="1"/>
  <c r="R221" i="1" s="1"/>
  <c r="P222" i="1"/>
  <c r="P221" i="1" s="1"/>
  <c r="P220" i="1" s="1"/>
  <c r="P219" i="1" s="1"/>
  <c r="L222" i="1"/>
  <c r="K222" i="1"/>
  <c r="Z221" i="1"/>
  <c r="W221" i="1"/>
  <c r="W220" i="1" s="1"/>
  <c r="V221" i="1"/>
  <c r="U221" i="1"/>
  <c r="T221" i="1"/>
  <c r="S221" i="1"/>
  <c r="S220" i="1" s="1"/>
  <c r="S219" i="1" s="1"/>
  <c r="Q221" i="1"/>
  <c r="O221" i="1"/>
  <c r="N221" i="1"/>
  <c r="L221" i="1"/>
  <c r="L220" i="1" s="1"/>
  <c r="J221" i="1"/>
  <c r="I221" i="1"/>
  <c r="H221" i="1"/>
  <c r="G221" i="1"/>
  <c r="K221" i="1" s="1"/>
  <c r="F221" i="1"/>
  <c r="V220" i="1"/>
  <c r="U220" i="1"/>
  <c r="U219" i="1" s="1"/>
  <c r="R220" i="1"/>
  <c r="R219" i="1" s="1"/>
  <c r="O220" i="1"/>
  <c r="O219" i="1" s="1"/>
  <c r="N220" i="1"/>
  <c r="N219" i="1" s="1"/>
  <c r="J220" i="1"/>
  <c r="J219" i="1" s="1"/>
  <c r="I220" i="1"/>
  <c r="I219" i="1" s="1"/>
  <c r="H220" i="1"/>
  <c r="G220" i="1"/>
  <c r="F220" i="1"/>
  <c r="W219" i="1"/>
  <c r="V219" i="1"/>
  <c r="H219" i="1"/>
  <c r="F219" i="1"/>
  <c r="AA218" i="1"/>
  <c r="W218" i="1"/>
  <c r="W217" i="1" s="1"/>
  <c r="W216" i="1" s="1"/>
  <c r="W215" i="1" s="1"/>
  <c r="U218" i="1"/>
  <c r="U217" i="1" s="1"/>
  <c r="U216" i="1" s="1"/>
  <c r="U215" i="1" s="1"/>
  <c r="S218" i="1"/>
  <c r="S217" i="1" s="1"/>
  <c r="S216" i="1" s="1"/>
  <c r="S215" i="1" s="1"/>
  <c r="K218" i="1"/>
  <c r="L218" i="1" s="1"/>
  <c r="Z218" i="1" s="1"/>
  <c r="V217" i="1"/>
  <c r="T217" i="1"/>
  <c r="AA217" i="1" s="1"/>
  <c r="Q217" i="1"/>
  <c r="Q216" i="1" s="1"/>
  <c r="O217" i="1"/>
  <c r="N217" i="1"/>
  <c r="N216" i="1" s="1"/>
  <c r="N215" i="1" s="1"/>
  <c r="J217" i="1"/>
  <c r="I217" i="1"/>
  <c r="H217" i="1"/>
  <c r="G217" i="1"/>
  <c r="F217" i="1"/>
  <c r="F216" i="1" s="1"/>
  <c r="F215" i="1" s="1"/>
  <c r="V216" i="1"/>
  <c r="O216" i="1"/>
  <c r="O215" i="1" s="1"/>
  <c r="J216" i="1"/>
  <c r="J215" i="1" s="1"/>
  <c r="H216" i="1"/>
  <c r="G216" i="1"/>
  <c r="V215" i="1"/>
  <c r="H215" i="1"/>
  <c r="G215" i="1"/>
  <c r="AB214" i="1"/>
  <c r="AA214" i="1"/>
  <c r="W214" i="1"/>
  <c r="U214" i="1"/>
  <c r="U213" i="1" s="1"/>
  <c r="U212" i="1" s="1"/>
  <c r="U211" i="1" s="1"/>
  <c r="S214" i="1"/>
  <c r="K214" i="1"/>
  <c r="K213" i="1" s="1"/>
  <c r="K212" i="1" s="1"/>
  <c r="K211" i="1" s="1"/>
  <c r="W213" i="1"/>
  <c r="W212" i="1" s="1"/>
  <c r="W211" i="1" s="1"/>
  <c r="V213" i="1"/>
  <c r="T213" i="1"/>
  <c r="S213" i="1"/>
  <c r="Q213" i="1"/>
  <c r="O213" i="1"/>
  <c r="N213" i="1"/>
  <c r="N212" i="1" s="1"/>
  <c r="J213" i="1"/>
  <c r="J212" i="1" s="1"/>
  <c r="J211" i="1" s="1"/>
  <c r="I213" i="1"/>
  <c r="H213" i="1"/>
  <c r="H212" i="1" s="1"/>
  <c r="H211" i="1" s="1"/>
  <c r="G213" i="1"/>
  <c r="F213" i="1"/>
  <c r="F212" i="1" s="1"/>
  <c r="F211" i="1" s="1"/>
  <c r="S212" i="1"/>
  <c r="S211" i="1" s="1"/>
  <c r="Q212" i="1"/>
  <c r="O212" i="1"/>
  <c r="O211" i="1" s="1"/>
  <c r="I212" i="1"/>
  <c r="G212" i="1"/>
  <c r="G211" i="1" s="1"/>
  <c r="N211" i="1"/>
  <c r="I211" i="1"/>
  <c r="AA210" i="1"/>
  <c r="Z210" i="1"/>
  <c r="Y210" i="1"/>
  <c r="X210" i="1"/>
  <c r="W210" i="1"/>
  <c r="U210" i="1"/>
  <c r="S210" i="1"/>
  <c r="S209" i="1" s="1"/>
  <c r="S208" i="1" s="1"/>
  <c r="S207" i="1" s="1"/>
  <c r="R210" i="1"/>
  <c r="R209" i="1" s="1"/>
  <c r="R208" i="1" s="1"/>
  <c r="R207" i="1" s="1"/>
  <c r="P210" i="1"/>
  <c r="P209" i="1" s="1"/>
  <c r="K210" i="1"/>
  <c r="L210" i="1" s="1"/>
  <c r="Z209" i="1"/>
  <c r="W209" i="1"/>
  <c r="V209" i="1"/>
  <c r="U209" i="1"/>
  <c r="U208" i="1" s="1"/>
  <c r="U207" i="1" s="1"/>
  <c r="T209" i="1"/>
  <c r="AA209" i="1" s="1"/>
  <c r="Q209" i="1"/>
  <c r="O209" i="1"/>
  <c r="O208" i="1" s="1"/>
  <c r="O207" i="1" s="1"/>
  <c r="N209" i="1"/>
  <c r="N208" i="1" s="1"/>
  <c r="N207" i="1" s="1"/>
  <c r="L209" i="1"/>
  <c r="X209" i="1" s="1"/>
  <c r="J209" i="1"/>
  <c r="J208" i="1" s="1"/>
  <c r="J207" i="1" s="1"/>
  <c r="I209" i="1"/>
  <c r="I208" i="1" s="1"/>
  <c r="H209" i="1"/>
  <c r="G209" i="1"/>
  <c r="K209" i="1" s="1"/>
  <c r="F209" i="1"/>
  <c r="W208" i="1"/>
  <c r="V208" i="1"/>
  <c r="Z208" i="1" s="1"/>
  <c r="Q208" i="1"/>
  <c r="X208" i="1" s="1"/>
  <c r="P208" i="1"/>
  <c r="P207" i="1" s="1"/>
  <c r="L208" i="1"/>
  <c r="H208" i="1"/>
  <c r="G208" i="1"/>
  <c r="F208" i="1"/>
  <c r="W207" i="1"/>
  <c r="V207" i="1"/>
  <c r="Z207" i="1" s="1"/>
  <c r="Q207" i="1"/>
  <c r="X207" i="1" s="1"/>
  <c r="L207" i="1"/>
  <c r="I207" i="1"/>
  <c r="H207" i="1"/>
  <c r="F207" i="1"/>
  <c r="AA206" i="1"/>
  <c r="W206" i="1"/>
  <c r="U206" i="1"/>
  <c r="S206" i="1"/>
  <c r="K206" i="1"/>
  <c r="L206" i="1" s="1"/>
  <c r="AA205" i="1"/>
  <c r="W205" i="1"/>
  <c r="V205" i="1"/>
  <c r="U205" i="1"/>
  <c r="U204" i="1" s="1"/>
  <c r="T205" i="1"/>
  <c r="S205" i="1"/>
  <c r="S204" i="1" s="1"/>
  <c r="S203" i="1" s="1"/>
  <c r="Q205" i="1"/>
  <c r="O205" i="1"/>
  <c r="O204" i="1" s="1"/>
  <c r="O203" i="1" s="1"/>
  <c r="N205" i="1"/>
  <c r="J205" i="1"/>
  <c r="I205" i="1"/>
  <c r="I204" i="1" s="1"/>
  <c r="I203" i="1" s="1"/>
  <c r="H205" i="1"/>
  <c r="G205" i="1"/>
  <c r="F205" i="1"/>
  <c r="F204" i="1" s="1"/>
  <c r="F203" i="1" s="1"/>
  <c r="W204" i="1"/>
  <c r="T204" i="1"/>
  <c r="Q204" i="1"/>
  <c r="N204" i="1"/>
  <c r="K204" i="1"/>
  <c r="J204" i="1"/>
  <c r="J203" i="1" s="1"/>
  <c r="H204" i="1"/>
  <c r="H203" i="1" s="1"/>
  <c r="G204" i="1"/>
  <c r="G203" i="1" s="1"/>
  <c r="W203" i="1"/>
  <c r="U203" i="1"/>
  <c r="N203" i="1"/>
  <c r="AA202" i="1"/>
  <c r="W202" i="1"/>
  <c r="U202" i="1"/>
  <c r="S202" i="1"/>
  <c r="K202" i="1"/>
  <c r="AA201" i="1"/>
  <c r="W201" i="1"/>
  <c r="V201" i="1"/>
  <c r="U201" i="1"/>
  <c r="U200" i="1" s="1"/>
  <c r="T201" i="1"/>
  <c r="S201" i="1"/>
  <c r="S200" i="1" s="1"/>
  <c r="S199" i="1" s="1"/>
  <c r="Q201" i="1"/>
  <c r="O201" i="1"/>
  <c r="O200" i="1" s="1"/>
  <c r="O199" i="1" s="1"/>
  <c r="N201" i="1"/>
  <c r="J201" i="1"/>
  <c r="J200" i="1" s="1"/>
  <c r="J199" i="1" s="1"/>
  <c r="I201" i="1"/>
  <c r="I200" i="1" s="1"/>
  <c r="H201" i="1"/>
  <c r="G201" i="1"/>
  <c r="F201" i="1"/>
  <c r="W200" i="1"/>
  <c r="W199" i="1" s="1"/>
  <c r="T200" i="1"/>
  <c r="AA200" i="1" s="1"/>
  <c r="Q200" i="1"/>
  <c r="N200" i="1"/>
  <c r="H200" i="1"/>
  <c r="G200" i="1"/>
  <c r="G199" i="1" s="1"/>
  <c r="F200" i="1"/>
  <c r="F199" i="1" s="1"/>
  <c r="U199" i="1"/>
  <c r="T199" i="1"/>
  <c r="Q199" i="1"/>
  <c r="N199" i="1"/>
  <c r="I199" i="1"/>
  <c r="AA198" i="1"/>
  <c r="Z198" i="1"/>
  <c r="Y198" i="1"/>
  <c r="X198" i="1"/>
  <c r="W198" i="1"/>
  <c r="U198" i="1"/>
  <c r="S198" i="1"/>
  <c r="R198" i="1"/>
  <c r="R197" i="1" s="1"/>
  <c r="P198" i="1"/>
  <c r="P197" i="1" s="1"/>
  <c r="P196" i="1" s="1"/>
  <c r="P195" i="1" s="1"/>
  <c r="K198" i="1"/>
  <c r="L198" i="1" s="1"/>
  <c r="Z197" i="1"/>
  <c r="W197" i="1"/>
  <c r="V197" i="1"/>
  <c r="U197" i="1"/>
  <c r="U196" i="1" s="1"/>
  <c r="T197" i="1"/>
  <c r="AA197" i="1" s="1"/>
  <c r="S197" i="1"/>
  <c r="S196" i="1" s="1"/>
  <c r="S195" i="1" s="1"/>
  <c r="Q197" i="1"/>
  <c r="O197" i="1"/>
  <c r="O196" i="1" s="1"/>
  <c r="N197" i="1"/>
  <c r="N196" i="1" s="1"/>
  <c r="N195" i="1" s="1"/>
  <c r="L197" i="1"/>
  <c r="X197" i="1" s="1"/>
  <c r="J197" i="1"/>
  <c r="J196" i="1" s="1"/>
  <c r="J195" i="1" s="1"/>
  <c r="I197" i="1"/>
  <c r="I196" i="1" s="1"/>
  <c r="H197" i="1"/>
  <c r="H196" i="1" s="1"/>
  <c r="H195" i="1" s="1"/>
  <c r="G197" i="1"/>
  <c r="F197" i="1"/>
  <c r="W196" i="1"/>
  <c r="V196" i="1"/>
  <c r="Z196" i="1" s="1"/>
  <c r="T196" i="1"/>
  <c r="R196" i="1"/>
  <c r="R195" i="1" s="1"/>
  <c r="Q196" i="1"/>
  <c r="X196" i="1" s="1"/>
  <c r="L196" i="1"/>
  <c r="L195" i="1" s="1"/>
  <c r="F196" i="1"/>
  <c r="F195" i="1" s="1"/>
  <c r="W195" i="1"/>
  <c r="V195" i="1"/>
  <c r="Z195" i="1" s="1"/>
  <c r="U195" i="1"/>
  <c r="Q195" i="1"/>
  <c r="O195" i="1"/>
  <c r="I195" i="1"/>
  <c r="AA194" i="1"/>
  <c r="Z194" i="1"/>
  <c r="W194" i="1"/>
  <c r="U194" i="1"/>
  <c r="S194" i="1"/>
  <c r="R194" i="1"/>
  <c r="R193" i="1" s="1"/>
  <c r="R192" i="1" s="1"/>
  <c r="R191" i="1" s="1"/>
  <c r="P194" i="1"/>
  <c r="P193" i="1" s="1"/>
  <c r="P192" i="1" s="1"/>
  <c r="P191" i="1" s="1"/>
  <c r="L194" i="1"/>
  <c r="K194" i="1"/>
  <c r="W193" i="1"/>
  <c r="W192" i="1" s="1"/>
  <c r="W191" i="1" s="1"/>
  <c r="V193" i="1"/>
  <c r="U193" i="1"/>
  <c r="T193" i="1"/>
  <c r="T192" i="1" s="1"/>
  <c r="T191" i="1" s="1"/>
  <c r="S193" i="1"/>
  <c r="Q193" i="1"/>
  <c r="O193" i="1"/>
  <c r="N193" i="1"/>
  <c r="N192" i="1" s="1"/>
  <c r="N191" i="1" s="1"/>
  <c r="J193" i="1"/>
  <c r="I193" i="1"/>
  <c r="H193" i="1"/>
  <c r="G193" i="1"/>
  <c r="F193" i="1"/>
  <c r="V192" i="1"/>
  <c r="U192" i="1"/>
  <c r="S192" i="1"/>
  <c r="S191" i="1" s="1"/>
  <c r="Q192" i="1"/>
  <c r="O192" i="1"/>
  <c r="O191" i="1" s="1"/>
  <c r="J192" i="1"/>
  <c r="I192" i="1"/>
  <c r="I191" i="1" s="1"/>
  <c r="G192" i="1"/>
  <c r="F192" i="1"/>
  <c r="F191" i="1" s="1"/>
  <c r="V191" i="1"/>
  <c r="U191" i="1"/>
  <c r="J191" i="1"/>
  <c r="AA190" i="1"/>
  <c r="Y190" i="1"/>
  <c r="W190" i="1"/>
  <c r="U190" i="1"/>
  <c r="S190" i="1"/>
  <c r="P190" i="1"/>
  <c r="P189" i="1" s="1"/>
  <c r="P188" i="1" s="1"/>
  <c r="P187" i="1" s="1"/>
  <c r="L190" i="1"/>
  <c r="K190" i="1"/>
  <c r="W189" i="1"/>
  <c r="W188" i="1" s="1"/>
  <c r="W187" i="1" s="1"/>
  <c r="V189" i="1"/>
  <c r="U189" i="1"/>
  <c r="T189" i="1"/>
  <c r="T188" i="1" s="1"/>
  <c r="T187" i="1" s="1"/>
  <c r="S189" i="1"/>
  <c r="S188" i="1" s="1"/>
  <c r="S187" i="1" s="1"/>
  <c r="Q189" i="1"/>
  <c r="O189" i="1"/>
  <c r="N189" i="1"/>
  <c r="N188" i="1" s="1"/>
  <c r="N187" i="1" s="1"/>
  <c r="J189" i="1"/>
  <c r="I189" i="1"/>
  <c r="H189" i="1"/>
  <c r="H188" i="1" s="1"/>
  <c r="H187" i="1" s="1"/>
  <c r="G189" i="1"/>
  <c r="K189" i="1" s="1"/>
  <c r="F189" i="1"/>
  <c r="AA188" i="1"/>
  <c r="V188" i="1"/>
  <c r="U188" i="1"/>
  <c r="Q188" i="1"/>
  <c r="O188" i="1"/>
  <c r="O187" i="1" s="1"/>
  <c r="J188" i="1"/>
  <c r="I188" i="1"/>
  <c r="G188" i="1"/>
  <c r="F188" i="1"/>
  <c r="F187" i="1" s="1"/>
  <c r="V187" i="1"/>
  <c r="U187" i="1"/>
  <c r="Q187" i="1"/>
  <c r="J187" i="1"/>
  <c r="I187" i="1"/>
  <c r="AA186" i="1"/>
  <c r="W186" i="1"/>
  <c r="W185" i="1" s="1"/>
  <c r="W184" i="1" s="1"/>
  <c r="W183" i="1" s="1"/>
  <c r="U186" i="1"/>
  <c r="S186" i="1"/>
  <c r="L186" i="1"/>
  <c r="Y186" i="1" s="1"/>
  <c r="K186" i="1"/>
  <c r="V185" i="1"/>
  <c r="U185" i="1"/>
  <c r="T185" i="1"/>
  <c r="T184" i="1" s="1"/>
  <c r="AA184" i="1" s="1"/>
  <c r="S185" i="1"/>
  <c r="S184" i="1" s="1"/>
  <c r="Q185" i="1"/>
  <c r="Q184" i="1" s="1"/>
  <c r="O185" i="1"/>
  <c r="O184" i="1" s="1"/>
  <c r="O183" i="1" s="1"/>
  <c r="N185" i="1"/>
  <c r="N184" i="1" s="1"/>
  <c r="J185" i="1"/>
  <c r="I185" i="1"/>
  <c r="I184" i="1" s="1"/>
  <c r="I183" i="1" s="1"/>
  <c r="H185" i="1"/>
  <c r="H184" i="1" s="1"/>
  <c r="H183" i="1" s="1"/>
  <c r="G185" i="1"/>
  <c r="F185" i="1"/>
  <c r="V184" i="1"/>
  <c r="U184" i="1"/>
  <c r="K184" i="1"/>
  <c r="J184" i="1"/>
  <c r="J183" i="1" s="1"/>
  <c r="G184" i="1"/>
  <c r="F184" i="1"/>
  <c r="F183" i="1" s="1"/>
  <c r="V183" i="1"/>
  <c r="U183" i="1"/>
  <c r="S183" i="1"/>
  <c r="N183" i="1"/>
  <c r="G183" i="1"/>
  <c r="AA182" i="1"/>
  <c r="Z182" i="1"/>
  <c r="Y182" i="1"/>
  <c r="X182" i="1"/>
  <c r="W182" i="1"/>
  <c r="U182" i="1"/>
  <c r="S182" i="1"/>
  <c r="R182" i="1"/>
  <c r="R181" i="1" s="1"/>
  <c r="R180" i="1" s="1"/>
  <c r="R179" i="1" s="1"/>
  <c r="P182" i="1"/>
  <c r="P181" i="1" s="1"/>
  <c r="P180" i="1" s="1"/>
  <c r="P179" i="1" s="1"/>
  <c r="L182" i="1"/>
  <c r="K182" i="1"/>
  <c r="Z181" i="1"/>
  <c r="Y181" i="1"/>
  <c r="W181" i="1"/>
  <c r="W180" i="1" s="1"/>
  <c r="W179" i="1" s="1"/>
  <c r="V181" i="1"/>
  <c r="U181" i="1"/>
  <c r="T181" i="1"/>
  <c r="S181" i="1"/>
  <c r="S180" i="1" s="1"/>
  <c r="S179" i="1" s="1"/>
  <c r="Q181" i="1"/>
  <c r="O181" i="1"/>
  <c r="N181" i="1"/>
  <c r="N180" i="1" s="1"/>
  <c r="L181" i="1"/>
  <c r="J181" i="1"/>
  <c r="I181" i="1"/>
  <c r="I180" i="1" s="1"/>
  <c r="I179" i="1" s="1"/>
  <c r="H181" i="1"/>
  <c r="H180" i="1" s="1"/>
  <c r="G181" i="1"/>
  <c r="K181" i="1" s="1"/>
  <c r="F181" i="1"/>
  <c r="V180" i="1"/>
  <c r="V179" i="1" s="1"/>
  <c r="U180" i="1"/>
  <c r="U179" i="1" s="1"/>
  <c r="Q180" i="1"/>
  <c r="O180" i="1"/>
  <c r="O179" i="1" s="1"/>
  <c r="J180" i="1"/>
  <c r="G180" i="1"/>
  <c r="F180" i="1"/>
  <c r="F179" i="1" s="1"/>
  <c r="Q179" i="1"/>
  <c r="N179" i="1"/>
  <c r="J179" i="1"/>
  <c r="H179" i="1"/>
  <c r="AA178" i="1"/>
  <c r="W178" i="1"/>
  <c r="U178" i="1"/>
  <c r="S178" i="1"/>
  <c r="L178" i="1"/>
  <c r="K178" i="1"/>
  <c r="W177" i="1"/>
  <c r="W176" i="1" s="1"/>
  <c r="W175" i="1" s="1"/>
  <c r="V177" i="1"/>
  <c r="U177" i="1"/>
  <c r="T177" i="1"/>
  <c r="T176" i="1" s="1"/>
  <c r="S177" i="1"/>
  <c r="S176" i="1" s="1"/>
  <c r="Q177" i="1"/>
  <c r="Q176" i="1" s="1"/>
  <c r="O177" i="1"/>
  <c r="O176" i="1" s="1"/>
  <c r="O175" i="1" s="1"/>
  <c r="N177" i="1"/>
  <c r="N176" i="1" s="1"/>
  <c r="J177" i="1"/>
  <c r="I177" i="1"/>
  <c r="I176" i="1" s="1"/>
  <c r="H177" i="1"/>
  <c r="H176" i="1" s="1"/>
  <c r="H175" i="1" s="1"/>
  <c r="G177" i="1"/>
  <c r="F177" i="1"/>
  <c r="V176" i="1"/>
  <c r="U176" i="1"/>
  <c r="J176" i="1"/>
  <c r="J175" i="1" s="1"/>
  <c r="G176" i="1"/>
  <c r="F176" i="1"/>
  <c r="F175" i="1" s="1"/>
  <c r="V175" i="1"/>
  <c r="U175" i="1"/>
  <c r="S175" i="1"/>
  <c r="N175" i="1"/>
  <c r="G175" i="1"/>
  <c r="AA174" i="1"/>
  <c r="Z174" i="1"/>
  <c r="Y174" i="1"/>
  <c r="X174" i="1"/>
  <c r="W174" i="1"/>
  <c r="U174" i="1"/>
  <c r="S174" i="1"/>
  <c r="R174" i="1"/>
  <c r="R173" i="1" s="1"/>
  <c r="R172" i="1" s="1"/>
  <c r="R171" i="1" s="1"/>
  <c r="P174" i="1"/>
  <c r="P173" i="1" s="1"/>
  <c r="P172" i="1" s="1"/>
  <c r="P171" i="1" s="1"/>
  <c r="L174" i="1"/>
  <c r="K174" i="1"/>
  <c r="Z173" i="1"/>
  <c r="Y173" i="1"/>
  <c r="W173" i="1"/>
  <c r="W172" i="1" s="1"/>
  <c r="W171" i="1" s="1"/>
  <c r="V173" i="1"/>
  <c r="U173" i="1"/>
  <c r="T173" i="1"/>
  <c r="S173" i="1"/>
  <c r="S172" i="1" s="1"/>
  <c r="S171" i="1" s="1"/>
  <c r="Q173" i="1"/>
  <c r="O173" i="1"/>
  <c r="N173" i="1"/>
  <c r="N172" i="1" s="1"/>
  <c r="L173" i="1"/>
  <c r="J173" i="1"/>
  <c r="I173" i="1"/>
  <c r="I172" i="1" s="1"/>
  <c r="I171" i="1" s="1"/>
  <c r="H173" i="1"/>
  <c r="H172" i="1" s="1"/>
  <c r="G173" i="1"/>
  <c r="K173" i="1" s="1"/>
  <c r="F173" i="1"/>
  <c r="V172" i="1"/>
  <c r="U172" i="1"/>
  <c r="Q172" i="1"/>
  <c r="O172" i="1"/>
  <c r="O171" i="1" s="1"/>
  <c r="J172" i="1"/>
  <c r="F172" i="1"/>
  <c r="F171" i="1" s="1"/>
  <c r="V171" i="1"/>
  <c r="U171" i="1"/>
  <c r="Q171" i="1"/>
  <c r="N171" i="1"/>
  <c r="J171" i="1"/>
  <c r="H171" i="1"/>
  <c r="AA170" i="1"/>
  <c r="W170" i="1"/>
  <c r="U170" i="1"/>
  <c r="S170" i="1"/>
  <c r="L170" i="1"/>
  <c r="K170" i="1"/>
  <c r="W169" i="1"/>
  <c r="W168" i="1" s="1"/>
  <c r="W167" i="1" s="1"/>
  <c r="V169" i="1"/>
  <c r="U169" i="1"/>
  <c r="T169" i="1"/>
  <c r="T168" i="1" s="1"/>
  <c r="S169" i="1"/>
  <c r="S168" i="1" s="1"/>
  <c r="S167" i="1" s="1"/>
  <c r="Q169" i="1"/>
  <c r="O169" i="1"/>
  <c r="O168" i="1" s="1"/>
  <c r="O167" i="1" s="1"/>
  <c r="N169" i="1"/>
  <c r="N168" i="1" s="1"/>
  <c r="K169" i="1"/>
  <c r="J169" i="1"/>
  <c r="I169" i="1"/>
  <c r="I168" i="1" s="1"/>
  <c r="I167" i="1" s="1"/>
  <c r="H169" i="1"/>
  <c r="H168" i="1" s="1"/>
  <c r="H167" i="1" s="1"/>
  <c r="G169" i="1"/>
  <c r="F169" i="1"/>
  <c r="V168" i="1"/>
  <c r="U168" i="1"/>
  <c r="K168" i="1"/>
  <c r="J168" i="1"/>
  <c r="J167" i="1" s="1"/>
  <c r="G168" i="1"/>
  <c r="F168" i="1"/>
  <c r="F167" i="1" s="1"/>
  <c r="V167" i="1"/>
  <c r="U167" i="1"/>
  <c r="N167" i="1"/>
  <c r="K167" i="1"/>
  <c r="G167" i="1"/>
  <c r="AA166" i="1"/>
  <c r="Z166" i="1"/>
  <c r="Y166" i="1"/>
  <c r="X166" i="1"/>
  <c r="W166" i="1"/>
  <c r="U166" i="1"/>
  <c r="S166" i="1"/>
  <c r="R166" i="1"/>
  <c r="R165" i="1" s="1"/>
  <c r="R164" i="1" s="1"/>
  <c r="R163" i="1" s="1"/>
  <c r="P166" i="1"/>
  <c r="P165" i="1" s="1"/>
  <c r="P164" i="1" s="1"/>
  <c r="P163" i="1" s="1"/>
  <c r="L166" i="1"/>
  <c r="K166" i="1"/>
  <c r="Z165" i="1"/>
  <c r="Y165" i="1"/>
  <c r="W165" i="1"/>
  <c r="W164" i="1" s="1"/>
  <c r="W163" i="1" s="1"/>
  <c r="V165" i="1"/>
  <c r="U165" i="1"/>
  <c r="T165" i="1"/>
  <c r="S165" i="1"/>
  <c r="S164" i="1" s="1"/>
  <c r="S163" i="1" s="1"/>
  <c r="Q165" i="1"/>
  <c r="O165" i="1"/>
  <c r="N165" i="1"/>
  <c r="L165" i="1"/>
  <c r="J165" i="1"/>
  <c r="I165" i="1"/>
  <c r="H165" i="1"/>
  <c r="G165" i="1"/>
  <c r="F165" i="1"/>
  <c r="F164" i="1" s="1"/>
  <c r="V164" i="1"/>
  <c r="U164" i="1"/>
  <c r="U163" i="1" s="1"/>
  <c r="Q164" i="1"/>
  <c r="Q163" i="1" s="1"/>
  <c r="O164" i="1"/>
  <c r="O163" i="1" s="1"/>
  <c r="N164" i="1"/>
  <c r="N163" i="1" s="1"/>
  <c r="J164" i="1"/>
  <c r="I164" i="1"/>
  <c r="I163" i="1" s="1"/>
  <c r="H164" i="1"/>
  <c r="H163" i="1" s="1"/>
  <c r="J163" i="1"/>
  <c r="F163" i="1"/>
  <c r="AA162" i="1"/>
  <c r="W162" i="1"/>
  <c r="U162" i="1"/>
  <c r="U161" i="1" s="1"/>
  <c r="S162" i="1"/>
  <c r="L162" i="1"/>
  <c r="K162" i="1"/>
  <c r="W161" i="1"/>
  <c r="W160" i="1" s="1"/>
  <c r="W159" i="1" s="1"/>
  <c r="V161" i="1"/>
  <c r="T161" i="1"/>
  <c r="S161" i="1"/>
  <c r="S160" i="1" s="1"/>
  <c r="Q161" i="1"/>
  <c r="O161" i="1"/>
  <c r="N161" i="1"/>
  <c r="J161" i="1"/>
  <c r="J160" i="1" s="1"/>
  <c r="J159" i="1" s="1"/>
  <c r="I161" i="1"/>
  <c r="H161" i="1"/>
  <c r="G161" i="1"/>
  <c r="G160" i="1" s="1"/>
  <c r="F161" i="1"/>
  <c r="U160" i="1"/>
  <c r="U159" i="1" s="1"/>
  <c r="T160" i="1"/>
  <c r="O160" i="1"/>
  <c r="O159" i="1" s="1"/>
  <c r="N160" i="1"/>
  <c r="N159" i="1" s="1"/>
  <c r="I160" i="1"/>
  <c r="H160" i="1"/>
  <c r="H159" i="1" s="1"/>
  <c r="F160" i="1"/>
  <c r="S159" i="1"/>
  <c r="I159" i="1"/>
  <c r="F159" i="1"/>
  <c r="AB158" i="1"/>
  <c r="AA158" i="1"/>
  <c r="W158" i="1"/>
  <c r="W157" i="1" s="1"/>
  <c r="W156" i="1" s="1"/>
  <c r="U158" i="1"/>
  <c r="S158" i="1"/>
  <c r="L158" i="1"/>
  <c r="Z158" i="1" s="1"/>
  <c r="K158" i="1"/>
  <c r="AA157" i="1"/>
  <c r="V157" i="1"/>
  <c r="AB157" i="1" s="1"/>
  <c r="U157" i="1"/>
  <c r="U156" i="1" s="1"/>
  <c r="U155" i="1" s="1"/>
  <c r="T157" i="1"/>
  <c r="S157" i="1"/>
  <c r="S156" i="1" s="1"/>
  <c r="S155" i="1" s="1"/>
  <c r="Q157" i="1"/>
  <c r="O157" i="1"/>
  <c r="O156" i="1" s="1"/>
  <c r="O155" i="1" s="1"/>
  <c r="N157" i="1"/>
  <c r="J157" i="1"/>
  <c r="I157" i="1"/>
  <c r="I156" i="1" s="1"/>
  <c r="I155" i="1" s="1"/>
  <c r="H157" i="1"/>
  <c r="G157" i="1"/>
  <c r="F157" i="1"/>
  <c r="F156" i="1" s="1"/>
  <c r="F155" i="1" s="1"/>
  <c r="V156" i="1"/>
  <c r="T156" i="1"/>
  <c r="Q156" i="1"/>
  <c r="N156" i="1"/>
  <c r="N155" i="1" s="1"/>
  <c r="J156" i="1"/>
  <c r="H156" i="1"/>
  <c r="H155" i="1" s="1"/>
  <c r="W155" i="1"/>
  <c r="V155" i="1"/>
  <c r="Q155" i="1"/>
  <c r="J155" i="1"/>
  <c r="AA154" i="1"/>
  <c r="Z154" i="1"/>
  <c r="W154" i="1"/>
  <c r="U154" i="1"/>
  <c r="S154" i="1"/>
  <c r="S153" i="1" s="1"/>
  <c r="L154" i="1"/>
  <c r="K154" i="1"/>
  <c r="W153" i="1"/>
  <c r="W152" i="1" s="1"/>
  <c r="W151" i="1" s="1"/>
  <c r="V153" i="1"/>
  <c r="U153" i="1"/>
  <c r="T153" i="1"/>
  <c r="Q153" i="1"/>
  <c r="O153" i="1"/>
  <c r="O152" i="1" s="1"/>
  <c r="O151" i="1" s="1"/>
  <c r="N153" i="1"/>
  <c r="N152" i="1" s="1"/>
  <c r="N151" i="1" s="1"/>
  <c r="K153" i="1"/>
  <c r="J153" i="1"/>
  <c r="I153" i="1"/>
  <c r="H153" i="1"/>
  <c r="H152" i="1" s="1"/>
  <c r="H151" i="1" s="1"/>
  <c r="G153" i="1"/>
  <c r="F153" i="1"/>
  <c r="V152" i="1"/>
  <c r="U152" i="1"/>
  <c r="U151" i="1" s="1"/>
  <c r="S152" i="1"/>
  <c r="J152" i="1"/>
  <c r="I152" i="1"/>
  <c r="I151" i="1" s="1"/>
  <c r="G152" i="1"/>
  <c r="F152" i="1"/>
  <c r="F151" i="1" s="1"/>
  <c r="V151" i="1"/>
  <c r="S151" i="1"/>
  <c r="J151" i="1"/>
  <c r="AA150" i="1"/>
  <c r="W150" i="1"/>
  <c r="W149" i="1" s="1"/>
  <c r="W148" i="1" s="1"/>
  <c r="U150" i="1"/>
  <c r="S150" i="1"/>
  <c r="S149" i="1" s="1"/>
  <c r="L150" i="1"/>
  <c r="K150" i="1"/>
  <c r="V149" i="1"/>
  <c r="U149" i="1"/>
  <c r="U148" i="1" s="1"/>
  <c r="U147" i="1" s="1"/>
  <c r="T149" i="1"/>
  <c r="Q149" i="1"/>
  <c r="O149" i="1"/>
  <c r="N149" i="1"/>
  <c r="N148" i="1" s="1"/>
  <c r="N147" i="1" s="1"/>
  <c r="J149" i="1"/>
  <c r="I149" i="1"/>
  <c r="H149" i="1"/>
  <c r="G149" i="1"/>
  <c r="F149" i="1"/>
  <c r="V148" i="1"/>
  <c r="S148" i="1"/>
  <c r="O148" i="1"/>
  <c r="O147" i="1" s="1"/>
  <c r="J148" i="1"/>
  <c r="I148" i="1"/>
  <c r="I147" i="1" s="1"/>
  <c r="G148" i="1"/>
  <c r="F148" i="1"/>
  <c r="F147" i="1" s="1"/>
  <c r="W147" i="1"/>
  <c r="V147" i="1"/>
  <c r="S147" i="1"/>
  <c r="J147" i="1"/>
  <c r="G147" i="1"/>
  <c r="AA146" i="1"/>
  <c r="W146" i="1"/>
  <c r="W145" i="1" s="1"/>
  <c r="W144" i="1" s="1"/>
  <c r="U146" i="1"/>
  <c r="S146" i="1"/>
  <c r="S145" i="1" s="1"/>
  <c r="R146" i="1"/>
  <c r="R145" i="1" s="1"/>
  <c r="L146" i="1"/>
  <c r="Z146" i="1" s="1"/>
  <c r="K146" i="1"/>
  <c r="V145" i="1"/>
  <c r="U145" i="1"/>
  <c r="U144" i="1" s="1"/>
  <c r="U143" i="1" s="1"/>
  <c r="T145" i="1"/>
  <c r="AA145" i="1" s="1"/>
  <c r="Q145" i="1"/>
  <c r="O145" i="1"/>
  <c r="N145" i="1"/>
  <c r="N144" i="1" s="1"/>
  <c r="N143" i="1" s="1"/>
  <c r="K145" i="1"/>
  <c r="J145" i="1"/>
  <c r="I145" i="1"/>
  <c r="I144" i="1" s="1"/>
  <c r="I143" i="1" s="1"/>
  <c r="H145" i="1"/>
  <c r="H144" i="1" s="1"/>
  <c r="H143" i="1" s="1"/>
  <c r="G145" i="1"/>
  <c r="F145" i="1"/>
  <c r="V144" i="1"/>
  <c r="S144" i="1"/>
  <c r="R144" i="1"/>
  <c r="R143" i="1" s="1"/>
  <c r="O144" i="1"/>
  <c r="O143" i="1" s="1"/>
  <c r="J144" i="1"/>
  <c r="G144" i="1"/>
  <c r="F144" i="1"/>
  <c r="F143" i="1" s="1"/>
  <c r="W143" i="1"/>
  <c r="V143" i="1"/>
  <c r="S143" i="1"/>
  <c r="J143" i="1"/>
  <c r="AA142" i="1"/>
  <c r="Z142" i="1"/>
  <c r="W142" i="1"/>
  <c r="W141" i="1" s="1"/>
  <c r="W140" i="1" s="1"/>
  <c r="W139" i="1" s="1"/>
  <c r="U142" i="1"/>
  <c r="S142" i="1"/>
  <c r="S141" i="1" s="1"/>
  <c r="L142" i="1"/>
  <c r="K142" i="1"/>
  <c r="V141" i="1"/>
  <c r="U141" i="1"/>
  <c r="T141" i="1"/>
  <c r="Q141" i="1"/>
  <c r="O141" i="1"/>
  <c r="N141" i="1"/>
  <c r="N140" i="1" s="1"/>
  <c r="N139" i="1" s="1"/>
  <c r="J141" i="1"/>
  <c r="I141" i="1"/>
  <c r="H141" i="1"/>
  <c r="G141" i="1"/>
  <c r="F141" i="1"/>
  <c r="V140" i="1"/>
  <c r="U140" i="1"/>
  <c r="U139" i="1" s="1"/>
  <c r="S140" i="1"/>
  <c r="S139" i="1" s="1"/>
  <c r="O140" i="1"/>
  <c r="O139" i="1" s="1"/>
  <c r="J140" i="1"/>
  <c r="I140" i="1"/>
  <c r="I139" i="1" s="1"/>
  <c r="G140" i="1"/>
  <c r="F140" i="1"/>
  <c r="F139" i="1" s="1"/>
  <c r="V139" i="1"/>
  <c r="J139" i="1"/>
  <c r="G139" i="1"/>
  <c r="AA138" i="1"/>
  <c r="Z138" i="1"/>
  <c r="W138" i="1"/>
  <c r="W137" i="1" s="1"/>
  <c r="U138" i="1"/>
  <c r="S138" i="1"/>
  <c r="S137" i="1" s="1"/>
  <c r="R138" i="1"/>
  <c r="R137" i="1" s="1"/>
  <c r="R136" i="1" s="1"/>
  <c r="R135" i="1" s="1"/>
  <c r="L138" i="1"/>
  <c r="K138" i="1"/>
  <c r="V137" i="1"/>
  <c r="U137" i="1"/>
  <c r="T137" i="1"/>
  <c r="AA137" i="1" s="1"/>
  <c r="Q137" i="1"/>
  <c r="O137" i="1"/>
  <c r="O136" i="1" s="1"/>
  <c r="N137" i="1"/>
  <c r="N136" i="1" s="1"/>
  <c r="J137" i="1"/>
  <c r="I137" i="1"/>
  <c r="I136" i="1" s="1"/>
  <c r="I135" i="1" s="1"/>
  <c r="H137" i="1"/>
  <c r="H136" i="1" s="1"/>
  <c r="H135" i="1" s="1"/>
  <c r="G137" i="1"/>
  <c r="F137" i="1"/>
  <c r="W136" i="1"/>
  <c r="W135" i="1" s="1"/>
  <c r="V136" i="1"/>
  <c r="U136" i="1"/>
  <c r="U135" i="1" s="1"/>
  <c r="S136" i="1"/>
  <c r="J136" i="1"/>
  <c r="F136" i="1"/>
  <c r="F135" i="1" s="1"/>
  <c r="V135" i="1"/>
  <c r="S135" i="1"/>
  <c r="O135" i="1"/>
  <c r="N135" i="1"/>
  <c r="J135" i="1"/>
  <c r="AA134" i="1"/>
  <c r="W134" i="1"/>
  <c r="W133" i="1" s="1"/>
  <c r="W132" i="1" s="1"/>
  <c r="W131" i="1" s="1"/>
  <c r="U134" i="1"/>
  <c r="S134" i="1"/>
  <c r="R134" i="1"/>
  <c r="R133" i="1" s="1"/>
  <c r="L134" i="1"/>
  <c r="K134" i="1"/>
  <c r="AA133" i="1"/>
  <c r="V133" i="1"/>
  <c r="U133" i="1"/>
  <c r="U132" i="1" s="1"/>
  <c r="T133" i="1"/>
  <c r="S133" i="1"/>
  <c r="S132" i="1" s="1"/>
  <c r="S131" i="1" s="1"/>
  <c r="Q133" i="1"/>
  <c r="O133" i="1"/>
  <c r="N133" i="1"/>
  <c r="N132" i="1" s="1"/>
  <c r="L133" i="1"/>
  <c r="L132" i="1" s="1"/>
  <c r="J133" i="1"/>
  <c r="I133" i="1"/>
  <c r="H133" i="1"/>
  <c r="H132" i="1" s="1"/>
  <c r="G133" i="1"/>
  <c r="F133" i="1"/>
  <c r="F132" i="1" s="1"/>
  <c r="F131" i="1" s="1"/>
  <c r="X132" i="1"/>
  <c r="V132" i="1"/>
  <c r="R132" i="1"/>
  <c r="R131" i="1" s="1"/>
  <c r="Q132" i="1"/>
  <c r="Q131" i="1" s="1"/>
  <c r="O132" i="1"/>
  <c r="J132" i="1"/>
  <c r="J131" i="1" s="1"/>
  <c r="I132" i="1"/>
  <c r="I131" i="1" s="1"/>
  <c r="G132" i="1"/>
  <c r="G131" i="1" s="1"/>
  <c r="K131" i="1" s="1"/>
  <c r="V131" i="1"/>
  <c r="U131" i="1"/>
  <c r="O131" i="1"/>
  <c r="N131" i="1"/>
  <c r="H131" i="1"/>
  <c r="AA130" i="1"/>
  <c r="Z130" i="1"/>
  <c r="Y130" i="1"/>
  <c r="W130" i="1"/>
  <c r="W129" i="1" s="1"/>
  <c r="W128" i="1" s="1"/>
  <c r="W127" i="1" s="1"/>
  <c r="U130" i="1"/>
  <c r="S130" i="1"/>
  <c r="R130" i="1"/>
  <c r="R129" i="1" s="1"/>
  <c r="R128" i="1" s="1"/>
  <c r="R127" i="1" s="1"/>
  <c r="P130" i="1"/>
  <c r="P129" i="1" s="1"/>
  <c r="P128" i="1" s="1"/>
  <c r="P127" i="1" s="1"/>
  <c r="L130" i="1"/>
  <c r="X130" i="1" s="1"/>
  <c r="K130" i="1"/>
  <c r="V129" i="1"/>
  <c r="U129" i="1"/>
  <c r="T129" i="1"/>
  <c r="S129" i="1"/>
  <c r="S128" i="1" s="1"/>
  <c r="S127" i="1" s="1"/>
  <c r="Q129" i="1"/>
  <c r="O129" i="1"/>
  <c r="N129" i="1"/>
  <c r="N128" i="1" s="1"/>
  <c r="L129" i="1"/>
  <c r="J129" i="1"/>
  <c r="I129" i="1"/>
  <c r="I128" i="1" s="1"/>
  <c r="I127" i="1" s="1"/>
  <c r="H129" i="1"/>
  <c r="H128" i="1" s="1"/>
  <c r="G129" i="1"/>
  <c r="F129" i="1"/>
  <c r="F128" i="1" s="1"/>
  <c r="F127" i="1" s="1"/>
  <c r="V128" i="1"/>
  <c r="U128" i="1"/>
  <c r="U127" i="1" s="1"/>
  <c r="Q128" i="1"/>
  <c r="O128" i="1"/>
  <c r="J128" i="1"/>
  <c r="Q127" i="1"/>
  <c r="O127" i="1"/>
  <c r="N127" i="1"/>
  <c r="J127" i="1"/>
  <c r="H127" i="1"/>
  <c r="AA126" i="1"/>
  <c r="W126" i="1"/>
  <c r="W125" i="1" s="1"/>
  <c r="U126" i="1"/>
  <c r="S126" i="1"/>
  <c r="S125" i="1" s="1"/>
  <c r="S124" i="1" s="1"/>
  <c r="S123" i="1" s="1"/>
  <c r="R126" i="1"/>
  <c r="L126" i="1"/>
  <c r="K126" i="1"/>
  <c r="V125" i="1"/>
  <c r="U125" i="1"/>
  <c r="U124" i="1" s="1"/>
  <c r="U123" i="1" s="1"/>
  <c r="T125" i="1"/>
  <c r="R125" i="1"/>
  <c r="R124" i="1" s="1"/>
  <c r="R123" i="1" s="1"/>
  <c r="Q125" i="1"/>
  <c r="O125" i="1"/>
  <c r="N125" i="1"/>
  <c r="N124" i="1" s="1"/>
  <c r="L125" i="1"/>
  <c r="L124" i="1" s="1"/>
  <c r="L123" i="1" s="1"/>
  <c r="J125" i="1"/>
  <c r="I125" i="1"/>
  <c r="H125" i="1"/>
  <c r="H124" i="1" s="1"/>
  <c r="H123" i="1" s="1"/>
  <c r="G125" i="1"/>
  <c r="F125" i="1"/>
  <c r="F124" i="1" s="1"/>
  <c r="F123" i="1" s="1"/>
  <c r="F118" i="1" s="1"/>
  <c r="F117" i="1" s="1"/>
  <c r="W124" i="1"/>
  <c r="V124" i="1"/>
  <c r="Q124" i="1"/>
  <c r="X124" i="1" s="1"/>
  <c r="O124" i="1"/>
  <c r="J124" i="1"/>
  <c r="I124" i="1"/>
  <c r="W123" i="1"/>
  <c r="V123" i="1"/>
  <c r="Q123" i="1"/>
  <c r="O123" i="1"/>
  <c r="N123" i="1"/>
  <c r="N118" i="1" s="1"/>
  <c r="N117" i="1" s="1"/>
  <c r="J123" i="1"/>
  <c r="I123" i="1"/>
  <c r="AA122" i="1"/>
  <c r="X122" i="1"/>
  <c r="W122" i="1"/>
  <c r="W121" i="1" s="1"/>
  <c r="W120" i="1" s="1"/>
  <c r="W119" i="1" s="1"/>
  <c r="U122" i="1"/>
  <c r="S122" i="1"/>
  <c r="S121" i="1" s="1"/>
  <c r="L122" i="1"/>
  <c r="K122" i="1"/>
  <c r="V121" i="1"/>
  <c r="U121" i="1"/>
  <c r="U120" i="1" s="1"/>
  <c r="U119" i="1" s="1"/>
  <c r="T121" i="1"/>
  <c r="T120" i="1" s="1"/>
  <c r="Q121" i="1"/>
  <c r="AA121" i="1" s="1"/>
  <c r="O121" i="1"/>
  <c r="O120" i="1" s="1"/>
  <c r="O119" i="1" s="1"/>
  <c r="N121" i="1"/>
  <c r="N120" i="1" s="1"/>
  <c r="N119" i="1" s="1"/>
  <c r="J121" i="1"/>
  <c r="I121" i="1"/>
  <c r="H121" i="1"/>
  <c r="H120" i="1" s="1"/>
  <c r="H119" i="1" s="1"/>
  <c r="G121" i="1"/>
  <c r="F121" i="1"/>
  <c r="V120" i="1"/>
  <c r="S120" i="1"/>
  <c r="S119" i="1" s="1"/>
  <c r="Q120" i="1"/>
  <c r="AA120" i="1" s="1"/>
  <c r="J120" i="1"/>
  <c r="G120" i="1"/>
  <c r="F120" i="1"/>
  <c r="F119" i="1" s="1"/>
  <c r="V119" i="1"/>
  <c r="T119" i="1"/>
  <c r="Q119" i="1"/>
  <c r="AA119" i="1" s="1"/>
  <c r="J119" i="1"/>
  <c r="G119" i="1"/>
  <c r="U118" i="1"/>
  <c r="U117" i="1" s="1"/>
  <c r="U114" i="1" s="1"/>
  <c r="U116" i="1"/>
  <c r="S116" i="1"/>
  <c r="N116" i="1"/>
  <c r="J116" i="1"/>
  <c r="W115" i="1"/>
  <c r="U115" i="1"/>
  <c r="S115" i="1"/>
  <c r="O115" i="1"/>
  <c r="N115" i="1"/>
  <c r="J115" i="1"/>
  <c r="H115" i="1"/>
  <c r="F115" i="1"/>
  <c r="Z113" i="1"/>
  <c r="W113" i="1"/>
  <c r="U113" i="1"/>
  <c r="U112" i="1" s="1"/>
  <c r="U108" i="1" s="1"/>
  <c r="U106" i="1" s="1"/>
  <c r="S113" i="1"/>
  <c r="R113" i="1"/>
  <c r="R112" i="1" s="1"/>
  <c r="P113" i="1"/>
  <c r="P112" i="1" s="1"/>
  <c r="P108" i="1" s="1"/>
  <c r="P106" i="1" s="1"/>
  <c r="K113" i="1"/>
  <c r="L113" i="1" s="1"/>
  <c r="W112" i="1"/>
  <c r="W108" i="1" s="1"/>
  <c r="W106" i="1" s="1"/>
  <c r="V112" i="1"/>
  <c r="T112" i="1"/>
  <c r="S112" i="1"/>
  <c r="Q112" i="1"/>
  <c r="Q108" i="1" s="1"/>
  <c r="O112" i="1"/>
  <c r="N112" i="1"/>
  <c r="L112" i="1"/>
  <c r="Y112" i="1" s="1"/>
  <c r="J112" i="1"/>
  <c r="J108" i="1" s="1"/>
  <c r="J106" i="1" s="1"/>
  <c r="I112" i="1"/>
  <c r="H112" i="1"/>
  <c r="G112" i="1"/>
  <c r="F112" i="1"/>
  <c r="Z111" i="1"/>
  <c r="Y111" i="1"/>
  <c r="W111" i="1"/>
  <c r="U111" i="1"/>
  <c r="U110" i="1" s="1"/>
  <c r="U109" i="1" s="1"/>
  <c r="U107" i="1" s="1"/>
  <c r="U105" i="1" s="1"/>
  <c r="S111" i="1"/>
  <c r="S110" i="1" s="1"/>
  <c r="S109" i="1" s="1"/>
  <c r="S107" i="1" s="1"/>
  <c r="S105" i="1" s="1"/>
  <c r="R111" i="1"/>
  <c r="P111" i="1"/>
  <c r="P110" i="1" s="1"/>
  <c r="P109" i="1" s="1"/>
  <c r="P107" i="1" s="1"/>
  <c r="P105" i="1" s="1"/>
  <c r="K111" i="1"/>
  <c r="L111" i="1" s="1"/>
  <c r="X111" i="1" s="1"/>
  <c r="Y110" i="1"/>
  <c r="X110" i="1"/>
  <c r="W110" i="1"/>
  <c r="W109" i="1" s="1"/>
  <c r="W107" i="1" s="1"/>
  <c r="V110" i="1"/>
  <c r="T110" i="1"/>
  <c r="R110" i="1"/>
  <c r="R109" i="1" s="1"/>
  <c r="Q110" i="1"/>
  <c r="O110" i="1"/>
  <c r="N110" i="1"/>
  <c r="L110" i="1"/>
  <c r="L109" i="1" s="1"/>
  <c r="K110" i="1"/>
  <c r="J110" i="1"/>
  <c r="I110" i="1"/>
  <c r="H110" i="1"/>
  <c r="G110" i="1"/>
  <c r="G109" i="1" s="1"/>
  <c r="G107" i="1" s="1"/>
  <c r="G105" i="1" s="1"/>
  <c r="F110" i="1"/>
  <c r="V109" i="1"/>
  <c r="V107" i="1" s="1"/>
  <c r="T109" i="1"/>
  <c r="Q109" i="1"/>
  <c r="O109" i="1"/>
  <c r="O107" i="1" s="1"/>
  <c r="O105" i="1" s="1"/>
  <c r="N109" i="1"/>
  <c r="N107" i="1" s="1"/>
  <c r="N105" i="1" s="1"/>
  <c r="K109" i="1"/>
  <c r="J109" i="1"/>
  <c r="I109" i="1"/>
  <c r="H109" i="1"/>
  <c r="H107" i="1" s="1"/>
  <c r="F109" i="1"/>
  <c r="F107" i="1" s="1"/>
  <c r="F105" i="1" s="1"/>
  <c r="T108" i="1"/>
  <c r="T106" i="1" s="1"/>
  <c r="S108" i="1"/>
  <c r="S106" i="1" s="1"/>
  <c r="R108" i="1"/>
  <c r="R106" i="1" s="1"/>
  <c r="O108" i="1"/>
  <c r="N108" i="1"/>
  <c r="N106" i="1" s="1"/>
  <c r="I108" i="1"/>
  <c r="H108" i="1"/>
  <c r="F108" i="1"/>
  <c r="F106" i="1" s="1"/>
  <c r="T107" i="1"/>
  <c r="R107" i="1"/>
  <c r="R105" i="1" s="1"/>
  <c r="Q107" i="1"/>
  <c r="J107" i="1"/>
  <c r="I107" i="1"/>
  <c r="Q106" i="1"/>
  <c r="O106" i="1"/>
  <c r="I106" i="1"/>
  <c r="H106" i="1"/>
  <c r="W105" i="1"/>
  <c r="J105" i="1"/>
  <c r="I105" i="1"/>
  <c r="Y104" i="1"/>
  <c r="W104" i="1"/>
  <c r="U104" i="1"/>
  <c r="S104" i="1"/>
  <c r="P104" i="1"/>
  <c r="P103" i="1" s="1"/>
  <c r="P102" i="1" s="1"/>
  <c r="L104" i="1"/>
  <c r="L103" i="1" s="1"/>
  <c r="K104" i="1"/>
  <c r="W103" i="1"/>
  <c r="W102" i="1" s="1"/>
  <c r="V103" i="1"/>
  <c r="U103" i="1"/>
  <c r="T103" i="1"/>
  <c r="S103" i="1"/>
  <c r="Q103" i="1"/>
  <c r="O103" i="1"/>
  <c r="N103" i="1"/>
  <c r="J103" i="1"/>
  <c r="I103" i="1"/>
  <c r="H103" i="1"/>
  <c r="G103" i="1"/>
  <c r="F103" i="1"/>
  <c r="F102" i="1" s="1"/>
  <c r="U102" i="1"/>
  <c r="T102" i="1"/>
  <c r="S102" i="1"/>
  <c r="O102" i="1"/>
  <c r="N102" i="1"/>
  <c r="I102" i="1"/>
  <c r="H102" i="1"/>
  <c r="G102" i="1"/>
  <c r="Z101" i="1"/>
  <c r="Y101" i="1"/>
  <c r="X101" i="1"/>
  <c r="W101" i="1"/>
  <c r="U101" i="1"/>
  <c r="S101" i="1"/>
  <c r="R101" i="1"/>
  <c r="P101" i="1"/>
  <c r="L101" i="1"/>
  <c r="K101" i="1"/>
  <c r="AA100" i="1"/>
  <c r="Z100" i="1"/>
  <c r="Y100" i="1"/>
  <c r="X100" i="1"/>
  <c r="W100" i="1"/>
  <c r="U100" i="1"/>
  <c r="U99" i="1" s="1"/>
  <c r="S100" i="1"/>
  <c r="R100" i="1"/>
  <c r="R99" i="1" s="1"/>
  <c r="P100" i="1"/>
  <c r="L100" i="1"/>
  <c r="K100" i="1"/>
  <c r="Y99" i="1"/>
  <c r="W99" i="1"/>
  <c r="V99" i="1"/>
  <c r="T99" i="1"/>
  <c r="S99" i="1"/>
  <c r="S98" i="1" s="1"/>
  <c r="Q99" i="1"/>
  <c r="X99" i="1" s="1"/>
  <c r="P99" i="1"/>
  <c r="O99" i="1"/>
  <c r="N99" i="1"/>
  <c r="N88" i="1" s="1"/>
  <c r="L99" i="1"/>
  <c r="J99" i="1"/>
  <c r="I99" i="1"/>
  <c r="H99" i="1"/>
  <c r="H88" i="1" s="1"/>
  <c r="G99" i="1"/>
  <c r="G98" i="1" s="1"/>
  <c r="F99" i="1"/>
  <c r="F88" i="1" s="1"/>
  <c r="U98" i="1"/>
  <c r="T98" i="1"/>
  <c r="O98" i="1"/>
  <c r="N98" i="1"/>
  <c r="L98" i="1"/>
  <c r="I98" i="1"/>
  <c r="H98" i="1"/>
  <c r="AB97" i="1"/>
  <c r="AA97" i="1"/>
  <c r="W97" i="1"/>
  <c r="U97" i="1"/>
  <c r="U95" i="1" s="1"/>
  <c r="U94" i="1" s="1"/>
  <c r="U93" i="1" s="1"/>
  <c r="S97" i="1"/>
  <c r="R97" i="1"/>
  <c r="K97" i="1"/>
  <c r="L97" i="1" s="1"/>
  <c r="AB96" i="1"/>
  <c r="AA96" i="1"/>
  <c r="Z96" i="1"/>
  <c r="W96" i="1"/>
  <c r="U96" i="1"/>
  <c r="S96" i="1"/>
  <c r="R96" i="1"/>
  <c r="R95" i="1" s="1"/>
  <c r="R94" i="1" s="1"/>
  <c r="R93" i="1" s="1"/>
  <c r="L96" i="1"/>
  <c r="K96" i="1"/>
  <c r="AB95" i="1"/>
  <c r="AA95" i="1"/>
  <c r="W95" i="1"/>
  <c r="V95" i="1"/>
  <c r="T95" i="1"/>
  <c r="S95" i="1"/>
  <c r="S94" i="1" s="1"/>
  <c r="S93" i="1" s="1"/>
  <c r="Q95" i="1"/>
  <c r="O95" i="1"/>
  <c r="N95" i="1"/>
  <c r="L95" i="1"/>
  <c r="J95" i="1"/>
  <c r="I95" i="1"/>
  <c r="H95" i="1"/>
  <c r="G95" i="1"/>
  <c r="F95" i="1"/>
  <c r="F94" i="1" s="1"/>
  <c r="F93" i="1" s="1"/>
  <c r="F89" i="1" s="1"/>
  <c r="W94" i="1"/>
  <c r="V94" i="1"/>
  <c r="T94" i="1"/>
  <c r="Q94" i="1"/>
  <c r="O94" i="1"/>
  <c r="O93" i="1" s="1"/>
  <c r="N94" i="1"/>
  <c r="N93" i="1" s="1"/>
  <c r="N89" i="1" s="1"/>
  <c r="J94" i="1"/>
  <c r="I94" i="1"/>
  <c r="H94" i="1"/>
  <c r="H93" i="1" s="1"/>
  <c r="W93" i="1"/>
  <c r="T93" i="1"/>
  <c r="AA93" i="1" s="1"/>
  <c r="Q93" i="1"/>
  <c r="J93" i="1"/>
  <c r="I93" i="1"/>
  <c r="Y92" i="1"/>
  <c r="W92" i="1"/>
  <c r="U92" i="1"/>
  <c r="S92" i="1"/>
  <c r="P92" i="1"/>
  <c r="L92" i="1"/>
  <c r="K92" i="1"/>
  <c r="V91" i="1"/>
  <c r="U91" i="1"/>
  <c r="U90" i="1" s="1"/>
  <c r="U89" i="1" s="1"/>
  <c r="T91" i="1"/>
  <c r="S91" i="1"/>
  <c r="Q91" i="1"/>
  <c r="P91" i="1"/>
  <c r="P90" i="1" s="1"/>
  <c r="O91" i="1"/>
  <c r="O90" i="1" s="1"/>
  <c r="N91" i="1"/>
  <c r="J91" i="1"/>
  <c r="I91" i="1"/>
  <c r="K91" i="1" s="1"/>
  <c r="H91" i="1"/>
  <c r="G91" i="1"/>
  <c r="F91" i="1"/>
  <c r="T90" i="1"/>
  <c r="S90" i="1"/>
  <c r="N90" i="1"/>
  <c r="J90" i="1"/>
  <c r="I90" i="1"/>
  <c r="I89" i="1" s="1"/>
  <c r="H90" i="1"/>
  <c r="H89" i="1" s="1"/>
  <c r="G90" i="1"/>
  <c r="F90" i="1"/>
  <c r="T89" i="1"/>
  <c r="V88" i="1"/>
  <c r="U88" i="1"/>
  <c r="S88" i="1"/>
  <c r="O88" i="1"/>
  <c r="I88" i="1"/>
  <c r="G88" i="1"/>
  <c r="Z87" i="1"/>
  <c r="Y87" i="1"/>
  <c r="X87" i="1"/>
  <c r="U87" i="1"/>
  <c r="S87" i="1"/>
  <c r="R87" i="1"/>
  <c r="P87" i="1"/>
  <c r="K87" i="1"/>
  <c r="L87" i="1" s="1"/>
  <c r="Y86" i="1"/>
  <c r="W86" i="1"/>
  <c r="U86" i="1"/>
  <c r="S86" i="1"/>
  <c r="P86" i="1"/>
  <c r="L86" i="1"/>
  <c r="K86" i="1"/>
  <c r="W85" i="1"/>
  <c r="U85" i="1"/>
  <c r="S85" i="1"/>
  <c r="L85" i="1"/>
  <c r="X85" i="1" s="1"/>
  <c r="K85" i="1"/>
  <c r="AB84" i="1"/>
  <c r="AA84" i="1"/>
  <c r="Y84" i="1"/>
  <c r="W84" i="1"/>
  <c r="U84" i="1"/>
  <c r="S84" i="1"/>
  <c r="P84" i="1"/>
  <c r="L84" i="1"/>
  <c r="L81" i="1" s="1"/>
  <c r="K84" i="1"/>
  <c r="W83" i="1"/>
  <c r="U83" i="1"/>
  <c r="S83" i="1"/>
  <c r="L83" i="1"/>
  <c r="X83" i="1" s="1"/>
  <c r="K83" i="1"/>
  <c r="W82" i="1"/>
  <c r="U82" i="1"/>
  <c r="S82" i="1"/>
  <c r="S81" i="1" s="1"/>
  <c r="P82" i="1"/>
  <c r="K82" i="1"/>
  <c r="L82" i="1" s="1"/>
  <c r="Z81" i="1"/>
  <c r="V81" i="1"/>
  <c r="T81" i="1"/>
  <c r="AA81" i="1" s="1"/>
  <c r="Q81" i="1"/>
  <c r="O81" i="1"/>
  <c r="N81" i="1"/>
  <c r="J81" i="1"/>
  <c r="I81" i="1"/>
  <c r="H81" i="1"/>
  <c r="G81" i="1"/>
  <c r="K81" i="1" s="1"/>
  <c r="F81" i="1"/>
  <c r="AA80" i="1"/>
  <c r="W80" i="1"/>
  <c r="U80" i="1"/>
  <c r="S80" i="1"/>
  <c r="K80" i="1"/>
  <c r="L80" i="1" s="1"/>
  <c r="Z79" i="1"/>
  <c r="W79" i="1"/>
  <c r="U79" i="1"/>
  <c r="S79" i="1"/>
  <c r="R79" i="1"/>
  <c r="P79" i="1"/>
  <c r="L79" i="1"/>
  <c r="K79" i="1"/>
  <c r="AA78" i="1"/>
  <c r="W78" i="1"/>
  <c r="U78" i="1"/>
  <c r="S78" i="1"/>
  <c r="K78" i="1"/>
  <c r="L78" i="1" s="1"/>
  <c r="AB77" i="1"/>
  <c r="AA77" i="1"/>
  <c r="W77" i="1"/>
  <c r="U77" i="1"/>
  <c r="S77" i="1"/>
  <c r="K77" i="1"/>
  <c r="L77" i="1" s="1"/>
  <c r="AB76" i="1"/>
  <c r="AA76" i="1"/>
  <c r="W76" i="1"/>
  <c r="U76" i="1"/>
  <c r="S76" i="1"/>
  <c r="P76" i="1"/>
  <c r="K76" i="1"/>
  <c r="L76" i="1" s="1"/>
  <c r="AB75" i="1"/>
  <c r="AA75" i="1"/>
  <c r="W75" i="1"/>
  <c r="U75" i="1"/>
  <c r="U74" i="1" s="1"/>
  <c r="S75" i="1"/>
  <c r="R75" i="1"/>
  <c r="L75" i="1"/>
  <c r="Z75" i="1" s="1"/>
  <c r="K75" i="1"/>
  <c r="W74" i="1"/>
  <c r="V74" i="1"/>
  <c r="AB74" i="1" s="1"/>
  <c r="T74" i="1"/>
  <c r="AA74" i="1" s="1"/>
  <c r="Q74" i="1"/>
  <c r="O74" i="1"/>
  <c r="N74" i="1"/>
  <c r="N62" i="1" s="1"/>
  <c r="J74" i="1"/>
  <c r="I74" i="1"/>
  <c r="H74" i="1"/>
  <c r="G74" i="1"/>
  <c r="K74" i="1" s="1"/>
  <c r="F74" i="1"/>
  <c r="AA73" i="1"/>
  <c r="W73" i="1"/>
  <c r="U73" i="1"/>
  <c r="S73" i="1"/>
  <c r="L73" i="1"/>
  <c r="X73" i="1" s="1"/>
  <c r="K73" i="1"/>
  <c r="AB72" i="1"/>
  <c r="AA72" i="1"/>
  <c r="W72" i="1"/>
  <c r="U72" i="1"/>
  <c r="U70" i="1" s="1"/>
  <c r="S72" i="1"/>
  <c r="L72" i="1"/>
  <c r="K72" i="1"/>
  <c r="AB71" i="1"/>
  <c r="AA71" i="1"/>
  <c r="Z71" i="1"/>
  <c r="Y71" i="1"/>
  <c r="X71" i="1"/>
  <c r="W71" i="1"/>
  <c r="U71" i="1"/>
  <c r="S71" i="1"/>
  <c r="R71" i="1"/>
  <c r="P71" i="1"/>
  <c r="L71" i="1"/>
  <c r="K71" i="1"/>
  <c r="W70" i="1"/>
  <c r="V70" i="1"/>
  <c r="T70" i="1"/>
  <c r="AA70" i="1" s="1"/>
  <c r="S70" i="1"/>
  <c r="Q70" i="1"/>
  <c r="O70" i="1"/>
  <c r="N70" i="1"/>
  <c r="L70" i="1"/>
  <c r="J70" i="1"/>
  <c r="I70" i="1"/>
  <c r="H70" i="1"/>
  <c r="G70" i="1"/>
  <c r="K70" i="1" s="1"/>
  <c r="F70" i="1"/>
  <c r="F62" i="1" s="1"/>
  <c r="AB69" i="1"/>
  <c r="AA69" i="1"/>
  <c r="W69" i="1"/>
  <c r="U69" i="1"/>
  <c r="S69" i="1"/>
  <c r="K69" i="1"/>
  <c r="L69" i="1" s="1"/>
  <c r="AA68" i="1"/>
  <c r="W68" i="1"/>
  <c r="W63" i="1" s="1"/>
  <c r="U68" i="1"/>
  <c r="S68" i="1"/>
  <c r="K68" i="1"/>
  <c r="L68" i="1" s="1"/>
  <c r="Y67" i="1"/>
  <c r="W67" i="1"/>
  <c r="U67" i="1"/>
  <c r="S67" i="1"/>
  <c r="S63" i="1" s="1"/>
  <c r="P67" i="1"/>
  <c r="L67" i="1"/>
  <c r="K67" i="1"/>
  <c r="W66" i="1"/>
  <c r="U66" i="1"/>
  <c r="S66" i="1"/>
  <c r="L66" i="1"/>
  <c r="X66" i="1" s="1"/>
  <c r="K66" i="1"/>
  <c r="Z65" i="1"/>
  <c r="W65" i="1"/>
  <c r="U65" i="1"/>
  <c r="S65" i="1"/>
  <c r="R65" i="1"/>
  <c r="P65" i="1"/>
  <c r="L65" i="1"/>
  <c r="K65" i="1"/>
  <c r="Z64" i="1"/>
  <c r="Y64" i="1"/>
  <c r="X64" i="1"/>
  <c r="W64" i="1"/>
  <c r="U64" i="1"/>
  <c r="S64" i="1"/>
  <c r="R64" i="1"/>
  <c r="P64" i="1"/>
  <c r="K64" i="1"/>
  <c r="L64" i="1" s="1"/>
  <c r="V63" i="1"/>
  <c r="AB63" i="1" s="1"/>
  <c r="T63" i="1"/>
  <c r="Q63" i="1"/>
  <c r="O63" i="1"/>
  <c r="O62" i="1" s="1"/>
  <c r="N63" i="1"/>
  <c r="J63" i="1"/>
  <c r="J62" i="1" s="1"/>
  <c r="I63" i="1"/>
  <c r="I62" i="1" s="1"/>
  <c r="H63" i="1"/>
  <c r="H62" i="1" s="1"/>
  <c r="H61" i="1" s="1"/>
  <c r="H58" i="1" s="1"/>
  <c r="G63" i="1"/>
  <c r="F63" i="1"/>
  <c r="T62" i="1"/>
  <c r="W61" i="1"/>
  <c r="U61" i="1"/>
  <c r="S61" i="1"/>
  <c r="Z60" i="1"/>
  <c r="Y60" i="1"/>
  <c r="X60" i="1"/>
  <c r="W60" i="1"/>
  <c r="U60" i="1"/>
  <c r="S60" i="1"/>
  <c r="R60" i="1"/>
  <c r="P60" i="1"/>
  <c r="L60" i="1"/>
  <c r="K60" i="1"/>
  <c r="W59" i="1"/>
  <c r="U59" i="1"/>
  <c r="U58" i="1" s="1"/>
  <c r="S59" i="1"/>
  <c r="K59" i="1"/>
  <c r="L59" i="1" s="1"/>
  <c r="W58" i="1"/>
  <c r="W46" i="1" s="1"/>
  <c r="V58" i="1"/>
  <c r="T58" i="1"/>
  <c r="Q58" i="1"/>
  <c r="O58" i="1"/>
  <c r="O46" i="1" s="1"/>
  <c r="N58" i="1"/>
  <c r="J58" i="1"/>
  <c r="I58" i="1"/>
  <c r="I46" i="1" s="1"/>
  <c r="I45" i="1" s="1"/>
  <c r="F58" i="1"/>
  <c r="AA57" i="1"/>
  <c r="Z57" i="1"/>
  <c r="Y57" i="1"/>
  <c r="X57" i="1"/>
  <c r="W57" i="1"/>
  <c r="U57" i="1"/>
  <c r="S57" i="1"/>
  <c r="R57" i="1"/>
  <c r="P57" i="1"/>
  <c r="L57" i="1"/>
  <c r="K57" i="1"/>
  <c r="AA56" i="1"/>
  <c r="Z56" i="1"/>
  <c r="Y56" i="1"/>
  <c r="X56" i="1"/>
  <c r="W56" i="1"/>
  <c r="U56" i="1"/>
  <c r="S56" i="1"/>
  <c r="R56" i="1"/>
  <c r="P56" i="1"/>
  <c r="L56" i="1"/>
  <c r="K56" i="1"/>
  <c r="AA55" i="1"/>
  <c r="Z55" i="1"/>
  <c r="Y55" i="1"/>
  <c r="X55" i="1"/>
  <c r="W55" i="1"/>
  <c r="U55" i="1"/>
  <c r="S55" i="1"/>
  <c r="S51" i="1" s="1"/>
  <c r="R55" i="1"/>
  <c r="R51" i="1" s="1"/>
  <c r="P55" i="1"/>
  <c r="L55" i="1"/>
  <c r="K55" i="1"/>
  <c r="Z54" i="1"/>
  <c r="Y54" i="1"/>
  <c r="X54" i="1"/>
  <c r="W54" i="1"/>
  <c r="U54" i="1"/>
  <c r="S54" i="1"/>
  <c r="R54" i="1"/>
  <c r="P54" i="1"/>
  <c r="L54" i="1"/>
  <c r="K54" i="1"/>
  <c r="AA53" i="1"/>
  <c r="Z53" i="1"/>
  <c r="Y53" i="1"/>
  <c r="X53" i="1"/>
  <c r="W53" i="1"/>
  <c r="U53" i="1"/>
  <c r="S53" i="1"/>
  <c r="R53" i="1"/>
  <c r="P53" i="1"/>
  <c r="L53" i="1"/>
  <c r="K53" i="1"/>
  <c r="AA52" i="1"/>
  <c r="Z52" i="1"/>
  <c r="Y52" i="1"/>
  <c r="X52" i="1"/>
  <c r="W52" i="1"/>
  <c r="U52" i="1"/>
  <c r="U51" i="1" s="1"/>
  <c r="S52" i="1"/>
  <c r="R52" i="1"/>
  <c r="P52" i="1"/>
  <c r="L52" i="1"/>
  <c r="K52" i="1"/>
  <c r="Y51" i="1"/>
  <c r="X51" i="1"/>
  <c r="W51" i="1"/>
  <c r="V51" i="1"/>
  <c r="T51" i="1"/>
  <c r="AA51" i="1" s="1"/>
  <c r="Q51" i="1"/>
  <c r="O51" i="1"/>
  <c r="N51" i="1"/>
  <c r="L51" i="1"/>
  <c r="Z51" i="1" s="1"/>
  <c r="J51" i="1"/>
  <c r="I51" i="1"/>
  <c r="H51" i="1"/>
  <c r="G51" i="1"/>
  <c r="K51" i="1" s="1"/>
  <c r="F51" i="1"/>
  <c r="R50" i="1"/>
  <c r="P50" i="1"/>
  <c r="L50" i="1"/>
  <c r="Z50" i="1" s="1"/>
  <c r="K50" i="1"/>
  <c r="AA49" i="1"/>
  <c r="Z49" i="1"/>
  <c r="Y49" i="1"/>
  <c r="X49" i="1"/>
  <c r="W49" i="1"/>
  <c r="U49" i="1"/>
  <c r="S49" i="1"/>
  <c r="R49" i="1"/>
  <c r="P49" i="1"/>
  <c r="L49" i="1"/>
  <c r="K49" i="1"/>
  <c r="AA48" i="1"/>
  <c r="Z48" i="1"/>
  <c r="Y48" i="1"/>
  <c r="X48" i="1"/>
  <c r="W48" i="1"/>
  <c r="U48" i="1"/>
  <c r="U47" i="1" s="1"/>
  <c r="S48" i="1"/>
  <c r="R48" i="1"/>
  <c r="P48" i="1"/>
  <c r="P47" i="1" s="1"/>
  <c r="L48" i="1"/>
  <c r="K48" i="1"/>
  <c r="X47" i="1"/>
  <c r="W47" i="1"/>
  <c r="V47" i="1"/>
  <c r="T47" i="1"/>
  <c r="S47" i="1"/>
  <c r="R47" i="1"/>
  <c r="Q47" i="1"/>
  <c r="O47" i="1"/>
  <c r="N47" i="1"/>
  <c r="L47" i="1"/>
  <c r="Z47" i="1" s="1"/>
  <c r="J47" i="1"/>
  <c r="I47" i="1"/>
  <c r="H47" i="1"/>
  <c r="G47" i="1"/>
  <c r="F47" i="1"/>
  <c r="F46" i="1" s="1"/>
  <c r="V46" i="1"/>
  <c r="Q46" i="1"/>
  <c r="J46" i="1"/>
  <c r="J45" i="1" s="1"/>
  <c r="O45" i="1"/>
  <c r="Z44" i="1"/>
  <c r="Y44" i="1"/>
  <c r="X44" i="1"/>
  <c r="W44" i="1"/>
  <c r="U44" i="1"/>
  <c r="S44" i="1"/>
  <c r="R44" i="1"/>
  <c r="R43" i="1" s="1"/>
  <c r="P44" i="1"/>
  <c r="P43" i="1" s="1"/>
  <c r="L44" i="1"/>
  <c r="W43" i="1"/>
  <c r="V43" i="1"/>
  <c r="Z43" i="1" s="1"/>
  <c r="U43" i="1"/>
  <c r="T43" i="1"/>
  <c r="Y43" i="1" s="1"/>
  <c r="S43" i="1"/>
  <c r="Q43" i="1"/>
  <c r="X43" i="1" s="1"/>
  <c r="O43" i="1"/>
  <c r="N43" i="1"/>
  <c r="L43" i="1"/>
  <c r="J43" i="1"/>
  <c r="K43" i="1" s="1"/>
  <c r="I43" i="1"/>
  <c r="H43" i="1"/>
  <c r="G43" i="1"/>
  <c r="F43" i="1"/>
  <c r="W42" i="1"/>
  <c r="U42" i="1"/>
  <c r="S42" i="1"/>
  <c r="S41" i="1" s="1"/>
  <c r="S40" i="1" s="1"/>
  <c r="S39" i="1" s="1"/>
  <c r="K42" i="1"/>
  <c r="L42" i="1" s="1"/>
  <c r="X41" i="1"/>
  <c r="W41" i="1"/>
  <c r="V41" i="1"/>
  <c r="U41" i="1"/>
  <c r="T41" i="1"/>
  <c r="T40" i="1" s="1"/>
  <c r="Q41" i="1"/>
  <c r="O41" i="1"/>
  <c r="N41" i="1"/>
  <c r="N40" i="1" s="1"/>
  <c r="N39" i="1" s="1"/>
  <c r="L41" i="1"/>
  <c r="J41" i="1"/>
  <c r="I41" i="1"/>
  <c r="H41" i="1"/>
  <c r="H40" i="1" s="1"/>
  <c r="G41" i="1"/>
  <c r="F41" i="1"/>
  <c r="W40" i="1"/>
  <c r="W39" i="1" s="1"/>
  <c r="V40" i="1"/>
  <c r="U40" i="1"/>
  <c r="U39" i="1" s="1"/>
  <c r="O40" i="1"/>
  <c r="O39" i="1" s="1"/>
  <c r="J40" i="1"/>
  <c r="J39" i="1" s="1"/>
  <c r="I40" i="1"/>
  <c r="I39" i="1" s="1"/>
  <c r="T39" i="1"/>
  <c r="H39" i="1"/>
  <c r="W37" i="1"/>
  <c r="U37" i="1"/>
  <c r="S37" i="1"/>
  <c r="R37" i="1"/>
  <c r="P37" i="1"/>
  <c r="K37" i="1"/>
  <c r="L37" i="1" s="1"/>
  <c r="Z36" i="1"/>
  <c r="Y36" i="1"/>
  <c r="X36" i="1"/>
  <c r="W36" i="1"/>
  <c r="U36" i="1"/>
  <c r="S36" i="1"/>
  <c r="R36" i="1"/>
  <c r="P36" i="1"/>
  <c r="L36" i="1"/>
  <c r="K36" i="1"/>
  <c r="AB35" i="1"/>
  <c r="AA35" i="1"/>
  <c r="W35" i="1"/>
  <c r="U35" i="1"/>
  <c r="S35" i="1"/>
  <c r="K35" i="1"/>
  <c r="L35" i="1" s="1"/>
  <c r="R35" i="1" s="1"/>
  <c r="AB34" i="1"/>
  <c r="AA34" i="1"/>
  <c r="W34" i="1"/>
  <c r="U34" i="1"/>
  <c r="S34" i="1"/>
  <c r="R34" i="1"/>
  <c r="P34" i="1"/>
  <c r="K34" i="1"/>
  <c r="L34" i="1" s="1"/>
  <c r="AB33" i="1"/>
  <c r="AA33" i="1"/>
  <c r="W33" i="1"/>
  <c r="W31" i="1" s="1"/>
  <c r="W30" i="1" s="1"/>
  <c r="U33" i="1"/>
  <c r="S33" i="1"/>
  <c r="K33" i="1"/>
  <c r="L33" i="1" s="1"/>
  <c r="W32" i="1"/>
  <c r="U32" i="1"/>
  <c r="S32" i="1"/>
  <c r="K32" i="1"/>
  <c r="L32" i="1" s="1"/>
  <c r="R32" i="1" s="1"/>
  <c r="V31" i="1"/>
  <c r="AB31" i="1" s="1"/>
  <c r="U31" i="1"/>
  <c r="U30" i="1" s="1"/>
  <c r="T31" i="1"/>
  <c r="AA31" i="1" s="1"/>
  <c r="Q31" i="1"/>
  <c r="O31" i="1"/>
  <c r="O30" i="1" s="1"/>
  <c r="N31" i="1"/>
  <c r="N30" i="1" s="1"/>
  <c r="K31" i="1"/>
  <c r="J31" i="1"/>
  <c r="I31" i="1"/>
  <c r="H31" i="1"/>
  <c r="H30" i="1" s="1"/>
  <c r="G31" i="1"/>
  <c r="F31" i="1"/>
  <c r="F30" i="1" s="1"/>
  <c r="T30" i="1"/>
  <c r="J30" i="1"/>
  <c r="I30" i="1"/>
  <c r="G30" i="1"/>
  <c r="AB29" i="1"/>
  <c r="AA29" i="1"/>
  <c r="Z29" i="1"/>
  <c r="W29" i="1"/>
  <c r="U29" i="1"/>
  <c r="S29" i="1"/>
  <c r="R29" i="1"/>
  <c r="K29" i="1"/>
  <c r="L29" i="1" s="1"/>
  <c r="Y29" i="1" s="1"/>
  <c r="AB28" i="1"/>
  <c r="AA28" i="1"/>
  <c r="Z28" i="1"/>
  <c r="W28" i="1"/>
  <c r="U28" i="1"/>
  <c r="S28" i="1"/>
  <c r="R28" i="1"/>
  <c r="P28" i="1"/>
  <c r="K28" i="1"/>
  <c r="L28" i="1" s="1"/>
  <c r="AB27" i="1"/>
  <c r="AA27" i="1"/>
  <c r="W27" i="1"/>
  <c r="U27" i="1"/>
  <c r="S27" i="1"/>
  <c r="K27" i="1"/>
  <c r="L27" i="1" s="1"/>
  <c r="AB26" i="1"/>
  <c r="AA26" i="1"/>
  <c r="W26" i="1"/>
  <c r="U26" i="1"/>
  <c r="U22" i="1" s="1"/>
  <c r="S26" i="1"/>
  <c r="S22" i="1" s="1"/>
  <c r="L26" i="1"/>
  <c r="K26" i="1"/>
  <c r="AB25" i="1"/>
  <c r="AA25" i="1"/>
  <c r="W25" i="1"/>
  <c r="U25" i="1"/>
  <c r="S25" i="1"/>
  <c r="K25" i="1"/>
  <c r="L25" i="1" s="1"/>
  <c r="AB24" i="1"/>
  <c r="AA24" i="1"/>
  <c r="W24" i="1"/>
  <c r="W22" i="1" s="1"/>
  <c r="U24" i="1"/>
  <c r="S24" i="1"/>
  <c r="L24" i="1"/>
  <c r="R24" i="1" s="1"/>
  <c r="K24" i="1"/>
  <c r="AB23" i="1"/>
  <c r="AA23" i="1"/>
  <c r="Z23" i="1"/>
  <c r="Y23" i="1"/>
  <c r="X23" i="1"/>
  <c r="W23" i="1"/>
  <c r="U23" i="1"/>
  <c r="S23" i="1"/>
  <c r="R23" i="1"/>
  <c r="P23" i="1"/>
  <c r="K23" i="1"/>
  <c r="L23" i="1" s="1"/>
  <c r="AA22" i="1"/>
  <c r="V22" i="1"/>
  <c r="AB22" i="1" s="1"/>
  <c r="T22" i="1"/>
  <c r="Q22" i="1"/>
  <c r="O22" i="1"/>
  <c r="N22" i="1"/>
  <c r="J22" i="1"/>
  <c r="I22" i="1"/>
  <c r="H22" i="1"/>
  <c r="G22" i="1"/>
  <c r="K22" i="1" s="1"/>
  <c r="F22" i="1"/>
  <c r="AB21" i="1"/>
  <c r="AA21" i="1"/>
  <c r="Z21" i="1"/>
  <c r="Y21" i="1"/>
  <c r="X21" i="1"/>
  <c r="W21" i="1"/>
  <c r="U21" i="1"/>
  <c r="S21" i="1"/>
  <c r="R21" i="1"/>
  <c r="P21" i="1"/>
  <c r="K21" i="1"/>
  <c r="L21" i="1" s="1"/>
  <c r="AB20" i="1"/>
  <c r="AA20" i="1"/>
  <c r="W20" i="1"/>
  <c r="U20" i="1"/>
  <c r="S20" i="1"/>
  <c r="K20" i="1"/>
  <c r="L20" i="1" s="1"/>
  <c r="R20" i="1" s="1"/>
  <c r="Z19" i="1"/>
  <c r="W19" i="1"/>
  <c r="U19" i="1"/>
  <c r="S19" i="1"/>
  <c r="R19" i="1"/>
  <c r="K19" i="1"/>
  <c r="L19" i="1" s="1"/>
  <c r="Y19" i="1" s="1"/>
  <c r="AB18" i="1"/>
  <c r="AA18" i="1"/>
  <c r="Z18" i="1"/>
  <c r="W18" i="1"/>
  <c r="U18" i="1"/>
  <c r="S18" i="1"/>
  <c r="R18" i="1"/>
  <c r="P18" i="1"/>
  <c r="K18" i="1"/>
  <c r="L18" i="1" s="1"/>
  <c r="AB17" i="1"/>
  <c r="AA17" i="1"/>
  <c r="W17" i="1"/>
  <c r="U17" i="1"/>
  <c r="S17" i="1"/>
  <c r="K17" i="1"/>
  <c r="L17" i="1" s="1"/>
  <c r="AB16" i="1"/>
  <c r="AA16" i="1"/>
  <c r="W16" i="1"/>
  <c r="U16" i="1"/>
  <c r="U12" i="1" s="1"/>
  <c r="U11" i="1" s="1"/>
  <c r="S16" i="1"/>
  <c r="S12" i="1" s="1"/>
  <c r="S11" i="1" s="1"/>
  <c r="L16" i="1"/>
  <c r="K16" i="1"/>
  <c r="AB15" i="1"/>
  <c r="AA15" i="1"/>
  <c r="W15" i="1"/>
  <c r="U15" i="1"/>
  <c r="S15" i="1"/>
  <c r="K15" i="1"/>
  <c r="L15" i="1" s="1"/>
  <c r="AB14" i="1"/>
  <c r="AA14" i="1"/>
  <c r="W14" i="1"/>
  <c r="W12" i="1" s="1"/>
  <c r="W11" i="1" s="1"/>
  <c r="U14" i="1"/>
  <c r="S14" i="1"/>
  <c r="L14" i="1"/>
  <c r="X14" i="1" s="1"/>
  <c r="K14" i="1"/>
  <c r="AB13" i="1"/>
  <c r="AA13" i="1"/>
  <c r="Z13" i="1"/>
  <c r="Y13" i="1"/>
  <c r="X13" i="1"/>
  <c r="W13" i="1"/>
  <c r="U13" i="1"/>
  <c r="S13" i="1"/>
  <c r="R13" i="1"/>
  <c r="P13" i="1"/>
  <c r="K13" i="1"/>
  <c r="L13" i="1" s="1"/>
  <c r="AA12" i="1"/>
  <c r="V12" i="1"/>
  <c r="V11" i="1" s="1"/>
  <c r="T12" i="1"/>
  <c r="Q12" i="1"/>
  <c r="O12" i="1"/>
  <c r="O11" i="1" s="1"/>
  <c r="O10" i="1" s="1"/>
  <c r="O9" i="1" s="1"/>
  <c r="N12" i="1"/>
  <c r="J12" i="1"/>
  <c r="J11" i="1" s="1"/>
  <c r="I12" i="1"/>
  <c r="I11" i="1" s="1"/>
  <c r="I10" i="1" s="1"/>
  <c r="I9" i="1" s="1"/>
  <c r="H12" i="1"/>
  <c r="H11" i="1" s="1"/>
  <c r="G12" i="1"/>
  <c r="K12" i="1" s="1"/>
  <c r="F12" i="1"/>
  <c r="T11" i="1"/>
  <c r="N11" i="1"/>
  <c r="N10" i="1" s="1"/>
  <c r="N9" i="1" s="1"/>
  <c r="F11" i="1"/>
  <c r="F10" i="1" s="1"/>
  <c r="F9" i="1" s="1"/>
  <c r="U7" i="1"/>
  <c r="T7" i="1"/>
  <c r="S7" i="1"/>
  <c r="O7" i="1"/>
  <c r="N7" i="1"/>
  <c r="I7" i="1"/>
  <c r="H7" i="1"/>
  <c r="G7" i="1"/>
  <c r="H111" i="5" l="1"/>
  <c r="G110" i="5"/>
  <c r="G109" i="5" s="1"/>
  <c r="G108" i="5" s="1"/>
  <c r="M41" i="5"/>
  <c r="O34" i="5"/>
  <c r="N63" i="5"/>
  <c r="H62" i="5"/>
  <c r="M62" i="5" s="1"/>
  <c r="M63" i="5"/>
  <c r="F51" i="5"/>
  <c r="J77" i="5"/>
  <c r="G51" i="5"/>
  <c r="J53" i="5"/>
  <c r="M87" i="5"/>
  <c r="N87" i="5"/>
  <c r="J108" i="5"/>
  <c r="J11" i="5"/>
  <c r="O22" i="5"/>
  <c r="O46" i="5"/>
  <c r="N46" i="5"/>
  <c r="K90" i="5"/>
  <c r="N91" i="5"/>
  <c r="J105" i="5"/>
  <c r="O109" i="5"/>
  <c r="N120" i="5"/>
  <c r="H116" i="5"/>
  <c r="M120" i="5"/>
  <c r="O123" i="5"/>
  <c r="G126" i="5"/>
  <c r="G125" i="5"/>
  <c r="K11" i="5"/>
  <c r="H15" i="5"/>
  <c r="M20" i="5"/>
  <c r="N58" i="5"/>
  <c r="K57" i="5"/>
  <c r="O58" i="5"/>
  <c r="O71" i="5"/>
  <c r="K70" i="5"/>
  <c r="L89" i="5"/>
  <c r="L88" i="5" s="1"/>
  <c r="L50" i="5" s="1"/>
  <c r="F106" i="5"/>
  <c r="F104" i="5" s="1"/>
  <c r="K122" i="5"/>
  <c r="M19" i="5"/>
  <c r="N20" i="5"/>
  <c r="N25" i="5"/>
  <c r="O27" i="5"/>
  <c r="N35" i="5"/>
  <c r="H34" i="5"/>
  <c r="M38" i="5"/>
  <c r="H41" i="5"/>
  <c r="N42" i="5"/>
  <c r="M42" i="5"/>
  <c r="O45" i="5"/>
  <c r="L51" i="5"/>
  <c r="O82" i="5"/>
  <c r="N82" i="5"/>
  <c r="K76" i="5"/>
  <c r="K108" i="5"/>
  <c r="F10" i="5"/>
  <c r="F9" i="5" s="1"/>
  <c r="F8" i="5" s="1"/>
  <c r="M12" i="5"/>
  <c r="M18" i="5"/>
  <c r="N19" i="5"/>
  <c r="N28" i="5"/>
  <c r="H27" i="5"/>
  <c r="M28" i="5"/>
  <c r="M37" i="5"/>
  <c r="J44" i="5"/>
  <c r="O44" i="5" s="1"/>
  <c r="N47" i="5"/>
  <c r="H46" i="5"/>
  <c r="J54" i="5"/>
  <c r="N73" i="5"/>
  <c r="H72" i="5"/>
  <c r="M73" i="5"/>
  <c r="K99" i="5"/>
  <c r="N121" i="5"/>
  <c r="H118" i="5"/>
  <c r="K127" i="5"/>
  <c r="O128" i="5"/>
  <c r="N12" i="5"/>
  <c r="M17" i="5"/>
  <c r="N18" i="5"/>
  <c r="K24" i="5"/>
  <c r="M29" i="5"/>
  <c r="M36" i="5"/>
  <c r="K61" i="5"/>
  <c r="O62" i="5"/>
  <c r="M65" i="5"/>
  <c r="J64" i="5"/>
  <c r="M64" i="5" s="1"/>
  <c r="O66" i="5"/>
  <c r="K65" i="5"/>
  <c r="H86" i="5"/>
  <c r="J122" i="5"/>
  <c r="N92" i="5"/>
  <c r="N103" i="5"/>
  <c r="N117" i="5"/>
  <c r="J85" i="5"/>
  <c r="J91" i="5"/>
  <c r="M92" i="5"/>
  <c r="M117" i="5"/>
  <c r="N23" i="5"/>
  <c r="H22" i="5"/>
  <c r="J24" i="5"/>
  <c r="N59" i="5"/>
  <c r="H58" i="5"/>
  <c r="M58" i="5" s="1"/>
  <c r="M59" i="5"/>
  <c r="N80" i="5"/>
  <c r="K79" i="5"/>
  <c r="F89" i="5"/>
  <c r="F88" i="5" s="1"/>
  <c r="F50" i="5" s="1"/>
  <c r="K95" i="5"/>
  <c r="O96" i="5"/>
  <c r="J100" i="5"/>
  <c r="H102" i="5"/>
  <c r="N102" i="5" s="1"/>
  <c r="K114" i="5"/>
  <c r="O115" i="5"/>
  <c r="K113" i="5"/>
  <c r="J114" i="5"/>
  <c r="M119" i="5"/>
  <c r="M127" i="5"/>
  <c r="N72" i="5"/>
  <c r="H79" i="5"/>
  <c r="N97" i="5"/>
  <c r="H96" i="5"/>
  <c r="N96" i="5" s="1"/>
  <c r="O118" i="5"/>
  <c r="K39" i="4"/>
  <c r="F69" i="4"/>
  <c r="F68" i="4" s="1"/>
  <c r="G85" i="4"/>
  <c r="G84" i="4" s="1"/>
  <c r="G49" i="4" s="1"/>
  <c r="G102" i="4" s="1"/>
  <c r="K72" i="4"/>
  <c r="G11" i="4"/>
  <c r="G10" i="4" s="1"/>
  <c r="F85" i="4"/>
  <c r="F84" i="4" s="1"/>
  <c r="F49" i="4" s="1"/>
  <c r="F102" i="4" s="1"/>
  <c r="K60" i="4"/>
  <c r="F11" i="4"/>
  <c r="F10" i="4" s="1"/>
  <c r="J18" i="4"/>
  <c r="K32" i="4"/>
  <c r="H31" i="4"/>
  <c r="K36" i="4"/>
  <c r="H35" i="4"/>
  <c r="K67" i="4"/>
  <c r="H66" i="4"/>
  <c r="J80" i="4"/>
  <c r="K20" i="4"/>
  <c r="H19" i="4"/>
  <c r="K47" i="4"/>
  <c r="H45" i="4"/>
  <c r="K15" i="4"/>
  <c r="H14" i="4"/>
  <c r="K77" i="4"/>
  <c r="H76" i="4"/>
  <c r="H26" i="4"/>
  <c r="K28" i="4"/>
  <c r="J71" i="4"/>
  <c r="K55" i="4"/>
  <c r="H54" i="4"/>
  <c r="K88" i="4"/>
  <c r="K26" i="4"/>
  <c r="J30" i="4"/>
  <c r="K33" i="4"/>
  <c r="J59" i="4"/>
  <c r="K76" i="4"/>
  <c r="K96" i="4"/>
  <c r="H21" i="4"/>
  <c r="K21" i="4" s="1"/>
  <c r="K23" i="4"/>
  <c r="K46" i="4"/>
  <c r="H44" i="4"/>
  <c r="J85" i="4"/>
  <c r="K97" i="4"/>
  <c r="H96" i="4"/>
  <c r="K89" i="4"/>
  <c r="H88" i="4"/>
  <c r="H82" i="4"/>
  <c r="H92" i="4"/>
  <c r="H100" i="4"/>
  <c r="H64" i="3"/>
  <c r="K100" i="3"/>
  <c r="H52" i="3"/>
  <c r="K52" i="3" s="1"/>
  <c r="J98" i="3"/>
  <c r="K16" i="3"/>
  <c r="H14" i="3"/>
  <c r="K61" i="3"/>
  <c r="H60" i="3"/>
  <c r="K23" i="3"/>
  <c r="H45" i="3"/>
  <c r="K45" i="3" s="1"/>
  <c r="K47" i="3"/>
  <c r="H95" i="3"/>
  <c r="K96" i="3"/>
  <c r="K27" i="3"/>
  <c r="H26" i="3"/>
  <c r="G49" i="3"/>
  <c r="G102" i="3" s="1"/>
  <c r="J57" i="3"/>
  <c r="J70" i="3"/>
  <c r="K88" i="3"/>
  <c r="H88" i="3"/>
  <c r="K89" i="3"/>
  <c r="K22" i="3"/>
  <c r="H21" i="3"/>
  <c r="F17" i="3"/>
  <c r="F11" i="3" s="1"/>
  <c r="F10" i="3" s="1"/>
  <c r="F69" i="3"/>
  <c r="F68" i="3" s="1"/>
  <c r="F49" i="3" s="1"/>
  <c r="J78" i="3"/>
  <c r="K31" i="3"/>
  <c r="K37" i="3"/>
  <c r="K66" i="3"/>
  <c r="K48" i="3"/>
  <c r="K65" i="3"/>
  <c r="K72" i="3"/>
  <c r="J18" i="3"/>
  <c r="K24" i="3"/>
  <c r="K28" i="3"/>
  <c r="K35" i="3"/>
  <c r="K76" i="3"/>
  <c r="K97" i="3"/>
  <c r="K54" i="3"/>
  <c r="K19" i="3"/>
  <c r="H46" i="3"/>
  <c r="K53" i="3"/>
  <c r="K29" i="3"/>
  <c r="K34" i="3"/>
  <c r="H33" i="3"/>
  <c r="K40" i="3"/>
  <c r="H39" i="3"/>
  <c r="H75" i="3"/>
  <c r="K75" i="3" s="1"/>
  <c r="H72" i="3"/>
  <c r="H82" i="3"/>
  <c r="H92" i="3"/>
  <c r="H100" i="3"/>
  <c r="F8" i="2"/>
  <c r="M16" i="2"/>
  <c r="N16" i="2"/>
  <c r="L24" i="2"/>
  <c r="M58" i="2"/>
  <c r="J57" i="2"/>
  <c r="M62" i="2"/>
  <c r="J61" i="2"/>
  <c r="N119" i="2"/>
  <c r="M119" i="2"/>
  <c r="H117" i="2"/>
  <c r="N121" i="2"/>
  <c r="M121" i="2"/>
  <c r="H12" i="2"/>
  <c r="M12" i="2" s="1"/>
  <c r="N13" i="2"/>
  <c r="K61" i="2"/>
  <c r="O62" i="2"/>
  <c r="N62" i="2"/>
  <c r="M66" i="2"/>
  <c r="G110" i="2"/>
  <c r="G109" i="2" s="1"/>
  <c r="G108" i="2" s="1"/>
  <c r="H111" i="2"/>
  <c r="H118" i="2"/>
  <c r="G126" i="2"/>
  <c r="G125" i="2"/>
  <c r="M15" i="2"/>
  <c r="L15" i="2"/>
  <c r="L11" i="2" s="1"/>
  <c r="L10" i="2" s="1"/>
  <c r="L9" i="2" s="1"/>
  <c r="L8" i="2" s="1"/>
  <c r="N21" i="2"/>
  <c r="M21" i="2"/>
  <c r="N31" i="2"/>
  <c r="O31" i="2"/>
  <c r="O34" i="2"/>
  <c r="H34" i="2"/>
  <c r="N42" i="2"/>
  <c r="M42" i="2"/>
  <c r="H44" i="2"/>
  <c r="H80" i="2"/>
  <c r="M101" i="2"/>
  <c r="J11" i="2"/>
  <c r="M13" i="2"/>
  <c r="O11" i="2"/>
  <c r="N26" i="2"/>
  <c r="H25" i="2"/>
  <c r="H41" i="2"/>
  <c r="M41" i="2" s="1"/>
  <c r="M45" i="2"/>
  <c r="M63" i="2"/>
  <c r="H62" i="2"/>
  <c r="M64" i="2"/>
  <c r="M65" i="2"/>
  <c r="K65" i="2"/>
  <c r="N66" i="2"/>
  <c r="K85" i="2"/>
  <c r="O86" i="2"/>
  <c r="K98" i="2"/>
  <c r="H100" i="2"/>
  <c r="N101" i="2"/>
  <c r="F106" i="2"/>
  <c r="F104" i="2" s="1"/>
  <c r="F50" i="2" s="1"/>
  <c r="F130" i="2" s="1"/>
  <c r="O117" i="2"/>
  <c r="K114" i="2"/>
  <c r="M17" i="2"/>
  <c r="N17" i="2"/>
  <c r="N20" i="2"/>
  <c r="J24" i="2"/>
  <c r="M40" i="2"/>
  <c r="O44" i="2"/>
  <c r="O45" i="2"/>
  <c r="O58" i="2"/>
  <c r="J79" i="2"/>
  <c r="O80" i="2"/>
  <c r="M81" i="2"/>
  <c r="N82" i="2"/>
  <c r="O82" i="2"/>
  <c r="K79" i="2"/>
  <c r="J91" i="2"/>
  <c r="N100" i="2"/>
  <c r="K113" i="2"/>
  <c r="K127" i="2"/>
  <c r="O128" i="2"/>
  <c r="O15" i="2"/>
  <c r="K24" i="2"/>
  <c r="K10" i="2" s="1"/>
  <c r="M26" i="2"/>
  <c r="O27" i="2"/>
  <c r="N27" i="2"/>
  <c r="N40" i="2"/>
  <c r="N45" i="2"/>
  <c r="H55" i="2"/>
  <c r="N55" i="2" s="1"/>
  <c r="N56" i="2"/>
  <c r="M59" i="2"/>
  <c r="N59" i="2"/>
  <c r="N81" i="2"/>
  <c r="F89" i="2"/>
  <c r="F88" i="2" s="1"/>
  <c r="O96" i="2"/>
  <c r="K95" i="2"/>
  <c r="J68" i="2"/>
  <c r="M68" i="2" s="1"/>
  <c r="M69" i="2"/>
  <c r="N72" i="2"/>
  <c r="H92" i="2"/>
  <c r="N93" i="2"/>
  <c r="M93" i="2"/>
  <c r="H95" i="2"/>
  <c r="M96" i="2"/>
  <c r="J115" i="2"/>
  <c r="O115" i="2" s="1"/>
  <c r="M118" i="2"/>
  <c r="N25" i="2"/>
  <c r="N32" i="2"/>
  <c r="H31" i="2"/>
  <c r="M31" i="2" s="1"/>
  <c r="N71" i="2"/>
  <c r="K70" i="2"/>
  <c r="O71" i="2"/>
  <c r="J76" i="2"/>
  <c r="J100" i="2"/>
  <c r="N120" i="2"/>
  <c r="M120" i="2"/>
  <c r="M127" i="2"/>
  <c r="K91" i="2"/>
  <c r="N83" i="2"/>
  <c r="H82" i="2"/>
  <c r="N87" i="2"/>
  <c r="H86" i="2"/>
  <c r="N86" i="2" s="1"/>
  <c r="J123" i="2"/>
  <c r="U10" i="1"/>
  <c r="U9" i="1" s="1"/>
  <c r="Y27" i="1"/>
  <c r="P27" i="1"/>
  <c r="X27" i="1"/>
  <c r="Z27" i="1"/>
  <c r="R27" i="1"/>
  <c r="F45" i="1"/>
  <c r="Y17" i="1"/>
  <c r="P17" i="1"/>
  <c r="X17" i="1"/>
  <c r="R17" i="1"/>
  <c r="Z17" i="1"/>
  <c r="Z25" i="1"/>
  <c r="R25" i="1"/>
  <c r="P25" i="1"/>
  <c r="X25" i="1"/>
  <c r="Y25" i="1"/>
  <c r="H10" i="1"/>
  <c r="H9" i="1" s="1"/>
  <c r="W10" i="1"/>
  <c r="W9" i="1" s="1"/>
  <c r="P40" i="1"/>
  <c r="P39" i="1" s="1"/>
  <c r="Z68" i="1"/>
  <c r="R68" i="1"/>
  <c r="Y68" i="1"/>
  <c r="P68" i="1"/>
  <c r="P63" i="1" s="1"/>
  <c r="X68" i="1"/>
  <c r="Y33" i="1"/>
  <c r="P33" i="1"/>
  <c r="X33" i="1"/>
  <c r="R33" i="1"/>
  <c r="Z33" i="1"/>
  <c r="R88" i="1"/>
  <c r="R98" i="1"/>
  <c r="R7" i="1" s="1"/>
  <c r="Z69" i="1"/>
  <c r="R69" i="1"/>
  <c r="Y69" i="1"/>
  <c r="P69" i="1"/>
  <c r="X69" i="1"/>
  <c r="Z15" i="1"/>
  <c r="R15" i="1"/>
  <c r="P15" i="1"/>
  <c r="Y15" i="1"/>
  <c r="X15" i="1"/>
  <c r="R31" i="1"/>
  <c r="R30" i="1" s="1"/>
  <c r="N38" i="1"/>
  <c r="N8" i="1" s="1"/>
  <c r="Z59" i="1"/>
  <c r="R59" i="1"/>
  <c r="Y59" i="1"/>
  <c r="P59" i="1"/>
  <c r="X59" i="1"/>
  <c r="J38" i="1"/>
  <c r="T46" i="1"/>
  <c r="AA47" i="1"/>
  <c r="X78" i="1"/>
  <c r="R78" i="1"/>
  <c r="Z78" i="1"/>
  <c r="P78" i="1"/>
  <c r="L94" i="1"/>
  <c r="X95" i="1"/>
  <c r="X24" i="1"/>
  <c r="Z32" i="1"/>
  <c r="Y41" i="1"/>
  <c r="N46" i="1"/>
  <c r="N45" i="1" s="1"/>
  <c r="G11" i="1"/>
  <c r="R12" i="1"/>
  <c r="R11" i="1" s="1"/>
  <c r="Y14" i="1"/>
  <c r="Z20" i="1"/>
  <c r="P24" i="1"/>
  <c r="P22" i="1" s="1"/>
  <c r="Z41" i="1"/>
  <c r="Y80" i="1"/>
  <c r="P80" i="1"/>
  <c r="R80" i="1"/>
  <c r="Z80" i="1"/>
  <c r="X80" i="1"/>
  <c r="O89" i="1"/>
  <c r="O8" i="1" s="1"/>
  <c r="Q105" i="1"/>
  <c r="H105" i="1"/>
  <c r="K105" i="1" s="1"/>
  <c r="K107" i="1"/>
  <c r="R14" i="1"/>
  <c r="Z24" i="1"/>
  <c r="S31" i="1"/>
  <c r="S30" i="1" s="1"/>
  <c r="S10" i="1" s="1"/>
  <c r="S9" i="1" s="1"/>
  <c r="K41" i="1"/>
  <c r="G40" i="1"/>
  <c r="X42" i="1"/>
  <c r="Y42" i="1"/>
  <c r="X63" i="1"/>
  <c r="Q62" i="1"/>
  <c r="AA62" i="1" s="1"/>
  <c r="Z72" i="1"/>
  <c r="R72" i="1"/>
  <c r="X72" i="1"/>
  <c r="Y32" i="1"/>
  <c r="U46" i="1"/>
  <c r="Y77" i="1"/>
  <c r="P77" i="1"/>
  <c r="R77" i="1"/>
  <c r="Z77" i="1"/>
  <c r="X77" i="1"/>
  <c r="Q102" i="1"/>
  <c r="X103" i="1"/>
  <c r="L107" i="1"/>
  <c r="X107" i="1" s="1"/>
  <c r="I120" i="1"/>
  <c r="K121" i="1"/>
  <c r="AA221" i="1"/>
  <c r="Y221" i="1"/>
  <c r="T220" i="1"/>
  <c r="Y20" i="1"/>
  <c r="H38" i="1"/>
  <c r="K47" i="1"/>
  <c r="J98" i="1"/>
  <c r="J88" i="1"/>
  <c r="K88" i="1" s="1"/>
  <c r="L102" i="1"/>
  <c r="Y103" i="1"/>
  <c r="G108" i="1"/>
  <c r="K112" i="1"/>
  <c r="Q140" i="1"/>
  <c r="X141" i="1"/>
  <c r="K152" i="1"/>
  <c r="G151" i="1"/>
  <c r="K151" i="1" s="1"/>
  <c r="X12" i="1"/>
  <c r="Z12" i="1"/>
  <c r="P14" i="1"/>
  <c r="P20" i="1"/>
  <c r="Y24" i="1"/>
  <c r="V30" i="1"/>
  <c r="V10" i="1" s="1"/>
  <c r="Y35" i="1"/>
  <c r="O38" i="1"/>
  <c r="K125" i="1"/>
  <c r="G124" i="1"/>
  <c r="J10" i="1"/>
  <c r="J9" i="1" s="1"/>
  <c r="Z14" i="1"/>
  <c r="K30" i="1"/>
  <c r="Y30" i="1"/>
  <c r="Z31" i="1"/>
  <c r="P35" i="1"/>
  <c r="Z35" i="1"/>
  <c r="AB12" i="1"/>
  <c r="X19" i="1"/>
  <c r="X29" i="1"/>
  <c r="Q30" i="1"/>
  <c r="X30" i="1" s="1"/>
  <c r="Q40" i="1"/>
  <c r="P42" i="1"/>
  <c r="P41" i="1" s="1"/>
  <c r="Z42" i="1"/>
  <c r="V45" i="1"/>
  <c r="Y47" i="1"/>
  <c r="S58" i="1"/>
  <c r="U63" i="1"/>
  <c r="X70" i="1"/>
  <c r="P70" i="1"/>
  <c r="Y72" i="1"/>
  <c r="Y78" i="1"/>
  <c r="U81" i="1"/>
  <c r="L88" i="1"/>
  <c r="Q90" i="1"/>
  <c r="Y95" i="1"/>
  <c r="X97" i="1"/>
  <c r="Z97" i="1"/>
  <c r="P97" i="1"/>
  <c r="Y97" i="1"/>
  <c r="Z103" i="1"/>
  <c r="V102" i="1"/>
  <c r="V105" i="1"/>
  <c r="Z107" i="1"/>
  <c r="Z122" i="1"/>
  <c r="R122" i="1"/>
  <c r="R121" i="1" s="1"/>
  <c r="R120" i="1" s="1"/>
  <c r="R119" i="1" s="1"/>
  <c r="Y122" i="1"/>
  <c r="P122" i="1"/>
  <c r="P121" i="1" s="1"/>
  <c r="P120" i="1" s="1"/>
  <c r="P119" i="1" s="1"/>
  <c r="L121" i="1"/>
  <c r="Y150" i="1"/>
  <c r="P150" i="1"/>
  <c r="P149" i="1" s="1"/>
  <c r="P148" i="1" s="1"/>
  <c r="P147" i="1" s="1"/>
  <c r="X150" i="1"/>
  <c r="L149" i="1"/>
  <c r="R150" i="1"/>
  <c r="R149" i="1" s="1"/>
  <c r="R148" i="1" s="1"/>
  <c r="R147" i="1" s="1"/>
  <c r="Z150" i="1"/>
  <c r="K180" i="1"/>
  <c r="G179" i="1"/>
  <c r="K179" i="1" s="1"/>
  <c r="AB11" i="1"/>
  <c r="Z16" i="1"/>
  <c r="R16" i="1"/>
  <c r="Y16" i="1"/>
  <c r="P16" i="1"/>
  <c r="Z26" i="1"/>
  <c r="R26" i="1"/>
  <c r="R22" i="1" s="1"/>
  <c r="Y26" i="1"/>
  <c r="P26" i="1"/>
  <c r="X32" i="1"/>
  <c r="L31" i="1"/>
  <c r="L30" i="1" s="1"/>
  <c r="Z40" i="1"/>
  <c r="V39" i="1"/>
  <c r="Z70" i="1"/>
  <c r="T124" i="1"/>
  <c r="Y125" i="1"/>
  <c r="AA125" i="1"/>
  <c r="Z128" i="1"/>
  <c r="V127" i="1"/>
  <c r="X129" i="1"/>
  <c r="Z129" i="1"/>
  <c r="T128" i="1"/>
  <c r="AA129" i="1"/>
  <c r="Y129" i="1"/>
  <c r="X20" i="1"/>
  <c r="P32" i="1"/>
  <c r="P31" i="1" s="1"/>
  <c r="P30" i="1" s="1"/>
  <c r="Q98" i="1"/>
  <c r="Q88" i="1"/>
  <c r="W118" i="1"/>
  <c r="W117" i="1" s="1"/>
  <c r="L128" i="1"/>
  <c r="T10" i="1"/>
  <c r="X22" i="1"/>
  <c r="X35" i="1"/>
  <c r="H46" i="1"/>
  <c r="H45" i="1" s="1"/>
  <c r="P51" i="1"/>
  <c r="G62" i="1"/>
  <c r="X81" i="1"/>
  <c r="J89" i="1"/>
  <c r="Z91" i="1"/>
  <c r="V90" i="1"/>
  <c r="K99" i="1"/>
  <c r="J102" i="1"/>
  <c r="K102" i="1" s="1"/>
  <c r="K103" i="1"/>
  <c r="T159" i="1"/>
  <c r="L12" i="1"/>
  <c r="X16" i="1"/>
  <c r="X18" i="1"/>
  <c r="Y18" i="1"/>
  <c r="P19" i="1"/>
  <c r="L22" i="1"/>
  <c r="X26" i="1"/>
  <c r="X28" i="1"/>
  <c r="Y28" i="1"/>
  <c r="P29" i="1"/>
  <c r="Y31" i="1"/>
  <c r="Y34" i="1"/>
  <c r="X34" i="1"/>
  <c r="Z34" i="1"/>
  <c r="Y37" i="1"/>
  <c r="Z37" i="1"/>
  <c r="I38" i="1"/>
  <c r="I8" i="1" s="1"/>
  <c r="R42" i="1"/>
  <c r="R41" i="1" s="1"/>
  <c r="R40" i="1" s="1"/>
  <c r="R39" i="1" s="1"/>
  <c r="F40" i="1"/>
  <c r="F39" i="1" s="1"/>
  <c r="F38" i="1" s="1"/>
  <c r="F8" i="1" s="1"/>
  <c r="L40" i="1"/>
  <c r="S46" i="1"/>
  <c r="K63" i="1"/>
  <c r="AA63" i="1"/>
  <c r="Y66" i="1"/>
  <c r="P66" i="1"/>
  <c r="R66" i="1"/>
  <c r="Z66" i="1"/>
  <c r="Y70" i="1"/>
  <c r="P72" i="1"/>
  <c r="R74" i="1"/>
  <c r="Z76" i="1"/>
  <c r="R76" i="1"/>
  <c r="Y76" i="1"/>
  <c r="X76" i="1"/>
  <c r="Y81" i="1"/>
  <c r="W81" i="1"/>
  <c r="W62" i="1" s="1"/>
  <c r="W45" i="1" s="1"/>
  <c r="W38" i="1" s="1"/>
  <c r="S89" i="1"/>
  <c r="F98" i="1"/>
  <c r="F7" i="1" s="1"/>
  <c r="Z109" i="1"/>
  <c r="S118" i="1"/>
  <c r="S117" i="1" s="1"/>
  <c r="S114" i="1" s="1"/>
  <c r="AA141" i="1"/>
  <c r="Q148" i="1"/>
  <c r="X149" i="1"/>
  <c r="Y107" i="1"/>
  <c r="T105" i="1"/>
  <c r="Z110" i="1"/>
  <c r="L131" i="1"/>
  <c r="H148" i="1"/>
  <c r="H147" i="1" s="1"/>
  <c r="K147" i="1" s="1"/>
  <c r="K149" i="1"/>
  <c r="K157" i="1"/>
  <c r="G156" i="1"/>
  <c r="X50" i="1"/>
  <c r="V62" i="1"/>
  <c r="X74" i="1"/>
  <c r="S74" i="1"/>
  <c r="S62" i="1" s="1"/>
  <c r="AB81" i="1"/>
  <c r="Z92" i="1"/>
  <c r="R92" i="1"/>
  <c r="R91" i="1" s="1"/>
  <c r="R90" i="1" s="1"/>
  <c r="R89" i="1" s="1"/>
  <c r="L91" i="1"/>
  <c r="X92" i="1"/>
  <c r="G94" i="1"/>
  <c r="K95" i="1"/>
  <c r="L108" i="1"/>
  <c r="X108" i="1"/>
  <c r="X112" i="1"/>
  <c r="Z125" i="1"/>
  <c r="Z131" i="1"/>
  <c r="K160" i="1"/>
  <c r="G159" i="1"/>
  <c r="K159" i="1" s="1"/>
  <c r="Z178" i="1"/>
  <c r="R178" i="1"/>
  <c r="R177" i="1" s="1"/>
  <c r="R176" i="1" s="1"/>
  <c r="R175" i="1" s="1"/>
  <c r="Y178" i="1"/>
  <c r="P178" i="1"/>
  <c r="P177" i="1" s="1"/>
  <c r="P176" i="1" s="1"/>
  <c r="P175" i="1" s="1"/>
  <c r="L177" i="1"/>
  <c r="X178" i="1"/>
  <c r="AA196" i="1"/>
  <c r="T195" i="1"/>
  <c r="Y196" i="1"/>
  <c r="X109" i="1"/>
  <c r="K129" i="1"/>
  <c r="G128" i="1"/>
  <c r="T132" i="1"/>
  <c r="Y133" i="1"/>
  <c r="Y149" i="1"/>
  <c r="T148" i="1"/>
  <c r="Q11" i="1"/>
  <c r="Y50" i="1"/>
  <c r="X65" i="1"/>
  <c r="Y65" i="1"/>
  <c r="Z67" i="1"/>
  <c r="R67" i="1"/>
  <c r="R63" i="1" s="1"/>
  <c r="X67" i="1"/>
  <c r="AB70" i="1"/>
  <c r="X79" i="1"/>
  <c r="Y79" i="1"/>
  <c r="Z82" i="1"/>
  <c r="R82" i="1"/>
  <c r="R81" i="1" s="1"/>
  <c r="Y82" i="1"/>
  <c r="X82" i="1"/>
  <c r="Z83" i="1"/>
  <c r="R83" i="1"/>
  <c r="Y83" i="1"/>
  <c r="P83" i="1"/>
  <c r="Z85" i="1"/>
  <c r="R85" i="1"/>
  <c r="Y85" i="1"/>
  <c r="P85" i="1"/>
  <c r="Y98" i="1"/>
  <c r="Z99" i="1"/>
  <c r="Z104" i="1"/>
  <c r="R104" i="1"/>
  <c r="R103" i="1" s="1"/>
  <c r="R102" i="1" s="1"/>
  <c r="X104" i="1"/>
  <c r="Y109" i="1"/>
  <c r="O118" i="1"/>
  <c r="O117" i="1" s="1"/>
  <c r="Z124" i="1"/>
  <c r="X131" i="1"/>
  <c r="K137" i="1"/>
  <c r="G136" i="1"/>
  <c r="X137" i="1"/>
  <c r="Q136" i="1"/>
  <c r="Y158" i="1"/>
  <c r="P158" i="1"/>
  <c r="P157" i="1" s="1"/>
  <c r="P156" i="1" s="1"/>
  <c r="P155" i="1" s="1"/>
  <c r="R158" i="1"/>
  <c r="R157" i="1" s="1"/>
  <c r="R156" i="1" s="1"/>
  <c r="R155" i="1" s="1"/>
  <c r="X158" i="1"/>
  <c r="L157" i="1"/>
  <c r="AA161" i="1"/>
  <c r="Q160" i="1"/>
  <c r="AA160" i="1" s="1"/>
  <c r="X161" i="1"/>
  <c r="Z162" i="1"/>
  <c r="R162" i="1"/>
  <c r="R161" i="1" s="1"/>
  <c r="R160" i="1" s="1"/>
  <c r="R159" i="1" s="1"/>
  <c r="Y162" i="1"/>
  <c r="P162" i="1"/>
  <c r="P161" i="1" s="1"/>
  <c r="P160" i="1" s="1"/>
  <c r="P159" i="1" s="1"/>
  <c r="X162" i="1"/>
  <c r="L161" i="1"/>
  <c r="AA169" i="1"/>
  <c r="X169" i="1"/>
  <c r="Q168" i="1"/>
  <c r="Q175" i="1"/>
  <c r="I175" i="1"/>
  <c r="K175" i="1" s="1"/>
  <c r="K176" i="1"/>
  <c r="AA176" i="1"/>
  <c r="Q183" i="1"/>
  <c r="K188" i="1"/>
  <c r="G187" i="1"/>
  <c r="K187" i="1" s="1"/>
  <c r="L231" i="1"/>
  <c r="Y232" i="1"/>
  <c r="P232" i="1"/>
  <c r="P231" i="1" s="1"/>
  <c r="P230" i="1" s="1"/>
  <c r="P229" i="1" s="1"/>
  <c r="R232" i="1"/>
  <c r="R231" i="1" s="1"/>
  <c r="R230" i="1" s="1"/>
  <c r="R229" i="1" s="1"/>
  <c r="Z232" i="1"/>
  <c r="X232" i="1"/>
  <c r="L63" i="1"/>
  <c r="Z73" i="1"/>
  <c r="R73" i="1"/>
  <c r="P73" i="1"/>
  <c r="Y73" i="1"/>
  <c r="Y75" i="1"/>
  <c r="P75" i="1"/>
  <c r="L74" i="1"/>
  <c r="X75" i="1"/>
  <c r="P81" i="1"/>
  <c r="Z84" i="1"/>
  <c r="R84" i="1"/>
  <c r="X84" i="1"/>
  <c r="Z86" i="1"/>
  <c r="R86" i="1"/>
  <c r="X86" i="1"/>
  <c r="AB94" i="1"/>
  <c r="V93" i="1"/>
  <c r="P98" i="1"/>
  <c r="P7" i="1" s="1"/>
  <c r="P88" i="1"/>
  <c r="W98" i="1"/>
  <c r="W7" i="1" s="1"/>
  <c r="X113" i="1"/>
  <c r="Y113" i="1"/>
  <c r="J118" i="1"/>
  <c r="J117" i="1" s="1"/>
  <c r="X121" i="1"/>
  <c r="Z123" i="1"/>
  <c r="K132" i="1"/>
  <c r="Z133" i="1"/>
  <c r="T136" i="1"/>
  <c r="K144" i="1"/>
  <c r="G143" i="1"/>
  <c r="K143" i="1" s="1"/>
  <c r="AA149" i="1"/>
  <c r="AA156" i="1"/>
  <c r="T155" i="1"/>
  <c r="Z170" i="1"/>
  <c r="R170" i="1"/>
  <c r="R169" i="1" s="1"/>
  <c r="R168" i="1" s="1"/>
  <c r="R167" i="1" s="1"/>
  <c r="Y170" i="1"/>
  <c r="P170" i="1"/>
  <c r="P169" i="1" s="1"/>
  <c r="P168" i="1" s="1"/>
  <c r="P167" i="1" s="1"/>
  <c r="L169" i="1"/>
  <c r="X170" i="1"/>
  <c r="K183" i="1"/>
  <c r="Q191" i="1"/>
  <c r="AA192" i="1"/>
  <c r="H199" i="1"/>
  <c r="K199" i="1" s="1"/>
  <c r="K200" i="1"/>
  <c r="Z88" i="1"/>
  <c r="V98" i="1"/>
  <c r="X123" i="1"/>
  <c r="X126" i="1"/>
  <c r="Y126" i="1"/>
  <c r="K133" i="1"/>
  <c r="X134" i="1"/>
  <c r="Y134" i="1"/>
  <c r="H140" i="1"/>
  <c r="H139" i="1" s="1"/>
  <c r="K139" i="1" s="1"/>
  <c r="K141" i="1"/>
  <c r="Y141" i="1"/>
  <c r="T140" i="1"/>
  <c r="T152" i="1"/>
  <c r="AA153" i="1"/>
  <c r="Y154" i="1"/>
  <c r="P154" i="1"/>
  <c r="P153" i="1" s="1"/>
  <c r="P152" i="1" s="1"/>
  <c r="P151" i="1" s="1"/>
  <c r="X154" i="1"/>
  <c r="L153" i="1"/>
  <c r="AB156" i="1"/>
  <c r="AA168" i="1"/>
  <c r="G207" i="1"/>
  <c r="K207" i="1" s="1"/>
  <c r="K208" i="1"/>
  <c r="L219" i="1"/>
  <c r="K90" i="1"/>
  <c r="Y94" i="1"/>
  <c r="AA94" i="1"/>
  <c r="Z95" i="1"/>
  <c r="AA99" i="1"/>
  <c r="T88" i="1"/>
  <c r="X125" i="1"/>
  <c r="P126" i="1"/>
  <c r="P125" i="1" s="1"/>
  <c r="P124" i="1" s="1"/>
  <c r="P123" i="1" s="1"/>
  <c r="Z126" i="1"/>
  <c r="Z132" i="1"/>
  <c r="P134" i="1"/>
  <c r="P133" i="1" s="1"/>
  <c r="P132" i="1" s="1"/>
  <c r="P131" i="1" s="1"/>
  <c r="Z134" i="1"/>
  <c r="Y142" i="1"/>
  <c r="P142" i="1"/>
  <c r="P141" i="1" s="1"/>
  <c r="P140" i="1" s="1"/>
  <c r="P139" i="1" s="1"/>
  <c r="X142" i="1"/>
  <c r="L141" i="1"/>
  <c r="R142" i="1"/>
  <c r="R141" i="1" s="1"/>
  <c r="R140" i="1" s="1"/>
  <c r="R139" i="1" s="1"/>
  <c r="Q144" i="1"/>
  <c r="R154" i="1"/>
  <c r="R153" i="1" s="1"/>
  <c r="R152" i="1" s="1"/>
  <c r="R151" i="1" s="1"/>
  <c r="K161" i="1"/>
  <c r="T180" i="1"/>
  <c r="AA181" i="1"/>
  <c r="X190" i="1"/>
  <c r="L189" i="1"/>
  <c r="R190" i="1"/>
  <c r="R189" i="1" s="1"/>
  <c r="R188" i="1" s="1"/>
  <c r="R187" i="1" s="1"/>
  <c r="Z190" i="1"/>
  <c r="AA204" i="1"/>
  <c r="T203" i="1"/>
  <c r="Y96" i="1"/>
  <c r="P96" i="1"/>
  <c r="X96" i="1"/>
  <c r="Z112" i="1"/>
  <c r="V108" i="1"/>
  <c r="X133" i="1"/>
  <c r="T144" i="1"/>
  <c r="Y146" i="1"/>
  <c r="P146" i="1"/>
  <c r="P145" i="1" s="1"/>
  <c r="P144" i="1" s="1"/>
  <c r="P143" i="1" s="1"/>
  <c r="X146" i="1"/>
  <c r="L145" i="1"/>
  <c r="Y145" i="1" s="1"/>
  <c r="K148" i="1"/>
  <c r="K165" i="1"/>
  <c r="G164" i="1"/>
  <c r="X181" i="1"/>
  <c r="L180" i="1"/>
  <c r="Z180" i="1" s="1"/>
  <c r="AB213" i="1"/>
  <c r="V212" i="1"/>
  <c r="Z228" i="1"/>
  <c r="R228" i="1"/>
  <c r="R227" i="1" s="1"/>
  <c r="R226" i="1" s="1"/>
  <c r="R225" i="1" s="1"/>
  <c r="R224" i="1" s="1"/>
  <c r="R223" i="1" s="1"/>
  <c r="L227" i="1"/>
  <c r="P228" i="1"/>
  <c r="P227" i="1" s="1"/>
  <c r="P226" i="1" s="1"/>
  <c r="P225" i="1" s="1"/>
  <c r="P224" i="1" s="1"/>
  <c r="P223" i="1" s="1"/>
  <c r="Y228" i="1"/>
  <c r="X228" i="1"/>
  <c r="AA239" i="1"/>
  <c r="T236" i="1"/>
  <c r="Y138" i="1"/>
  <c r="P138" i="1"/>
  <c r="P137" i="1" s="1"/>
  <c r="P136" i="1" s="1"/>
  <c r="P135" i="1" s="1"/>
  <c r="X138" i="1"/>
  <c r="L137" i="1"/>
  <c r="K140" i="1"/>
  <c r="Q152" i="1"/>
  <c r="X153" i="1"/>
  <c r="Z161" i="1"/>
  <c r="V160" i="1"/>
  <c r="V163" i="1"/>
  <c r="X165" i="1"/>
  <c r="L164" i="1"/>
  <c r="T164" i="1"/>
  <c r="AA165" i="1"/>
  <c r="G172" i="1"/>
  <c r="X173" i="1"/>
  <c r="L172" i="1"/>
  <c r="Z172" i="1" s="1"/>
  <c r="T172" i="1"/>
  <c r="AA173" i="1"/>
  <c r="G191" i="1"/>
  <c r="H192" i="1"/>
  <c r="H191" i="1" s="1"/>
  <c r="H118" i="1" s="1"/>
  <c r="H117" i="1" s="1"/>
  <c r="K193" i="1"/>
  <c r="N246" i="1"/>
  <c r="N245" i="1" s="1"/>
  <c r="N114" i="1" s="1"/>
  <c r="K185" i="1"/>
  <c r="AA185" i="1"/>
  <c r="X185" i="1"/>
  <c r="AA191" i="1"/>
  <c r="K197" i="1"/>
  <c r="G196" i="1"/>
  <c r="AA199" i="1"/>
  <c r="AB226" i="1"/>
  <c r="V225" i="1"/>
  <c r="K177" i="1"/>
  <c r="AA177" i="1"/>
  <c r="X177" i="1"/>
  <c r="X186" i="1"/>
  <c r="R186" i="1"/>
  <c r="R185" i="1" s="1"/>
  <c r="R184" i="1" s="1"/>
  <c r="R183" i="1" s="1"/>
  <c r="L185" i="1"/>
  <c r="Z186" i="1"/>
  <c r="P186" i="1"/>
  <c r="P185" i="1" s="1"/>
  <c r="P184" i="1" s="1"/>
  <c r="P183" i="1" s="1"/>
  <c r="K203" i="1"/>
  <c r="K235" i="1"/>
  <c r="G234" i="1"/>
  <c r="T167" i="1"/>
  <c r="T175" i="1"/>
  <c r="T183" i="1"/>
  <c r="X189" i="1"/>
  <c r="Y189" i="1"/>
  <c r="Y197" i="1"/>
  <c r="Q203" i="1"/>
  <c r="O224" i="1"/>
  <c r="O223" i="1" s="1"/>
  <c r="T230" i="1"/>
  <c r="I234" i="1"/>
  <c r="I233" i="1" s="1"/>
  <c r="I116" i="1" s="1"/>
  <c r="H234" i="1"/>
  <c r="H233" i="1" s="1"/>
  <c r="H116" i="1" s="1"/>
  <c r="K241" i="1"/>
  <c r="G258" i="1"/>
  <c r="K259" i="1"/>
  <c r="AA193" i="1"/>
  <c r="X195" i="1"/>
  <c r="Y206" i="1"/>
  <c r="P206" i="1"/>
  <c r="P205" i="1" s="1"/>
  <c r="P204" i="1" s="1"/>
  <c r="P203" i="1" s="1"/>
  <c r="L205" i="1"/>
  <c r="X206" i="1"/>
  <c r="Y209" i="1"/>
  <c r="T208" i="1"/>
  <c r="K216" i="1"/>
  <c r="K217" i="1"/>
  <c r="I216" i="1"/>
  <c r="I215" i="1" s="1"/>
  <c r="K215" i="1" s="1"/>
  <c r="Y218" i="1"/>
  <c r="P218" i="1"/>
  <c r="P217" i="1" s="1"/>
  <c r="P216" i="1" s="1"/>
  <c r="P215" i="1" s="1"/>
  <c r="R218" i="1"/>
  <c r="R217" i="1" s="1"/>
  <c r="R216" i="1" s="1"/>
  <c r="R215" i="1" s="1"/>
  <c r="X218" i="1"/>
  <c r="K220" i="1"/>
  <c r="J251" i="1"/>
  <c r="K251" i="1" s="1"/>
  <c r="K252" i="1"/>
  <c r="AA189" i="1"/>
  <c r="Z206" i="1"/>
  <c r="L214" i="1"/>
  <c r="Y217" i="1"/>
  <c r="T216" i="1"/>
  <c r="Q220" i="1"/>
  <c r="X221" i="1"/>
  <c r="F224" i="1"/>
  <c r="F223" i="1" s="1"/>
  <c r="F114" i="1" s="1"/>
  <c r="H226" i="1"/>
  <c r="K227" i="1"/>
  <c r="L236" i="1"/>
  <c r="Y237" i="1"/>
  <c r="V235" i="1"/>
  <c r="Z236" i="1"/>
  <c r="W234" i="1"/>
  <c r="W233" i="1" s="1"/>
  <c r="W116" i="1" s="1"/>
  <c r="AA187" i="1"/>
  <c r="X194" i="1"/>
  <c r="L193" i="1"/>
  <c r="Y194" i="1"/>
  <c r="Z205" i="1"/>
  <c r="V204" i="1"/>
  <c r="R206" i="1"/>
  <c r="R205" i="1" s="1"/>
  <c r="R204" i="1" s="1"/>
  <c r="R203" i="1" s="1"/>
  <c r="L217" i="1"/>
  <c r="X217" i="1" s="1"/>
  <c r="G219" i="1"/>
  <c r="K219" i="1" s="1"/>
  <c r="Z219" i="1"/>
  <c r="Z220" i="1"/>
  <c r="K229" i="1"/>
  <c r="X239" i="1"/>
  <c r="AB241" i="1"/>
  <c r="V200" i="1"/>
  <c r="Q215" i="1"/>
  <c r="O234" i="1"/>
  <c r="O233" i="1" s="1"/>
  <c r="O116" i="1" s="1"/>
  <c r="Y240" i="1"/>
  <c r="P240" i="1"/>
  <c r="P239" i="1" s="1"/>
  <c r="P236" i="1" s="1"/>
  <c r="P235" i="1" s="1"/>
  <c r="P234" i="1" s="1"/>
  <c r="P233" i="1" s="1"/>
  <c r="P116" i="1" s="1"/>
  <c r="L239" i="1"/>
  <c r="X240" i="1"/>
  <c r="Q242" i="1"/>
  <c r="L242" i="1"/>
  <c r="Y243" i="1"/>
  <c r="Y244" i="1"/>
  <c r="P244" i="1"/>
  <c r="P243" i="1" s="1"/>
  <c r="P242" i="1" s="1"/>
  <c r="P241" i="1" s="1"/>
  <c r="R244" i="1"/>
  <c r="R243" i="1" s="1"/>
  <c r="R242" i="1" s="1"/>
  <c r="R241" i="1" s="1"/>
  <c r="Z244" i="1"/>
  <c r="O246" i="1"/>
  <c r="O245" i="1" s="1"/>
  <c r="G248" i="1"/>
  <c r="K249" i="1"/>
  <c r="X236" i="1"/>
  <c r="X237" i="1"/>
  <c r="X249" i="1"/>
  <c r="T257" i="1"/>
  <c r="Z259" i="1"/>
  <c r="V258" i="1"/>
  <c r="Y270" i="1"/>
  <c r="P270" i="1"/>
  <c r="P269" i="1" s="1"/>
  <c r="P268" i="1" s="1"/>
  <c r="P267" i="1" s="1"/>
  <c r="R270" i="1"/>
  <c r="R269" i="1" s="1"/>
  <c r="R268" i="1" s="1"/>
  <c r="R267" i="1" s="1"/>
  <c r="Z270" i="1"/>
  <c r="L269" i="1"/>
  <c r="X270" i="1"/>
  <c r="F274" i="1"/>
  <c r="F271" i="1" s="1"/>
  <c r="L202" i="1"/>
  <c r="K201" i="1"/>
  <c r="K205" i="1"/>
  <c r="Q211" i="1"/>
  <c r="G224" i="1"/>
  <c r="Q235" i="1"/>
  <c r="AA237" i="1"/>
  <c r="K242" i="1"/>
  <c r="L249" i="1"/>
  <c r="Y249" i="1" s="1"/>
  <c r="Z250" i="1"/>
  <c r="R250" i="1"/>
  <c r="R249" i="1" s="1"/>
  <c r="R248" i="1" s="1"/>
  <c r="R247" i="1" s="1"/>
  <c r="R246" i="1" s="1"/>
  <c r="R245" i="1" s="1"/>
  <c r="Y250" i="1"/>
  <c r="X250" i="1"/>
  <c r="Y286" i="1"/>
  <c r="P286" i="1"/>
  <c r="P281" i="1" s="1"/>
  <c r="L281" i="1"/>
  <c r="R286" i="1"/>
  <c r="R281" i="1" s="1"/>
  <c r="Z286" i="1"/>
  <c r="X286" i="1"/>
  <c r="G291" i="1"/>
  <c r="K291" i="1" s="1"/>
  <c r="K292" i="1"/>
  <c r="AA213" i="1"/>
  <c r="T212" i="1"/>
  <c r="AA226" i="1"/>
  <c r="T225" i="1"/>
  <c r="Z242" i="1"/>
  <c r="V247" i="1"/>
  <c r="T248" i="1"/>
  <c r="AA252" i="1"/>
  <c r="T251" i="1"/>
  <c r="AB252" i="1"/>
  <c r="Z260" i="1"/>
  <c r="R260" i="1"/>
  <c r="R259" i="1" s="1"/>
  <c r="R258" i="1" s="1"/>
  <c r="R257" i="1" s="1"/>
  <c r="R256" i="1" s="1"/>
  <c r="R255" i="1" s="1"/>
  <c r="X260" i="1"/>
  <c r="L259" i="1"/>
  <c r="P260" i="1"/>
  <c r="P259" i="1" s="1"/>
  <c r="P258" i="1" s="1"/>
  <c r="P257" i="1" s="1"/>
  <c r="P256" i="1" s="1"/>
  <c r="P255" i="1" s="1"/>
  <c r="Y260" i="1"/>
  <c r="K266" i="1"/>
  <c r="I264" i="1"/>
  <c r="I261" i="1" s="1"/>
  <c r="Z278" i="1"/>
  <c r="Z284" i="1"/>
  <c r="R284" i="1"/>
  <c r="R279" i="1" s="1"/>
  <c r="R274" i="1" s="1"/>
  <c r="R271" i="1" s="1"/>
  <c r="X284" i="1"/>
  <c r="P284" i="1"/>
  <c r="P279" i="1" s="1"/>
  <c r="L279" i="1"/>
  <c r="Y284" i="1"/>
  <c r="X253" i="1"/>
  <c r="Q272" i="1"/>
  <c r="W274" i="1"/>
  <c r="W271" i="1" s="1"/>
  <c r="W264" i="1" s="1"/>
  <c r="W261" i="1" s="1"/>
  <c r="X259" i="1"/>
  <c r="K272" i="1"/>
  <c r="G265" i="1"/>
  <c r="Z274" i="1"/>
  <c r="V271" i="1"/>
  <c r="X281" i="1"/>
  <c r="L274" i="1"/>
  <c r="Z293" i="1"/>
  <c r="L292" i="1"/>
  <c r="X293" i="1"/>
  <c r="X254" i="1"/>
  <c r="L253" i="1"/>
  <c r="Y253" i="1" s="1"/>
  <c r="Y254" i="1"/>
  <c r="F264" i="1"/>
  <c r="F261" i="1" s="1"/>
  <c r="O264" i="1"/>
  <c r="O261" i="1" s="1"/>
  <c r="K274" i="1"/>
  <c r="K276" i="1"/>
  <c r="Y277" i="1"/>
  <c r="Z294" i="1"/>
  <c r="R294" i="1"/>
  <c r="R293" i="1" s="1"/>
  <c r="R292" i="1" s="1"/>
  <c r="R291" i="1" s="1"/>
  <c r="Y294" i="1"/>
  <c r="P294" i="1"/>
  <c r="P293" i="1" s="1"/>
  <c r="P292" i="1" s="1"/>
  <c r="P291" i="1" s="1"/>
  <c r="X294" i="1"/>
  <c r="Z237" i="1"/>
  <c r="Z238" i="1"/>
  <c r="R238" i="1"/>
  <c r="R237" i="1" s="1"/>
  <c r="R236" i="1" s="1"/>
  <c r="R235" i="1" s="1"/>
  <c r="R234" i="1" s="1"/>
  <c r="R233" i="1" s="1"/>
  <c r="X238" i="1"/>
  <c r="Y242" i="1"/>
  <c r="AA242" i="1"/>
  <c r="Z243" i="1"/>
  <c r="Q251" i="1"/>
  <c r="K253" i="1"/>
  <c r="P254" i="1"/>
  <c r="P253" i="1" s="1"/>
  <c r="P252" i="1" s="1"/>
  <c r="P251" i="1" s="1"/>
  <c r="P246" i="1" s="1"/>
  <c r="P245" i="1" s="1"/>
  <c r="Z254" i="1"/>
  <c r="Q258" i="1"/>
  <c r="AA259" i="1"/>
  <c r="K263" i="1"/>
  <c r="AA268" i="1"/>
  <c r="T267" i="1"/>
  <c r="K275" i="1"/>
  <c r="X278" i="1"/>
  <c r="K288" i="1"/>
  <c r="X292" i="1"/>
  <c r="Q291" i="1"/>
  <c r="AA269" i="1"/>
  <c r="T273" i="1"/>
  <c r="K273" i="1"/>
  <c r="Q276" i="1"/>
  <c r="F276" i="1"/>
  <c r="F273" i="1" s="1"/>
  <c r="F266" i="1" s="1"/>
  <c r="F263" i="1" s="1"/>
  <c r="F116" i="1" s="1"/>
  <c r="AA278" i="1"/>
  <c r="Y278" i="1"/>
  <c r="K279" i="1"/>
  <c r="V275" i="1"/>
  <c r="Y283" i="1"/>
  <c r="P283" i="1"/>
  <c r="P278" i="1" s="1"/>
  <c r="P276" i="1" s="1"/>
  <c r="P273" i="1" s="1"/>
  <c r="P266" i="1" s="1"/>
  <c r="P263" i="1" s="1"/>
  <c r="X283" i="1"/>
  <c r="Y285" i="1"/>
  <c r="P285" i="1"/>
  <c r="P280" i="1" s="1"/>
  <c r="P275" i="1" s="1"/>
  <c r="P272" i="1" s="1"/>
  <c r="P265" i="1" s="1"/>
  <c r="P262" i="1" s="1"/>
  <c r="P115" i="1" s="1"/>
  <c r="X285" i="1"/>
  <c r="L288" i="1"/>
  <c r="Y289" i="1"/>
  <c r="Z292" i="1"/>
  <c r="X274" i="1"/>
  <c r="K277" i="1"/>
  <c r="Z283" i="1"/>
  <c r="Z285" i="1"/>
  <c r="K287" i="1"/>
  <c r="X288" i="1"/>
  <c r="Q287" i="1"/>
  <c r="Q264" i="1" s="1"/>
  <c r="Y290" i="1"/>
  <c r="P290" i="1"/>
  <c r="P289" i="1" s="1"/>
  <c r="P288" i="1" s="1"/>
  <c r="P287" i="1" s="1"/>
  <c r="X290" i="1"/>
  <c r="K268" i="1"/>
  <c r="G267" i="1"/>
  <c r="K269" i="1"/>
  <c r="Z277" i="1"/>
  <c r="L280" i="1"/>
  <c r="Y280" i="1" s="1"/>
  <c r="AA281" i="1"/>
  <c r="Y281" i="1"/>
  <c r="Y282" i="1"/>
  <c r="P282" i="1"/>
  <c r="P277" i="1" s="1"/>
  <c r="X282" i="1"/>
  <c r="R283" i="1"/>
  <c r="R278" i="1" s="1"/>
  <c r="R276" i="1" s="1"/>
  <c r="R273" i="1" s="1"/>
  <c r="R266" i="1" s="1"/>
  <c r="R263" i="1" s="1"/>
  <c r="R285" i="1"/>
  <c r="R280" i="1" s="1"/>
  <c r="R275" i="1" s="1"/>
  <c r="R272" i="1" s="1"/>
  <c r="R265" i="1" s="1"/>
  <c r="R262" i="1" s="1"/>
  <c r="R115" i="1" s="1"/>
  <c r="AA287" i="1"/>
  <c r="Y288" i="1"/>
  <c r="Z289" i="1"/>
  <c r="V288" i="1"/>
  <c r="R290" i="1"/>
  <c r="R289" i="1" s="1"/>
  <c r="R288" i="1" s="1"/>
  <c r="R287" i="1" s="1"/>
  <c r="T275" i="1"/>
  <c r="V276" i="1"/>
  <c r="Y293" i="1"/>
  <c r="T274" i="1"/>
  <c r="T292" i="1"/>
  <c r="J112" i="5" l="1"/>
  <c r="J99" i="5"/>
  <c r="N86" i="5"/>
  <c r="H85" i="5"/>
  <c r="H24" i="5"/>
  <c r="M34" i="5"/>
  <c r="N116" i="5"/>
  <c r="H114" i="5"/>
  <c r="M116" i="5"/>
  <c r="M79" i="5"/>
  <c r="H78" i="5"/>
  <c r="O61" i="5"/>
  <c r="K60" i="5"/>
  <c r="N61" i="5"/>
  <c r="J10" i="5"/>
  <c r="K107" i="5"/>
  <c r="O113" i="5"/>
  <c r="N79" i="5"/>
  <c r="O79" i="5"/>
  <c r="K78" i="5"/>
  <c r="N62" i="5"/>
  <c r="L130" i="5"/>
  <c r="H125" i="5"/>
  <c r="G124" i="5"/>
  <c r="G123" i="5" s="1"/>
  <c r="G122" i="5" s="1"/>
  <c r="J90" i="5"/>
  <c r="M91" i="5"/>
  <c r="N24" i="5"/>
  <c r="O24" i="5"/>
  <c r="K126" i="5"/>
  <c r="O127" i="5"/>
  <c r="N127" i="5"/>
  <c r="K112" i="5"/>
  <c r="O114" i="5"/>
  <c r="N114" i="5"/>
  <c r="N41" i="5"/>
  <c r="M86" i="5"/>
  <c r="H115" i="5"/>
  <c r="N118" i="5"/>
  <c r="M118" i="5"/>
  <c r="K74" i="5"/>
  <c r="J106" i="5"/>
  <c r="J75" i="5"/>
  <c r="M111" i="5"/>
  <c r="H110" i="5"/>
  <c r="N111" i="5"/>
  <c r="N15" i="5"/>
  <c r="M15" i="5"/>
  <c r="M24" i="5"/>
  <c r="O11" i="5"/>
  <c r="K10" i="5"/>
  <c r="H11" i="5"/>
  <c r="N11" i="5" s="1"/>
  <c r="H61" i="5"/>
  <c r="O65" i="5"/>
  <c r="N65" i="5"/>
  <c r="K64" i="5"/>
  <c r="K98" i="5"/>
  <c r="O108" i="5"/>
  <c r="K106" i="5"/>
  <c r="K69" i="5"/>
  <c r="O70" i="5"/>
  <c r="N90" i="5"/>
  <c r="K94" i="5"/>
  <c r="K89" i="5" s="1"/>
  <c r="O95" i="5"/>
  <c r="J52" i="5"/>
  <c r="O122" i="5"/>
  <c r="N27" i="5"/>
  <c r="M27" i="5"/>
  <c r="N34" i="5"/>
  <c r="G106" i="5"/>
  <c r="G104" i="5" s="1"/>
  <c r="G50" i="5" s="1"/>
  <c r="G130" i="5" s="1"/>
  <c r="H95" i="5"/>
  <c r="M96" i="5"/>
  <c r="M102" i="5"/>
  <c r="H101" i="5"/>
  <c r="H57" i="5"/>
  <c r="N57" i="5" s="1"/>
  <c r="O85" i="5"/>
  <c r="J84" i="5"/>
  <c r="H71" i="5"/>
  <c r="M72" i="5"/>
  <c r="H45" i="5"/>
  <c r="M46" i="5"/>
  <c r="K56" i="5"/>
  <c r="O57" i="5"/>
  <c r="N22" i="5"/>
  <c r="F130" i="5"/>
  <c r="M22" i="5"/>
  <c r="J79" i="4"/>
  <c r="K66" i="4"/>
  <c r="H65" i="4"/>
  <c r="H81" i="4"/>
  <c r="H87" i="4"/>
  <c r="K18" i="4"/>
  <c r="J17" i="4"/>
  <c r="K54" i="4"/>
  <c r="H53" i="4"/>
  <c r="K82" i="4"/>
  <c r="H95" i="4"/>
  <c r="I76" i="4"/>
  <c r="H75" i="4"/>
  <c r="K14" i="4"/>
  <c r="H13" i="4"/>
  <c r="H99" i="4"/>
  <c r="J84" i="4"/>
  <c r="K71" i="4"/>
  <c r="J70" i="4"/>
  <c r="H91" i="4"/>
  <c r="K92" i="4"/>
  <c r="K44" i="4"/>
  <c r="H42" i="4"/>
  <c r="K59" i="4"/>
  <c r="J58" i="4"/>
  <c r="K45" i="4"/>
  <c r="H43" i="4"/>
  <c r="K100" i="4"/>
  <c r="K19" i="4"/>
  <c r="H18" i="4"/>
  <c r="K35" i="4"/>
  <c r="I21" i="4"/>
  <c r="K30" i="4"/>
  <c r="K31" i="4"/>
  <c r="H30" i="4"/>
  <c r="H102" i="4"/>
  <c r="I88" i="4" s="1"/>
  <c r="F102" i="3"/>
  <c r="H102" i="3" s="1"/>
  <c r="I95" i="3" s="1"/>
  <c r="I39" i="3"/>
  <c r="H94" i="3"/>
  <c r="I26" i="3"/>
  <c r="K26" i="3"/>
  <c r="K39" i="3"/>
  <c r="I88" i="3"/>
  <c r="H87" i="3"/>
  <c r="J69" i="3"/>
  <c r="I33" i="3"/>
  <c r="K95" i="3"/>
  <c r="K21" i="3"/>
  <c r="I21" i="3"/>
  <c r="H30" i="3"/>
  <c r="H44" i="3"/>
  <c r="I46" i="3"/>
  <c r="H81" i="3"/>
  <c r="K82" i="3"/>
  <c r="I82" i="3"/>
  <c r="I75" i="3"/>
  <c r="H74" i="3"/>
  <c r="K46" i="3"/>
  <c r="J17" i="3"/>
  <c r="J56" i="3"/>
  <c r="H59" i="3"/>
  <c r="I60" i="3"/>
  <c r="K60" i="3"/>
  <c r="K64" i="3"/>
  <c r="I64" i="3"/>
  <c r="H63" i="3"/>
  <c r="H91" i="3"/>
  <c r="I92" i="3"/>
  <c r="K92" i="3"/>
  <c r="I45" i="3"/>
  <c r="H43" i="3"/>
  <c r="I52" i="3"/>
  <c r="H51" i="3"/>
  <c r="H71" i="3"/>
  <c r="I72" i="3"/>
  <c r="I14" i="3"/>
  <c r="H13" i="3"/>
  <c r="H99" i="3"/>
  <c r="I100" i="3"/>
  <c r="K33" i="3"/>
  <c r="K14" i="3"/>
  <c r="H18" i="3"/>
  <c r="J85" i="3"/>
  <c r="K9" i="2"/>
  <c r="O10" i="2"/>
  <c r="H79" i="2"/>
  <c r="N80" i="2"/>
  <c r="M80" i="2"/>
  <c r="H91" i="2"/>
  <c r="M91" i="2" s="1"/>
  <c r="K126" i="2"/>
  <c r="O127" i="2"/>
  <c r="N127" i="2"/>
  <c r="K125" i="2"/>
  <c r="O85" i="2"/>
  <c r="K84" i="2"/>
  <c r="M117" i="2"/>
  <c r="J56" i="2"/>
  <c r="O57" i="2"/>
  <c r="M57" i="2"/>
  <c r="K107" i="2"/>
  <c r="J122" i="2"/>
  <c r="J74" i="2"/>
  <c r="K60" i="2"/>
  <c r="O61" i="2"/>
  <c r="M92" i="2"/>
  <c r="N91" i="2"/>
  <c r="K90" i="2"/>
  <c r="H114" i="2"/>
  <c r="J90" i="2"/>
  <c r="J78" i="2"/>
  <c r="M79" i="2"/>
  <c r="H99" i="2"/>
  <c r="H24" i="2"/>
  <c r="M25" i="2"/>
  <c r="M34" i="2"/>
  <c r="H115" i="2"/>
  <c r="N118" i="2"/>
  <c r="H85" i="2"/>
  <c r="M86" i="2"/>
  <c r="O70" i="2"/>
  <c r="N70" i="2"/>
  <c r="K69" i="2"/>
  <c r="H53" i="2"/>
  <c r="N114" i="2"/>
  <c r="K112" i="2"/>
  <c r="O114" i="2"/>
  <c r="N44" i="2"/>
  <c r="J113" i="2"/>
  <c r="M115" i="2"/>
  <c r="O24" i="2"/>
  <c r="N41" i="2"/>
  <c r="H61" i="2"/>
  <c r="G124" i="2"/>
  <c r="G123" i="2" s="1"/>
  <c r="G122" i="2" s="1"/>
  <c r="G106" i="2" s="1"/>
  <c r="G104" i="2" s="1"/>
  <c r="G50" i="2" s="1"/>
  <c r="G130" i="2" s="1"/>
  <c r="H125" i="2"/>
  <c r="N12" i="2"/>
  <c r="H11" i="2"/>
  <c r="M95" i="2"/>
  <c r="H94" i="2"/>
  <c r="N95" i="2"/>
  <c r="K94" i="2"/>
  <c r="O95" i="2"/>
  <c r="M82" i="2"/>
  <c r="J10" i="2"/>
  <c r="N92" i="2"/>
  <c r="M100" i="2"/>
  <c r="J99" i="2"/>
  <c r="O79" i="2"/>
  <c r="K78" i="2"/>
  <c r="M24" i="2"/>
  <c r="N117" i="2"/>
  <c r="N65" i="2"/>
  <c r="K64" i="2"/>
  <c r="N64" i="2" s="1"/>
  <c r="M44" i="2"/>
  <c r="H110" i="2"/>
  <c r="M111" i="2"/>
  <c r="J60" i="2"/>
  <c r="N34" i="2"/>
  <c r="Q261" i="1"/>
  <c r="AB10" i="1"/>
  <c r="V9" i="1"/>
  <c r="S8" i="1"/>
  <c r="S295" i="1" s="1"/>
  <c r="O295" i="1"/>
  <c r="N295" i="1"/>
  <c r="Q273" i="1"/>
  <c r="L268" i="1"/>
  <c r="X269" i="1"/>
  <c r="Z269" i="1"/>
  <c r="AA274" i="1"/>
  <c r="Y274" i="1"/>
  <c r="T271" i="1"/>
  <c r="P274" i="1"/>
  <c r="P271" i="1" s="1"/>
  <c r="P264" i="1" s="1"/>
  <c r="P261" i="1" s="1"/>
  <c r="T266" i="1"/>
  <c r="Q257" i="1"/>
  <c r="AA212" i="1"/>
  <c r="T211" i="1"/>
  <c r="AA258" i="1"/>
  <c r="L241" i="1"/>
  <c r="X205" i="1"/>
  <c r="L204" i="1"/>
  <c r="Y205" i="1"/>
  <c r="AA183" i="1"/>
  <c r="Z185" i="1"/>
  <c r="Y185" i="1"/>
  <c r="L184" i="1"/>
  <c r="K191" i="1"/>
  <c r="Z163" i="1"/>
  <c r="AB212" i="1"/>
  <c r="V211" i="1"/>
  <c r="L188" i="1"/>
  <c r="Z189" i="1"/>
  <c r="AA88" i="1"/>
  <c r="Y88" i="1"/>
  <c r="L160" i="1"/>
  <c r="Y161" i="1"/>
  <c r="K136" i="1"/>
  <c r="G135" i="1"/>
  <c r="K135" i="1" s="1"/>
  <c r="Q10" i="1"/>
  <c r="K128" i="1"/>
  <c r="G127" i="1"/>
  <c r="K127" i="1" s="1"/>
  <c r="Y195" i="1"/>
  <c r="AA195" i="1"/>
  <c r="Y91" i="1"/>
  <c r="L90" i="1"/>
  <c r="AB62" i="1"/>
  <c r="S45" i="1"/>
  <c r="S38" i="1" s="1"/>
  <c r="V89" i="1"/>
  <c r="L127" i="1"/>
  <c r="X128" i="1"/>
  <c r="AA128" i="1"/>
  <c r="Y128" i="1"/>
  <c r="T127" i="1"/>
  <c r="Z149" i="1"/>
  <c r="L148" i="1"/>
  <c r="Z121" i="1"/>
  <c r="Y121" i="1"/>
  <c r="L120" i="1"/>
  <c r="U62" i="1"/>
  <c r="U45" i="1" s="1"/>
  <c r="U38" i="1" s="1"/>
  <c r="U8" i="1" s="1"/>
  <c r="U295" i="1" s="1"/>
  <c r="K124" i="1"/>
  <c r="G123" i="1"/>
  <c r="Q139" i="1"/>
  <c r="X140" i="1"/>
  <c r="K11" i="1"/>
  <c r="G10" i="1"/>
  <c r="V272" i="1"/>
  <c r="Q265" i="1"/>
  <c r="AA225" i="1"/>
  <c r="Q234" i="1"/>
  <c r="V257" i="1"/>
  <c r="K248" i="1"/>
  <c r="G247" i="1"/>
  <c r="K234" i="1"/>
  <c r="G233" i="1"/>
  <c r="L171" i="1"/>
  <c r="L163" i="1"/>
  <c r="L179" i="1"/>
  <c r="X180" i="1"/>
  <c r="T139" i="1"/>
  <c r="AA140" i="1"/>
  <c r="Y140" i="1"/>
  <c r="X231" i="1"/>
  <c r="L230" i="1"/>
  <c r="Z231" i="1"/>
  <c r="X157" i="1"/>
  <c r="L156" i="1"/>
  <c r="Y157" i="1"/>
  <c r="AB288" i="1"/>
  <c r="Z288" i="1"/>
  <c r="V287" i="1"/>
  <c r="V264" i="1" s="1"/>
  <c r="R116" i="1"/>
  <c r="L271" i="1"/>
  <c r="T247" i="1"/>
  <c r="G223" i="1"/>
  <c r="H225" i="1"/>
  <c r="K226" i="1"/>
  <c r="AA180" i="1"/>
  <c r="T179" i="1"/>
  <c r="Y180" i="1"/>
  <c r="AA10" i="1"/>
  <c r="T9" i="1"/>
  <c r="AB30" i="1"/>
  <c r="Z30" i="1"/>
  <c r="K267" i="1"/>
  <c r="G264" i="1"/>
  <c r="L287" i="1"/>
  <c r="Y279" i="1"/>
  <c r="X279" i="1"/>
  <c r="L248" i="1"/>
  <c r="Z249" i="1"/>
  <c r="R264" i="1"/>
  <c r="R261" i="1" s="1"/>
  <c r="T256" i="1"/>
  <c r="AA257" i="1"/>
  <c r="Q241" i="1"/>
  <c r="X242" i="1"/>
  <c r="Z217" i="1"/>
  <c r="L216" i="1"/>
  <c r="L192" i="1"/>
  <c r="Z193" i="1"/>
  <c r="Y193" i="1"/>
  <c r="Z214" i="1"/>
  <c r="R214" i="1"/>
  <c r="R213" i="1" s="1"/>
  <c r="R212" i="1" s="1"/>
  <c r="R211" i="1" s="1"/>
  <c r="Y214" i="1"/>
  <c r="P214" i="1"/>
  <c r="P213" i="1" s="1"/>
  <c r="P212" i="1" s="1"/>
  <c r="P211" i="1" s="1"/>
  <c r="L213" i="1"/>
  <c r="X214" i="1"/>
  <c r="X164" i="1"/>
  <c r="Y230" i="1"/>
  <c r="T229" i="1"/>
  <c r="AA175" i="1"/>
  <c r="J246" i="1"/>
  <c r="J245" i="1" s="1"/>
  <c r="J114" i="1" s="1"/>
  <c r="K192" i="1"/>
  <c r="K172" i="1"/>
  <c r="G171" i="1"/>
  <c r="K171" i="1" s="1"/>
  <c r="Z164" i="1"/>
  <c r="X172" i="1"/>
  <c r="L152" i="1"/>
  <c r="Z153" i="1"/>
  <c r="T151" i="1"/>
  <c r="AA152" i="1"/>
  <c r="Y152" i="1"/>
  <c r="Y108" i="1"/>
  <c r="L106" i="1"/>
  <c r="Q147" i="1"/>
  <c r="X148" i="1"/>
  <c r="L39" i="1"/>
  <c r="Z39" i="1" s="1"/>
  <c r="Y40" i="1"/>
  <c r="W114" i="1"/>
  <c r="AA124" i="1"/>
  <c r="T123" i="1"/>
  <c r="Y124" i="1"/>
  <c r="Z102" i="1"/>
  <c r="Q39" i="1"/>
  <c r="X40" i="1"/>
  <c r="K98" i="1"/>
  <c r="J7" i="1"/>
  <c r="I119" i="1"/>
  <c r="K120" i="1"/>
  <c r="AA46" i="1"/>
  <c r="T45" i="1"/>
  <c r="AA11" i="1"/>
  <c r="AA30" i="1"/>
  <c r="V203" i="1"/>
  <c r="Z204" i="1"/>
  <c r="AA216" i="1"/>
  <c r="T215" i="1"/>
  <c r="Y216" i="1"/>
  <c r="Q143" i="1"/>
  <c r="X136" i="1"/>
  <c r="Q135" i="1"/>
  <c r="K62" i="1"/>
  <c r="G61" i="1"/>
  <c r="V38" i="1"/>
  <c r="Q89" i="1"/>
  <c r="X90" i="1"/>
  <c r="AB45" i="1"/>
  <c r="AA292" i="1"/>
  <c r="T291" i="1"/>
  <c r="Y292" i="1"/>
  <c r="AB292" i="1"/>
  <c r="Z280" i="1"/>
  <c r="K265" i="1"/>
  <c r="G262" i="1"/>
  <c r="Y202" i="1"/>
  <c r="P202" i="1"/>
  <c r="P201" i="1" s="1"/>
  <c r="P200" i="1" s="1"/>
  <c r="P199" i="1" s="1"/>
  <c r="P118" i="1" s="1"/>
  <c r="P117" i="1" s="1"/>
  <c r="X202" i="1"/>
  <c r="R202" i="1"/>
  <c r="R201" i="1" s="1"/>
  <c r="R200" i="1" s="1"/>
  <c r="R199" i="1" s="1"/>
  <c r="Z202" i="1"/>
  <c r="L201" i="1"/>
  <c r="Z235" i="1"/>
  <c r="V234" i="1"/>
  <c r="X152" i="1"/>
  <c r="Q151" i="1"/>
  <c r="L144" i="1"/>
  <c r="X144" i="1" s="1"/>
  <c r="Z145" i="1"/>
  <c r="P95" i="1"/>
  <c r="P94" i="1" s="1"/>
  <c r="P93" i="1" s="1"/>
  <c r="P89" i="1" s="1"/>
  <c r="AA132" i="1"/>
  <c r="T131" i="1"/>
  <c r="Y132" i="1"/>
  <c r="F295" i="1"/>
  <c r="J8" i="1"/>
  <c r="Y102" i="1"/>
  <c r="X102" i="1"/>
  <c r="G39" i="1"/>
  <c r="K40" i="1"/>
  <c r="R10" i="1"/>
  <c r="R9" i="1" s="1"/>
  <c r="L93" i="1"/>
  <c r="X94" i="1"/>
  <c r="AB276" i="1"/>
  <c r="V273" i="1"/>
  <c r="Y269" i="1"/>
  <c r="AA267" i="1"/>
  <c r="L291" i="1"/>
  <c r="AA276" i="1"/>
  <c r="L258" i="1"/>
  <c r="Y259" i="1"/>
  <c r="V246" i="1"/>
  <c r="Z281" i="1"/>
  <c r="Q246" i="1"/>
  <c r="L235" i="1"/>
  <c r="X220" i="1"/>
  <c r="Q219" i="1"/>
  <c r="X219" i="1" s="1"/>
  <c r="Y231" i="1"/>
  <c r="V224" i="1"/>
  <c r="AB225" i="1"/>
  <c r="G195" i="1"/>
  <c r="K195" i="1" s="1"/>
  <c r="K196" i="1"/>
  <c r="V159" i="1"/>
  <c r="Z160" i="1"/>
  <c r="Y236" i="1"/>
  <c r="AA236" i="1"/>
  <c r="T235" i="1"/>
  <c r="K164" i="1"/>
  <c r="G163" i="1"/>
  <c r="K163" i="1" s="1"/>
  <c r="V106" i="1"/>
  <c r="Z108" i="1"/>
  <c r="AA203" i="1"/>
  <c r="L140" i="1"/>
  <c r="Z141" i="1"/>
  <c r="Y153" i="1"/>
  <c r="X193" i="1"/>
  <c r="Y136" i="1"/>
  <c r="AA136" i="1"/>
  <c r="T135" i="1"/>
  <c r="Z94" i="1"/>
  <c r="Z74" i="1"/>
  <c r="Q159" i="1"/>
  <c r="T147" i="1"/>
  <c r="AA148" i="1"/>
  <c r="Y148" i="1"/>
  <c r="K156" i="1"/>
  <c r="G155" i="1"/>
  <c r="K155" i="1" s="1"/>
  <c r="Y22" i="1"/>
  <c r="L11" i="1"/>
  <c r="X11" i="1" s="1"/>
  <c r="Y12" i="1"/>
  <c r="X88" i="1"/>
  <c r="Q45" i="1"/>
  <c r="G106" i="1"/>
  <c r="K106" i="1" s="1"/>
  <c r="K108" i="1"/>
  <c r="L105" i="1"/>
  <c r="X105" i="1" s="1"/>
  <c r="R70" i="1"/>
  <c r="R62" i="1" s="1"/>
  <c r="Z22" i="1"/>
  <c r="W8" i="1"/>
  <c r="W295" i="1" s="1"/>
  <c r="X280" i="1"/>
  <c r="L275" i="1"/>
  <c r="Y275" i="1" s="1"/>
  <c r="T143" i="1"/>
  <c r="AA144" i="1"/>
  <c r="Z98" i="1"/>
  <c r="V7" i="1"/>
  <c r="O114" i="1"/>
  <c r="Z177" i="1"/>
  <c r="Y177" i="1"/>
  <c r="L176" i="1"/>
  <c r="T272" i="1"/>
  <c r="AA275" i="1"/>
  <c r="Z279" i="1"/>
  <c r="X291" i="1"/>
  <c r="L252" i="1"/>
  <c r="Z253" i="1"/>
  <c r="Z271" i="1"/>
  <c r="L276" i="1"/>
  <c r="X276" i="1" s="1"/>
  <c r="AB251" i="1"/>
  <c r="AA251" i="1"/>
  <c r="Z239" i="1"/>
  <c r="V199" i="1"/>
  <c r="AA208" i="1"/>
  <c r="T207" i="1"/>
  <c r="Y208" i="1"/>
  <c r="K258" i="1"/>
  <c r="G257" i="1"/>
  <c r="Z157" i="1"/>
  <c r="AA172" i="1"/>
  <c r="T171" i="1"/>
  <c r="Y172" i="1"/>
  <c r="AA164" i="1"/>
  <c r="Y164" i="1"/>
  <c r="T163" i="1"/>
  <c r="Z137" i="1"/>
  <c r="L136" i="1"/>
  <c r="Y239" i="1"/>
  <c r="Z227" i="1"/>
  <c r="L226" i="1"/>
  <c r="Y227" i="1"/>
  <c r="X227" i="1"/>
  <c r="X145" i="1"/>
  <c r="Z169" i="1"/>
  <c r="Y169" i="1"/>
  <c r="L168" i="1"/>
  <c r="X168" i="1" s="1"/>
  <c r="AA155" i="1"/>
  <c r="AB155" i="1"/>
  <c r="Y137" i="1"/>
  <c r="AB93" i="1"/>
  <c r="Z93" i="1"/>
  <c r="P74" i="1"/>
  <c r="P62" i="1" s="1"/>
  <c r="Z63" i="1"/>
  <c r="L62" i="1"/>
  <c r="Y62" i="1" s="1"/>
  <c r="Y63" i="1"/>
  <c r="Q167" i="1"/>
  <c r="Y74" i="1"/>
  <c r="G93" i="1"/>
  <c r="K94" i="1"/>
  <c r="Y105" i="1"/>
  <c r="X98" i="1"/>
  <c r="Q7" i="1"/>
  <c r="AA98" i="1"/>
  <c r="Z127" i="1"/>
  <c r="R118" i="1"/>
  <c r="R117" i="1" s="1"/>
  <c r="R114" i="1" s="1"/>
  <c r="X91" i="1"/>
  <c r="X31" i="1"/>
  <c r="P12" i="1"/>
  <c r="P11" i="1" s="1"/>
  <c r="P10" i="1" s="1"/>
  <c r="P9" i="1" s="1"/>
  <c r="T219" i="1"/>
  <c r="AA220" i="1"/>
  <c r="Y220" i="1"/>
  <c r="H8" i="1"/>
  <c r="K88" i="5" l="1"/>
  <c r="O56" i="5"/>
  <c r="K55" i="5"/>
  <c r="N56" i="5"/>
  <c r="H70" i="5"/>
  <c r="M71" i="5"/>
  <c r="N71" i="5"/>
  <c r="O64" i="5"/>
  <c r="N64" i="5"/>
  <c r="J76" i="5"/>
  <c r="O84" i="5"/>
  <c r="O10" i="5"/>
  <c r="K9" i="5"/>
  <c r="N10" i="5"/>
  <c r="J9" i="5"/>
  <c r="H77" i="5"/>
  <c r="M78" i="5"/>
  <c r="H44" i="5"/>
  <c r="M45" i="5"/>
  <c r="N45" i="5"/>
  <c r="J49" i="5"/>
  <c r="J98" i="5"/>
  <c r="H94" i="5"/>
  <c r="M95" i="5"/>
  <c r="N95" i="5"/>
  <c r="J104" i="5"/>
  <c r="M125" i="5"/>
  <c r="H124" i="5"/>
  <c r="N125" i="5"/>
  <c r="O60" i="5"/>
  <c r="K54" i="5"/>
  <c r="H112" i="5"/>
  <c r="N94" i="5"/>
  <c r="O94" i="5"/>
  <c r="H10" i="5"/>
  <c r="M10" i="5" s="1"/>
  <c r="H109" i="5"/>
  <c r="M110" i="5"/>
  <c r="N110" i="5"/>
  <c r="K105" i="5"/>
  <c r="O107" i="5"/>
  <c r="H84" i="5"/>
  <c r="N85" i="5"/>
  <c r="H100" i="5"/>
  <c r="N101" i="5"/>
  <c r="M101" i="5"/>
  <c r="N78" i="5"/>
  <c r="O78" i="5"/>
  <c r="K77" i="5"/>
  <c r="M85" i="5"/>
  <c r="O106" i="5"/>
  <c r="K104" i="5"/>
  <c r="J51" i="5"/>
  <c r="J89" i="5"/>
  <c r="O89" i="5" s="1"/>
  <c r="M90" i="5"/>
  <c r="M11" i="5"/>
  <c r="O126" i="5"/>
  <c r="N126" i="5"/>
  <c r="H56" i="5"/>
  <c r="M57" i="5"/>
  <c r="K68" i="5"/>
  <c r="O69" i="5"/>
  <c r="H60" i="5"/>
  <c r="M61" i="5"/>
  <c r="H113" i="5"/>
  <c r="M115" i="5"/>
  <c r="N115" i="5"/>
  <c r="O112" i="5"/>
  <c r="M114" i="5"/>
  <c r="I100" i="4"/>
  <c r="I92" i="4"/>
  <c r="I26" i="4"/>
  <c r="K58" i="4"/>
  <c r="J57" i="4"/>
  <c r="H98" i="4"/>
  <c r="I99" i="4"/>
  <c r="K99" i="4"/>
  <c r="K65" i="4"/>
  <c r="I65" i="4"/>
  <c r="H64" i="4"/>
  <c r="K13" i="4"/>
  <c r="I13" i="4"/>
  <c r="H12" i="4"/>
  <c r="I96" i="4"/>
  <c r="I66" i="4"/>
  <c r="K43" i="4"/>
  <c r="I43" i="4"/>
  <c r="H41" i="4"/>
  <c r="I87" i="4"/>
  <c r="H86" i="4"/>
  <c r="K87" i="4"/>
  <c r="I31" i="4"/>
  <c r="I18" i="4"/>
  <c r="H17" i="4"/>
  <c r="I17" i="4" s="1"/>
  <c r="I45" i="4"/>
  <c r="K53" i="4"/>
  <c r="I53" i="4"/>
  <c r="H52" i="4"/>
  <c r="H80" i="4"/>
  <c r="I81" i="4"/>
  <c r="K81" i="4"/>
  <c r="H90" i="4"/>
  <c r="I91" i="4"/>
  <c r="K91" i="4"/>
  <c r="I95" i="4"/>
  <c r="H94" i="4"/>
  <c r="K95" i="4"/>
  <c r="J11" i="4"/>
  <c r="I101" i="4"/>
  <c r="I93" i="4"/>
  <c r="I83" i="4"/>
  <c r="I73" i="4"/>
  <c r="I61" i="4"/>
  <c r="I48" i="4"/>
  <c r="I40" i="4"/>
  <c r="I37" i="4"/>
  <c r="I34" i="4"/>
  <c r="I29" i="4"/>
  <c r="I27" i="4"/>
  <c r="I24" i="4"/>
  <c r="I22" i="4"/>
  <c r="I16" i="4"/>
  <c r="I60" i="4"/>
  <c r="I33" i="4"/>
  <c r="I70" i="4"/>
  <c r="I39" i="4"/>
  <c r="I56" i="4"/>
  <c r="I71" i="4"/>
  <c r="I57" i="4"/>
  <c r="I72" i="4"/>
  <c r="I58" i="4"/>
  <c r="I59" i="4"/>
  <c r="I28" i="4"/>
  <c r="I32" i="4"/>
  <c r="I67" i="4"/>
  <c r="I89" i="4"/>
  <c r="I23" i="4"/>
  <c r="I20" i="4"/>
  <c r="I97" i="4"/>
  <c r="I25" i="4"/>
  <c r="I36" i="4"/>
  <c r="I46" i="4"/>
  <c r="I47" i="4"/>
  <c r="I38" i="4"/>
  <c r="I77" i="4"/>
  <c r="I15" i="4"/>
  <c r="I55" i="4"/>
  <c r="I35" i="4"/>
  <c r="K42" i="4"/>
  <c r="I42" i="4"/>
  <c r="K70" i="4"/>
  <c r="J69" i="4"/>
  <c r="I30" i="4"/>
  <c r="I44" i="4"/>
  <c r="I14" i="4"/>
  <c r="I19" i="4"/>
  <c r="I75" i="4"/>
  <c r="H74" i="4"/>
  <c r="K75" i="4"/>
  <c r="I54" i="4"/>
  <c r="I82" i="4"/>
  <c r="J78" i="4"/>
  <c r="I13" i="3"/>
  <c r="H12" i="3"/>
  <c r="K13" i="3"/>
  <c r="H42" i="3"/>
  <c r="I44" i="3"/>
  <c r="K44" i="3"/>
  <c r="H17" i="3"/>
  <c r="I17" i="3" s="1"/>
  <c r="I18" i="3"/>
  <c r="K43" i="3"/>
  <c r="H41" i="3"/>
  <c r="I43" i="3"/>
  <c r="I94" i="3"/>
  <c r="K94" i="3"/>
  <c r="K17" i="3"/>
  <c r="J11" i="3"/>
  <c r="I87" i="3"/>
  <c r="H86" i="3"/>
  <c r="K87" i="3"/>
  <c r="H90" i="3"/>
  <c r="I91" i="3"/>
  <c r="K91" i="3"/>
  <c r="I74" i="3"/>
  <c r="K74" i="3"/>
  <c r="I30" i="3"/>
  <c r="K30" i="3"/>
  <c r="H70" i="3"/>
  <c r="I71" i="3"/>
  <c r="K71" i="3"/>
  <c r="K18" i="3"/>
  <c r="H80" i="3"/>
  <c r="I81" i="3"/>
  <c r="K81" i="3"/>
  <c r="H98" i="3"/>
  <c r="I99" i="3"/>
  <c r="K99" i="3"/>
  <c r="H58" i="3"/>
  <c r="I59" i="3"/>
  <c r="K59" i="3"/>
  <c r="J84" i="3"/>
  <c r="K63" i="3"/>
  <c r="I63" i="3"/>
  <c r="H62" i="3"/>
  <c r="J68" i="3"/>
  <c r="I51" i="3"/>
  <c r="H50" i="3"/>
  <c r="K51" i="3"/>
  <c r="I20" i="3"/>
  <c r="I77" i="3"/>
  <c r="I15" i="3"/>
  <c r="I36" i="3"/>
  <c r="I25" i="3"/>
  <c r="I65" i="3"/>
  <c r="I47" i="3"/>
  <c r="I35" i="3"/>
  <c r="I97" i="3"/>
  <c r="I29" i="3"/>
  <c r="I40" i="3"/>
  <c r="I83" i="3"/>
  <c r="I37" i="3"/>
  <c r="I96" i="3"/>
  <c r="I27" i="3"/>
  <c r="I16" i="3"/>
  <c r="I66" i="3"/>
  <c r="I19" i="3"/>
  <c r="I76" i="3"/>
  <c r="I93" i="3"/>
  <c r="I31" i="3"/>
  <c r="I24" i="3"/>
  <c r="I23" i="3"/>
  <c r="I32" i="3"/>
  <c r="I73" i="3"/>
  <c r="I28" i="3"/>
  <c r="I61" i="3"/>
  <c r="I54" i="3"/>
  <c r="I38" i="3"/>
  <c r="I101" i="3"/>
  <c r="I22" i="3"/>
  <c r="I48" i="3"/>
  <c r="I34" i="3"/>
  <c r="I55" i="3"/>
  <c r="I53" i="3"/>
  <c r="I89" i="3"/>
  <c r="I67" i="3"/>
  <c r="H60" i="2"/>
  <c r="N90" i="2"/>
  <c r="K89" i="2"/>
  <c r="N94" i="2"/>
  <c r="O94" i="2"/>
  <c r="N53" i="2"/>
  <c r="J106" i="2"/>
  <c r="H78" i="2"/>
  <c r="N61" i="2"/>
  <c r="M61" i="2"/>
  <c r="N78" i="2"/>
  <c r="K77" i="2"/>
  <c r="O78" i="2"/>
  <c r="M10" i="2"/>
  <c r="J9" i="2"/>
  <c r="M94" i="2"/>
  <c r="H124" i="2"/>
  <c r="M125" i="2"/>
  <c r="O107" i="2"/>
  <c r="K105" i="2"/>
  <c r="J55" i="2"/>
  <c r="M56" i="2"/>
  <c r="O56" i="2"/>
  <c r="L125" i="2"/>
  <c r="L124" i="2" s="1"/>
  <c r="L123" i="2" s="1"/>
  <c r="L122" i="2" s="1"/>
  <c r="N125" i="2"/>
  <c r="K124" i="2"/>
  <c r="H98" i="2"/>
  <c r="N99" i="2"/>
  <c r="J98" i="2"/>
  <c r="M98" i="2" s="1"/>
  <c r="M99" i="2"/>
  <c r="H10" i="2"/>
  <c r="N11" i="2"/>
  <c r="J107" i="2"/>
  <c r="H84" i="2"/>
  <c r="M85" i="2"/>
  <c r="N85" i="2"/>
  <c r="O126" i="2"/>
  <c r="N126" i="2"/>
  <c r="H109" i="2"/>
  <c r="M110" i="2"/>
  <c r="J77" i="2"/>
  <c r="M78" i="2"/>
  <c r="K76" i="2"/>
  <c r="O84" i="2"/>
  <c r="H90" i="2"/>
  <c r="N79" i="2"/>
  <c r="N69" i="2"/>
  <c r="O69" i="2"/>
  <c r="K68" i="2"/>
  <c r="J89" i="2"/>
  <c r="M90" i="2"/>
  <c r="J54" i="2"/>
  <c r="M60" i="2"/>
  <c r="M11" i="2"/>
  <c r="N24" i="2"/>
  <c r="O112" i="2"/>
  <c r="K111" i="2"/>
  <c r="N112" i="2"/>
  <c r="H113" i="2"/>
  <c r="N115" i="2"/>
  <c r="H112" i="2"/>
  <c r="M114" i="2"/>
  <c r="O60" i="2"/>
  <c r="K54" i="2"/>
  <c r="N60" i="2"/>
  <c r="O113" i="2"/>
  <c r="K8" i="2"/>
  <c r="P114" i="1"/>
  <c r="V261" i="1"/>
  <c r="AA7" i="1"/>
  <c r="Y144" i="1"/>
  <c r="AA147" i="1"/>
  <c r="Y147" i="1"/>
  <c r="AA135" i="1"/>
  <c r="L139" i="1"/>
  <c r="Z140" i="1"/>
  <c r="Z159" i="1"/>
  <c r="V118" i="1"/>
  <c r="L234" i="1"/>
  <c r="V245" i="1"/>
  <c r="Z291" i="1"/>
  <c r="Z276" i="1"/>
  <c r="Y93" i="1"/>
  <c r="X93" i="1"/>
  <c r="K262" i="1"/>
  <c r="G115" i="1"/>
  <c r="K115" i="1" s="1"/>
  <c r="AA45" i="1"/>
  <c r="T38" i="1"/>
  <c r="AA179" i="1"/>
  <c r="Y179" i="1"/>
  <c r="T246" i="1"/>
  <c r="Y247" i="1"/>
  <c r="Z275" i="1"/>
  <c r="K123" i="1"/>
  <c r="G118" i="1"/>
  <c r="AB89" i="1"/>
  <c r="X10" i="1"/>
  <c r="Q9" i="1"/>
  <c r="L183" i="1"/>
  <c r="Y184" i="1"/>
  <c r="X184" i="1"/>
  <c r="Z184" i="1"/>
  <c r="X257" i="1"/>
  <c r="Q256" i="1"/>
  <c r="Q266" i="1"/>
  <c r="L175" i="1"/>
  <c r="Y176" i="1"/>
  <c r="Z176" i="1"/>
  <c r="X176" i="1"/>
  <c r="L257" i="1"/>
  <c r="Y258" i="1"/>
  <c r="J295" i="1"/>
  <c r="K7" i="1"/>
  <c r="L7" i="1" s="1"/>
  <c r="L119" i="1"/>
  <c r="Y120" i="1"/>
  <c r="X120" i="1"/>
  <c r="Z120" i="1"/>
  <c r="X127" i="1"/>
  <c r="Y90" i="1"/>
  <c r="L89" i="1"/>
  <c r="Z89" i="1" s="1"/>
  <c r="L267" i="1"/>
  <c r="Y268" i="1"/>
  <c r="X268" i="1"/>
  <c r="Z268" i="1"/>
  <c r="AA219" i="1"/>
  <c r="Y219" i="1"/>
  <c r="Z106" i="1"/>
  <c r="L200" i="1"/>
  <c r="Y201" i="1"/>
  <c r="X201" i="1"/>
  <c r="Z201" i="1"/>
  <c r="Y291" i="1"/>
  <c r="AA291" i="1"/>
  <c r="AB291" i="1"/>
  <c r="Y39" i="1"/>
  <c r="AA151" i="1"/>
  <c r="L191" i="1"/>
  <c r="X192" i="1"/>
  <c r="Y192" i="1"/>
  <c r="Z192" i="1"/>
  <c r="X241" i="1"/>
  <c r="AA241" i="1"/>
  <c r="Y287" i="1"/>
  <c r="AB287" i="1"/>
  <c r="Z287" i="1"/>
  <c r="K247" i="1"/>
  <c r="G246" i="1"/>
  <c r="T224" i="1"/>
  <c r="X139" i="1"/>
  <c r="AA127" i="1"/>
  <c r="Y127" i="1"/>
  <c r="Z90" i="1"/>
  <c r="L159" i="1"/>
  <c r="Y160" i="1"/>
  <c r="Z241" i="1"/>
  <c r="Y241" i="1"/>
  <c r="X258" i="1"/>
  <c r="AA271" i="1"/>
  <c r="Y271" i="1"/>
  <c r="L135" i="1"/>
  <c r="Z136" i="1"/>
  <c r="AA143" i="1"/>
  <c r="X160" i="1"/>
  <c r="AA167" i="1"/>
  <c r="Q245" i="1"/>
  <c r="AB273" i="1"/>
  <c r="V266" i="1"/>
  <c r="AA131" i="1"/>
  <c r="Y131" i="1"/>
  <c r="X62" i="1"/>
  <c r="AB38" i="1"/>
  <c r="Q38" i="1"/>
  <c r="X39" i="1"/>
  <c r="L151" i="1"/>
  <c r="Y151" i="1" s="1"/>
  <c r="Z152" i="1"/>
  <c r="L215" i="1"/>
  <c r="X216" i="1"/>
  <c r="Z216" i="1"/>
  <c r="L247" i="1"/>
  <c r="X248" i="1"/>
  <c r="Z248" i="1"/>
  <c r="X287" i="1"/>
  <c r="T8" i="1"/>
  <c r="Y248" i="1"/>
  <c r="AA139" i="1"/>
  <c r="Y139" i="1"/>
  <c r="Z258" i="1"/>
  <c r="G9" i="1"/>
  <c r="K10" i="1"/>
  <c r="AB211" i="1"/>
  <c r="AA273" i="1"/>
  <c r="G89" i="1"/>
  <c r="K89" i="1" s="1"/>
  <c r="K93" i="1"/>
  <c r="AB224" i="1"/>
  <c r="V223" i="1"/>
  <c r="K39" i="1"/>
  <c r="X135" i="1"/>
  <c r="Q118" i="1"/>
  <c r="Y106" i="1"/>
  <c r="X106" i="1"/>
  <c r="Z179" i="1"/>
  <c r="X179" i="1"/>
  <c r="X234" i="1"/>
  <c r="Q233" i="1"/>
  <c r="K257" i="1"/>
  <c r="G256" i="1"/>
  <c r="L273" i="1"/>
  <c r="Z273" i="1" s="1"/>
  <c r="Y276" i="1"/>
  <c r="Y11" i="1"/>
  <c r="L10" i="1"/>
  <c r="Z11" i="1"/>
  <c r="L143" i="1"/>
  <c r="Z144" i="1"/>
  <c r="X89" i="1"/>
  <c r="AA89" i="1"/>
  <c r="AA123" i="1"/>
  <c r="Y123" i="1"/>
  <c r="T118" i="1"/>
  <c r="X163" i="1"/>
  <c r="V265" i="1"/>
  <c r="L167" i="1"/>
  <c r="Y168" i="1"/>
  <c r="Z168" i="1"/>
  <c r="AA171" i="1"/>
  <c r="Y171" i="1"/>
  <c r="Y207" i="1"/>
  <c r="AA207" i="1"/>
  <c r="L272" i="1"/>
  <c r="X275" i="1"/>
  <c r="X159" i="1"/>
  <c r="T234" i="1"/>
  <c r="AB234" i="1" s="1"/>
  <c r="Y235" i="1"/>
  <c r="AA235" i="1"/>
  <c r="T264" i="1"/>
  <c r="AB264" i="1" s="1"/>
  <c r="K61" i="1"/>
  <c r="L61" i="1" s="1"/>
  <c r="G58" i="1"/>
  <c r="AA256" i="1"/>
  <c r="T255" i="1"/>
  <c r="G261" i="1"/>
  <c r="K261" i="1" s="1"/>
  <c r="K264" i="1"/>
  <c r="L229" i="1"/>
  <c r="Z230" i="1"/>
  <c r="X230" i="1"/>
  <c r="Z171" i="1"/>
  <c r="X171" i="1"/>
  <c r="Z257" i="1"/>
  <c r="V256" i="1"/>
  <c r="Q262" i="1"/>
  <c r="L147" i="1"/>
  <c r="X147" i="1" s="1"/>
  <c r="Z148" i="1"/>
  <c r="Z62" i="1"/>
  <c r="AA211" i="1"/>
  <c r="T263" i="1"/>
  <c r="AA266" i="1"/>
  <c r="AA163" i="1"/>
  <c r="Y163" i="1"/>
  <c r="L155" i="1"/>
  <c r="Z156" i="1"/>
  <c r="Y156" i="1"/>
  <c r="X156" i="1"/>
  <c r="L187" i="1"/>
  <c r="Y188" i="1"/>
  <c r="X188" i="1"/>
  <c r="Z188" i="1"/>
  <c r="X226" i="1"/>
  <c r="L225" i="1"/>
  <c r="Z226" i="1"/>
  <c r="Y226" i="1"/>
  <c r="Z252" i="1"/>
  <c r="L251" i="1"/>
  <c r="X252" i="1"/>
  <c r="Y252" i="1"/>
  <c r="AA272" i="1"/>
  <c r="T265" i="1"/>
  <c r="Y272" i="1"/>
  <c r="Z7" i="1"/>
  <c r="V233" i="1"/>
  <c r="Z234" i="1"/>
  <c r="AA215" i="1"/>
  <c r="I118" i="1"/>
  <c r="I117" i="1" s="1"/>
  <c r="I114" i="1" s="1"/>
  <c r="I295" i="1" s="1"/>
  <c r="K119" i="1"/>
  <c r="AA159" i="1"/>
  <c r="L212" i="1"/>
  <c r="Y213" i="1"/>
  <c r="X213" i="1"/>
  <c r="Z213" i="1"/>
  <c r="K225" i="1"/>
  <c r="H224" i="1"/>
  <c r="X271" i="1"/>
  <c r="K233" i="1"/>
  <c r="G116" i="1"/>
  <c r="K116" i="1" s="1"/>
  <c r="X235" i="1"/>
  <c r="Z105" i="1"/>
  <c r="L203" i="1"/>
  <c r="Z203" i="1" s="1"/>
  <c r="X204" i="1"/>
  <c r="Y204" i="1"/>
  <c r="AB9" i="1"/>
  <c r="V8" i="1"/>
  <c r="H54" i="5" l="1"/>
  <c r="M60" i="5"/>
  <c r="H108" i="5"/>
  <c r="M109" i="5"/>
  <c r="N109" i="5"/>
  <c r="N44" i="5"/>
  <c r="M44" i="5"/>
  <c r="H99" i="5"/>
  <c r="N100" i="5"/>
  <c r="M100" i="5"/>
  <c r="O9" i="5"/>
  <c r="K8" i="5"/>
  <c r="H107" i="5"/>
  <c r="M113" i="5"/>
  <c r="N113" i="5"/>
  <c r="O104" i="5"/>
  <c r="O88" i="5"/>
  <c r="N112" i="5"/>
  <c r="K52" i="5"/>
  <c r="O54" i="5"/>
  <c r="N54" i="5"/>
  <c r="H89" i="5"/>
  <c r="M94" i="5"/>
  <c r="J74" i="5"/>
  <c r="O76" i="5"/>
  <c r="O77" i="5"/>
  <c r="N77" i="5"/>
  <c r="K75" i="5"/>
  <c r="O105" i="5"/>
  <c r="O55" i="5"/>
  <c r="K53" i="5"/>
  <c r="O68" i="5"/>
  <c r="H9" i="5"/>
  <c r="M124" i="5"/>
  <c r="H123" i="5"/>
  <c r="N124" i="5"/>
  <c r="N60" i="5"/>
  <c r="H75" i="5"/>
  <c r="M77" i="5"/>
  <c r="H55" i="5"/>
  <c r="M56" i="5"/>
  <c r="J88" i="5"/>
  <c r="H76" i="5"/>
  <c r="M76" i="5" s="1"/>
  <c r="N84" i="5"/>
  <c r="M112" i="5"/>
  <c r="M9" i="5"/>
  <c r="J8" i="5"/>
  <c r="M84" i="5"/>
  <c r="H69" i="5"/>
  <c r="M70" i="5"/>
  <c r="N70" i="5"/>
  <c r="H79" i="4"/>
  <c r="I80" i="4"/>
  <c r="K80" i="4"/>
  <c r="K52" i="4"/>
  <c r="I52" i="4"/>
  <c r="H51" i="4"/>
  <c r="I98" i="4"/>
  <c r="K98" i="4"/>
  <c r="H69" i="4"/>
  <c r="I74" i="4"/>
  <c r="K74" i="4"/>
  <c r="K41" i="4"/>
  <c r="I41" i="4"/>
  <c r="H9" i="4"/>
  <c r="J10" i="4"/>
  <c r="K64" i="4"/>
  <c r="I64" i="4"/>
  <c r="H63" i="4"/>
  <c r="K57" i="4"/>
  <c r="J56" i="4"/>
  <c r="I86" i="4"/>
  <c r="H85" i="4"/>
  <c r="K86" i="4"/>
  <c r="I94" i="4"/>
  <c r="K94" i="4"/>
  <c r="K12" i="4"/>
  <c r="I12" i="4"/>
  <c r="H11" i="4"/>
  <c r="J68" i="4"/>
  <c r="K17" i="4"/>
  <c r="I90" i="4"/>
  <c r="K90" i="4"/>
  <c r="I98" i="3"/>
  <c r="K98" i="3"/>
  <c r="J10" i="3"/>
  <c r="K42" i="3"/>
  <c r="I42" i="3"/>
  <c r="K62" i="3"/>
  <c r="I62" i="3"/>
  <c r="I90" i="3"/>
  <c r="K90" i="3"/>
  <c r="H69" i="3"/>
  <c r="I70" i="3"/>
  <c r="K70" i="3"/>
  <c r="K41" i="3"/>
  <c r="H9" i="3"/>
  <c r="I41" i="3"/>
  <c r="H57" i="3"/>
  <c r="I58" i="3"/>
  <c r="K58" i="3"/>
  <c r="H79" i="3"/>
  <c r="I80" i="3"/>
  <c r="K80" i="3"/>
  <c r="I12" i="3"/>
  <c r="H11" i="3"/>
  <c r="K11" i="3" s="1"/>
  <c r="K12" i="3"/>
  <c r="J49" i="3"/>
  <c r="I50" i="3"/>
  <c r="K50" i="3"/>
  <c r="I86" i="3"/>
  <c r="H85" i="3"/>
  <c r="K86" i="3"/>
  <c r="H76" i="2"/>
  <c r="M84" i="2"/>
  <c r="K123" i="2"/>
  <c r="N124" i="2"/>
  <c r="J104" i="2"/>
  <c r="K74" i="2"/>
  <c r="O76" i="2"/>
  <c r="N76" i="2"/>
  <c r="N84" i="2"/>
  <c r="M9" i="2"/>
  <c r="J8" i="2"/>
  <c r="J52" i="2"/>
  <c r="M54" i="2"/>
  <c r="M107" i="2"/>
  <c r="J105" i="2"/>
  <c r="O9" i="2"/>
  <c r="N111" i="2"/>
  <c r="L111" i="2"/>
  <c r="L110" i="2" s="1"/>
  <c r="L109" i="2" s="1"/>
  <c r="L108" i="2" s="1"/>
  <c r="L106" i="2" s="1"/>
  <c r="L104" i="2" s="1"/>
  <c r="L50" i="2" s="1"/>
  <c r="L130" i="2" s="1"/>
  <c r="O111" i="2"/>
  <c r="K110" i="2"/>
  <c r="J75" i="2"/>
  <c r="N98" i="2"/>
  <c r="H123" i="2"/>
  <c r="M124" i="2"/>
  <c r="N68" i="2"/>
  <c r="O68" i="2"/>
  <c r="K52" i="2"/>
  <c r="O54" i="2"/>
  <c r="H107" i="2"/>
  <c r="N113" i="2"/>
  <c r="H108" i="2"/>
  <c r="M109" i="2"/>
  <c r="M113" i="2"/>
  <c r="N89" i="2"/>
  <c r="K88" i="2"/>
  <c r="O89" i="2"/>
  <c r="O8" i="2"/>
  <c r="M112" i="2"/>
  <c r="J88" i="2"/>
  <c r="M89" i="2"/>
  <c r="H89" i="2"/>
  <c r="H9" i="2"/>
  <c r="N10" i="2"/>
  <c r="M55" i="2"/>
  <c r="J53" i="2"/>
  <c r="O55" i="2"/>
  <c r="O77" i="2"/>
  <c r="K75" i="2"/>
  <c r="H77" i="2"/>
  <c r="H54" i="2"/>
  <c r="AA118" i="1"/>
  <c r="T117" i="1"/>
  <c r="Z135" i="1"/>
  <c r="Y200" i="1"/>
  <c r="L199" i="1"/>
  <c r="X200" i="1"/>
  <c r="Z200" i="1"/>
  <c r="L256" i="1"/>
  <c r="Y257" i="1"/>
  <c r="Z175" i="1"/>
  <c r="Y175" i="1"/>
  <c r="X175" i="1"/>
  <c r="AA246" i="1"/>
  <c r="T245" i="1"/>
  <c r="AB246" i="1"/>
  <c r="Z251" i="1"/>
  <c r="Y251" i="1"/>
  <c r="X251" i="1"/>
  <c r="AA264" i="1"/>
  <c r="T261" i="1"/>
  <c r="Y264" i="1"/>
  <c r="G245" i="1"/>
  <c r="K245" i="1" s="1"/>
  <c r="K246" i="1"/>
  <c r="Y191" i="1"/>
  <c r="Z191" i="1"/>
  <c r="X191" i="1"/>
  <c r="AA265" i="1"/>
  <c r="T262" i="1"/>
  <c r="Z215" i="1"/>
  <c r="X215" i="1"/>
  <c r="Z155" i="1"/>
  <c r="X155" i="1"/>
  <c r="Y155" i="1"/>
  <c r="Z147" i="1"/>
  <c r="K58" i="1"/>
  <c r="G46" i="1"/>
  <c r="AA234" i="1"/>
  <c r="T233" i="1"/>
  <c r="Y234" i="1"/>
  <c r="Z167" i="1"/>
  <c r="Y167" i="1"/>
  <c r="Z143" i="1"/>
  <c r="L266" i="1"/>
  <c r="Z266" i="1" s="1"/>
  <c r="Y273" i="1"/>
  <c r="Q117" i="1"/>
  <c r="L246" i="1"/>
  <c r="X247" i="1"/>
  <c r="Z247" i="1"/>
  <c r="AB266" i="1"/>
  <c r="V263" i="1"/>
  <c r="L118" i="1"/>
  <c r="X118" i="1" s="1"/>
  <c r="Z119" i="1"/>
  <c r="Y119" i="1"/>
  <c r="X119" i="1"/>
  <c r="Q263" i="1"/>
  <c r="X143" i="1"/>
  <c r="Z139" i="1"/>
  <c r="X167" i="1"/>
  <c r="H223" i="1"/>
  <c r="K224" i="1"/>
  <c r="Z256" i="1"/>
  <c r="V255" i="1"/>
  <c r="L265" i="1"/>
  <c r="Y265" i="1" s="1"/>
  <c r="X272" i="1"/>
  <c r="Y89" i="1"/>
  <c r="Q8" i="1"/>
  <c r="Z233" i="1"/>
  <c r="AB233" i="1"/>
  <c r="X229" i="1"/>
  <c r="Z229" i="1"/>
  <c r="X233" i="1"/>
  <c r="Q116" i="1"/>
  <c r="Y229" i="1"/>
  <c r="Y215" i="1"/>
  <c r="L224" i="1"/>
  <c r="X225" i="1"/>
  <c r="Z225" i="1"/>
  <c r="Y225" i="1"/>
  <c r="Q115" i="1"/>
  <c r="Z61" i="1"/>
  <c r="R61" i="1"/>
  <c r="R58" i="1" s="1"/>
  <c r="R46" i="1" s="1"/>
  <c r="R45" i="1" s="1"/>
  <c r="R38" i="1" s="1"/>
  <c r="R8" i="1" s="1"/>
  <c r="R295" i="1" s="1"/>
  <c r="X61" i="1"/>
  <c r="P61" i="1"/>
  <c r="P58" i="1" s="1"/>
  <c r="P46" i="1" s="1"/>
  <c r="P45" i="1" s="1"/>
  <c r="P38" i="1" s="1"/>
  <c r="P8" i="1" s="1"/>
  <c r="P295" i="1" s="1"/>
  <c r="Y61" i="1"/>
  <c r="L58" i="1"/>
  <c r="Z272" i="1"/>
  <c r="K9" i="1"/>
  <c r="AA8" i="1"/>
  <c r="Y143" i="1"/>
  <c r="X273" i="1"/>
  <c r="K118" i="1"/>
  <c r="G117" i="1"/>
  <c r="L233" i="1"/>
  <c r="Y135" i="1"/>
  <c r="AB245" i="1"/>
  <c r="AB8" i="1"/>
  <c r="Y203" i="1"/>
  <c r="X203" i="1"/>
  <c r="L211" i="1"/>
  <c r="X212" i="1"/>
  <c r="Y212" i="1"/>
  <c r="Z212" i="1"/>
  <c r="Y187" i="1"/>
  <c r="Z187" i="1"/>
  <c r="X187" i="1"/>
  <c r="AA255" i="1"/>
  <c r="Z265" i="1"/>
  <c r="V262" i="1"/>
  <c r="L9" i="1"/>
  <c r="Z10" i="1"/>
  <c r="Y10" i="1"/>
  <c r="G255" i="1"/>
  <c r="K255" i="1" s="1"/>
  <c r="K256" i="1"/>
  <c r="AA9" i="1"/>
  <c r="Z151" i="1"/>
  <c r="X151" i="1"/>
  <c r="Y159" i="1"/>
  <c r="T223" i="1"/>
  <c r="AA224" i="1"/>
  <c r="L264" i="1"/>
  <c r="Z267" i="1"/>
  <c r="X267" i="1"/>
  <c r="Y267" i="1"/>
  <c r="Y7" i="1"/>
  <c r="X256" i="1"/>
  <c r="Q255" i="1"/>
  <c r="Z183" i="1"/>
  <c r="X183" i="1"/>
  <c r="Y183" i="1"/>
  <c r="AA38" i="1"/>
  <c r="V117" i="1"/>
  <c r="AB118" i="1"/>
  <c r="X7" i="1"/>
  <c r="H122" i="5" l="1"/>
  <c r="N123" i="5"/>
  <c r="M123" i="5"/>
  <c r="O75" i="5"/>
  <c r="N75" i="5"/>
  <c r="K51" i="5"/>
  <c r="O53" i="5"/>
  <c r="K50" i="5"/>
  <c r="H51" i="5"/>
  <c r="M75" i="5"/>
  <c r="H68" i="5"/>
  <c r="M69" i="5"/>
  <c r="N69" i="5"/>
  <c r="N8" i="5"/>
  <c r="O8" i="5"/>
  <c r="H98" i="5"/>
  <c r="N99" i="5"/>
  <c r="M99" i="5"/>
  <c r="H52" i="5"/>
  <c r="M54" i="5"/>
  <c r="M8" i="5"/>
  <c r="H53" i="5"/>
  <c r="M55" i="5"/>
  <c r="H106" i="5"/>
  <c r="M108" i="5"/>
  <c r="N108" i="5"/>
  <c r="H74" i="5"/>
  <c r="N76" i="5"/>
  <c r="H88" i="5"/>
  <c r="N89" i="5"/>
  <c r="M89" i="5"/>
  <c r="M88" i="5"/>
  <c r="H8" i="5"/>
  <c r="N55" i="5"/>
  <c r="H105" i="5"/>
  <c r="M107" i="5"/>
  <c r="N107" i="5"/>
  <c r="J50" i="5"/>
  <c r="O74" i="5"/>
  <c r="O52" i="5"/>
  <c r="K49" i="5"/>
  <c r="N9" i="5"/>
  <c r="I85" i="4"/>
  <c r="H84" i="4"/>
  <c r="K85" i="4"/>
  <c r="J49" i="4"/>
  <c r="K56" i="4"/>
  <c r="H68" i="4"/>
  <c r="I68" i="4" s="1"/>
  <c r="I69" i="4"/>
  <c r="K9" i="4"/>
  <c r="I9" i="4"/>
  <c r="I11" i="4"/>
  <c r="H10" i="4"/>
  <c r="I10" i="4" s="1"/>
  <c r="K10" i="4"/>
  <c r="K11" i="4"/>
  <c r="K63" i="4"/>
  <c r="I63" i="4"/>
  <c r="H62" i="4"/>
  <c r="K69" i="4"/>
  <c r="K51" i="4"/>
  <c r="I51" i="4"/>
  <c r="H50" i="4"/>
  <c r="H78" i="4"/>
  <c r="I79" i="4"/>
  <c r="K79" i="4"/>
  <c r="I9" i="3"/>
  <c r="K9" i="3"/>
  <c r="H78" i="3"/>
  <c r="I79" i="3"/>
  <c r="K79" i="3"/>
  <c r="I85" i="3"/>
  <c r="H84" i="3"/>
  <c r="K85" i="3"/>
  <c r="I11" i="3"/>
  <c r="H10" i="3"/>
  <c r="I10" i="3" s="1"/>
  <c r="J102" i="3"/>
  <c r="K102" i="3" s="1"/>
  <c r="H56" i="3"/>
  <c r="I57" i="3"/>
  <c r="K57" i="3"/>
  <c r="H68" i="3"/>
  <c r="I69" i="3"/>
  <c r="K69" i="3"/>
  <c r="M108" i="2"/>
  <c r="N52" i="2"/>
  <c r="K49" i="2"/>
  <c r="O52" i="2"/>
  <c r="M105" i="2"/>
  <c r="N75" i="2"/>
  <c r="K51" i="2"/>
  <c r="O75" i="2"/>
  <c r="H122" i="2"/>
  <c r="M123" i="2"/>
  <c r="N123" i="2"/>
  <c r="K122" i="2"/>
  <c r="N122" i="2" s="1"/>
  <c r="H52" i="2"/>
  <c r="H8" i="2"/>
  <c r="N9" i="2"/>
  <c r="H105" i="2"/>
  <c r="N107" i="2"/>
  <c r="M52" i="2"/>
  <c r="J49" i="2"/>
  <c r="O74" i="2"/>
  <c r="N74" i="2"/>
  <c r="H74" i="2"/>
  <c r="M76" i="2"/>
  <c r="M53" i="2"/>
  <c r="J50" i="2"/>
  <c r="O53" i="2"/>
  <c r="J51" i="2"/>
  <c r="H75" i="2"/>
  <c r="M77" i="2"/>
  <c r="N88" i="2"/>
  <c r="O88" i="2"/>
  <c r="O105" i="2"/>
  <c r="O110" i="2"/>
  <c r="K109" i="2"/>
  <c r="N110" i="2"/>
  <c r="N77" i="2"/>
  <c r="H88" i="2"/>
  <c r="N54" i="2"/>
  <c r="M8" i="2"/>
  <c r="Z9" i="1"/>
  <c r="Y9" i="1"/>
  <c r="L223" i="1"/>
  <c r="X224" i="1"/>
  <c r="Z224" i="1"/>
  <c r="H114" i="1"/>
  <c r="H295" i="1" s="1"/>
  <c r="K223" i="1"/>
  <c r="X263" i="1"/>
  <c r="AA261" i="1"/>
  <c r="AA117" i="1"/>
  <c r="T114" i="1"/>
  <c r="X9" i="1"/>
  <c r="AB261" i="1"/>
  <c r="L245" i="1"/>
  <c r="Z246" i="1"/>
  <c r="X246" i="1"/>
  <c r="Y246" i="1"/>
  <c r="Z255" i="1"/>
  <c r="Q114" i="1"/>
  <c r="AA262" i="1"/>
  <c r="T115" i="1"/>
  <c r="Y245" i="1"/>
  <c r="AA245" i="1"/>
  <c r="AB117" i="1"/>
  <c r="V114" i="1"/>
  <c r="AA223" i="1"/>
  <c r="Y223" i="1"/>
  <c r="G45" i="1"/>
  <c r="K46" i="1"/>
  <c r="AA263" i="1"/>
  <c r="L117" i="1"/>
  <c r="Y117" i="1" s="1"/>
  <c r="L263" i="1"/>
  <c r="Y266" i="1"/>
  <c r="L261" i="1"/>
  <c r="X264" i="1"/>
  <c r="Z264" i="1"/>
  <c r="V115" i="1"/>
  <c r="X211" i="1"/>
  <c r="Y211" i="1"/>
  <c r="Z211" i="1"/>
  <c r="K117" i="1"/>
  <c r="G114" i="1"/>
  <c r="K114" i="1" s="1"/>
  <c r="Z118" i="1"/>
  <c r="L262" i="1"/>
  <c r="Z262" i="1" s="1"/>
  <c r="X265" i="1"/>
  <c r="X266" i="1"/>
  <c r="Z263" i="1"/>
  <c r="AB263" i="1"/>
  <c r="Y233" i="1"/>
  <c r="AA233" i="1"/>
  <c r="T116" i="1"/>
  <c r="X199" i="1"/>
  <c r="Y199" i="1"/>
  <c r="Z199" i="1"/>
  <c r="Q295" i="1"/>
  <c r="Y118" i="1"/>
  <c r="X255" i="1"/>
  <c r="Y224" i="1"/>
  <c r="L116" i="1"/>
  <c r="L46" i="1"/>
  <c r="Z58" i="1"/>
  <c r="X58" i="1"/>
  <c r="Y58" i="1"/>
  <c r="AB223" i="1"/>
  <c r="V116" i="1"/>
  <c r="L255" i="1"/>
  <c r="Y256" i="1"/>
  <c r="N74" i="5" l="1"/>
  <c r="H49" i="5"/>
  <c r="M52" i="5"/>
  <c r="H130" i="5"/>
  <c r="M51" i="5"/>
  <c r="M105" i="5"/>
  <c r="N105" i="5"/>
  <c r="M50" i="5"/>
  <c r="J130" i="5"/>
  <c r="M74" i="5"/>
  <c r="N88" i="5"/>
  <c r="H104" i="5"/>
  <c r="N106" i="5"/>
  <c r="M106" i="5"/>
  <c r="N98" i="5"/>
  <c r="M98" i="5"/>
  <c r="M68" i="5"/>
  <c r="N68" i="5"/>
  <c r="N52" i="5"/>
  <c r="H50" i="5"/>
  <c r="N50" i="5" s="1"/>
  <c r="M53" i="5"/>
  <c r="N53" i="5"/>
  <c r="O50" i="5"/>
  <c r="N49" i="5"/>
  <c r="O49" i="5"/>
  <c r="I8" i="5"/>
  <c r="O51" i="5"/>
  <c r="N51" i="5"/>
  <c r="K130" i="5"/>
  <c r="M122" i="5"/>
  <c r="N122" i="5"/>
  <c r="J102" i="4"/>
  <c r="K102" i="4" s="1"/>
  <c r="K62" i="4"/>
  <c r="I62" i="4"/>
  <c r="K50" i="4"/>
  <c r="I50" i="4"/>
  <c r="H49" i="4"/>
  <c r="I49" i="4" s="1"/>
  <c r="I102" i="4" s="1"/>
  <c r="K68" i="4"/>
  <c r="I84" i="4"/>
  <c r="K84" i="4"/>
  <c r="I78" i="4"/>
  <c r="K78" i="4"/>
  <c r="K10" i="3"/>
  <c r="I78" i="3"/>
  <c r="K78" i="3"/>
  <c r="I68" i="3"/>
  <c r="K68" i="3"/>
  <c r="I56" i="3"/>
  <c r="K56" i="3"/>
  <c r="H49" i="3"/>
  <c r="I84" i="3"/>
  <c r="K84" i="3"/>
  <c r="O51" i="2"/>
  <c r="N109" i="2"/>
  <c r="K108" i="2"/>
  <c r="O109" i="2"/>
  <c r="H51" i="2"/>
  <c r="M51" i="2"/>
  <c r="J130" i="2"/>
  <c r="M74" i="2"/>
  <c r="H49" i="2"/>
  <c r="M122" i="2"/>
  <c r="H106" i="2"/>
  <c r="N8" i="2"/>
  <c r="M75" i="2"/>
  <c r="N105" i="2"/>
  <c r="M88" i="2"/>
  <c r="O49" i="2"/>
  <c r="N49" i="2"/>
  <c r="Y263" i="1"/>
  <c r="X117" i="1"/>
  <c r="Z245" i="1"/>
  <c r="X245" i="1"/>
  <c r="X116" i="1"/>
  <c r="AB116" i="1"/>
  <c r="Z116" i="1"/>
  <c r="L115" i="1"/>
  <c r="X262" i="1"/>
  <c r="X261" i="1"/>
  <c r="Z261" i="1"/>
  <c r="L114" i="1"/>
  <c r="AA115" i="1"/>
  <c r="X223" i="1"/>
  <c r="Z223" i="1"/>
  <c r="AB114" i="1"/>
  <c r="V295" i="1"/>
  <c r="Y262" i="1"/>
  <c r="AA114" i="1"/>
  <c r="T295" i="1"/>
  <c r="Z117" i="1"/>
  <c r="Y255" i="1"/>
  <c r="L45" i="1"/>
  <c r="X46" i="1"/>
  <c r="Z46" i="1"/>
  <c r="Y46" i="1"/>
  <c r="AA116" i="1"/>
  <c r="Y116" i="1"/>
  <c r="K45" i="1"/>
  <c r="G38" i="1"/>
  <c r="Y261" i="1"/>
  <c r="I43" i="5" l="1"/>
  <c r="I97" i="5"/>
  <c r="I80" i="5"/>
  <c r="I129" i="5"/>
  <c r="I81" i="5"/>
  <c r="I59" i="5"/>
  <c r="I26" i="5"/>
  <c r="I23" i="5"/>
  <c r="I93" i="5"/>
  <c r="I33" i="5"/>
  <c r="I32" i="5"/>
  <c r="I30" i="5"/>
  <c r="I83" i="5"/>
  <c r="I14" i="5"/>
  <c r="I13" i="5"/>
  <c r="I92" i="5"/>
  <c r="I39" i="5"/>
  <c r="I64" i="5"/>
  <c r="I20" i="5"/>
  <c r="I87" i="5"/>
  <c r="I18" i="5"/>
  <c r="I36" i="5"/>
  <c r="I16" i="5"/>
  <c r="I121" i="5"/>
  <c r="I40" i="5"/>
  <c r="I91" i="5"/>
  <c r="I103" i="5"/>
  <c r="I126" i="5"/>
  <c r="I63" i="5"/>
  <c r="I67" i="5"/>
  <c r="I66" i="5"/>
  <c r="I37" i="5"/>
  <c r="I17" i="5"/>
  <c r="I25" i="5"/>
  <c r="I42" i="5"/>
  <c r="I28" i="5"/>
  <c r="I90" i="5"/>
  <c r="I127" i="5"/>
  <c r="I12" i="5"/>
  <c r="I19" i="5"/>
  <c r="I119" i="5"/>
  <c r="I35" i="5"/>
  <c r="I48" i="5"/>
  <c r="I21" i="5"/>
  <c r="I47" i="5"/>
  <c r="I29" i="5"/>
  <c r="I73" i="5"/>
  <c r="I38" i="5"/>
  <c r="I31" i="5"/>
  <c r="I117" i="5"/>
  <c r="I120" i="5"/>
  <c r="I65" i="5"/>
  <c r="I82" i="5"/>
  <c r="I128" i="5"/>
  <c r="I86" i="5"/>
  <c r="I116" i="5"/>
  <c r="I111" i="5"/>
  <c r="I96" i="5"/>
  <c r="I72" i="5"/>
  <c r="I27" i="5"/>
  <c r="I15" i="5"/>
  <c r="I22" i="5"/>
  <c r="I46" i="5"/>
  <c r="I34" i="5"/>
  <c r="I79" i="5"/>
  <c r="I118" i="5"/>
  <c r="I62" i="5"/>
  <c r="I58" i="5"/>
  <c r="I41" i="5"/>
  <c r="I102" i="5"/>
  <c r="I45" i="5"/>
  <c r="I61" i="5"/>
  <c r="I95" i="5"/>
  <c r="I115" i="5"/>
  <c r="I125" i="5"/>
  <c r="I11" i="5"/>
  <c r="I24" i="5"/>
  <c r="I57" i="5"/>
  <c r="I71" i="5"/>
  <c r="I110" i="5"/>
  <c r="I85" i="5"/>
  <c r="I78" i="5"/>
  <c r="I101" i="5"/>
  <c r="I114" i="5"/>
  <c r="I60" i="5"/>
  <c r="I109" i="5"/>
  <c r="I100" i="5"/>
  <c r="I56" i="5"/>
  <c r="I112" i="5"/>
  <c r="I77" i="5"/>
  <c r="I70" i="5"/>
  <c r="I94" i="5"/>
  <c r="I124" i="5"/>
  <c r="I10" i="5"/>
  <c r="I44" i="5"/>
  <c r="I113" i="5"/>
  <c r="I84" i="5"/>
  <c r="I54" i="5"/>
  <c r="I108" i="5"/>
  <c r="I55" i="5"/>
  <c r="I75" i="5"/>
  <c r="I123" i="5"/>
  <c r="I9" i="5"/>
  <c r="I69" i="5"/>
  <c r="I99" i="5"/>
  <c r="I89" i="5"/>
  <c r="I76" i="5"/>
  <c r="I107" i="5"/>
  <c r="I122" i="5"/>
  <c r="I53" i="5"/>
  <c r="I52" i="5"/>
  <c r="I98" i="5"/>
  <c r="I88" i="5"/>
  <c r="I49" i="5"/>
  <c r="I130" i="5" s="1"/>
  <c r="M49" i="5"/>
  <c r="I68" i="5"/>
  <c r="I106" i="5"/>
  <c r="I50" i="5"/>
  <c r="I104" i="5"/>
  <c r="N104" i="5"/>
  <c r="M104" i="5"/>
  <c r="O130" i="5"/>
  <c r="N130" i="5"/>
  <c r="I105" i="5"/>
  <c r="M130" i="5"/>
  <c r="I51" i="5"/>
  <c r="I74" i="5"/>
  <c r="K49" i="4"/>
  <c r="I49" i="3"/>
  <c r="I102" i="3" s="1"/>
  <c r="K49" i="3"/>
  <c r="K106" i="2"/>
  <c r="O108" i="2"/>
  <c r="N108" i="2"/>
  <c r="H104" i="2"/>
  <c r="M106" i="2"/>
  <c r="M49" i="2"/>
  <c r="N51" i="2"/>
  <c r="Z45" i="1"/>
  <c r="L38" i="1"/>
  <c r="Y45" i="1"/>
  <c r="X45" i="1"/>
  <c r="Y114" i="1"/>
  <c r="X114" i="1"/>
  <c r="K38" i="1"/>
  <c r="G8" i="1"/>
  <c r="AB295" i="1"/>
  <c r="AA295" i="1"/>
  <c r="X115" i="1"/>
  <c r="Z115" i="1"/>
  <c r="Z114" i="1"/>
  <c r="Y115" i="1"/>
  <c r="M104" i="2" l="1"/>
  <c r="H50" i="2"/>
  <c r="N106" i="2"/>
  <c r="K104" i="2"/>
  <c r="O106" i="2"/>
  <c r="K8" i="1"/>
  <c r="L8" i="1" s="1"/>
  <c r="G295" i="1"/>
  <c r="K295" i="1" s="1"/>
  <c r="Z38" i="1"/>
  <c r="Y38" i="1"/>
  <c r="X38" i="1"/>
  <c r="O104" i="2" l="1"/>
  <c r="N104" i="2"/>
  <c r="K50" i="2"/>
  <c r="M50" i="2"/>
  <c r="H130" i="2"/>
  <c r="I50" i="2" s="1"/>
  <c r="Y8" i="1"/>
  <c r="Z8" i="1"/>
  <c r="L295" i="1"/>
  <c r="X8" i="1"/>
  <c r="I73" i="2" l="1"/>
  <c r="I43" i="2"/>
  <c r="I129" i="2"/>
  <c r="I87" i="2"/>
  <c r="I120" i="2"/>
  <c r="I57" i="2"/>
  <c r="I39" i="2"/>
  <c r="I38" i="2"/>
  <c r="I37" i="2"/>
  <c r="I36" i="2"/>
  <c r="I35" i="2"/>
  <c r="I97" i="2"/>
  <c r="I29" i="2"/>
  <c r="I28" i="2"/>
  <c r="I23" i="2"/>
  <c r="I18" i="2"/>
  <c r="I116" i="2"/>
  <c r="I83" i="2"/>
  <c r="I59" i="2"/>
  <c r="I32" i="2"/>
  <c r="I16" i="2"/>
  <c r="I66" i="2"/>
  <c r="I40" i="2"/>
  <c r="I46" i="2"/>
  <c r="I63" i="2"/>
  <c r="I127" i="2"/>
  <c r="I103" i="2"/>
  <c r="I13" i="2"/>
  <c r="I101" i="2"/>
  <c r="I47" i="2"/>
  <c r="I17" i="2"/>
  <c r="I69" i="2"/>
  <c r="I102" i="2"/>
  <c r="I81" i="2"/>
  <c r="I48" i="2"/>
  <c r="I121" i="2"/>
  <c r="I64" i="2"/>
  <c r="I21" i="2"/>
  <c r="I68" i="2"/>
  <c r="I67" i="2"/>
  <c r="I70" i="2"/>
  <c r="I119" i="2"/>
  <c r="I14" i="2"/>
  <c r="I128" i="2"/>
  <c r="I33" i="2"/>
  <c r="I72" i="2"/>
  <c r="I22" i="2"/>
  <c r="I26" i="2"/>
  <c r="I58" i="2"/>
  <c r="I71" i="2"/>
  <c r="I19" i="2"/>
  <c r="I65" i="2"/>
  <c r="I27" i="2"/>
  <c r="I126" i="2"/>
  <c r="I45" i="2"/>
  <c r="I56" i="2"/>
  <c r="I30" i="2"/>
  <c r="I93" i="2"/>
  <c r="I15" i="2"/>
  <c r="I42" i="2"/>
  <c r="I20" i="2"/>
  <c r="I96" i="2"/>
  <c r="I100" i="2"/>
  <c r="I44" i="2"/>
  <c r="I86" i="2"/>
  <c r="I12" i="2"/>
  <c r="I82" i="2"/>
  <c r="I117" i="2"/>
  <c r="I25" i="2"/>
  <c r="I118" i="2"/>
  <c r="I92" i="2"/>
  <c r="I41" i="2"/>
  <c r="I80" i="2"/>
  <c r="I55" i="2"/>
  <c r="I62" i="2"/>
  <c r="I34" i="2"/>
  <c r="I95" i="2"/>
  <c r="I31" i="2"/>
  <c r="I111" i="2"/>
  <c r="I125" i="2"/>
  <c r="I99" i="2"/>
  <c r="I110" i="2"/>
  <c r="I115" i="2"/>
  <c r="I11" i="2"/>
  <c r="I61" i="2"/>
  <c r="I53" i="2"/>
  <c r="I79" i="2"/>
  <c r="I91" i="2"/>
  <c r="I114" i="2"/>
  <c r="I24" i="2"/>
  <c r="I94" i="2"/>
  <c r="I85" i="2"/>
  <c r="I84" i="2"/>
  <c r="I98" i="2"/>
  <c r="I60" i="2"/>
  <c r="I113" i="2"/>
  <c r="I109" i="2"/>
  <c r="I112" i="2"/>
  <c r="I124" i="2"/>
  <c r="I10" i="2"/>
  <c r="I90" i="2"/>
  <c r="I78" i="2"/>
  <c r="I54" i="2"/>
  <c r="I76" i="2"/>
  <c r="I77" i="2"/>
  <c r="I107" i="2"/>
  <c r="I89" i="2"/>
  <c r="I108" i="2"/>
  <c r="I123" i="2"/>
  <c r="I9" i="2"/>
  <c r="I74" i="2"/>
  <c r="I105" i="2"/>
  <c r="I75" i="2"/>
  <c r="I8" i="2"/>
  <c r="I130" i="2" s="1"/>
  <c r="I52" i="2"/>
  <c r="I88" i="2"/>
  <c r="I122" i="2"/>
  <c r="I51" i="2"/>
  <c r="I106" i="2"/>
  <c r="I49" i="2"/>
  <c r="M130" i="2"/>
  <c r="I104" i="2"/>
  <c r="O50" i="2"/>
  <c r="N50" i="2"/>
  <c r="K130" i="2"/>
  <c r="M295" i="1"/>
  <c r="M282" i="1"/>
  <c r="M209" i="1"/>
  <c r="M208" i="1"/>
  <c r="M244" i="1"/>
  <c r="M240" i="1"/>
  <c r="M222" i="1"/>
  <c r="M197" i="1"/>
  <c r="M182" i="1"/>
  <c r="M174" i="1"/>
  <c r="M166" i="1"/>
  <c r="M210" i="1"/>
  <c r="M238" i="1"/>
  <c r="M196" i="1"/>
  <c r="M173" i="1"/>
  <c r="M165" i="1"/>
  <c r="M221" i="1"/>
  <c r="M87" i="1"/>
  <c r="M158" i="1"/>
  <c r="M124" i="1"/>
  <c r="M104" i="1"/>
  <c r="M96" i="1"/>
  <c r="M85" i="1"/>
  <c r="M83" i="1"/>
  <c r="M67" i="1"/>
  <c r="M57" i="1"/>
  <c r="M56" i="1"/>
  <c r="M55" i="1"/>
  <c r="M198" i="1"/>
  <c r="M195" i="1"/>
  <c r="M101" i="1"/>
  <c r="M100" i="1"/>
  <c r="M92" i="1"/>
  <c r="M64" i="1"/>
  <c r="M125" i="1"/>
  <c r="M84" i="1"/>
  <c r="M47" i="1"/>
  <c r="M44" i="1"/>
  <c r="M23" i="1"/>
  <c r="M21" i="1"/>
  <c r="M86" i="1"/>
  <c r="M60" i="1"/>
  <c r="M49" i="1"/>
  <c r="M36" i="1"/>
  <c r="M54" i="1"/>
  <c r="M53" i="1"/>
  <c r="M112" i="1"/>
  <c r="M13" i="1"/>
  <c r="M73" i="1"/>
  <c r="M71" i="1"/>
  <c r="M50" i="1"/>
  <c r="M48" i="1"/>
  <c r="M52" i="1"/>
  <c r="M51" i="1" s="1"/>
  <c r="M66" i="1"/>
  <c r="M27" i="1"/>
  <c r="M98" i="1"/>
  <c r="M42" i="1"/>
  <c r="M109" i="1"/>
  <c r="M103" i="1"/>
  <c r="M72" i="1"/>
  <c r="M16" i="1"/>
  <c r="M65" i="1"/>
  <c r="M134" i="1"/>
  <c r="M142" i="1"/>
  <c r="M181" i="1"/>
  <c r="M206" i="1"/>
  <c r="M218" i="1"/>
  <c r="M260" i="1"/>
  <c r="M284" i="1"/>
  <c r="M293" i="1"/>
  <c r="M290" i="1"/>
  <c r="M70" i="1"/>
  <c r="M95" i="1"/>
  <c r="M243" i="1"/>
  <c r="M35" i="1"/>
  <c r="M37" i="1"/>
  <c r="M43" i="1"/>
  <c r="M178" i="1"/>
  <c r="M82" i="1"/>
  <c r="M113" i="1"/>
  <c r="M154" i="1"/>
  <c r="M186" i="1"/>
  <c r="M194" i="1"/>
  <c r="M207" i="1"/>
  <c r="M250" i="1"/>
  <c r="M278" i="1"/>
  <c r="M294" i="1"/>
  <c r="M289" i="1"/>
  <c r="M68" i="1"/>
  <c r="M28" i="1"/>
  <c r="M232" i="1"/>
  <c r="M111" i="1"/>
  <c r="M33" i="1"/>
  <c r="M69" i="1"/>
  <c r="M15" i="1"/>
  <c r="M59" i="1"/>
  <c r="M58" i="1" s="1"/>
  <c r="M78" i="1"/>
  <c r="M254" i="1"/>
  <c r="M17" i="1"/>
  <c r="M25" i="1"/>
  <c r="M14" i="1"/>
  <c r="M77" i="1"/>
  <c r="M19" i="1"/>
  <c r="M150" i="1"/>
  <c r="M32" i="1"/>
  <c r="M31" i="1" s="1"/>
  <c r="M30" i="1" s="1"/>
  <c r="M20" i="1"/>
  <c r="M133" i="1"/>
  <c r="M79" i="1"/>
  <c r="M162" i="1"/>
  <c r="M123" i="1"/>
  <c r="M170" i="1"/>
  <c r="M126" i="1"/>
  <c r="M220" i="1"/>
  <c r="M190" i="1"/>
  <c r="M283" i="1"/>
  <c r="M41" i="1"/>
  <c r="M99" i="1"/>
  <c r="M29" i="1"/>
  <c r="M122" i="1"/>
  <c r="M18" i="1"/>
  <c r="M34" i="1"/>
  <c r="M270" i="1"/>
  <c r="M286" i="1"/>
  <c r="M285" i="1"/>
  <c r="M129" i="1"/>
  <c r="M138" i="1"/>
  <c r="M81" i="1"/>
  <c r="M80" i="1"/>
  <c r="M24" i="1"/>
  <c r="M97" i="1"/>
  <c r="M26" i="1"/>
  <c r="M132" i="1"/>
  <c r="M110" i="1"/>
  <c r="M75" i="1"/>
  <c r="M130" i="1"/>
  <c r="M146" i="1"/>
  <c r="M228" i="1"/>
  <c r="M237" i="1"/>
  <c r="M277" i="1"/>
  <c r="M76" i="1"/>
  <c r="M161" i="1"/>
  <c r="M180" i="1"/>
  <c r="M217" i="1"/>
  <c r="M131" i="1"/>
  <c r="M88" i="1"/>
  <c r="M259" i="1"/>
  <c r="M74" i="1"/>
  <c r="M137" i="1"/>
  <c r="M205" i="1"/>
  <c r="M185" i="1"/>
  <c r="M128" i="1"/>
  <c r="M157" i="1"/>
  <c r="M274" i="1"/>
  <c r="M279" i="1"/>
  <c r="M153" i="1"/>
  <c r="M202" i="1"/>
  <c r="M249" i="1"/>
  <c r="M214" i="1"/>
  <c r="M108" i="1"/>
  <c r="M236" i="1"/>
  <c r="M149" i="1"/>
  <c r="M12" i="1"/>
  <c r="M253" i="1"/>
  <c r="M169" i="1"/>
  <c r="M219" i="1"/>
  <c r="M172" i="1"/>
  <c r="M94" i="1"/>
  <c r="M292" i="1"/>
  <c r="M141" i="1"/>
  <c r="M22" i="1"/>
  <c r="M239" i="1"/>
  <c r="M63" i="1"/>
  <c r="M269" i="1"/>
  <c r="M91" i="1"/>
  <c r="M281" i="1"/>
  <c r="M107" i="1"/>
  <c r="M227" i="1"/>
  <c r="M242" i="1"/>
  <c r="M189" i="1"/>
  <c r="M121" i="1"/>
  <c r="M164" i="1"/>
  <c r="M231" i="1"/>
  <c r="M288" i="1"/>
  <c r="M193" i="1"/>
  <c r="M40" i="1"/>
  <c r="M145" i="1"/>
  <c r="M102" i="1"/>
  <c r="M177" i="1"/>
  <c r="M280" i="1"/>
  <c r="M291" i="1"/>
  <c r="M192" i="1"/>
  <c r="M287" i="1"/>
  <c r="M179" i="1"/>
  <c r="M226" i="1"/>
  <c r="M252" i="1"/>
  <c r="M271" i="1"/>
  <c r="M184" i="1"/>
  <c r="M127" i="1"/>
  <c r="M152" i="1"/>
  <c r="M248" i="1"/>
  <c r="M276" i="1"/>
  <c r="M171" i="1"/>
  <c r="M156" i="1"/>
  <c r="M204" i="1"/>
  <c r="M176" i="1"/>
  <c r="M201" i="1"/>
  <c r="M160" i="1"/>
  <c r="M235" i="1"/>
  <c r="M258" i="1"/>
  <c r="M241" i="1"/>
  <c r="M188" i="1"/>
  <c r="M105" i="1"/>
  <c r="M136" i="1"/>
  <c r="M11" i="1"/>
  <c r="M163" i="1"/>
  <c r="M275" i="1"/>
  <c r="M39" i="1"/>
  <c r="M213" i="1"/>
  <c r="M140" i="1"/>
  <c r="M93" i="1"/>
  <c r="M120" i="1"/>
  <c r="M90" i="1"/>
  <c r="M268" i="1"/>
  <c r="M216" i="1"/>
  <c r="M106" i="1"/>
  <c r="M144" i="1"/>
  <c r="M168" i="1"/>
  <c r="M230" i="1"/>
  <c r="M148" i="1"/>
  <c r="M155" i="1"/>
  <c r="M139" i="1"/>
  <c r="M89" i="1"/>
  <c r="M225" i="1"/>
  <c r="M203" i="1"/>
  <c r="M10" i="1"/>
  <c r="M151" i="1"/>
  <c r="M143" i="1"/>
  <c r="M215" i="1"/>
  <c r="M212" i="1"/>
  <c r="M147" i="1"/>
  <c r="M273" i="1"/>
  <c r="M119" i="1"/>
  <c r="M272" i="1"/>
  <c r="M187" i="1"/>
  <c r="M159" i="1"/>
  <c r="M135" i="1"/>
  <c r="M167" i="1"/>
  <c r="M200" i="1"/>
  <c r="M257" i="1"/>
  <c r="M229" i="1"/>
  <c r="M183" i="1"/>
  <c r="M175" i="1"/>
  <c r="M191" i="1"/>
  <c r="M61" i="1"/>
  <c r="M267" i="1"/>
  <c r="M7" i="1"/>
  <c r="M247" i="1"/>
  <c r="M251" i="1"/>
  <c r="M234" i="1"/>
  <c r="M9" i="1"/>
  <c r="M246" i="1"/>
  <c r="M266" i="1"/>
  <c r="M224" i="1"/>
  <c r="M264" i="1"/>
  <c r="M211" i="1"/>
  <c r="M233" i="1"/>
  <c r="M199" i="1"/>
  <c r="M256" i="1"/>
  <c r="M118" i="1"/>
  <c r="M265" i="1"/>
  <c r="M116" i="1"/>
  <c r="M262" i="1"/>
  <c r="M46" i="1"/>
  <c r="M263" i="1"/>
  <c r="M261" i="1"/>
  <c r="M223" i="1"/>
  <c r="M255" i="1"/>
  <c r="X295" i="1"/>
  <c r="M245" i="1"/>
  <c r="M117" i="1"/>
  <c r="M45" i="1"/>
  <c r="M114" i="1"/>
  <c r="Y295" i="1"/>
  <c r="M115" i="1"/>
  <c r="Z295" i="1"/>
  <c r="M38" i="1"/>
  <c r="M8" i="1"/>
  <c r="O130" i="2" l="1"/>
  <c r="N130" i="2"/>
  <c r="M62" i="1"/>
</calcChain>
</file>

<file path=xl/sharedStrings.xml><?xml version="1.0" encoding="utf-8"?>
<sst xmlns="http://schemas.openxmlformats.org/spreadsheetml/2006/main" count="13991" uniqueCount="557">
  <si>
    <t>INFORME  DE EJECUCIÓN DEL PRESUPUESTO DE GASTOS</t>
  </si>
  <si>
    <t xml:space="preserve"> VIGENCIA ACTUAL</t>
  </si>
  <si>
    <t>PERIODO DEL 1/01/2023 AL 31/01/2023</t>
  </si>
  <si>
    <t xml:space="preserve">SECCION:        2413 </t>
  </si>
  <si>
    <t>UNIDAD EJECUTORA:</t>
  </si>
  <si>
    <t>00</t>
  </si>
  <si>
    <t>Código Presupuestal</t>
  </si>
  <si>
    <t>Fuente de 
Financiación</t>
  </si>
  <si>
    <t>Recurso</t>
  </si>
  <si>
    <t>Situado</t>
  </si>
  <si>
    <t>Denominación del Rubro</t>
  </si>
  <si>
    <t>Apropiación Inicial
(1)</t>
  </si>
  <si>
    <t>Modificaciones Presupuestales (2)</t>
  </si>
  <si>
    <t>Apropiación Vigente
(3) = (1) + (2)</t>
  </si>
  <si>
    <t>% Participación en el total
(4)</t>
  </si>
  <si>
    <t>Apropiación Condicionada o Bloqueada
(5)</t>
  </si>
  <si>
    <t>Certificados Acumulados
(6)</t>
  </si>
  <si>
    <t>Apropiación Disponible
(7) =  (3) - (6)</t>
  </si>
  <si>
    <t>Compromisos
Acumulados
(8)</t>
  </si>
  <si>
    <t>Apropiación Vigente sin comprometer
(9) = (3) - (8)</t>
  </si>
  <si>
    <t>Certificados de Disponibilidad Presupuestal sin comprometer
(10) = (8) - (6)</t>
  </si>
  <si>
    <t>Obligaciones
Acumuladas
(11)</t>
  </si>
  <si>
    <t>Compromisos sin obligar
(12) = (8) - (11)</t>
  </si>
  <si>
    <t>Pagos
Acumulados
(13)</t>
  </si>
  <si>
    <t>Obligaciones sin pago
(14) = (11) - (13)</t>
  </si>
  <si>
    <t>Porcentajes de ejecución</t>
  </si>
  <si>
    <t>Adiciones
(a)</t>
  </si>
  <si>
    <t>Reducciones
(b)</t>
  </si>
  <si>
    <t>Créditos
(c)</t>
  </si>
  <si>
    <t>Contracréditos
(d)</t>
  </si>
  <si>
    <t>Total Modificaciones Presupuestales
( e) = (a)-(b)+( c) - (d)</t>
  </si>
  <si>
    <t>Comp, /Aprop, Vig,
(15)=(8)/(3)</t>
  </si>
  <si>
    <t>Oblig,/Aprop,
(16)=(11) / (3)</t>
  </si>
  <si>
    <t>Pagos/Aprop,
(17)=(13) / (3)</t>
  </si>
  <si>
    <t>Oblig,,/Comp,
(18)=(11)/(8)</t>
  </si>
  <si>
    <t>Pagos /Oblig,
(19)=(13) / (11)</t>
  </si>
  <si>
    <t>A</t>
  </si>
  <si>
    <t>NACIÓN</t>
  </si>
  <si>
    <t>CSF</t>
  </si>
  <si>
    <t>FUNCIONAMIENTO</t>
  </si>
  <si>
    <t>N/A</t>
  </si>
  <si>
    <t>PROPIOS</t>
  </si>
  <si>
    <t>A-01</t>
  </si>
  <si>
    <t>GASTOS DE PERSONAL</t>
  </si>
  <si>
    <t>A-01-01</t>
  </si>
  <si>
    <t>PLANTA DE PERSONAL PERMANENTE</t>
  </si>
  <si>
    <t>A-01-01-01</t>
  </si>
  <si>
    <t>SALARIO</t>
  </si>
  <si>
    <t>A-01-01-01-001</t>
  </si>
  <si>
    <t>FACTORES SALARIALES COMUNES</t>
  </si>
  <si>
    <t>A-01-01-01-001-001</t>
  </si>
  <si>
    <t>SUELDO BÁSICO</t>
  </si>
  <si>
    <t>A-01-01-01-001-003</t>
  </si>
  <si>
    <t>PRIMA TÉCNICA SALARIAL</t>
  </si>
  <si>
    <t>A-01-01-01-001-004</t>
  </si>
  <si>
    <t>SUBSIDIO DE ALIMENTACIÓN</t>
  </si>
  <si>
    <t>A-01-01-01-001-005</t>
  </si>
  <si>
    <t>AUXILIO DE TRANSPORTE</t>
  </si>
  <si>
    <t>A-01-01-01-001-006</t>
  </si>
  <si>
    <t>PRIMA DE SERVICIO</t>
  </si>
  <si>
    <t>A-01-01-01-001-007</t>
  </si>
  <si>
    <t>BONIFICACIÓN POR SERVICIOS PRESTADOS</t>
  </si>
  <si>
    <t>A-01-01-01-001-008</t>
  </si>
  <si>
    <t>HORAS EXTRAS DOMINICALES FESTIVOS Y RECARGOS</t>
  </si>
  <si>
    <t>A-01-01-01-001-009</t>
  </si>
  <si>
    <t>PRIMA DE NAVIDAD</t>
  </si>
  <si>
    <t>A-01-01-01-001-010</t>
  </si>
  <si>
    <t>PRIMA DE VACACIONES</t>
  </si>
  <si>
    <t>A-01-01-02</t>
  </si>
  <si>
    <t>CONTRIBUCIONES INHERENTES A LA NÓMINA</t>
  </si>
  <si>
    <t>A-01-01-02-001</t>
  </si>
  <si>
    <t>APORTES A LA SEGURIDAD SOCIAL EN PENSIONES</t>
  </si>
  <si>
    <t>A-01-01-02-002</t>
  </si>
  <si>
    <t>APORTES A LA SEGURIDAD SOCIAL EN SALUD</t>
  </si>
  <si>
    <t>A-01-01-02-003</t>
  </si>
  <si>
    <t>AUXILIO DE CESANTÍAS</t>
  </si>
  <si>
    <t>A-01-01-02-004</t>
  </si>
  <si>
    <t>APORTES A CAJAS DE COMPENSACIÓN FAMILIAR</t>
  </si>
  <si>
    <t>A-01-01-02-005</t>
  </si>
  <si>
    <t>APORTES GENERALES AL SISTEMA DE RIESGOS LABORALES</t>
  </si>
  <si>
    <t>A-01-01-02-006</t>
  </si>
  <si>
    <t>APORTES AL ICBF</t>
  </si>
  <si>
    <t>A-01-01-02-007</t>
  </si>
  <si>
    <t>APORTES AL SENA</t>
  </si>
  <si>
    <t>A-01-01-03</t>
  </si>
  <si>
    <t>REMUNERACIONES NO CONSTITUTIVAS DE FACTOR SALARIAL</t>
  </si>
  <si>
    <t>A-01-01-03-001</t>
  </si>
  <si>
    <t>PRESTACIONES SOCIALES SEGÚN DEFINICIÓN LEGAL</t>
  </si>
  <si>
    <t>A-01-01-03-001-001</t>
  </si>
  <si>
    <t>VACACIONES</t>
  </si>
  <si>
    <t>A-01-01-03-001-002</t>
  </si>
  <si>
    <t>INDEMNIZACIÓN POR VACACIONES</t>
  </si>
  <si>
    <t>A-01-01-03-001-003</t>
  </si>
  <si>
    <t>BONIFICACIÓN ESPECIAL DE RECREACIÓN</t>
  </si>
  <si>
    <t>A-01-01-03-002</t>
  </si>
  <si>
    <t>PRIMA TÉCNICA NO SALARIAL</t>
  </si>
  <si>
    <t>A-01-01-03-030</t>
  </si>
  <si>
    <t>BONIFICACIÓN DE DIRECCIÓN</t>
  </si>
  <si>
    <t>A-01-01-04</t>
  </si>
  <si>
    <t>OTROS GASTOS DE PERSONAL - DISTRIBUCIÓN PREVIO CONCEPTO DGPPN</t>
  </si>
  <si>
    <t>A-02</t>
  </si>
  <si>
    <t>ADQUISICIÓN DE BIENES  Y SERVICIOS</t>
  </si>
  <si>
    <t>A-02-01</t>
  </si>
  <si>
    <t>ADQUISICIÓN DE ACTIVOS NO FINANCIEROS</t>
  </si>
  <si>
    <t>A-02-01-01</t>
  </si>
  <si>
    <t>ACTIVOS FIJOS</t>
  </si>
  <si>
    <t>A-02-01-01-003</t>
  </si>
  <si>
    <t>ACTIVOS FIJOS NO CLASIFICADOS COMO MAQUINARIA Y EQUIPO</t>
  </si>
  <si>
    <t>A-02-01-01-003-008</t>
  </si>
  <si>
    <t>MUEBLES INSTRUMENTOS MUSICALES ARTÍCULOS DE DEPORTE Y ANTIGÜEDADES</t>
  </si>
  <si>
    <t>A-02-01-01-004</t>
  </si>
  <si>
    <t>MAQUINARIA Y EQUIPO</t>
  </si>
  <si>
    <t>A-02-01-01-004-007</t>
  </si>
  <si>
    <t>EQUIPO Y APARATOS DE RADIO TELEVISIÓN Y COMUNICACIONES</t>
  </si>
  <si>
    <t>A-02-02</t>
  </si>
  <si>
    <t>ADQUISICIONES DIFERENTES DE ACTIVOS</t>
  </si>
  <si>
    <t>A-02-02-01</t>
  </si>
  <si>
    <t>MATERIALES Y SUMINISTROS</t>
  </si>
  <si>
    <t>A-02-02-01-002</t>
  </si>
  <si>
    <t>PRODUCTOS ALIMENTICIOS BEBIDAS Y TABACO; TEXTILES PRENDAS DE VESTIR Y PRODUCTOS DE CUERO</t>
  </si>
  <si>
    <t>A-02-02-01-002-003</t>
  </si>
  <si>
    <t>PRODUCTOS DE MOLINERÍA ALMIDONES Y PRODUCTOS DERIVADOS DEL ALMIDÓN; OTROS PRODUCTOS ALIMENTICIOS</t>
  </si>
  <si>
    <t>A-02-02-01-002-007</t>
  </si>
  <si>
    <t>ARTÍCULOS TEXTILES (EXCEPTO PRENDAS DE VESTIR)</t>
  </si>
  <si>
    <t>A-02-02-01-002-008</t>
  </si>
  <si>
    <t>DOTACIÓN (PRENDAS DE VESTIR Y CALZADO)</t>
  </si>
  <si>
    <t>A-02-02-01-003</t>
  </si>
  <si>
    <t>OTROS BIENES TRANSPORTABLES (EXCEPTO PRODUCTOS METÁLICOS MAQUINARIA Y EQUIPO)</t>
  </si>
  <si>
    <t>A-02-02-01-003-002</t>
  </si>
  <si>
    <t>PASTA O PULPA PAPEL Y PRODUCTOS DE PAPEL; IMPRESOS Y ARTÍCULOS RELACIONADOS</t>
  </si>
  <si>
    <t>A-02-02-01-003-003</t>
  </si>
  <si>
    <t>PRODUCTOS DE HORNOS DE COQUE; PRODUCTOS DE REFINACIÓN DE PETRÓLEO Y COMBUSTIBLE NUCLEAR</t>
  </si>
  <si>
    <t>A-02-02-01-003-004</t>
  </si>
  <si>
    <t>QUÍMICOS BÁSICOS</t>
  </si>
  <si>
    <t>A-02-02-01-003-005</t>
  </si>
  <si>
    <t>OTROS PRODUCTOS QUÍMICOS; FIBRAS ARTIFICIALES (O FIBRAS INDUSTRIALES HECHAS POR EL HOMBRE)</t>
  </si>
  <si>
    <t>A-02-02-01-003-006</t>
  </si>
  <si>
    <t>PRODUCTOS DE CAUCHO Y PLÁSTICO</t>
  </si>
  <si>
    <t>A-02-02-01-003-008</t>
  </si>
  <si>
    <t>OTROS BIENES TRANSPORTABLES N.C.P.</t>
  </si>
  <si>
    <t>A-02-02-01-004</t>
  </si>
  <si>
    <t>PRODUCTOS METÁLICOS Y PAQUETES DE SOFTWARE</t>
  </si>
  <si>
    <t>A-02-02-01-004-005</t>
  </si>
  <si>
    <t>MAQUINARIA DE OFICINA CONTABILIDAD E INFORMÁTICA</t>
  </si>
  <si>
    <t>A-02-02-01-004-006</t>
  </si>
  <si>
    <t>MAQUINARIA Y APARATOS ELÉCTRICOS</t>
  </si>
  <si>
    <t>A-02-02-01-004-007</t>
  </si>
  <si>
    <t>EQUIPO Y APARATOS DE RADIO, TELEVISIÓN Y COMUNICACIONES</t>
  </si>
  <si>
    <t>A-02-02-02</t>
  </si>
  <si>
    <t>ADQUISICIÓN DE SERVICIOS</t>
  </si>
  <si>
    <t>A-02-02-02-006</t>
  </si>
  <si>
    <t>SERVICIOS DE ALOJAMIENTO; SERVICIOS DE SUMINISTRO DE COMIDAS Y BEBIDAS; SERVICIOS DE TRANSPORTE; Y SERVICIOS DE DISTRIBUCIÓN DE ELECTRICIDAD GAS Y AGUA</t>
  </si>
  <si>
    <t>A-02-02-02-006-003</t>
  </si>
  <si>
    <t>ALOJAMIENTO; SERVICIOS DE SUMINISTROS DE COMIDAS Y BEBIDAS</t>
  </si>
  <si>
    <t>A-02-02-02-006-004</t>
  </si>
  <si>
    <t>SERVICIOS DE TRANSPORTE DE PASAJEROS</t>
  </si>
  <si>
    <t>A-02-02-02-006-005</t>
  </si>
  <si>
    <t>SERVICIOS DE TRANSPORTE DE CARGA</t>
  </si>
  <si>
    <t>A-02-02-02-006-007</t>
  </si>
  <si>
    <t>SERVICIOS DE APOYO AL TRANSPORTE</t>
  </si>
  <si>
    <t>A-02-02-02-006-008</t>
  </si>
  <si>
    <t>SERVICIOS POSTALES Y DE MENSAJERÍA</t>
  </si>
  <si>
    <t>A-02-02-02-006-009</t>
  </si>
  <si>
    <t>SERVICIOS DE DISTRIBUCIÓN DE ELECTRICIDAD GAS Y AGUA (POR CUENTA PROPIA)</t>
  </si>
  <si>
    <t>A-02-02-02-007</t>
  </si>
  <si>
    <t>SERVICIOS FINANCIEROS Y SERVICIOS CONEXOS SERVICIOS INMOBILIARIOS Y SERVICIOS DE LEASING</t>
  </si>
  <si>
    <t>A-02-02-02-007-001</t>
  </si>
  <si>
    <t>SERVICIOS FINANCIEROS Y SERVICIOS CONEXOS</t>
  </si>
  <si>
    <t>A-02-02-02-007-002</t>
  </si>
  <si>
    <t>SERVICIOS INMOBILIARIOS</t>
  </si>
  <si>
    <t>A-02-02-02-007-003</t>
  </si>
  <si>
    <t>SERVICIOS DE ARRENDAMIENTO O ALQUILER SIN OPERARIO</t>
  </si>
  <si>
    <t>A-02-02-02-008</t>
  </si>
  <si>
    <t>SERVICIOS PRESTADOS A LAS EMPRESAS Y SERVICIOS DE PRODUCCIÓN</t>
  </si>
  <si>
    <t>A-02-02-02-008-002</t>
  </si>
  <si>
    <t>SERVICIOS JURÍDICOS Y CONTABLES</t>
  </si>
  <si>
    <t>A-02-02-02-008-003</t>
  </si>
  <si>
    <t>OTROS SERVICIOS PROFESIONALES CIENTÍFICOS Y TÉCNICOS</t>
  </si>
  <si>
    <t>A-02-02-02-008-004</t>
  </si>
  <si>
    <t>SERVICIOS DE TELECOMUNICACIONES TRANSMISIÓN Y SUMINISTRO DE INFORMACIÓN</t>
  </si>
  <si>
    <t>A-02-02-02-008-005</t>
  </si>
  <si>
    <t>SERVICIOS DE SOPORTE</t>
  </si>
  <si>
    <t>A-02-02-02-008-007</t>
  </si>
  <si>
    <t>SERVICIOS DE MANTENIMIENTO REPARACIÓN E INSTALACIÓN (EXCEPTO SERVICIOS DE CONSTRUCCIÓN)</t>
  </si>
  <si>
    <t>A-02-02-02-008-009</t>
  </si>
  <si>
    <t>OTROS SERVICIOS DE FABRICACIÓN; SERVICIOS DE EDICIÓN IMPRESIÓN Y REPRODUCCIÓN; SERVICIOS DE RECUPERACIÓN DE MATERIALES</t>
  </si>
  <si>
    <t>A-02-02-02-009</t>
  </si>
  <si>
    <t>SERVICIOS PARA LA COMUNIDAD SOCIALES Y PERSONALES</t>
  </si>
  <si>
    <t>A-02-02-02-009-002</t>
  </si>
  <si>
    <t>SERVICIOS DE EDUCACIÓN</t>
  </si>
  <si>
    <t>A-02-02-02-009-003</t>
  </si>
  <si>
    <t>SERVICIOS PARA EL CUIDADO DE LA SALUD HUMANA Y SERVICIOS SOCIALES</t>
  </si>
  <si>
    <t>A-02-02-02-009-004</t>
  </si>
  <si>
    <t>SERVICIOS DE ALCANTARILLADO RECOLECCIÓN TRATAMIENTO Y DISPOSICIÓN DE DESECHOS Y OTROS SERVICIOS DE SANEAMIENTO AMBIENTAL</t>
  </si>
  <si>
    <t>A-02-02-02-009-006</t>
  </si>
  <si>
    <t>SERVICIOS DE ESPARCIMIENTO CULTURALES Y DEPORTIVOS</t>
  </si>
  <si>
    <t>A-02-02-02-009-007</t>
  </si>
  <si>
    <t>OTROS SERVICIOS</t>
  </si>
  <si>
    <t>A-02-02-02-010</t>
  </si>
  <si>
    <t>VIÁTICOS DE LOS FUNCIONARIOS EN COMISIÓN</t>
  </si>
  <si>
    <t>A-03</t>
  </si>
  <si>
    <t>TRANSFERENCIAS CORRIENTES</t>
  </si>
  <si>
    <t>A-03-03</t>
  </si>
  <si>
    <t>A ENTIDADES DEL GOBIERNO</t>
  </si>
  <si>
    <t>A-03-03-01</t>
  </si>
  <si>
    <t>A ÓRGANOS DEL PRESUPUESTO GENERAL</t>
  </si>
  <si>
    <t>A-03-03-01-999</t>
  </si>
  <si>
    <t>OTRAS TRANSFERENCIAS - DISTRIBUCIÓN PREVIO CONCEPTO DGPPN</t>
  </si>
  <si>
    <t>A-03-04</t>
  </si>
  <si>
    <t>PRESTACIONES PARA CUBRIR RIESGOS SOCIALES</t>
  </si>
  <si>
    <t>A-03-04-02</t>
  </si>
  <si>
    <t>PRESTACIONES SOCIALES RELACIONADAS CON EL EMPLEO</t>
  </si>
  <si>
    <t>A-03-04-02-012</t>
  </si>
  <si>
    <t>INCAPACIDADES Y LICENCIAS DE MATERNIDAD Y PATERNIDAD (NO DE PENSIONES)</t>
  </si>
  <si>
    <t>A-03-04-02-012-001</t>
  </si>
  <si>
    <t>INCAPACIDADES (NO DE PENSIONES)</t>
  </si>
  <si>
    <t>A-03-04-02-012-002</t>
  </si>
  <si>
    <t>LICENCIAS DE MATERNIDAD Y PATERNIDAD (NO DE PENSIONES)</t>
  </si>
  <si>
    <t>A-03-10</t>
  </si>
  <si>
    <t>SENTENCIAS Y CONCILIACIONES</t>
  </si>
  <si>
    <t>A-03-10-01</t>
  </si>
  <si>
    <t>FALLOS NACIONALES</t>
  </si>
  <si>
    <t>A-03-10-01-001</t>
  </si>
  <si>
    <t>SENTENCIAS</t>
  </si>
  <si>
    <t>A-03-10-01-003</t>
  </si>
  <si>
    <t>LAUDOS ARBITRALES</t>
  </si>
  <si>
    <t>A-08</t>
  </si>
  <si>
    <t>GASTOS POR TRIBUTOS MULTAS SANCIONES E INTERESES DE MORA</t>
  </si>
  <si>
    <t>A-08-04</t>
  </si>
  <si>
    <t>CONTRIBUCIONES</t>
  </si>
  <si>
    <t>A-08-04-01</t>
  </si>
  <si>
    <t>CUOTA DE FISCALIZACIÓN Y AUDITAJE</t>
  </si>
  <si>
    <t>B</t>
  </si>
  <si>
    <t>SSF</t>
  </si>
  <si>
    <t>SERVICIO DE LA DEUDA PÚBLICA</t>
  </si>
  <si>
    <t>B-10</t>
  </si>
  <si>
    <t>SERVICIO DE LA DEUDA PÚBLICA INTERNA</t>
  </si>
  <si>
    <t>B-10-01</t>
  </si>
  <si>
    <t>PRINCIPAL</t>
  </si>
  <si>
    <t>B-10-01-02</t>
  </si>
  <si>
    <t>PRÉSTAMOS</t>
  </si>
  <si>
    <t>B-10-01-02-001</t>
  </si>
  <si>
    <t>B-10-04</t>
  </si>
  <si>
    <t>FONDO DE CONTINGENCIAS</t>
  </si>
  <si>
    <t>B-10-04-01</t>
  </si>
  <si>
    <t>APORTES AL FONDO DE CONTINGENCIAS</t>
  </si>
  <si>
    <t>C</t>
  </si>
  <si>
    <t>INVERSIÓN</t>
  </si>
  <si>
    <t>C-2401</t>
  </si>
  <si>
    <t>INFRAESTRUCTURA RED VIAL PRIMARIA</t>
  </si>
  <si>
    <t>C-2401-0600</t>
  </si>
  <si>
    <t>INTERSUBSECTORIAL TRANSPORTE</t>
  </si>
  <si>
    <t>C-2401-0600-38</t>
  </si>
  <si>
    <t xml:space="preserve">MEJORAMIENTO APOYO ESTATAL PROYECTO DE CONCESIÓN RUTA DEL SOL SECTOR III   CESAR BOLÍVAR MAGDALENA </t>
  </si>
  <si>
    <t>C-2401-0600-38-0</t>
  </si>
  <si>
    <t>C-2401-0600-38-0-2401070</t>
  </si>
  <si>
    <t>VÍA PRIMARIA CONCESIONADA</t>
  </si>
  <si>
    <t>C-2401-0600-38-0-2401070-02</t>
  </si>
  <si>
    <t>ADQUISICIÓN DE BIENES Y SERVICIOS</t>
  </si>
  <si>
    <t>C-2401-0600-54</t>
  </si>
  <si>
    <t>MEJORAMIENTO DE LA CONCESIÓN ARMENIA PEREIRA MANIZALES  RISARALDA CALDAS QUINDIO VALLE DEL CAUCA</t>
  </si>
  <si>
    <t>C-2401-0600-54-0</t>
  </si>
  <si>
    <t>C-2401-0600-54-0-2401070</t>
  </si>
  <si>
    <t>C-2401-0600-54-0-2401070-02</t>
  </si>
  <si>
    <t>C-2401-0600-59</t>
  </si>
  <si>
    <t>MEJORAMIENTO CONSTRUCCIÓN REHABILITACIÓN MANTENIMIENTO Y OPERACIÓN DEL CORREDOR VIAL PAMPLONA - CUCÚTA DEPARTAMENTO DE   NORTE DE SANTANDER</t>
  </si>
  <si>
    <t>C-2401-0600-59-0</t>
  </si>
  <si>
    <t>C-2401-0600-59-0-2401074</t>
  </si>
  <si>
    <t>VÍA PRIMARIA INTERVENIDA Y EN OPERACIÓN</t>
  </si>
  <si>
    <t>C-2401-0600-59-0-2401074-02</t>
  </si>
  <si>
    <t>C-2401-0600-60</t>
  </si>
  <si>
    <t>MEJORAMIENTO  CONSTRUCCIÓN REHABILITACIÓN MANTENIMIENTO  Y OPERACIÓN DEL CORREDOR BUCARAMANGA BARRANCABERMEJA YONDÓ EN LOS DEPARTAMENTOS DE   ANTIOQUIA SANTANDER</t>
  </si>
  <si>
    <t>C-2401-0600-60-0</t>
  </si>
  <si>
    <t>C-2401-0600-60-0-2401074</t>
  </si>
  <si>
    <t>C-2401-0600-60-0-2401074-02</t>
  </si>
  <si>
    <t>C-2401-0600-61</t>
  </si>
  <si>
    <t>CONSTRUCCIÓN OPERACIÓN Y MANTENIMIENTO DE LA CONCESIÓN AUTOPISTA CONEXIÓN PACIFICO 1 - AUTOPISTAS PARA LA PROSPERIDAD ANTIOQUIA</t>
  </si>
  <si>
    <t>C-2401-0600-61-0</t>
  </si>
  <si>
    <t>C-2401-0600-61-0-2401074</t>
  </si>
  <si>
    <t>C-2401-0600-61-0-2401074-02</t>
  </si>
  <si>
    <t>C-2401-0600-62</t>
  </si>
  <si>
    <t>REHABILITACIÓN CONSTRUCCIÓN MEJORAMIENTO OPERACIÓN Y MANTENIMIENTO DE LA CONCESIÓN AUTOPISTA AL RIO MAGDALENA 2 DEPARTAMENTOS DE ANTIOQUIA SANTANDER</t>
  </si>
  <si>
    <t>C-2401-0600-62-0</t>
  </si>
  <si>
    <t>C-2401-0600-62-0-2401074</t>
  </si>
  <si>
    <t>C-2401-0600-62-0-2401074-02</t>
  </si>
  <si>
    <t>C-2401-0600-63</t>
  </si>
  <si>
    <t>MEJORAMIENTO REHABILITACIÓN CONSTRUCCIÓN MANTENIMIENTO Y OPERACIÓN DEL CORREDOR SANTANA - MOCOA - NEIVA DEPARTAMENTOS DE  HUILA PUTUMAYO CAUCA</t>
  </si>
  <si>
    <t>C-2401-0600-63-0</t>
  </si>
  <si>
    <t>C-2401-0600-63-0-2401074</t>
  </si>
  <si>
    <t>C-2401-0600-63-0-2401074-02</t>
  </si>
  <si>
    <t>C-2401-0600-64</t>
  </si>
  <si>
    <t>MEJORAMIENTO REHABILITACIÓN CONSTRUCCIÓN  MANTENIMIENTO  Y OPERACIÓN DEL CORREDOR POPAYAN - SANTANDER DE QUILICHAO EN EL DEPARTAMENTO DEL     CAUCA</t>
  </si>
  <si>
    <t>C-2401-0600-64-0</t>
  </si>
  <si>
    <t>C-2401-0600-64-0-2401074</t>
  </si>
  <si>
    <t>C-2401-0600-64-0-2401074-02</t>
  </si>
  <si>
    <t>C-2401-0600-65</t>
  </si>
  <si>
    <t>MEJORAMIENTO CONSTRUCCIÓN MANTENIMIENTO Y OPERACIÓN DEL CORREDOR CONEXIÓN NORTE AUTOPISTAS PARA LA PROSPERIDAD   ANTIOQUIA</t>
  </si>
  <si>
    <t>C-2401-0600-65-0</t>
  </si>
  <si>
    <t>C-2401-0600-65-0-2401074</t>
  </si>
  <si>
    <t>C-2401-0600-65-0-2401074-02</t>
  </si>
  <si>
    <t>C-2401-0600-66</t>
  </si>
  <si>
    <t>CONTROL Y SEGUIMIENTO A LA OPERACIÓN DE LAS VÍAS PRIMARIAS CONCESIONADAS  NACIONAL</t>
  </si>
  <si>
    <t>C-2401-0600-66-0</t>
  </si>
  <si>
    <t>C-2401-0600-66-0-2401075</t>
  </si>
  <si>
    <t>DOCUMENTOS DE APOYO TÉCNICO PARA EL DESARROLLO DE INTERVENCIONES EN INFRAESTRUCTURA VIAL</t>
  </si>
  <si>
    <t>C-2401-0600-66-0-2401075-02</t>
  </si>
  <si>
    <t>C-2401-0600-67</t>
  </si>
  <si>
    <t>MEJORAMIENTO CONSTRUCCIÓN REHABILITACIÓN Y MANTENIMIENTO DEL CORREDOR VILLAVICENCIO - YOPAL DEPARTAMENTOS DEL   META CASANARE</t>
  </si>
  <si>
    <t>C-2401-0600-67-0</t>
  </si>
  <si>
    <t>C-2401-0600-67-0-2401074</t>
  </si>
  <si>
    <t>C-2401-0600-67-0-2401074-02</t>
  </si>
  <si>
    <t>C-2401-0600-68</t>
  </si>
  <si>
    <t>CONSTRUCCIÓN OPERACIÓN Y MANTENIMIENTO DE LA VÍA MULALO - LOBOGUERRERO DEPARTAMENTO DEL VALLE DEL CAUCA</t>
  </si>
  <si>
    <t>C-2401-0600-68-0</t>
  </si>
  <si>
    <t>C-2401-0600-68-0-2401074</t>
  </si>
  <si>
    <t>C-2401-0600-68-0-2401074-02</t>
  </si>
  <si>
    <t>C-2401-0600-69</t>
  </si>
  <si>
    <t>MEJORAMIENTO REHABILITACIÓN CONSTRUCCIÓN MANTENIMIENTO Y OPERACIÓN DEL CORREDOR BUCARAMANGA PAMPLONA NORTE DE SANTANDER</t>
  </si>
  <si>
    <t>C-2401-0600-69-0</t>
  </si>
  <si>
    <t>C-2401-0600-69-0-2401074</t>
  </si>
  <si>
    <t>C-2401-0600-69-0-2401074-02</t>
  </si>
  <si>
    <t>C-2401-0600-70</t>
  </si>
  <si>
    <t>MEJORAMIENTO REHABILITACIÓN MANTENIMIENTO Y OPERACIÓN DEL CORREDOR TRANSVERSAL DEL SISGA DEPARTAMENTOS DE BOYACÁ CUNDINAMARCA CASANARE</t>
  </si>
  <si>
    <t>C-2401-0600-70-0</t>
  </si>
  <si>
    <t>C-2401-0600-70-0-2401074</t>
  </si>
  <si>
    <t>C-2401-0600-70-0-2401074-02</t>
  </si>
  <si>
    <t>C-2401-0600-71</t>
  </si>
  <si>
    <t>REHABILITACIÓN MEJORAMIENTO CONSTRUCCIÓN MANTENIMIENTO Y OPERACIÓN DEL CORREDOR CARTAGENA - BARRANQUILLA Y CIRCUNVALAR DE LA PROSPERIDAD DEPARTAMENTOS DE   ATLÁNTICO BOLÍVAR</t>
  </si>
  <si>
    <t>C-2401-0600-71-0</t>
  </si>
  <si>
    <t>C-2401-0600-71-0-2401074</t>
  </si>
  <si>
    <t>C-2401-0600-71-0-2401074-02</t>
  </si>
  <si>
    <t>C-2401-0600-72</t>
  </si>
  <si>
    <t>MEJORAMIENTO CONSTRUCCIÓN OPERACIÓN Y MANTENIMIENTO DE LA CONCESIÓN AUTOPISTA CONEXIÓN PACIFICO 2 ANTIOQUIA</t>
  </si>
  <si>
    <t>C-2401-0600-72-0</t>
  </si>
  <si>
    <t>C-2401-0600-72-0-2401074</t>
  </si>
  <si>
    <t>C-2401-0600-72-0-2401074-02</t>
  </si>
  <si>
    <t>C-2401-0600-73</t>
  </si>
  <si>
    <t>MEJORAMIENTO  CONSTRUCCIÓN OPERACIÓN Y MANTENIMIENTO DE LA AUTOPISTA CONEXIÓN PACIFICO 3  AUTOPISTAS PARA LA PROSPERIDAD   ANTIOQUIA</t>
  </si>
  <si>
    <t>C-2401-0600-73-0</t>
  </si>
  <si>
    <t>C-2401-0600-73-0-2401074</t>
  </si>
  <si>
    <t>C-2401-0600-73-0-2401074-02</t>
  </si>
  <si>
    <t>C-2401-0600-74</t>
  </si>
  <si>
    <t>MEJORAMIENTO REHABILITACIÓN CONSTRUCCIÓN MANTENIMIENTO Y OPERACIÓN DEL CORREDOR RUMICHACA - PASTO EN EL DEPARTAMENTO DE    NARIÑO</t>
  </si>
  <si>
    <t>C-2401-0600-74-0</t>
  </si>
  <si>
    <t>C-2401-0600-74-0-2401074</t>
  </si>
  <si>
    <t>C-2401-0600-74-0-2401074-02</t>
  </si>
  <si>
    <t>C-2401-0600-75</t>
  </si>
  <si>
    <t>REHABILITACIÓN MEJORAMIENTO OPERACIÓN Y MANTENIMIENTO DEL CORREDOR PERIMETRAL DE CUNDINAMARCA CENTRO ORIENTE   CUNDINAMARCA</t>
  </si>
  <si>
    <t>C-2401-0600-75-0</t>
  </si>
  <si>
    <t>C-2401-0600-75-0-2401074</t>
  </si>
  <si>
    <t>C-2401-0600-75-0-2401074-02</t>
  </si>
  <si>
    <t>C-2401-0600-76</t>
  </si>
  <si>
    <t>MEJORAMIENTO CONSTRUCCIÓN REHABILITACIÓN OPERACIÓN Y MANTENIMIENTO DE LA CONCESIÓN AUTOPISTA AL MAR 2   ANTIOQUIA</t>
  </si>
  <si>
    <t>C-2401-0600-76-0</t>
  </si>
  <si>
    <t>C-2401-0600-76-0-2401074</t>
  </si>
  <si>
    <t>C-2401-0600-76-0-2401074-02</t>
  </si>
  <si>
    <t>C-2401-0600-77</t>
  </si>
  <si>
    <t>MEJORAMIENTO REHABILITACIÓN Y MANTENIMIENTO DEL CORREDOR HONDA - PUERTO SALGAR - GIRARDOT DEPARTAMENTOS DE    CUNDINAMARCA CALDAS TOLIMA</t>
  </si>
  <si>
    <t>C-2401-0600-77-0</t>
  </si>
  <si>
    <t>C-2401-0600-77-0-2401074</t>
  </si>
  <si>
    <t>C-2401-0600-77-0-2401074-02</t>
  </si>
  <si>
    <t>C-2401-0600-78</t>
  </si>
  <si>
    <t>MEJORAMIENTO CONSTRUCCIÓN REHABILITACIÓN OPERACIÓN Y MANTENIMIENTO DE LA CONCESIÓN AUTOPISTA AL MAR 1 DEPARTAMENTO DE ANTIOQUIA</t>
  </si>
  <si>
    <t>C-2401-0600-78-0</t>
  </si>
  <si>
    <t>C-2401-0600-78-0-2401074</t>
  </si>
  <si>
    <t>C-2401-0600-78-0-2401074-02</t>
  </si>
  <si>
    <t>C-2401-0600-79</t>
  </si>
  <si>
    <t>MEJORAMIENTO DEL CORREDOR PUERTA DE HIERRO - PALMAR DE VARELA Y CARRETO - CRUZ DEL VISO EN LOS DEPARTAMENTOS DE    ATLÁNTICO BOLÍVAR SUCRE</t>
  </si>
  <si>
    <t>C-2401-0600-79-0</t>
  </si>
  <si>
    <t>C-2401-0600-79-0-2401074</t>
  </si>
  <si>
    <t>C-2401-0600-79-0-2401074-02</t>
  </si>
  <si>
    <t>C-2401-0600-80</t>
  </si>
  <si>
    <t>DESARROLLO DE OBRAS COMPLEMENTARIAS GESTIÓN SOCIAL AMBIENTAL Y PREDIAL DE LOS CONTRATOS DE CONCESIÓN VIAL,   NACIONAL</t>
  </si>
  <si>
    <t>C-2401-0600-80-0</t>
  </si>
  <si>
    <t>C-2401-0600-80-0-2401074</t>
  </si>
  <si>
    <t>C-2401-0600-80-0-2401074-02</t>
  </si>
  <si>
    <t>C-2401-0600-81</t>
  </si>
  <si>
    <t>MEJORAMIENTO CONSTRUCCIÓN, REHABILITACIÓN, OPERACIÓN Y MANTENIMIENTO DE LA VÍA PUERTO SALGAR-BARRANCABERMEJA EN LOS DEPARTAMENTOS CUNDINAMARCA, BOYACÁ Y SANTANDER</t>
  </si>
  <si>
    <t>C-2401-0600-81-0</t>
  </si>
  <si>
    <t>C-2401-0600-81-0-2401074</t>
  </si>
  <si>
    <t>C-2401-0600-81-0-2401074-02</t>
  </si>
  <si>
    <t>C-2401-0600-82</t>
  </si>
  <si>
    <t>MEJORAMIENTO CONSTRUCCIÓN, REHABILITACIÓN, OPERACIÓN Y MANTENIMIENTO DE LA VÍA SABANA DE TORRES-CURUMANI EN LOS DEPARTAMENTOS SANTANDER, CESAR</t>
  </si>
  <si>
    <t>C-2401-0600-82-0</t>
  </si>
  <si>
    <t>C-2401-0600-82-0-2401074</t>
  </si>
  <si>
    <t>C-2401-0600-82-0-2401074-02</t>
  </si>
  <si>
    <t>C-2403</t>
  </si>
  <si>
    <t>INFRAESTRUCTURA Y SERVICIOS DE TRANSPORTE AÉREO</t>
  </si>
  <si>
    <t>C-2403-0600</t>
  </si>
  <si>
    <t>C-2403-0600-4</t>
  </si>
  <si>
    <t>CONTROL Y SEGUIMIENTO A LA OPERACIÓN DE LOS AEROPUERTOS CONCESIONADOS  NACIONAL</t>
  </si>
  <si>
    <t>C-2403-0600-4-0</t>
  </si>
  <si>
    <t>C-2403-0600-4-0-2403039</t>
  </si>
  <si>
    <t>DOCUMENTOS DE LINEAMIENTOS TÉCNICOS</t>
  </si>
  <si>
    <t>C-2403-0600-4-0-2403039-02</t>
  </si>
  <si>
    <t>C-2403-0600-5</t>
  </si>
  <si>
    <t>APOYO ESTATAL A LOS AEROPUERTOS A NIVEL NACIONAL  NACIONAL</t>
  </si>
  <si>
    <t>C-2403-0600-5-0</t>
  </si>
  <si>
    <t>APOYO ESTATAL A LOS AEROPUERTOS A NIVEL NACIONAL NACIONAL</t>
  </si>
  <si>
    <t>C-2403-0600-5-0-2403039</t>
  </si>
  <si>
    <t>C-2403-0600-5-0-2403039-02</t>
  </si>
  <si>
    <t>C-2404</t>
  </si>
  <si>
    <t>INFRAESTRUCTURA DE TRANSPORTE FÉRREO</t>
  </si>
  <si>
    <t>C-2404-0600</t>
  </si>
  <si>
    <t>C-2404-0600-2</t>
  </si>
  <si>
    <t>REHABILITACIÓN CONSTRUCCIÓN Y MANTENIMIENTO DE LA RED FÉRREA A NIVEL NACIONAL  NACIONAL</t>
  </si>
  <si>
    <t>C-2404-0600-2-0</t>
  </si>
  <si>
    <t>C-2404-0600-2-0-2404020</t>
  </si>
  <si>
    <t xml:space="preserve">VÍA FÉRREA MANTENIDA </t>
  </si>
  <si>
    <t>C-2404-0600-2-0-2404020-02</t>
  </si>
  <si>
    <t>C-2404-0600-2-0-2404047</t>
  </si>
  <si>
    <t>VÍA FÉRREA CONCESIONADA</t>
  </si>
  <si>
    <t>C-2404-0600-2-0-2404047-02</t>
  </si>
  <si>
    <t>C-2404-0600-4</t>
  </si>
  <si>
    <t>CONTROL Y SEGUIMIENTO A LA OPERACIÓN DE LAS VÍAS FÉRREAS  NACIONAL</t>
  </si>
  <si>
    <t>C-2404-0600-4-0</t>
  </si>
  <si>
    <t>C-2404-0600-4-0-2404042</t>
  </si>
  <si>
    <t>C-2404-0600-4-0-2404042-02</t>
  </si>
  <si>
    <t>C-2405</t>
  </si>
  <si>
    <t>INFRAESTRUCTURA DE TRANSPORTE MARÍTIMO</t>
  </si>
  <si>
    <t>C-2405-0600</t>
  </si>
  <si>
    <t>C-2405-0600-2</t>
  </si>
  <si>
    <t>APOYO ESTATAL A LOS PUERTOS A NIVEL NACIONAL   NACIONAL</t>
  </si>
  <si>
    <t>C-2405-0600-2-0</t>
  </si>
  <si>
    <t>C-2405-0600-2-0-2405021</t>
  </si>
  <si>
    <t>PUERTOS CONCESIONADOS</t>
  </si>
  <si>
    <t>C-2405-0600-2-0-2405021-02</t>
  </si>
  <si>
    <t>C-2405-0600-4</t>
  </si>
  <si>
    <t>CONTROL Y SEGUIMIENTO A LA OPERACIÓN DE LOS PUERTOS CONCESIONADOS   NACIONAL</t>
  </si>
  <si>
    <t>C-2405-0600-4-0</t>
  </si>
  <si>
    <t>C-2405-0600-4-0-2405013</t>
  </si>
  <si>
    <t>C-2405-0600-4-0-2405013-02</t>
  </si>
  <si>
    <t>C-2406</t>
  </si>
  <si>
    <t>INFRAESTRUCTURA DE TRANSPORTE FLUVIAL</t>
  </si>
  <si>
    <t>C-2406-0600</t>
  </si>
  <si>
    <t>C-2406-0600-3</t>
  </si>
  <si>
    <t>RESTAURACION DE LOS ECOSISTEMAS DEGRADADOS DEL CANAL DEL DIQUE NACIONAL</t>
  </si>
  <si>
    <t>C-2406-0600-3-0</t>
  </si>
  <si>
    <t>C-2406-0600-3-0-2406023</t>
  </si>
  <si>
    <t>OBRAS DE ADECUACIÓN PARA MEJORAMIENTO DE CANAL FLUVIAL</t>
  </si>
  <si>
    <t>C-2406-0600-3-0-2406023-02</t>
  </si>
  <si>
    <t>C-2499</t>
  </si>
  <si>
    <t>FORTALECIMIENTO DE LA GESTIÓN Y DIRECCIÓN DEL SECTOR TRANSPORTE</t>
  </si>
  <si>
    <t>C-2499-0600</t>
  </si>
  <si>
    <t>C-2499-0600-7</t>
  </si>
  <si>
    <t>IMPLEMENTACIÓN DEL SISTEMA INTEGRADO DE GESTIÓN Y CONTROL DE LA AGENCIA NACIONAL DE INFRAESTRUCTURA  NACIONAL</t>
  </si>
  <si>
    <t>C-2499-0600-7-0</t>
  </si>
  <si>
    <t>C-2499-0600-7-0-2499060</t>
  </si>
  <si>
    <t>SERVICIO DE IMPLEMENTACIÓN SISTEMAS DE GESTIÓN</t>
  </si>
  <si>
    <t>C-2499-0600-7-0-2499060-02</t>
  </si>
  <si>
    <t>C-2499-0600-8</t>
  </si>
  <si>
    <t>APOYO PARA LA GESTIÓN DE LA AGENCIA NACIONAL DE INFRAESTRUCTURA A TRAVÉS DE ASESORÍAS Y CONSULTORÍAS  NACIONAL</t>
  </si>
  <si>
    <t>C-2499-0600-8-0</t>
  </si>
  <si>
    <t>C-2499-0600-8-0-2499053</t>
  </si>
  <si>
    <t>C-2499-0600-8-0-2499066</t>
  </si>
  <si>
    <t>ESTUDIOS DE PREINVERSIÓN</t>
  </si>
  <si>
    <t>C-2499-0600-8-0-2499053-02</t>
  </si>
  <si>
    <t>C-2499-0600-8-0-2499066-02</t>
  </si>
  <si>
    <t>C-2499-0600-9</t>
  </si>
  <si>
    <t>SISTEMATIZACIÓN PARA EL SERVICIO DE INFORMACIÓN DE LA GESTIÓN ADMINISTRATIVA,  NACIONAL</t>
  </si>
  <si>
    <t>C-2499-0600-9-0</t>
  </si>
  <si>
    <t>C-2499-0600-9-0-2499063</t>
  </si>
  <si>
    <t>SERVICIOS DE INFORMACIÓN IMPLEMENTADOS</t>
  </si>
  <si>
    <t>C-2499-0600-9-0-2499063-02</t>
  </si>
  <si>
    <t>C-2499-0600-10</t>
  </si>
  <si>
    <t>IMPLEMENTACION DEL SISTEMA DE GESTION DOCUMENTAL DE LA AGENCIA NACIONAL DE INFRAESTRUCTURA NACIONAL</t>
  </si>
  <si>
    <t>C-2499-0600-10-0</t>
  </si>
  <si>
    <t>C-2499-0600-10-0-2499052</t>
  </si>
  <si>
    <t>SERVICIO DE GESTIÓN DOCUMENTAL</t>
  </si>
  <si>
    <t>C-2499-0600-10-0-2499052-02</t>
  </si>
  <si>
    <t xml:space="preserve">                             TOTAL ACUMULADO (A+B+C):</t>
  </si>
  <si>
    <t>N.A,: No Aplica - División por cero</t>
  </si>
  <si>
    <t xml:space="preserve">NOTAS:
a) Mediante la Ley 2276 del 29 de noviembre de 2022, “Por la cual se decreta el Presupuesto de Rentas y Recursos de Capital y Ley de Apropiaciones para la vigencia fiscal del 1º de enero al 31 de diciembre de 2023” y el Decreto 2590 del 23 de diciembre de 2022 "Por el cual se líquida el Presupuesto General de la Nación para la vigencia fiscal de 2023, se detallan las apropiaciones y se clasifican y definen los gastos" se asigna el Presupuesto para la Agencia Nacional de Infraestructura.
b) El Decreto 2590 del 23 de diciembre de 2022, condiciona en el Presupuesto de Gastos de Funcionamiento una apropiación al levantamiento de la leyenda de previo concepto de la Dirección General del Presupuesto Público Nacional -DGPPN- del Ministerio de Hacienda y Crédito Público, correspondiente a los rubros: (i) "Otros gastos de personal - Distribución previo concepto DGPPN”, por valor de $ 4.848.293.000 y (ii) "Otras Transferencias - Distribución Previo Concepto DGPPN" por la suma de $6.064.776.000. 
</t>
  </si>
  <si>
    <r>
      <rPr>
        <b/>
        <sz val="9"/>
        <rFont val="Calibri"/>
        <family val="2"/>
        <scheme val="minor"/>
      </rPr>
      <t>Fuente:</t>
    </r>
    <r>
      <rPr>
        <sz val="9"/>
        <rFont val="Calibri"/>
        <family val="2"/>
        <scheme val="minor"/>
      </rPr>
      <t xml:space="preserve"> Información del SIIF Nación al 31 de enero de 2023</t>
    </r>
  </si>
  <si>
    <r>
      <rPr>
        <b/>
        <sz val="9"/>
        <rFont val="Calibri"/>
        <family val="2"/>
        <scheme val="minor"/>
      </rPr>
      <t>Consolidó y elaboró:</t>
    </r>
    <r>
      <rPr>
        <sz val="9"/>
        <rFont val="Calibri"/>
        <family val="2"/>
        <scheme val="minor"/>
      </rPr>
      <t xml:space="preserve"> Área de Presupuesto - GIT Administrativo y Financiero - Vicepresidencia de Gestión Corpotariva</t>
    </r>
  </si>
  <si>
    <t>RESERVAS PRESUPUESTALES</t>
  </si>
  <si>
    <t>PERIODO DEL 01/01/2023 AL 31/01/2023</t>
  </si>
  <si>
    <t>Reservas Constituidas
(1)</t>
  </si>
  <si>
    <t>Cancelaciones Reservas Presupuestales
(2)</t>
  </si>
  <si>
    <t>Reservas Constituidas menos cancelaciones
(3) = (1) - (2)</t>
  </si>
  <si>
    <t>Obligaciones Acumuladas
(5)</t>
  </si>
  <si>
    <t>Pagos Acumulados
(6)</t>
  </si>
  <si>
    <t>Obligaciones sin pago
(7) = (5) - (6)</t>
  </si>
  <si>
    <t xml:space="preserve">Porcentaje de ejecución </t>
  </si>
  <si>
    <t>Oblig./Reservas constituidas
(8) = (5) / (3)</t>
  </si>
  <si>
    <t>Pagos / Reservas Constituidas
(9) = (6) / (3)</t>
  </si>
  <si>
    <t>Pagos / Obligaciones
(10) = (6) / (5)</t>
  </si>
  <si>
    <t>PRODUCTOS ALIMENTICIOS, BEBIDAS Y TABACO; TEXTILES, PRENDAS DE VESTIR Y PRODUCTOS DE CUERO</t>
  </si>
  <si>
    <t>PRODUCTOS DE MOLINERÍA, ALMIDONES Y PRODUCTOS DERIVADOS DEL ALMIDÓN; OTROS PRODUCTOS ALIMENTICIOS</t>
  </si>
  <si>
    <t>OTROS BIENES TRANSPORTABLES (EXCEPTO PRODUCTOS METÁLICOS, MAQUINARIA Y EQUIPO)</t>
  </si>
  <si>
    <t>PASTA O PULPA, PAPEL Y PRODUCTOS DE PAPEL; IMPRESOS Y ARTÍCULOS RELACIONADOS</t>
  </si>
  <si>
    <t>A-02-02-01-003-007</t>
  </si>
  <si>
    <t>VIDRIO Y PRODUCTOS DE VIDRIO Y OTROS PRODUCTOS NO METÁLICOS N.C.P.</t>
  </si>
  <si>
    <t>MAQUINARIA DE OFICINA, CONTABILIDAD E INFORMÁTICA</t>
  </si>
  <si>
    <t>A-02-02-02-005</t>
  </si>
  <si>
    <t>SERVICIOS DE LA CONSTRUCCIÓN</t>
  </si>
  <si>
    <t>A-02-02-02-005-004</t>
  </si>
  <si>
    <t>SERVICIOS DE CONSTRUCCIÓN</t>
  </si>
  <si>
    <t>SERVICIOS DE ALOJAMIENTO; SERVICIOS DE SUMINISTRO DE COMIDAS Y BEBIDAS; SERVICIOS DE TRANSPORTE; Y SERVICIOS DE DISTRIBUCIÓN DE ELECTRICIDAD, GAS Y AGUA</t>
  </si>
  <si>
    <t>SERVICIOS FINANCIEROS Y SERVICIOS CONEXOS, SERVICIOS INMOBILIARIOS Y SERVICIOS DE LEASING</t>
  </si>
  <si>
    <t>OTROS SERVICIOS PROFESIONALES, CIENTÍFICOS Y TÉCNICOS</t>
  </si>
  <si>
    <t>SERVICIOS DE TELECOMUNICACIONES, TRANSMISIÓN Y SUMINISTRO DE INFORMACIÓN</t>
  </si>
  <si>
    <t>SERVICIOS DE MANTENIMIENTO, REPARACIÓN E INSTALACIÓN (EXCEPTO SERVICIOS DE CONSTRUCCIÓN)</t>
  </si>
  <si>
    <t>OTROS SERVICIOS DE FABRICACIÓN; SERVICIOS DE EDICIÓN, IMPRESIÓN Y REPRODUCCIÓN; SERVICIOS DE RECUPERACIÓN DE MATERIALES</t>
  </si>
  <si>
    <t>SERVICIOS PARA LA COMUNIDAD, SOCIALES Y PERSONALES</t>
  </si>
  <si>
    <t>13</t>
  </si>
  <si>
    <t>MEJORAMIENTO CONSTRUCCIÓN, OPERACIÓN Y MANTENIMIENTO DE LA CONCESIÓN AUTOPISTA CONEXIÓN PACIFICO 2 ANTIOQUIA</t>
  </si>
  <si>
    <t>DESARROLLO DE OBRAS COMPLEMENTARIAS, GESTIÓN SOCIAL, AMBIENTAL Y PREDIAL DE LOS CONTRATOS DE CONCESIÓN VIAL.   NACIONAL</t>
  </si>
  <si>
    <t>C-2406-0600-1</t>
  </si>
  <si>
    <t>CONTROL Y SEGUIMIENTO A LAS VIAS FLUVIALES  NACIONAL</t>
  </si>
  <si>
    <t>C-2406-0600-1-0</t>
  </si>
  <si>
    <t>C-2406-0600-1-0-2406038</t>
  </si>
  <si>
    <t>C-2406-0600-1-0-2406038-02</t>
  </si>
  <si>
    <t>N.A.: No Aplica - División por cero</t>
  </si>
  <si>
    <r>
      <rPr>
        <b/>
        <sz val="9"/>
        <rFont val="Calibri"/>
        <family val="2"/>
        <scheme val="minor"/>
      </rPr>
      <t>Consolidó y elaboró:</t>
    </r>
    <r>
      <rPr>
        <sz val="9"/>
        <rFont val="Calibri"/>
        <family val="2"/>
        <scheme val="minor"/>
      </rPr>
      <t xml:space="preserve"> Área de Presupuesto - GIT Administrativo y Financiero - Vicepresidencia de Gestión Corporativa</t>
    </r>
  </si>
  <si>
    <t>INFORME DE EJECUCION DEL PRESUPUESTO DE GASTOS</t>
  </si>
  <si>
    <t>CUENTAS POR PAGAR</t>
  </si>
  <si>
    <t>PERIODO: 01/01/2023 AL 31/01/2023</t>
  </si>
  <si>
    <t xml:space="preserve">Cuentas por pagar constituidas 
(1) </t>
  </si>
  <si>
    <t>Cancelaciones cuentas por pagar
(2)</t>
  </si>
  <si>
    <t>Cuentas por pagar constituidas menos cancelaciones 
(3)=(1)-(2)</t>
  </si>
  <si>
    <t xml:space="preserve">Pagos acumulados
 (5)
</t>
  </si>
  <si>
    <t xml:space="preserve">Porcentaje de Ejecución
Pagos /CxP constituidas
 (6)=(5)/(3)
</t>
  </si>
  <si>
    <t>A-02-01-01-004-005</t>
  </si>
  <si>
    <t>A-02-01-01-004-006</t>
  </si>
  <si>
    <t>A-02-02-01-004-002</t>
  </si>
  <si>
    <t>PRODUCTOS METÁLICOS ELABORADOS (EXCEPTO MAQUINARIA Y EQUIPO)</t>
  </si>
  <si>
    <t>A-02-02-01-004-008</t>
  </si>
  <si>
    <t>APARATOS MÉDICOS, INSTRUMENTOS ÓPTICOS Y DE PRECISIÓN, RELOJES</t>
  </si>
  <si>
    <t>PERIODO: 01/01/2023 AL 28/02/2023</t>
  </si>
  <si>
    <r>
      <rPr>
        <b/>
        <sz val="9"/>
        <rFont val="Calibri"/>
        <family val="2"/>
        <scheme val="minor"/>
      </rPr>
      <t>Fuente:</t>
    </r>
    <r>
      <rPr>
        <sz val="9"/>
        <rFont val="Calibri"/>
        <family val="2"/>
        <scheme val="minor"/>
      </rPr>
      <t xml:space="preserve"> Información del SIIF Nación al 28 de febrero de 2023</t>
    </r>
  </si>
  <si>
    <t>PERIODO DEL 01/01/2023 AL 28/02/2023</t>
  </si>
  <si>
    <t>PERIODO DEL 1/01/2023 AL 28/02/2023</t>
  </si>
  <si>
    <t>PERIODO DEL 01/01/2023 AL 31/03/2023</t>
  </si>
  <si>
    <r>
      <rPr>
        <b/>
        <sz val="9"/>
        <rFont val="Calibri"/>
        <family val="2"/>
        <scheme val="minor"/>
      </rPr>
      <t>Fuente:</t>
    </r>
    <r>
      <rPr>
        <sz val="9"/>
        <rFont val="Calibri"/>
        <family val="2"/>
        <scheme val="minor"/>
      </rPr>
      <t xml:space="preserve"> Información del SIIF Nación al 31 de marzo de 2023</t>
    </r>
  </si>
  <si>
    <t>PERIODO: 01/01/2023 AL 31/03/2023</t>
  </si>
  <si>
    <t>PERIODO DEL 1/01/2023 AL 31/03/2023</t>
  </si>
  <si>
    <t>A-02-01-01-004-008</t>
  </si>
  <si>
    <t>A-02-02-01-003-001</t>
  </si>
  <si>
    <t>PRODUCTOS DE MADERA, CORCHO, CESTERÍA Y ESPARTERÍA</t>
  </si>
  <si>
    <t>A-02-02-01-004-001</t>
  </si>
  <si>
    <t>METALES BÁSICOS</t>
  </si>
  <si>
    <r>
      <rPr>
        <b/>
        <sz val="9"/>
        <rFont val="Calibri"/>
        <family val="2"/>
        <scheme val="minor"/>
      </rPr>
      <t>Fuente:</t>
    </r>
    <r>
      <rPr>
        <sz val="9"/>
        <rFont val="Calibri"/>
        <family val="2"/>
        <scheme val="minor"/>
      </rPr>
      <t xml:space="preserve"> Información del SIIF Nación al 30 de abril de 2023</t>
    </r>
  </si>
  <si>
    <t>PERIODO: 01/01/2023 AL 30/04/2023</t>
  </si>
  <si>
    <t>PERIODO DEL 01/01/2023 AL 30/04/2023</t>
  </si>
  <si>
    <t>PERIODO DEL 1/01/2023 AL 30/04/2023</t>
  </si>
  <si>
    <t>+</t>
  </si>
  <si>
    <t>PERIODO: 01/01/2023 AL 31/05/2023</t>
  </si>
  <si>
    <r>
      <rPr>
        <b/>
        <sz val="9"/>
        <rFont val="Calibri"/>
        <family val="2"/>
        <scheme val="minor"/>
      </rPr>
      <t>Fuente:</t>
    </r>
    <r>
      <rPr>
        <sz val="9"/>
        <rFont val="Calibri"/>
        <family val="2"/>
        <scheme val="minor"/>
      </rPr>
      <t xml:space="preserve"> Información del SIIF Nación al 31 de mayo de 2023</t>
    </r>
  </si>
  <si>
    <t>PERIODO DEL 01/01/2023 AL 31/05/2023</t>
  </si>
  <si>
    <t>PERIODO DEL 1/01/2023 AL 31/05/2023</t>
  </si>
  <si>
    <t>PERIODO: 01/01/2023 AL 30/06/2023</t>
  </si>
  <si>
    <r>
      <rPr>
        <b/>
        <sz val="9"/>
        <rFont val="Calibri"/>
        <family val="2"/>
        <scheme val="minor"/>
      </rPr>
      <t>Fuente:</t>
    </r>
    <r>
      <rPr>
        <sz val="9"/>
        <rFont val="Calibri"/>
        <family val="2"/>
        <scheme val="minor"/>
      </rPr>
      <t xml:space="preserve"> Información del SIIF Nación al 30 de junio de 2023</t>
    </r>
  </si>
  <si>
    <t>PERIODO DEL 01/01/2023 AL 30/06/2023</t>
  </si>
  <si>
    <t>PERIODO DEL 1/01/2023 AL 30/06/2023</t>
  </si>
  <si>
    <r>
      <rPr>
        <b/>
        <sz val="10"/>
        <rFont val="Calibri"/>
        <family val="2"/>
        <scheme val="minor"/>
      </rPr>
      <t>Fuente:</t>
    </r>
    <r>
      <rPr>
        <sz val="10"/>
        <rFont val="Calibri"/>
        <family val="2"/>
        <scheme val="minor"/>
      </rPr>
      <t xml:space="preserve"> Información del SIIF Nación al 30 de junio de 2023</t>
    </r>
  </si>
  <si>
    <r>
      <rPr>
        <b/>
        <sz val="10"/>
        <rFont val="Calibri"/>
        <family val="2"/>
        <scheme val="minor"/>
      </rPr>
      <t>Consolidó y elaboró:</t>
    </r>
    <r>
      <rPr>
        <sz val="10"/>
        <rFont val="Calibri"/>
        <family val="2"/>
        <scheme val="minor"/>
      </rPr>
      <t xml:space="preserve"> Área de Presupuesto - GIT Administrativo y Financiero - Vicepresidencia de Gestión Corpotariva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</si>
</sst>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00_);_(* \(#,##0.00\);_(* &quot;-&quot;??_);_(@_)"/>
    <numFmt numFmtId="165" formatCode="#,##0.00_ ;\-#,##0.00\ "/>
    <numFmt numFmtId="166" formatCode="0.0%"/>
    <numFmt numFmtId="167" formatCode="0.0000%"/>
    <numFmt numFmtId="168" formatCode="0.000%"/>
    <numFmt numFmtId="169" formatCode="0.00000%"/>
    <numFmt numFmtId="170" formatCode="#,##0_ ;\-#,##0\ "/>
    <numFmt numFmtId="171" formatCode="0.000000%"/>
  </numFmts>
  <fonts count="26" x14ac:knownFonts="1">
    <font>
      <sz val="11"/>
      <color theme="1"/>
      <name val="Calibri"/>
      <family val="2"/>
      <scheme val="minor"/>
    </font>
    <font>
      <sz val="11"/>
      <color theme="1"/>
      <name val="Calibri"/>
      <family val="2"/>
      <scheme val="minor"/>
    </font>
    <font>
      <b/>
      <sz val="11"/>
      <color theme="0"/>
      <name val="Calibri"/>
      <family val="2"/>
      <scheme val="minor"/>
    </font>
    <font>
      <b/>
      <sz val="18"/>
      <name val="Calibri"/>
      <family val="2"/>
      <scheme val="minor"/>
    </font>
    <font>
      <b/>
      <sz val="14"/>
      <name val="Calibri"/>
      <family val="2"/>
      <scheme val="minor"/>
    </font>
    <font>
      <b/>
      <sz val="16"/>
      <name val="Calibri"/>
      <family val="2"/>
      <scheme val="minor"/>
    </font>
    <font>
      <b/>
      <sz val="12"/>
      <name val="Calibri"/>
      <family val="2"/>
      <scheme val="minor"/>
    </font>
    <font>
      <sz val="12"/>
      <name val="Calibri"/>
      <family val="2"/>
      <scheme val="minor"/>
    </font>
    <font>
      <sz val="11"/>
      <name val="Calibri"/>
      <family val="2"/>
      <scheme val="minor"/>
    </font>
    <font>
      <b/>
      <sz val="10"/>
      <color theme="0"/>
      <name val="Calibri"/>
      <family val="2"/>
      <scheme val="minor"/>
    </font>
    <font>
      <sz val="12"/>
      <color rgb="FF000000"/>
      <name val="Calibri"/>
      <family val="2"/>
      <scheme val="minor"/>
    </font>
    <font>
      <sz val="12"/>
      <color theme="1"/>
      <name val="Calibri"/>
      <family val="2"/>
      <scheme val="minor"/>
    </font>
    <font>
      <b/>
      <sz val="12"/>
      <color rgb="FF000000"/>
      <name val="Calibri"/>
      <family val="2"/>
      <scheme val="minor"/>
    </font>
    <font>
      <b/>
      <sz val="12"/>
      <color theme="1"/>
      <name val="Calibri"/>
      <family val="2"/>
      <scheme val="minor"/>
    </font>
    <font>
      <b/>
      <sz val="14"/>
      <color theme="0"/>
      <name val="Calibri"/>
      <family val="2"/>
      <scheme val="minor"/>
    </font>
    <font>
      <sz val="14"/>
      <name val="Calibri"/>
      <family val="2"/>
      <scheme val="minor"/>
    </font>
    <font>
      <sz val="9"/>
      <name val="Calibri"/>
      <family val="2"/>
      <scheme val="minor"/>
    </font>
    <font>
      <sz val="8"/>
      <name val="Calibri"/>
      <family val="2"/>
      <scheme val="minor"/>
    </font>
    <font>
      <sz val="10.199999999999999"/>
      <name val="Calibri"/>
      <family val="2"/>
      <scheme val="minor"/>
    </font>
    <font>
      <b/>
      <sz val="9"/>
      <name val="Calibri"/>
      <family val="2"/>
      <scheme val="minor"/>
    </font>
    <font>
      <b/>
      <sz val="8"/>
      <name val="Calibri"/>
      <family val="2"/>
      <scheme val="minor"/>
    </font>
    <font>
      <sz val="8"/>
      <color theme="1"/>
      <name val="Calibri"/>
      <family val="2"/>
      <scheme val="minor"/>
    </font>
    <font>
      <b/>
      <sz val="14"/>
      <color theme="1"/>
      <name val="Calibri"/>
      <family val="2"/>
      <scheme val="minor"/>
    </font>
    <font>
      <b/>
      <sz val="12"/>
      <color theme="0"/>
      <name val="Calibri"/>
      <family val="2"/>
      <scheme val="minor"/>
    </font>
    <font>
      <sz val="10"/>
      <name val="Calibri"/>
      <family val="2"/>
      <scheme val="minor"/>
    </font>
    <font>
      <b/>
      <sz val="10"/>
      <name val="Calibri"/>
      <family val="2"/>
      <scheme val="minor"/>
    </font>
  </fonts>
  <fills count="5">
    <fill>
      <patternFill patternType="none"/>
    </fill>
    <fill>
      <patternFill patternType="gray125"/>
    </fill>
    <fill>
      <patternFill patternType="solid">
        <fgColor theme="0"/>
        <bgColor indexed="64"/>
      </patternFill>
    </fill>
    <fill>
      <patternFill patternType="solid">
        <fgColor theme="4" tint="-0.249977111117893"/>
        <bgColor indexed="64"/>
      </patternFill>
    </fill>
    <fill>
      <patternFill patternType="solid">
        <fgColor theme="0" tint="-0.14999847407452621"/>
        <bgColor indexed="64"/>
      </patternFill>
    </fill>
  </fills>
  <borders count="38">
    <border>
      <left/>
      <right/>
      <top/>
      <bottom/>
      <diagonal/>
    </border>
    <border>
      <left style="medium">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thin">
        <color theme="0"/>
      </right>
      <top style="medium">
        <color indexed="64"/>
      </top>
      <bottom/>
      <diagonal/>
    </border>
    <border>
      <left style="thin">
        <color theme="0"/>
      </left>
      <right style="medium">
        <color indexed="64"/>
      </right>
      <top style="medium">
        <color indexed="64"/>
      </top>
      <bottom style="thin">
        <color theme="0"/>
      </bottom>
      <diagonal/>
    </border>
    <border>
      <left style="medium">
        <color indexed="64"/>
      </left>
      <right style="thin">
        <color theme="0"/>
      </right>
      <top style="thin">
        <color theme="0"/>
      </top>
      <bottom/>
      <diagonal/>
    </border>
    <border>
      <left style="thin">
        <color theme="0"/>
      </left>
      <right style="thin">
        <color theme="0"/>
      </right>
      <top style="thin">
        <color theme="0"/>
      </top>
      <bottom/>
      <diagonal/>
    </border>
    <border>
      <left style="thin">
        <color theme="0"/>
      </left>
      <right style="thin">
        <color theme="0"/>
      </right>
      <top/>
      <bottom style="medium">
        <color indexed="64"/>
      </bottom>
      <diagonal/>
    </border>
    <border>
      <left style="thin">
        <color theme="0"/>
      </left>
      <right style="medium">
        <color indexed="64"/>
      </right>
      <top style="thin">
        <color theme="0"/>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theme="0"/>
      </right>
      <top/>
      <bottom style="medium">
        <color indexed="64"/>
      </bottom>
      <diagonal/>
    </border>
    <border>
      <left style="thin">
        <color theme="0"/>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medium">
        <color indexed="64"/>
      </bottom>
      <diagonal/>
    </border>
    <border>
      <left style="thin">
        <color theme="0"/>
      </left>
      <right style="thin">
        <color theme="0"/>
      </right>
      <top/>
      <bottom/>
      <diagonal/>
    </border>
    <border>
      <left style="thin">
        <color theme="0"/>
      </left>
      <right style="medium">
        <color indexed="64"/>
      </right>
      <top/>
      <bottom/>
      <diagonal/>
    </border>
    <border>
      <left style="medium">
        <color indexed="64"/>
      </left>
      <right/>
      <top/>
      <bottom/>
      <diagonal/>
    </border>
  </borders>
  <cellStyleXfs count="8">
    <xf numFmtId="0" fontId="0" fillId="0" borderId="0"/>
    <xf numFmtId="9"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0" borderId="0"/>
  </cellStyleXfs>
  <cellXfs count="335">
    <xf numFmtId="0" fontId="0" fillId="0" borderId="0" xfId="0"/>
    <xf numFmtId="0" fontId="4" fillId="2" borderId="0" xfId="2" applyFont="1" applyFill="1" applyAlignment="1">
      <alignment vertical="center"/>
    </xf>
    <xf numFmtId="0" fontId="6" fillId="2" borderId="0" xfId="2" applyFont="1" applyFill="1" applyAlignment="1">
      <alignment horizontal="center" vertical="center"/>
    </xf>
    <xf numFmtId="0" fontId="7" fillId="2" borderId="0" xfId="2" applyFont="1" applyFill="1" applyAlignment="1">
      <alignment vertical="center"/>
    </xf>
    <xf numFmtId="0" fontId="6" fillId="2" borderId="0" xfId="2" applyFont="1" applyFill="1" applyAlignment="1">
      <alignment vertical="center"/>
    </xf>
    <xf numFmtId="0" fontId="8" fillId="2" borderId="0" xfId="2" applyFont="1" applyFill="1" applyAlignment="1">
      <alignment vertical="center"/>
    </xf>
    <xf numFmtId="49" fontId="7" fillId="2" borderId="0" xfId="2" applyNumberFormat="1" applyFont="1" applyFill="1" applyAlignment="1">
      <alignment vertical="center" wrapText="1"/>
    </xf>
    <xf numFmtId="4" fontId="7" fillId="2" borderId="0" xfId="2" applyNumberFormat="1" applyFont="1" applyFill="1" applyAlignment="1">
      <alignment vertical="center" wrapText="1"/>
    </xf>
    <xf numFmtId="0" fontId="7" fillId="2" borderId="0" xfId="2" applyFont="1" applyFill="1" applyAlignment="1">
      <alignment vertical="center" wrapText="1"/>
    </xf>
    <xf numFmtId="164" fontId="7" fillId="2" borderId="0" xfId="3" applyFont="1" applyFill="1" applyBorder="1" applyAlignment="1">
      <alignment vertical="center"/>
    </xf>
    <xf numFmtId="4" fontId="6" fillId="2" borderId="0" xfId="3" applyNumberFormat="1" applyFont="1" applyFill="1" applyBorder="1" applyAlignment="1">
      <alignment vertical="center"/>
    </xf>
    <xf numFmtId="165" fontId="7" fillId="2" borderId="0" xfId="2" applyNumberFormat="1" applyFont="1" applyFill="1" applyAlignment="1">
      <alignment vertical="center"/>
    </xf>
    <xf numFmtId="4" fontId="6" fillId="2" borderId="0" xfId="2" applyNumberFormat="1" applyFont="1" applyFill="1" applyAlignment="1">
      <alignment vertical="center"/>
    </xf>
    <xf numFmtId="0" fontId="6" fillId="2" borderId="0" xfId="2" applyFont="1" applyFill="1" applyAlignment="1">
      <alignment horizontal="center" vertical="center" wrapText="1"/>
    </xf>
    <xf numFmtId="49" fontId="6" fillId="2" borderId="0" xfId="2" applyNumberFormat="1" applyFont="1" applyFill="1" applyAlignment="1">
      <alignment horizontal="center" vertical="center" wrapText="1"/>
    </xf>
    <xf numFmtId="39" fontId="6" fillId="2" borderId="0" xfId="2" applyNumberFormat="1" applyFont="1" applyFill="1" applyAlignment="1">
      <alignment horizontal="center" vertical="center" wrapText="1"/>
    </xf>
    <xf numFmtId="164" fontId="7" fillId="2" borderId="0" xfId="3" applyFont="1" applyFill="1" applyAlignment="1">
      <alignment vertical="center"/>
    </xf>
    <xf numFmtId="10" fontId="4" fillId="2" borderId="0" xfId="2" applyNumberFormat="1" applyFont="1" applyFill="1" applyAlignment="1">
      <alignment vertical="center"/>
    </xf>
    <xf numFmtId="0" fontId="9" fillId="3" borderId="6" xfId="4" applyFont="1" applyFill="1" applyBorder="1" applyAlignment="1">
      <alignment horizontal="center" vertical="center" wrapText="1"/>
    </xf>
    <xf numFmtId="10" fontId="9" fillId="3" borderId="6" xfId="5" applyNumberFormat="1" applyFont="1" applyFill="1" applyBorder="1" applyAlignment="1">
      <alignment horizontal="center" vertical="center" wrapText="1"/>
    </xf>
    <xf numFmtId="10" fontId="9" fillId="3" borderId="8" xfId="5" applyNumberFormat="1" applyFont="1" applyFill="1" applyBorder="1" applyAlignment="1">
      <alignment horizontal="center" vertical="center" wrapText="1"/>
    </xf>
    <xf numFmtId="49" fontId="6" fillId="4" borderId="9" xfId="4" applyNumberFormat="1" applyFont="1" applyFill="1" applyBorder="1" applyAlignment="1">
      <alignment horizontal="left" vertical="center"/>
    </xf>
    <xf numFmtId="0" fontId="6" fillId="4" borderId="10" xfId="4" applyFont="1" applyFill="1" applyBorder="1" applyAlignment="1">
      <alignment horizontal="center" vertical="center"/>
    </xf>
    <xf numFmtId="0" fontId="6" fillId="4" borderId="10" xfId="2" applyFont="1" applyFill="1" applyBorder="1" applyAlignment="1">
      <alignment vertical="center" wrapText="1"/>
    </xf>
    <xf numFmtId="39" fontId="6" fillId="4" borderId="10" xfId="3" applyNumberFormat="1" applyFont="1" applyFill="1" applyBorder="1" applyAlignment="1">
      <alignment horizontal="right" vertical="center"/>
    </xf>
    <xf numFmtId="10" fontId="6" fillId="4" borderId="10" xfId="6" applyNumberFormat="1" applyFont="1" applyFill="1" applyBorder="1" applyAlignment="1">
      <alignment vertical="center" wrapText="1"/>
    </xf>
    <xf numFmtId="9" fontId="6" fillId="4" borderId="9" xfId="6" applyFont="1" applyFill="1" applyBorder="1" applyAlignment="1">
      <alignment horizontal="right" vertical="center"/>
    </xf>
    <xf numFmtId="9" fontId="6" fillId="4" borderId="10" xfId="6" applyFont="1" applyFill="1" applyBorder="1" applyAlignment="1">
      <alignment horizontal="right" vertical="center"/>
    </xf>
    <xf numFmtId="9" fontId="6" fillId="4" borderId="11" xfId="6" applyFont="1" applyFill="1" applyBorder="1" applyAlignment="1">
      <alignment horizontal="right" vertical="center"/>
    </xf>
    <xf numFmtId="39" fontId="6" fillId="4" borderId="12" xfId="3" applyNumberFormat="1" applyFont="1" applyFill="1" applyBorder="1" applyAlignment="1">
      <alignment horizontal="right" vertical="center"/>
    </xf>
    <xf numFmtId="166" fontId="6" fillId="4" borderId="9" xfId="6" applyNumberFormat="1" applyFont="1" applyFill="1" applyBorder="1" applyAlignment="1">
      <alignment horizontal="right" vertical="center"/>
    </xf>
    <xf numFmtId="166" fontId="6" fillId="4" borderId="10" xfId="6" applyNumberFormat="1" applyFont="1" applyFill="1" applyBorder="1" applyAlignment="1">
      <alignment horizontal="right" vertical="center"/>
    </xf>
    <xf numFmtId="166" fontId="6" fillId="4" borderId="11" xfId="6" applyNumberFormat="1" applyFont="1" applyFill="1" applyBorder="1" applyAlignment="1">
      <alignment horizontal="right" vertical="center"/>
    </xf>
    <xf numFmtId="49" fontId="6" fillId="2" borderId="13" xfId="4" applyNumberFormat="1" applyFont="1" applyFill="1" applyBorder="1" applyAlignment="1">
      <alignment horizontal="left" vertical="center"/>
    </xf>
    <xf numFmtId="0" fontId="6" fillId="2" borderId="14" xfId="4" applyFont="1" applyFill="1" applyBorder="1" applyAlignment="1">
      <alignment horizontal="center" vertical="center"/>
    </xf>
    <xf numFmtId="0" fontId="6" fillId="2" borderId="13" xfId="2" applyFont="1" applyFill="1" applyBorder="1" applyAlignment="1">
      <alignment vertical="center" wrapText="1"/>
    </xf>
    <xf numFmtId="4" fontId="6" fillId="2" borderId="13" xfId="2" applyNumberFormat="1" applyFont="1" applyFill="1" applyBorder="1" applyAlignment="1">
      <alignment vertical="center" wrapText="1"/>
    </xf>
    <xf numFmtId="10" fontId="6" fillId="2" borderId="13" xfId="6" applyNumberFormat="1" applyFont="1" applyFill="1" applyBorder="1" applyAlignment="1">
      <alignment vertical="center" wrapText="1"/>
    </xf>
    <xf numFmtId="166" fontId="6" fillId="2" borderId="13" xfId="6" applyNumberFormat="1" applyFont="1" applyFill="1" applyBorder="1" applyAlignment="1">
      <alignment horizontal="right" vertical="center"/>
    </xf>
    <xf numFmtId="49" fontId="6" fillId="2" borderId="14" xfId="4" applyNumberFormat="1" applyFont="1" applyFill="1" applyBorder="1" applyAlignment="1">
      <alignment horizontal="left" vertical="center"/>
    </xf>
    <xf numFmtId="0" fontId="6" fillId="2" borderId="14" xfId="2" applyFont="1" applyFill="1" applyBorder="1" applyAlignment="1">
      <alignment vertical="center" wrapText="1"/>
    </xf>
    <xf numFmtId="4" fontId="6" fillId="2" borderId="14" xfId="2" applyNumberFormat="1" applyFont="1" applyFill="1" applyBorder="1" applyAlignment="1">
      <alignment vertical="center" wrapText="1"/>
    </xf>
    <xf numFmtId="10" fontId="6" fillId="2" borderId="14" xfId="6" applyNumberFormat="1" applyFont="1" applyFill="1" applyBorder="1" applyAlignment="1">
      <alignment vertical="center" wrapText="1"/>
    </xf>
    <xf numFmtId="49" fontId="7" fillId="2" borderId="14" xfId="4" applyNumberFormat="1" applyFont="1" applyFill="1" applyBorder="1" applyAlignment="1">
      <alignment horizontal="left" vertical="center"/>
    </xf>
    <xf numFmtId="0" fontId="7" fillId="2" borderId="14" xfId="4" applyFont="1" applyFill="1" applyBorder="1" applyAlignment="1">
      <alignment horizontal="center" vertical="center"/>
    </xf>
    <xf numFmtId="0" fontId="7" fillId="2" borderId="14" xfId="2" applyFont="1" applyFill="1" applyBorder="1" applyAlignment="1">
      <alignment vertical="center" wrapText="1"/>
    </xf>
    <xf numFmtId="4" fontId="10" fillId="2" borderId="14" xfId="2" applyNumberFormat="1" applyFont="1" applyFill="1" applyBorder="1" applyAlignment="1">
      <alignment horizontal="right" vertical="center" wrapText="1" readingOrder="1"/>
    </xf>
    <xf numFmtId="4" fontId="7" fillId="2" borderId="14" xfId="2" applyNumberFormat="1" applyFont="1" applyFill="1" applyBorder="1" applyAlignment="1">
      <alignment vertical="center" wrapText="1"/>
    </xf>
    <xf numFmtId="39" fontId="7" fillId="2" borderId="14" xfId="3" applyNumberFormat="1" applyFont="1" applyFill="1" applyBorder="1" applyAlignment="1">
      <alignment horizontal="right" vertical="center"/>
    </xf>
    <xf numFmtId="166" fontId="7" fillId="2" borderId="13" xfId="6" applyNumberFormat="1" applyFont="1" applyFill="1" applyBorder="1" applyAlignment="1">
      <alignment horizontal="right" vertical="center"/>
    </xf>
    <xf numFmtId="4" fontId="7" fillId="2" borderId="0" xfId="2" applyNumberFormat="1" applyFont="1" applyFill="1" applyAlignment="1">
      <alignment vertical="center"/>
    </xf>
    <xf numFmtId="10" fontId="7" fillId="2" borderId="14" xfId="6" applyNumberFormat="1" applyFont="1" applyFill="1" applyBorder="1" applyAlignment="1">
      <alignment vertical="center" wrapText="1"/>
    </xf>
    <xf numFmtId="167" fontId="7" fillId="2" borderId="14" xfId="6" applyNumberFormat="1" applyFont="1" applyFill="1" applyBorder="1" applyAlignment="1">
      <alignment vertical="center" wrapText="1"/>
    </xf>
    <xf numFmtId="168" fontId="7" fillId="2" borderId="14" xfId="6" applyNumberFormat="1" applyFont="1" applyFill="1" applyBorder="1" applyAlignment="1">
      <alignment vertical="center" wrapText="1"/>
    </xf>
    <xf numFmtId="9" fontId="7" fillId="2" borderId="13" xfId="6" applyFont="1" applyFill="1" applyBorder="1" applyAlignment="1">
      <alignment horizontal="right" vertical="center"/>
    </xf>
    <xf numFmtId="10" fontId="7" fillId="2" borderId="13" xfId="6" applyNumberFormat="1" applyFont="1" applyFill="1" applyBorder="1" applyAlignment="1">
      <alignment horizontal="right" vertical="center"/>
    </xf>
    <xf numFmtId="4" fontId="11" fillId="2" borderId="14" xfId="2" applyNumberFormat="1" applyFont="1" applyFill="1" applyBorder="1" applyAlignment="1">
      <alignment horizontal="right" vertical="center" wrapText="1" readingOrder="1"/>
    </xf>
    <xf numFmtId="10" fontId="7" fillId="2" borderId="14" xfId="6" applyNumberFormat="1" applyFont="1" applyFill="1" applyBorder="1" applyAlignment="1">
      <alignment horizontal="right" vertical="center"/>
    </xf>
    <xf numFmtId="166" fontId="7" fillId="2" borderId="14" xfId="6" applyNumberFormat="1" applyFont="1" applyFill="1" applyBorder="1" applyAlignment="1">
      <alignment horizontal="right" vertical="center"/>
    </xf>
    <xf numFmtId="4" fontId="7" fillId="2" borderId="14" xfId="2" applyNumberFormat="1" applyFont="1" applyFill="1" applyBorder="1" applyAlignment="1">
      <alignment horizontal="right" vertical="center" wrapText="1" readingOrder="1"/>
    </xf>
    <xf numFmtId="4" fontId="6" fillId="2" borderId="14" xfId="2" applyNumberFormat="1" applyFont="1" applyFill="1" applyBorder="1" applyAlignment="1">
      <alignment horizontal="right" vertical="center" wrapText="1" readingOrder="1"/>
    </xf>
    <xf numFmtId="168" fontId="6" fillId="2" borderId="14" xfId="6" applyNumberFormat="1" applyFont="1" applyFill="1" applyBorder="1" applyAlignment="1">
      <alignment vertical="center" wrapText="1"/>
    </xf>
    <xf numFmtId="4" fontId="12" fillId="2" borderId="14" xfId="2" applyNumberFormat="1" applyFont="1" applyFill="1" applyBorder="1" applyAlignment="1">
      <alignment horizontal="right" vertical="center" wrapText="1" readingOrder="1"/>
    </xf>
    <xf numFmtId="39" fontId="6" fillId="2" borderId="14" xfId="3" applyNumberFormat="1" applyFont="1" applyFill="1" applyBorder="1" applyAlignment="1">
      <alignment horizontal="right" vertical="center"/>
    </xf>
    <xf numFmtId="10" fontId="6" fillId="2" borderId="14" xfId="6" applyNumberFormat="1" applyFont="1" applyFill="1" applyBorder="1" applyAlignment="1">
      <alignment horizontal="right" vertical="center"/>
    </xf>
    <xf numFmtId="9" fontId="6" fillId="2" borderId="13" xfId="6" applyFont="1" applyFill="1" applyBorder="1" applyAlignment="1">
      <alignment horizontal="right" vertical="center"/>
    </xf>
    <xf numFmtId="4" fontId="13" fillId="2" borderId="14" xfId="2" applyNumberFormat="1" applyFont="1" applyFill="1" applyBorder="1" applyAlignment="1">
      <alignment horizontal="right" vertical="center" wrapText="1" readingOrder="1"/>
    </xf>
    <xf numFmtId="167" fontId="6" fillId="2" borderId="14" xfId="6" applyNumberFormat="1" applyFont="1" applyFill="1" applyBorder="1" applyAlignment="1">
      <alignment vertical="center" wrapText="1"/>
    </xf>
    <xf numFmtId="169" fontId="7" fillId="2" borderId="14" xfId="6" applyNumberFormat="1" applyFont="1" applyFill="1" applyBorder="1" applyAlignment="1">
      <alignment vertical="center" wrapText="1"/>
    </xf>
    <xf numFmtId="9" fontId="7" fillId="2" borderId="14" xfId="6" applyFont="1" applyFill="1" applyBorder="1" applyAlignment="1">
      <alignment horizontal="right" vertical="center"/>
    </xf>
    <xf numFmtId="0" fontId="6" fillId="2" borderId="14" xfId="4" applyFont="1" applyFill="1" applyBorder="1" applyAlignment="1">
      <alignment horizontal="left" vertical="center"/>
    </xf>
    <xf numFmtId="0" fontId="7" fillId="2" borderId="14" xfId="4" applyFont="1" applyFill="1" applyBorder="1" applyAlignment="1">
      <alignment horizontal="left" vertical="center"/>
    </xf>
    <xf numFmtId="167" fontId="7" fillId="2" borderId="13" xfId="6" applyNumberFormat="1" applyFont="1" applyFill="1" applyBorder="1" applyAlignment="1">
      <alignment horizontal="right" vertical="center"/>
    </xf>
    <xf numFmtId="168" fontId="6" fillId="2" borderId="13" xfId="1" applyNumberFormat="1" applyFont="1" applyFill="1" applyBorder="1" applyAlignment="1">
      <alignment horizontal="right" vertical="center"/>
    </xf>
    <xf numFmtId="49" fontId="6" fillId="0" borderId="14" xfId="4" applyNumberFormat="1" applyFont="1" applyBorder="1" applyAlignment="1">
      <alignment horizontal="left" vertical="center"/>
    </xf>
    <xf numFmtId="0" fontId="6" fillId="0" borderId="14" xfId="4" applyFont="1" applyBorder="1" applyAlignment="1">
      <alignment horizontal="center" vertical="center"/>
    </xf>
    <xf numFmtId="0" fontId="6" fillId="0" borderId="14" xfId="2" applyFont="1" applyBorder="1" applyAlignment="1">
      <alignment vertical="center" wrapText="1"/>
    </xf>
    <xf numFmtId="4" fontId="6" fillId="0" borderId="14" xfId="2" applyNumberFormat="1" applyFont="1" applyBorder="1" applyAlignment="1">
      <alignment horizontal="right" vertical="center" wrapText="1" readingOrder="1"/>
    </xf>
    <xf numFmtId="49" fontId="7" fillId="0" borderId="14" xfId="4" applyNumberFormat="1" applyFont="1" applyBorder="1" applyAlignment="1">
      <alignment horizontal="left" vertical="center"/>
    </xf>
    <xf numFmtId="0" fontId="7" fillId="0" borderId="14" xfId="4" applyFont="1" applyBorder="1" applyAlignment="1">
      <alignment horizontal="center" vertical="center"/>
    </xf>
    <xf numFmtId="0" fontId="7" fillId="0" borderId="14" xfId="2" applyFont="1" applyBorder="1" applyAlignment="1">
      <alignment vertical="center" wrapText="1"/>
    </xf>
    <xf numFmtId="4" fontId="7" fillId="0" borderId="14" xfId="2" applyNumberFormat="1" applyFont="1" applyBorder="1" applyAlignment="1">
      <alignment horizontal="right" vertical="center" wrapText="1" readingOrder="1"/>
    </xf>
    <xf numFmtId="0" fontId="6" fillId="2" borderId="15" xfId="4" applyFont="1" applyFill="1" applyBorder="1" applyAlignment="1">
      <alignment horizontal="center" vertical="center"/>
    </xf>
    <xf numFmtId="49" fontId="7" fillId="2" borderId="15" xfId="4" applyNumberFormat="1" applyFont="1" applyFill="1" applyBorder="1" applyAlignment="1">
      <alignment horizontal="left" vertical="center"/>
    </xf>
    <xf numFmtId="0" fontId="7" fillId="2" borderId="15" xfId="4" applyFont="1" applyFill="1" applyBorder="1" applyAlignment="1">
      <alignment horizontal="center" vertical="center"/>
    </xf>
    <xf numFmtId="0" fontId="7" fillId="2" borderId="15" xfId="2" applyFont="1" applyFill="1" applyBorder="1" applyAlignment="1">
      <alignment vertical="center" wrapText="1"/>
    </xf>
    <xf numFmtId="4" fontId="10" fillId="2" borderId="15" xfId="2" applyNumberFormat="1" applyFont="1" applyFill="1" applyBorder="1" applyAlignment="1">
      <alignment horizontal="right" vertical="center" wrapText="1" readingOrder="1"/>
    </xf>
    <xf numFmtId="10" fontId="7" fillId="2" borderId="15" xfId="6" applyNumberFormat="1" applyFont="1" applyFill="1" applyBorder="1" applyAlignment="1">
      <alignment vertical="center" wrapText="1"/>
    </xf>
    <xf numFmtId="39" fontId="7" fillId="2" borderId="15" xfId="3" applyNumberFormat="1" applyFont="1" applyFill="1" applyBorder="1" applyAlignment="1">
      <alignment horizontal="right" vertical="center"/>
    </xf>
    <xf numFmtId="39" fontId="6" fillId="4" borderId="10" xfId="3" applyNumberFormat="1" applyFont="1" applyFill="1" applyBorder="1" applyAlignment="1">
      <alignment horizontal="center" vertical="center"/>
    </xf>
    <xf numFmtId="170" fontId="6" fillId="4" borderId="10" xfId="3" applyNumberFormat="1" applyFont="1" applyFill="1" applyBorder="1" applyAlignment="1">
      <alignment horizontal="center" vertical="center"/>
    </xf>
    <xf numFmtId="169" fontId="6" fillId="4" borderId="10" xfId="6" applyNumberFormat="1" applyFont="1" applyFill="1" applyBorder="1" applyAlignment="1">
      <alignment horizontal="right" vertical="center"/>
    </xf>
    <xf numFmtId="0" fontId="6" fillId="2" borderId="13" xfId="4" applyFont="1" applyFill="1" applyBorder="1" applyAlignment="1">
      <alignment horizontal="center" vertical="center"/>
    </xf>
    <xf numFmtId="4" fontId="12" fillId="2" borderId="13" xfId="2" applyNumberFormat="1" applyFont="1" applyFill="1" applyBorder="1" applyAlignment="1">
      <alignment horizontal="right" vertical="center" wrapText="1" readingOrder="1"/>
    </xf>
    <xf numFmtId="171" fontId="6" fillId="2" borderId="13" xfId="6" applyNumberFormat="1" applyFont="1" applyFill="1" applyBorder="1" applyAlignment="1">
      <alignment horizontal="right" vertical="center"/>
    </xf>
    <xf numFmtId="0" fontId="13" fillId="2" borderId="14" xfId="2" applyFont="1" applyFill="1" applyBorder="1" applyAlignment="1">
      <alignment vertical="center" wrapText="1"/>
    </xf>
    <xf numFmtId="49" fontId="13" fillId="2" borderId="14" xfId="4" applyNumberFormat="1" applyFont="1" applyFill="1" applyBorder="1" applyAlignment="1">
      <alignment horizontal="left" vertical="center"/>
    </xf>
    <xf numFmtId="167" fontId="6" fillId="2" borderId="13" xfId="6" applyNumberFormat="1" applyFont="1" applyFill="1" applyBorder="1" applyAlignment="1">
      <alignment horizontal="right" vertical="center"/>
    </xf>
    <xf numFmtId="168" fontId="7" fillId="2" borderId="13" xfId="6" applyNumberFormat="1" applyFont="1" applyFill="1" applyBorder="1" applyAlignment="1">
      <alignment horizontal="right" vertical="center"/>
    </xf>
    <xf numFmtId="0" fontId="11" fillId="2" borderId="14" xfId="4" applyFont="1" applyFill="1" applyBorder="1" applyAlignment="1">
      <alignment horizontal="center" vertical="center"/>
    </xf>
    <xf numFmtId="0" fontId="13" fillId="2" borderId="14" xfId="4" applyFont="1" applyFill="1" applyBorder="1" applyAlignment="1">
      <alignment horizontal="center" vertical="center" wrapText="1"/>
    </xf>
    <xf numFmtId="168" fontId="6" fillId="2" borderId="13" xfId="6" applyNumberFormat="1" applyFont="1" applyFill="1" applyBorder="1" applyAlignment="1">
      <alignment horizontal="right" vertical="center"/>
    </xf>
    <xf numFmtId="49" fontId="11" fillId="2" borderId="14" xfId="4" applyNumberFormat="1" applyFont="1" applyFill="1" applyBorder="1" applyAlignment="1">
      <alignment horizontal="left" vertical="center"/>
    </xf>
    <xf numFmtId="0" fontId="11" fillId="2" borderId="14" xfId="4" applyFont="1" applyFill="1" applyBorder="1" applyAlignment="1">
      <alignment horizontal="center" vertical="center" wrapText="1"/>
    </xf>
    <xf numFmtId="171" fontId="6" fillId="2" borderId="13" xfId="1" applyNumberFormat="1" applyFont="1" applyFill="1" applyBorder="1" applyAlignment="1">
      <alignment horizontal="right" vertical="center"/>
    </xf>
    <xf numFmtId="0" fontId="13" fillId="2" borderId="14" xfId="4" applyFont="1" applyFill="1" applyBorder="1" applyAlignment="1">
      <alignment horizontal="left" vertical="center"/>
    </xf>
    <xf numFmtId="169" fontId="6" fillId="2" borderId="13" xfId="6" applyNumberFormat="1" applyFont="1" applyFill="1" applyBorder="1" applyAlignment="1">
      <alignment horizontal="right" vertical="center"/>
    </xf>
    <xf numFmtId="0" fontId="13" fillId="2" borderId="14" xfId="4" applyFont="1" applyFill="1" applyBorder="1" applyAlignment="1">
      <alignment horizontal="center" vertical="center"/>
    </xf>
    <xf numFmtId="0" fontId="11" fillId="2" borderId="14" xfId="2" applyFont="1" applyFill="1" applyBorder="1" applyAlignment="1">
      <alignment vertical="center" wrapText="1"/>
    </xf>
    <xf numFmtId="0" fontId="11" fillId="0" borderId="14" xfId="4" applyFont="1" applyBorder="1" applyAlignment="1">
      <alignment horizontal="center" vertical="center" wrapText="1"/>
    </xf>
    <xf numFmtId="0" fontId="11" fillId="0" borderId="14" xfId="2" applyFont="1" applyBorder="1" applyAlignment="1">
      <alignment vertical="center" wrapText="1"/>
    </xf>
    <xf numFmtId="4" fontId="10" fillId="0" borderId="14" xfId="2" applyNumberFormat="1" applyFont="1" applyBorder="1" applyAlignment="1">
      <alignment horizontal="right" vertical="center" wrapText="1" readingOrder="1"/>
    </xf>
    <xf numFmtId="4" fontId="11" fillId="2" borderId="14" xfId="6" applyNumberFormat="1" applyFont="1" applyFill="1" applyBorder="1" applyAlignment="1">
      <alignment horizontal="right" vertical="center" wrapText="1" readingOrder="1"/>
    </xf>
    <xf numFmtId="169" fontId="7" fillId="2" borderId="13" xfId="6" applyNumberFormat="1" applyFont="1" applyFill="1" applyBorder="1" applyAlignment="1">
      <alignment horizontal="right" vertical="center"/>
    </xf>
    <xf numFmtId="39" fontId="14" fillId="3" borderId="7" xfId="3" applyNumberFormat="1" applyFont="1" applyFill="1" applyBorder="1" applyAlignment="1">
      <alignment horizontal="right" vertical="center"/>
    </xf>
    <xf numFmtId="10" fontId="14" fillId="3" borderId="7" xfId="6" applyNumberFormat="1" applyFont="1" applyFill="1" applyBorder="1" applyAlignment="1">
      <alignment vertical="center" wrapText="1"/>
    </xf>
    <xf numFmtId="10" fontId="14" fillId="3" borderId="7" xfId="6" applyNumberFormat="1" applyFont="1" applyFill="1" applyBorder="1" applyAlignment="1">
      <alignment horizontal="right" vertical="center"/>
    </xf>
    <xf numFmtId="10" fontId="14" fillId="3" borderId="17" xfId="6" applyNumberFormat="1" applyFont="1" applyFill="1" applyBorder="1" applyAlignment="1">
      <alignment horizontal="right" vertical="center"/>
    </xf>
    <xf numFmtId="0" fontId="15" fillId="2" borderId="0" xfId="2" applyFont="1" applyFill="1" applyAlignment="1">
      <alignment vertical="center"/>
    </xf>
    <xf numFmtId="0" fontId="16" fillId="2" borderId="0" xfId="2" applyFont="1" applyFill="1" applyAlignment="1">
      <alignment vertical="center"/>
    </xf>
    <xf numFmtId="0" fontId="17" fillId="2" borderId="0" xfId="2" applyFont="1" applyFill="1" applyAlignment="1">
      <alignment vertical="center"/>
    </xf>
    <xf numFmtId="0" fontId="17" fillId="2" borderId="0" xfId="2" applyFont="1" applyFill="1" applyAlignment="1">
      <alignment vertical="center" wrapText="1"/>
    </xf>
    <xf numFmtId="39" fontId="14" fillId="2" borderId="0" xfId="3" applyNumberFormat="1" applyFont="1" applyFill="1" applyBorder="1" applyAlignment="1">
      <alignment horizontal="right" vertical="center"/>
    </xf>
    <xf numFmtId="10" fontId="14" fillId="2" borderId="0" xfId="6" applyNumberFormat="1" applyFont="1" applyFill="1" applyBorder="1" applyAlignment="1">
      <alignment vertical="center" wrapText="1"/>
    </xf>
    <xf numFmtId="10" fontId="14" fillId="2" borderId="0" xfId="6" applyNumberFormat="1" applyFont="1" applyFill="1" applyBorder="1" applyAlignment="1">
      <alignment horizontal="right" vertical="center"/>
    </xf>
    <xf numFmtId="4" fontId="18" fillId="2" borderId="0" xfId="7" applyNumberFormat="1" applyFont="1" applyFill="1" applyAlignment="1">
      <alignment vertical="center" wrapText="1"/>
    </xf>
    <xf numFmtId="4" fontId="7" fillId="2" borderId="0" xfId="7" applyNumberFormat="1" applyFont="1" applyFill="1" applyAlignment="1">
      <alignment vertical="center" wrapText="1"/>
    </xf>
    <xf numFmtId="0" fontId="16" fillId="0" borderId="0" xfId="2" applyFont="1" applyAlignment="1">
      <alignment vertical="center"/>
    </xf>
    <xf numFmtId="164" fontId="17" fillId="2" borderId="0" xfId="3" applyFont="1" applyFill="1" applyBorder="1" applyAlignment="1">
      <alignment vertical="center"/>
    </xf>
    <xf numFmtId="4" fontId="20" fillId="2" borderId="0" xfId="3" applyNumberFormat="1" applyFont="1" applyFill="1" applyBorder="1" applyAlignment="1">
      <alignment vertical="center"/>
    </xf>
    <xf numFmtId="10" fontId="7" fillId="2" borderId="0" xfId="2" applyNumberFormat="1" applyFont="1" applyFill="1" applyAlignment="1">
      <alignment horizontal="right" vertical="center"/>
    </xf>
    <xf numFmtId="4" fontId="6" fillId="2" borderId="0" xfId="3" applyNumberFormat="1" applyFont="1" applyFill="1" applyAlignment="1">
      <alignment vertical="center"/>
    </xf>
    <xf numFmtId="0" fontId="7" fillId="2" borderId="0" xfId="4" applyFont="1" applyFill="1" applyAlignment="1">
      <alignment vertical="center"/>
    </xf>
    <xf numFmtId="0" fontId="7" fillId="2" borderId="0" xfId="4" applyFont="1" applyFill="1" applyAlignment="1">
      <alignment horizontal="center" vertical="center"/>
    </xf>
    <xf numFmtId="4" fontId="7" fillId="2" borderId="0" xfId="4" applyNumberFormat="1" applyFont="1" applyFill="1" applyAlignment="1">
      <alignment vertical="center"/>
    </xf>
    <xf numFmtId="164" fontId="7" fillId="2" borderId="0" xfId="5" applyFont="1" applyFill="1" applyAlignment="1">
      <alignment vertical="center"/>
    </xf>
    <xf numFmtId="0" fontId="6" fillId="2" borderId="0" xfId="4" applyFont="1" applyFill="1" applyAlignment="1">
      <alignment vertical="center"/>
    </xf>
    <xf numFmtId="0" fontId="6" fillId="2" borderId="0" xfId="4" applyFont="1" applyFill="1" applyAlignment="1">
      <alignment horizontal="center" vertical="center" wrapText="1"/>
    </xf>
    <xf numFmtId="49" fontId="6" fillId="2" borderId="0" xfId="4" applyNumberFormat="1" applyFont="1" applyFill="1" applyAlignment="1">
      <alignment horizontal="center" vertical="center" wrapText="1"/>
    </xf>
    <xf numFmtId="10" fontId="2" fillId="3" borderId="6" xfId="5" applyNumberFormat="1" applyFont="1" applyFill="1" applyBorder="1" applyAlignment="1">
      <alignment horizontal="center" vertical="center" wrapText="1"/>
    </xf>
    <xf numFmtId="10" fontId="2" fillId="3" borderId="8" xfId="5" applyNumberFormat="1" applyFont="1" applyFill="1" applyBorder="1" applyAlignment="1">
      <alignment horizontal="center" vertical="center" wrapText="1"/>
    </xf>
    <xf numFmtId="49" fontId="6" fillId="4" borderId="10" xfId="4" applyNumberFormat="1" applyFont="1" applyFill="1" applyBorder="1" applyAlignment="1">
      <alignment horizontal="center" vertical="center"/>
    </xf>
    <xf numFmtId="9" fontId="6" fillId="4" borderId="10" xfId="1" applyFont="1" applyFill="1" applyBorder="1" applyAlignment="1">
      <alignment horizontal="right" vertical="center"/>
    </xf>
    <xf numFmtId="10" fontId="4" fillId="4" borderId="10" xfId="6" applyNumberFormat="1" applyFont="1" applyFill="1" applyBorder="1" applyAlignment="1">
      <alignment horizontal="right" vertical="center"/>
    </xf>
    <xf numFmtId="10" fontId="4" fillId="4" borderId="11" xfId="6" applyNumberFormat="1" applyFont="1" applyFill="1" applyBorder="1" applyAlignment="1">
      <alignment horizontal="right" vertical="center"/>
    </xf>
    <xf numFmtId="49" fontId="6" fillId="2" borderId="22" xfId="4" applyNumberFormat="1" applyFont="1" applyFill="1" applyBorder="1" applyAlignment="1">
      <alignment horizontal="left" vertical="center"/>
    </xf>
    <xf numFmtId="10" fontId="6" fillId="2" borderId="13" xfId="1" applyNumberFormat="1" applyFont="1" applyFill="1" applyBorder="1" applyAlignment="1">
      <alignment horizontal="right" vertical="center"/>
    </xf>
    <xf numFmtId="10" fontId="6" fillId="2" borderId="13" xfId="6" applyNumberFormat="1" applyFont="1" applyFill="1" applyBorder="1" applyAlignment="1">
      <alignment horizontal="right" vertical="center"/>
    </xf>
    <xf numFmtId="10" fontId="6" fillId="2" borderId="23" xfId="6" applyNumberFormat="1" applyFont="1" applyFill="1" applyBorder="1" applyAlignment="1">
      <alignment horizontal="right" vertical="center"/>
    </xf>
    <xf numFmtId="49" fontId="6" fillId="2" borderId="24" xfId="4" applyNumberFormat="1" applyFont="1" applyFill="1" applyBorder="1" applyAlignment="1">
      <alignment horizontal="left" vertical="center"/>
    </xf>
    <xf numFmtId="10" fontId="6" fillId="2" borderId="14" xfId="1" applyNumberFormat="1" applyFont="1" applyFill="1" applyBorder="1" applyAlignment="1">
      <alignment horizontal="right" vertical="center"/>
    </xf>
    <xf numFmtId="10" fontId="6" fillId="2" borderId="25" xfId="6" applyNumberFormat="1" applyFont="1" applyFill="1" applyBorder="1" applyAlignment="1">
      <alignment horizontal="right" vertical="center"/>
    </xf>
    <xf numFmtId="49" fontId="7" fillId="2" borderId="24" xfId="4" applyNumberFormat="1" applyFont="1" applyFill="1" applyBorder="1" applyAlignment="1">
      <alignment horizontal="left" vertical="center"/>
    </xf>
    <xf numFmtId="10" fontId="7" fillId="2" borderId="14" xfId="1" applyNumberFormat="1" applyFont="1" applyFill="1" applyBorder="1" applyAlignment="1">
      <alignment horizontal="right" vertical="center"/>
    </xf>
    <xf numFmtId="10" fontId="7" fillId="2" borderId="25" xfId="6" applyNumberFormat="1" applyFont="1" applyFill="1" applyBorder="1" applyAlignment="1">
      <alignment horizontal="right" vertical="center"/>
    </xf>
    <xf numFmtId="167" fontId="7" fillId="2" borderId="14" xfId="1" applyNumberFormat="1" applyFont="1" applyFill="1" applyBorder="1" applyAlignment="1">
      <alignment horizontal="right" vertical="center"/>
    </xf>
    <xf numFmtId="0" fontId="6" fillId="2" borderId="24" xfId="4" applyFont="1" applyFill="1" applyBorder="1" applyAlignment="1">
      <alignment horizontal="left" vertical="center"/>
    </xf>
    <xf numFmtId="166" fontId="6" fillId="2" borderId="14" xfId="1" applyNumberFormat="1" applyFont="1" applyFill="1" applyBorder="1" applyAlignment="1">
      <alignment horizontal="right" vertical="center"/>
    </xf>
    <xf numFmtId="0" fontId="7" fillId="2" borderId="24" xfId="4" applyFont="1" applyFill="1" applyBorder="1" applyAlignment="1">
      <alignment horizontal="left" vertical="center"/>
    </xf>
    <xf numFmtId="168" fontId="7" fillId="2" borderId="14" xfId="1" applyNumberFormat="1" applyFont="1" applyFill="1" applyBorder="1" applyAlignment="1">
      <alignment horizontal="right" vertical="center"/>
    </xf>
    <xf numFmtId="169" fontId="7" fillId="2" borderId="14" xfId="1" applyNumberFormat="1" applyFont="1" applyFill="1" applyBorder="1" applyAlignment="1">
      <alignment horizontal="right" vertical="center"/>
    </xf>
    <xf numFmtId="168" fontId="6" fillId="2" borderId="14" xfId="1" applyNumberFormat="1" applyFont="1" applyFill="1" applyBorder="1" applyAlignment="1">
      <alignment horizontal="right" vertical="center"/>
    </xf>
    <xf numFmtId="9" fontId="6" fillId="2" borderId="14" xfId="1" applyFont="1" applyFill="1" applyBorder="1" applyAlignment="1">
      <alignment horizontal="right" vertical="center"/>
    </xf>
    <xf numFmtId="9" fontId="7" fillId="2" borderId="14" xfId="1" applyFont="1" applyFill="1" applyBorder="1" applyAlignment="1">
      <alignment horizontal="right" vertical="center"/>
    </xf>
    <xf numFmtId="49" fontId="7" fillId="2" borderId="26" xfId="4" applyNumberFormat="1" applyFont="1" applyFill="1" applyBorder="1" applyAlignment="1">
      <alignment horizontal="left" vertical="center"/>
    </xf>
    <xf numFmtId="9" fontId="7" fillId="2" borderId="15" xfId="1" applyFont="1" applyFill="1" applyBorder="1" applyAlignment="1">
      <alignment horizontal="right" vertical="center"/>
    </xf>
    <xf numFmtId="10" fontId="7" fillId="2" borderId="15" xfId="6" applyNumberFormat="1" applyFont="1" applyFill="1" applyBorder="1" applyAlignment="1">
      <alignment horizontal="right" vertical="center"/>
    </xf>
    <xf numFmtId="10" fontId="7" fillId="2" borderId="27" xfId="6" applyNumberFormat="1" applyFont="1" applyFill="1" applyBorder="1" applyAlignment="1">
      <alignment horizontal="right" vertical="center"/>
    </xf>
    <xf numFmtId="49" fontId="6" fillId="4" borderId="28" xfId="4" applyNumberFormat="1" applyFont="1" applyFill="1" applyBorder="1" applyAlignment="1">
      <alignment horizontal="left" vertical="center"/>
    </xf>
    <xf numFmtId="49" fontId="6" fillId="4" borderId="29" xfId="4" applyNumberFormat="1" applyFont="1" applyFill="1" applyBorder="1" applyAlignment="1">
      <alignment horizontal="center" vertical="center"/>
    </xf>
    <xf numFmtId="0" fontId="6" fillId="4" borderId="29" xfId="2" applyFont="1" applyFill="1" applyBorder="1" applyAlignment="1">
      <alignment vertical="center" wrapText="1"/>
    </xf>
    <xf numFmtId="39" fontId="6" fillId="4" borderId="29" xfId="3" applyNumberFormat="1" applyFont="1" applyFill="1" applyBorder="1" applyAlignment="1">
      <alignment horizontal="right" vertical="center"/>
    </xf>
    <xf numFmtId="9" fontId="6" fillId="4" borderId="29" xfId="1" applyFont="1" applyFill="1" applyBorder="1" applyAlignment="1">
      <alignment horizontal="right" vertical="center"/>
    </xf>
    <xf numFmtId="10" fontId="4" fillId="4" borderId="29" xfId="6" applyNumberFormat="1" applyFont="1" applyFill="1" applyBorder="1" applyAlignment="1">
      <alignment horizontal="right" vertical="center"/>
    </xf>
    <xf numFmtId="10" fontId="4" fillId="4" borderId="30" xfId="6" applyNumberFormat="1" applyFont="1" applyFill="1" applyBorder="1" applyAlignment="1">
      <alignment horizontal="right" vertical="center"/>
    </xf>
    <xf numFmtId="49" fontId="6" fillId="4" borderId="31" xfId="4" applyNumberFormat="1" applyFont="1" applyFill="1" applyBorder="1" applyAlignment="1">
      <alignment horizontal="left" vertical="center"/>
    </xf>
    <xf numFmtId="49" fontId="6" fillId="4" borderId="32" xfId="4" applyNumberFormat="1" applyFont="1" applyFill="1" applyBorder="1" applyAlignment="1">
      <alignment horizontal="center" vertical="center"/>
    </xf>
    <xf numFmtId="0" fontId="6" fillId="4" borderId="32" xfId="2" applyFont="1" applyFill="1" applyBorder="1" applyAlignment="1">
      <alignment vertical="center" wrapText="1"/>
    </xf>
    <xf numFmtId="39" fontId="6" fillId="4" borderId="32" xfId="3" applyNumberFormat="1" applyFont="1" applyFill="1" applyBorder="1" applyAlignment="1">
      <alignment horizontal="right" vertical="center"/>
    </xf>
    <xf numFmtId="9" fontId="6" fillId="4" borderId="32" xfId="1" applyFont="1" applyFill="1" applyBorder="1" applyAlignment="1">
      <alignment horizontal="right" vertical="center"/>
    </xf>
    <xf numFmtId="10" fontId="4" fillId="4" borderId="32" xfId="6" applyNumberFormat="1" applyFont="1" applyFill="1" applyBorder="1" applyAlignment="1">
      <alignment horizontal="right" vertical="center"/>
    </xf>
    <xf numFmtId="10" fontId="4" fillId="4" borderId="33" xfId="6" applyNumberFormat="1" applyFont="1" applyFill="1" applyBorder="1" applyAlignment="1">
      <alignment horizontal="right" vertical="center"/>
    </xf>
    <xf numFmtId="49" fontId="6" fillId="2" borderId="13" xfId="4" applyNumberFormat="1" applyFont="1" applyFill="1" applyBorder="1" applyAlignment="1">
      <alignment horizontal="center" vertical="center"/>
    </xf>
    <xf numFmtId="49" fontId="13" fillId="2" borderId="13" xfId="4" applyNumberFormat="1" applyFont="1" applyFill="1" applyBorder="1" applyAlignment="1">
      <alignment horizontal="center" vertical="center"/>
    </xf>
    <xf numFmtId="9" fontId="6" fillId="2" borderId="13" xfId="1" applyFont="1" applyFill="1" applyBorder="1" applyAlignment="1">
      <alignment horizontal="right" vertical="center"/>
    </xf>
    <xf numFmtId="49" fontId="13" fillId="2" borderId="24" xfId="4" applyNumberFormat="1" applyFont="1" applyFill="1" applyBorder="1" applyAlignment="1">
      <alignment horizontal="left" vertical="center"/>
    </xf>
    <xf numFmtId="49" fontId="13" fillId="2" borderId="14" xfId="4" applyNumberFormat="1" applyFont="1" applyFill="1" applyBorder="1" applyAlignment="1">
      <alignment horizontal="center" vertical="center"/>
    </xf>
    <xf numFmtId="166" fontId="13" fillId="2" borderId="14" xfId="1" applyNumberFormat="1" applyFont="1" applyFill="1" applyBorder="1" applyAlignment="1">
      <alignment horizontal="right" vertical="center"/>
    </xf>
    <xf numFmtId="10" fontId="13" fillId="2" borderId="14" xfId="6" applyNumberFormat="1" applyFont="1" applyFill="1" applyBorder="1" applyAlignment="1">
      <alignment horizontal="right" vertical="center"/>
    </xf>
    <xf numFmtId="10" fontId="13" fillId="2" borderId="25" xfId="6" applyNumberFormat="1" applyFont="1" applyFill="1" applyBorder="1" applyAlignment="1">
      <alignment horizontal="right" vertical="center"/>
    </xf>
    <xf numFmtId="0" fontId="11" fillId="2" borderId="0" xfId="2" applyFont="1" applyFill="1" applyAlignment="1">
      <alignment vertical="center"/>
    </xf>
    <xf numFmtId="49" fontId="6" fillId="2" borderId="14" xfId="4" applyNumberFormat="1" applyFont="1" applyFill="1" applyBorder="1" applyAlignment="1">
      <alignment horizontal="center" vertical="center"/>
    </xf>
    <xf numFmtId="166" fontId="7" fillId="2" borderId="14" xfId="1" applyNumberFormat="1" applyFont="1" applyFill="1" applyBorder="1" applyAlignment="1">
      <alignment horizontal="right" vertical="center"/>
    </xf>
    <xf numFmtId="0" fontId="13" fillId="2" borderId="24" xfId="4" applyFont="1" applyFill="1" applyBorder="1" applyAlignment="1">
      <alignment horizontal="left" vertical="center"/>
    </xf>
    <xf numFmtId="0" fontId="11" fillId="2" borderId="15" xfId="4" applyFont="1" applyFill="1" applyBorder="1" applyAlignment="1">
      <alignment horizontal="center" vertical="center" wrapText="1"/>
    </xf>
    <xf numFmtId="0" fontId="11" fillId="2" borderId="15" xfId="2" applyFont="1" applyFill="1" applyBorder="1" applyAlignment="1">
      <alignment vertical="center" wrapText="1"/>
    </xf>
    <xf numFmtId="4" fontId="11" fillId="2" borderId="15" xfId="2" applyNumberFormat="1" applyFont="1" applyFill="1" applyBorder="1" applyAlignment="1">
      <alignment horizontal="right" vertical="center" wrapText="1" readingOrder="1"/>
    </xf>
    <xf numFmtId="10" fontId="7" fillId="2" borderId="15" xfId="1" applyNumberFormat="1" applyFont="1" applyFill="1" applyBorder="1" applyAlignment="1">
      <alignment horizontal="right" vertical="center"/>
    </xf>
    <xf numFmtId="39" fontId="14" fillId="3" borderId="10" xfId="3" applyNumberFormat="1" applyFont="1" applyFill="1" applyBorder="1" applyAlignment="1">
      <alignment horizontal="right" vertical="center"/>
    </xf>
    <xf numFmtId="10" fontId="14" fillId="3" borderId="10" xfId="3" applyNumberFormat="1" applyFont="1" applyFill="1" applyBorder="1" applyAlignment="1">
      <alignment horizontal="right" vertical="center"/>
    </xf>
    <xf numFmtId="10" fontId="14" fillId="3" borderId="11" xfId="3" applyNumberFormat="1" applyFont="1" applyFill="1" applyBorder="1" applyAlignment="1">
      <alignment horizontal="right" vertical="center"/>
    </xf>
    <xf numFmtId="0" fontId="13" fillId="2" borderId="0" xfId="2" applyFont="1" applyFill="1" applyAlignment="1">
      <alignment horizontal="center" vertical="center"/>
    </xf>
    <xf numFmtId="10" fontId="7" fillId="2" borderId="0" xfId="6" applyNumberFormat="1" applyFont="1" applyFill="1" applyBorder="1" applyAlignment="1">
      <alignment vertical="center"/>
    </xf>
    <xf numFmtId="0" fontId="11" fillId="2" borderId="0" xfId="2" applyFont="1" applyFill="1" applyAlignment="1">
      <alignment horizontal="center" vertical="center"/>
    </xf>
    <xf numFmtId="0" fontId="7" fillId="2" borderId="0" xfId="2" applyFont="1" applyFill="1" applyAlignment="1">
      <alignment horizontal="center" vertical="center"/>
    </xf>
    <xf numFmtId="164" fontId="7" fillId="2" borderId="0" xfId="5" applyFont="1" applyFill="1" applyBorder="1" applyAlignment="1">
      <alignment vertical="center"/>
    </xf>
    <xf numFmtId="0" fontId="7" fillId="2" borderId="34" xfId="2" applyFont="1" applyFill="1" applyBorder="1" applyAlignment="1">
      <alignment vertical="center"/>
    </xf>
    <xf numFmtId="0" fontId="11" fillId="2" borderId="34" xfId="2" applyFont="1" applyFill="1" applyBorder="1" applyAlignment="1">
      <alignment horizontal="center" vertical="center"/>
    </xf>
    <xf numFmtId="0" fontId="7" fillId="2" borderId="34" xfId="2" applyFont="1" applyFill="1" applyBorder="1" applyAlignment="1">
      <alignment horizontal="center" vertical="center"/>
    </xf>
    <xf numFmtId="164" fontId="7" fillId="2" borderId="34" xfId="5" applyFont="1" applyFill="1" applyBorder="1" applyAlignment="1">
      <alignment vertical="center"/>
    </xf>
    <xf numFmtId="0" fontId="6" fillId="2" borderId="34" xfId="2" applyFont="1" applyFill="1" applyBorder="1" applyAlignment="1">
      <alignment vertical="center"/>
    </xf>
    <xf numFmtId="0" fontId="6" fillId="2" borderId="34" xfId="2" applyFont="1" applyFill="1" applyBorder="1" applyAlignment="1">
      <alignment horizontal="center" vertical="center" wrapText="1"/>
    </xf>
    <xf numFmtId="49" fontId="6" fillId="2" borderId="34" xfId="2" applyNumberFormat="1" applyFont="1" applyFill="1" applyBorder="1" applyAlignment="1">
      <alignment horizontal="center" vertical="center" wrapText="1"/>
    </xf>
    <xf numFmtId="10" fontId="7" fillId="2" borderId="34" xfId="6" applyNumberFormat="1" applyFont="1" applyFill="1" applyBorder="1" applyAlignment="1">
      <alignment vertical="center"/>
    </xf>
    <xf numFmtId="170" fontId="13" fillId="4" borderId="10" xfId="3" applyNumberFormat="1" applyFont="1" applyFill="1" applyBorder="1" applyAlignment="1">
      <alignment horizontal="center" vertical="center"/>
    </xf>
    <xf numFmtId="166" fontId="6" fillId="4" borderId="11" xfId="3" applyNumberFormat="1" applyFont="1" applyFill="1" applyBorder="1" applyAlignment="1">
      <alignment horizontal="right" vertical="center"/>
    </xf>
    <xf numFmtId="9" fontId="6" fillId="4" borderId="11" xfId="3" applyNumberFormat="1" applyFont="1" applyFill="1" applyBorder="1" applyAlignment="1">
      <alignment horizontal="right" vertical="center"/>
    </xf>
    <xf numFmtId="39" fontId="6" fillId="4" borderId="32" xfId="3" applyNumberFormat="1" applyFont="1" applyFill="1" applyBorder="1" applyAlignment="1">
      <alignment horizontal="center" vertical="center"/>
    </xf>
    <xf numFmtId="170" fontId="13" fillId="4" borderId="32" xfId="3" applyNumberFormat="1" applyFont="1" applyFill="1" applyBorder="1" applyAlignment="1">
      <alignment horizontal="center" vertical="center"/>
    </xf>
    <xf numFmtId="166" fontId="6" fillId="4" borderId="33" xfId="3" applyNumberFormat="1" applyFont="1" applyFill="1" applyBorder="1" applyAlignment="1">
      <alignment horizontal="right" vertical="center"/>
    </xf>
    <xf numFmtId="0" fontId="13" fillId="2" borderId="13" xfId="4" applyFont="1" applyFill="1" applyBorder="1" applyAlignment="1">
      <alignment horizontal="center" vertical="center"/>
    </xf>
    <xf numFmtId="166" fontId="12" fillId="2" borderId="13" xfId="6" applyNumberFormat="1" applyFont="1" applyFill="1" applyBorder="1" applyAlignment="1">
      <alignment horizontal="right" vertical="center" wrapText="1" readingOrder="1"/>
    </xf>
    <xf numFmtId="9" fontId="12" fillId="2" borderId="13" xfId="6" applyFont="1" applyFill="1" applyBorder="1" applyAlignment="1">
      <alignment horizontal="right" vertical="center" wrapText="1" readingOrder="1"/>
    </xf>
    <xf numFmtId="166" fontId="12" fillId="2" borderId="14" xfId="6" applyNumberFormat="1" applyFont="1" applyFill="1" applyBorder="1" applyAlignment="1">
      <alignment horizontal="right" vertical="center" wrapText="1" readingOrder="1"/>
    </xf>
    <xf numFmtId="166" fontId="10" fillId="2" borderId="14" xfId="6" applyNumberFormat="1" applyFont="1" applyFill="1" applyBorder="1" applyAlignment="1">
      <alignment horizontal="right" vertical="center" wrapText="1" readingOrder="1"/>
    </xf>
    <xf numFmtId="9" fontId="10" fillId="2" borderId="14" xfId="6" applyFont="1" applyFill="1" applyBorder="1" applyAlignment="1">
      <alignment horizontal="right" vertical="center" wrapText="1" readingOrder="1"/>
    </xf>
    <xf numFmtId="10" fontId="10" fillId="2" borderId="14" xfId="6" applyNumberFormat="1" applyFont="1" applyFill="1" applyBorder="1" applyAlignment="1">
      <alignment horizontal="right" vertical="center" wrapText="1" readingOrder="1"/>
    </xf>
    <xf numFmtId="166" fontId="13" fillId="2" borderId="14" xfId="2" applyNumberFormat="1" applyFont="1" applyFill="1" applyBorder="1" applyAlignment="1">
      <alignment horizontal="right" vertical="center" wrapText="1" readingOrder="1"/>
    </xf>
    <xf numFmtId="168" fontId="12" fillId="2" borderId="14" xfId="6" applyNumberFormat="1" applyFont="1" applyFill="1" applyBorder="1" applyAlignment="1">
      <alignment horizontal="right" vertical="center" wrapText="1" readingOrder="1"/>
    </xf>
    <xf numFmtId="168" fontId="10" fillId="2" borderId="14" xfId="6" applyNumberFormat="1" applyFont="1" applyFill="1" applyBorder="1" applyAlignment="1">
      <alignment horizontal="right" vertical="center" wrapText="1" readingOrder="1"/>
    </xf>
    <xf numFmtId="166" fontId="10" fillId="2" borderId="15" xfId="6" applyNumberFormat="1" applyFont="1" applyFill="1" applyBorder="1" applyAlignment="1">
      <alignment horizontal="right" vertical="center" wrapText="1" readingOrder="1"/>
    </xf>
    <xf numFmtId="9" fontId="10" fillId="2" borderId="15" xfId="6" applyFont="1" applyFill="1" applyBorder="1" applyAlignment="1">
      <alignment horizontal="right" vertical="center" wrapText="1" readingOrder="1"/>
    </xf>
    <xf numFmtId="49" fontId="13" fillId="4" borderId="10" xfId="4" applyNumberFormat="1" applyFont="1" applyFill="1" applyBorder="1" applyAlignment="1">
      <alignment horizontal="center" vertical="center"/>
    </xf>
    <xf numFmtId="166" fontId="6" fillId="4" borderId="10" xfId="3" applyNumberFormat="1" applyFont="1" applyFill="1" applyBorder="1" applyAlignment="1">
      <alignment horizontal="right" vertical="center"/>
    </xf>
    <xf numFmtId="9" fontId="12" fillId="2" borderId="11" xfId="6" applyFont="1" applyFill="1" applyBorder="1" applyAlignment="1">
      <alignment horizontal="right" vertical="center" wrapText="1" readingOrder="1"/>
    </xf>
    <xf numFmtId="9" fontId="12" fillId="2" borderId="14" xfId="6" applyFont="1" applyFill="1" applyBorder="1" applyAlignment="1">
      <alignment horizontal="right" vertical="center" wrapText="1" readingOrder="1"/>
    </xf>
    <xf numFmtId="9" fontId="14" fillId="3" borderId="10" xfId="1" applyFont="1" applyFill="1" applyBorder="1" applyAlignment="1">
      <alignment horizontal="right" vertical="center"/>
    </xf>
    <xf numFmtId="0" fontId="17" fillId="2" borderId="0" xfId="2" applyFont="1" applyFill="1" applyAlignment="1">
      <alignment horizontal="center" vertical="center"/>
    </xf>
    <xf numFmtId="0" fontId="21" fillId="2" borderId="0" xfId="2" applyFont="1" applyFill="1" applyAlignment="1">
      <alignment horizontal="center" vertical="center"/>
    </xf>
    <xf numFmtId="4" fontId="17" fillId="2" borderId="0" xfId="2" applyNumberFormat="1" applyFont="1" applyFill="1" applyAlignment="1">
      <alignment vertical="center"/>
    </xf>
    <xf numFmtId="164" fontId="17" fillId="2" borderId="0" xfId="5" applyFont="1" applyFill="1" applyAlignment="1">
      <alignment vertical="center"/>
    </xf>
    <xf numFmtId="166" fontId="7" fillId="2" borderId="13" xfId="1" applyNumberFormat="1" applyFont="1" applyFill="1" applyBorder="1" applyAlignment="1">
      <alignment horizontal="right" vertical="center"/>
    </xf>
    <xf numFmtId="166" fontId="6" fillId="2" borderId="14" xfId="6" applyNumberFormat="1" applyFont="1" applyFill="1" applyBorder="1" applyAlignment="1">
      <alignment horizontal="right" vertical="center"/>
    </xf>
    <xf numFmtId="10" fontId="6" fillId="4" borderId="10" xfId="6" applyNumberFormat="1" applyFont="1" applyFill="1" applyBorder="1" applyAlignment="1">
      <alignment horizontal="right" vertical="center"/>
    </xf>
    <xf numFmtId="166" fontId="6" fillId="2" borderId="13" xfId="1" applyNumberFormat="1" applyFont="1" applyFill="1" applyBorder="1" applyAlignment="1">
      <alignment horizontal="right" vertical="center"/>
    </xf>
    <xf numFmtId="168" fontId="12" fillId="2" borderId="14" xfId="2" applyNumberFormat="1" applyFont="1" applyFill="1" applyBorder="1" applyAlignment="1">
      <alignment horizontal="right" vertical="center" wrapText="1" readingOrder="1"/>
    </xf>
    <xf numFmtId="0" fontId="2" fillId="3" borderId="6" xfId="4" applyFont="1" applyFill="1" applyBorder="1" applyAlignment="1">
      <alignment horizontal="center" vertical="center" wrapText="1"/>
    </xf>
    <xf numFmtId="4" fontId="11" fillId="2" borderId="0" xfId="2" applyNumberFormat="1" applyFont="1" applyFill="1" applyAlignment="1">
      <alignment vertical="center" wrapText="1"/>
    </xf>
    <xf numFmtId="39" fontId="13" fillId="4" borderId="10" xfId="3" applyNumberFormat="1" applyFont="1" applyFill="1" applyBorder="1" applyAlignment="1">
      <alignment horizontal="right" vertical="center"/>
    </xf>
    <xf numFmtId="4" fontId="13" fillId="2" borderId="13" xfId="2" applyNumberFormat="1" applyFont="1" applyFill="1" applyBorder="1" applyAlignment="1">
      <alignment vertical="center" wrapText="1"/>
    </xf>
    <xf numFmtId="4" fontId="13" fillId="2" borderId="14" xfId="2" applyNumberFormat="1" applyFont="1" applyFill="1" applyBorder="1" applyAlignment="1">
      <alignment vertical="center" wrapText="1"/>
    </xf>
    <xf numFmtId="4" fontId="11" fillId="2" borderId="14" xfId="2" applyNumberFormat="1" applyFont="1" applyFill="1" applyBorder="1" applyAlignment="1">
      <alignment vertical="center" wrapText="1"/>
    </xf>
    <xf numFmtId="168" fontId="7" fillId="2" borderId="13" xfId="1" applyNumberFormat="1" applyFont="1" applyFill="1" applyBorder="1" applyAlignment="1">
      <alignment horizontal="right" vertical="center"/>
    </xf>
    <xf numFmtId="166" fontId="6" fillId="2" borderId="14" xfId="6" applyNumberFormat="1" applyFont="1" applyFill="1" applyBorder="1" applyAlignment="1">
      <alignment vertical="center" wrapText="1"/>
    </xf>
    <xf numFmtId="39" fontId="13" fillId="2" borderId="14" xfId="3" applyNumberFormat="1" applyFont="1" applyFill="1" applyBorder="1" applyAlignment="1">
      <alignment horizontal="right" vertical="center"/>
    </xf>
    <xf numFmtId="39" fontId="11" fillId="2" borderId="14" xfId="3" applyNumberFormat="1" applyFont="1" applyFill="1" applyBorder="1" applyAlignment="1">
      <alignment horizontal="right" vertical="center"/>
    </xf>
    <xf numFmtId="39" fontId="11" fillId="2" borderId="15" xfId="3" applyNumberFormat="1" applyFont="1" applyFill="1" applyBorder="1" applyAlignment="1">
      <alignment horizontal="right" vertical="center"/>
    </xf>
    <xf numFmtId="4" fontId="13" fillId="2" borderId="13" xfId="2" applyNumberFormat="1" applyFont="1" applyFill="1" applyBorder="1" applyAlignment="1">
      <alignment horizontal="right" vertical="center" wrapText="1" readingOrder="1"/>
    </xf>
    <xf numFmtId="166" fontId="11" fillId="2" borderId="13" xfId="6" applyNumberFormat="1" applyFont="1" applyFill="1" applyBorder="1" applyAlignment="1">
      <alignment horizontal="right" vertical="center"/>
    </xf>
    <xf numFmtId="39" fontId="22" fillId="2" borderId="0" xfId="3" applyNumberFormat="1" applyFont="1" applyFill="1" applyBorder="1" applyAlignment="1">
      <alignment horizontal="right" vertical="center"/>
    </xf>
    <xf numFmtId="0" fontId="21" fillId="2" borderId="0" xfId="2" applyFont="1" applyFill="1" applyAlignment="1">
      <alignment vertical="center" wrapText="1"/>
    </xf>
    <xf numFmtId="0" fontId="11" fillId="2" borderId="0" xfId="2" applyFont="1" applyFill="1" applyAlignment="1">
      <alignment vertical="center" wrapText="1"/>
    </xf>
    <xf numFmtId="167" fontId="7" fillId="2" borderId="13" xfId="1" applyNumberFormat="1" applyFont="1" applyFill="1" applyBorder="1" applyAlignment="1">
      <alignment horizontal="right" vertical="center"/>
    </xf>
    <xf numFmtId="166" fontId="7" fillId="2" borderId="15" xfId="6" applyNumberFormat="1" applyFont="1" applyFill="1" applyBorder="1" applyAlignment="1">
      <alignment vertical="center" wrapText="1"/>
    </xf>
    <xf numFmtId="166" fontId="6" fillId="4" borderId="10" xfId="6" applyNumberFormat="1" applyFont="1" applyFill="1" applyBorder="1" applyAlignment="1">
      <alignment vertical="center" wrapText="1"/>
    </xf>
    <xf numFmtId="166" fontId="6" fillId="2" borderId="13" xfId="6" applyNumberFormat="1" applyFont="1" applyFill="1" applyBorder="1" applyAlignment="1">
      <alignment vertical="center" wrapText="1"/>
    </xf>
    <xf numFmtId="166" fontId="7" fillId="2" borderId="14" xfId="6" applyNumberFormat="1" applyFont="1" applyFill="1" applyBorder="1" applyAlignment="1">
      <alignment vertical="center" wrapText="1"/>
    </xf>
    <xf numFmtId="10" fontId="6" fillId="4" borderId="11" xfId="6" applyNumberFormat="1" applyFont="1" applyFill="1" applyBorder="1" applyAlignment="1">
      <alignment horizontal="right" vertical="center"/>
    </xf>
    <xf numFmtId="167" fontId="6" fillId="4" borderId="10" xfId="6" applyNumberFormat="1" applyFont="1" applyFill="1" applyBorder="1" applyAlignment="1">
      <alignment horizontal="right" vertical="center"/>
    </xf>
    <xf numFmtId="10" fontId="7" fillId="2" borderId="13" xfId="1" applyNumberFormat="1" applyFont="1" applyFill="1" applyBorder="1" applyAlignment="1">
      <alignment horizontal="right" vertical="center"/>
    </xf>
    <xf numFmtId="9" fontId="12" fillId="2" borderId="23" xfId="6" applyFont="1" applyFill="1" applyBorder="1" applyAlignment="1">
      <alignment horizontal="right" vertical="center" wrapText="1" readingOrder="1"/>
    </xf>
    <xf numFmtId="9" fontId="10" fillId="2" borderId="25" xfId="6" applyFont="1" applyFill="1" applyBorder="1" applyAlignment="1">
      <alignment horizontal="right" vertical="center" wrapText="1" readingOrder="1"/>
    </xf>
    <xf numFmtId="9" fontId="10" fillId="2" borderId="27" xfId="6" applyFont="1" applyFill="1" applyBorder="1" applyAlignment="1">
      <alignment horizontal="right" vertical="center" wrapText="1" readingOrder="1"/>
    </xf>
    <xf numFmtId="9" fontId="14" fillId="3" borderId="11" xfId="1" applyFont="1" applyFill="1" applyBorder="1" applyAlignment="1">
      <alignment horizontal="right" vertical="center"/>
    </xf>
    <xf numFmtId="0" fontId="16" fillId="2" borderId="37" xfId="2" applyFont="1" applyFill="1" applyBorder="1" applyAlignment="1">
      <alignment vertical="center"/>
    </xf>
    <xf numFmtId="164" fontId="17" fillId="2" borderId="0" xfId="5" applyFont="1" applyFill="1" applyBorder="1" applyAlignment="1">
      <alignment vertical="center"/>
    </xf>
    <xf numFmtId="10" fontId="23" fillId="3" borderId="6" xfId="5" applyNumberFormat="1" applyFont="1" applyFill="1" applyBorder="1" applyAlignment="1">
      <alignment horizontal="center" vertical="center" wrapText="1"/>
    </xf>
    <xf numFmtId="10" fontId="23" fillId="3" borderId="8" xfId="5" applyNumberFormat="1" applyFont="1" applyFill="1" applyBorder="1" applyAlignment="1">
      <alignment horizontal="center" vertical="center" wrapText="1"/>
    </xf>
    <xf numFmtId="0" fontId="24" fillId="0" borderId="0" xfId="2" applyFont="1" applyAlignment="1">
      <alignment vertical="center"/>
    </xf>
    <xf numFmtId="0" fontId="24" fillId="2" borderId="0" xfId="2" applyFont="1" applyFill="1" applyAlignment="1">
      <alignment vertical="center"/>
    </xf>
    <xf numFmtId="0" fontId="24" fillId="2" borderId="0" xfId="2" applyFont="1" applyFill="1" applyAlignment="1">
      <alignment vertical="center" wrapText="1"/>
    </xf>
    <xf numFmtId="0" fontId="14" fillId="3" borderId="16" xfId="2" applyFont="1" applyFill="1" applyBorder="1" applyAlignment="1">
      <alignment horizontal="left" vertical="center"/>
    </xf>
    <xf numFmtId="0" fontId="14" fillId="3" borderId="7" xfId="2" applyFont="1" applyFill="1" applyBorder="1" applyAlignment="1">
      <alignment horizontal="left" vertical="center"/>
    </xf>
    <xf numFmtId="4" fontId="7" fillId="2" borderId="18" xfId="7" applyNumberFormat="1" applyFont="1" applyFill="1" applyBorder="1" applyAlignment="1">
      <alignment horizontal="justify" vertical="center" wrapText="1"/>
    </xf>
    <xf numFmtId="4" fontId="7" fillId="2" borderId="19" xfId="7" applyNumberFormat="1" applyFont="1" applyFill="1" applyBorder="1" applyAlignment="1">
      <alignment horizontal="justify" vertical="center" wrapText="1"/>
    </xf>
    <xf numFmtId="4" fontId="7" fillId="2" borderId="20" xfId="7" applyNumberFormat="1" applyFont="1" applyFill="1" applyBorder="1" applyAlignment="1">
      <alignment horizontal="justify" vertical="center" wrapText="1"/>
    </xf>
    <xf numFmtId="164" fontId="9" fillId="3" borderId="2" xfId="5" applyFont="1" applyFill="1" applyBorder="1" applyAlignment="1">
      <alignment horizontal="center" vertical="center" wrapText="1"/>
    </xf>
    <xf numFmtId="164" fontId="9" fillId="3" borderId="6" xfId="5" applyFont="1" applyFill="1" applyBorder="1" applyAlignment="1">
      <alignment horizontal="center" vertical="center" wrapText="1"/>
    </xf>
    <xf numFmtId="0" fontId="9" fillId="3" borderId="3" xfId="4" applyFont="1" applyFill="1" applyBorder="1" applyAlignment="1">
      <alignment horizontal="center" vertical="center" wrapText="1"/>
    </xf>
    <xf numFmtId="0" fontId="9" fillId="3" borderId="7" xfId="4" applyFont="1" applyFill="1" applyBorder="1" applyAlignment="1">
      <alignment horizontal="center" vertical="center" wrapText="1"/>
    </xf>
    <xf numFmtId="4" fontId="9" fillId="3" borderId="2" xfId="5" applyNumberFormat="1" applyFont="1" applyFill="1" applyBorder="1" applyAlignment="1">
      <alignment horizontal="center" vertical="center" wrapText="1"/>
    </xf>
    <xf numFmtId="4" fontId="9" fillId="3" borderId="6" xfId="5" applyNumberFormat="1" applyFont="1" applyFill="1" applyBorder="1" applyAlignment="1">
      <alignment horizontal="center" vertical="center" wrapText="1"/>
    </xf>
    <xf numFmtId="0" fontId="3" fillId="2" borderId="0" xfId="2" applyFont="1" applyFill="1" applyAlignment="1">
      <alignment horizontal="center" vertical="center"/>
    </xf>
    <xf numFmtId="0" fontId="5" fillId="2" borderId="0" xfId="2" applyFont="1" applyFill="1" applyAlignment="1">
      <alignment horizontal="center" vertical="center"/>
    </xf>
    <xf numFmtId="0" fontId="6" fillId="2" borderId="0" xfId="2" applyFont="1" applyFill="1" applyAlignment="1">
      <alignment horizontal="center" vertical="center"/>
    </xf>
    <xf numFmtId="0" fontId="9" fillId="3" borderId="1" xfId="4" applyFont="1" applyFill="1" applyBorder="1" applyAlignment="1">
      <alignment horizontal="center" vertical="center" wrapText="1"/>
    </xf>
    <xf numFmtId="0" fontId="9" fillId="3" borderId="5" xfId="4" applyFont="1" applyFill="1" applyBorder="1" applyAlignment="1">
      <alignment horizontal="center" vertical="center" wrapText="1"/>
    </xf>
    <xf numFmtId="0" fontId="9" fillId="3" borderId="2" xfId="4" applyFont="1" applyFill="1" applyBorder="1" applyAlignment="1">
      <alignment horizontal="center" vertical="center" wrapText="1"/>
    </xf>
    <xf numFmtId="0" fontId="9" fillId="3" borderId="6" xfId="4" applyFont="1" applyFill="1" applyBorder="1" applyAlignment="1">
      <alignment horizontal="center" vertical="center" wrapText="1"/>
    </xf>
    <xf numFmtId="10" fontId="9" fillId="3" borderId="2" xfId="5" applyNumberFormat="1" applyFont="1" applyFill="1" applyBorder="1" applyAlignment="1">
      <alignment horizontal="center" vertical="center" wrapText="1"/>
    </xf>
    <xf numFmtId="10" fontId="9" fillId="3" borderId="4" xfId="5" applyNumberFormat="1" applyFont="1" applyFill="1" applyBorder="1" applyAlignment="1">
      <alignment horizontal="center" vertical="center" wrapText="1"/>
    </xf>
    <xf numFmtId="164" fontId="2" fillId="3" borderId="2" xfId="5" applyFont="1" applyFill="1" applyBorder="1" applyAlignment="1">
      <alignment horizontal="center" vertical="center" wrapText="1"/>
    </xf>
    <xf numFmtId="164" fontId="2" fillId="3" borderId="6" xfId="5" applyFont="1" applyFill="1" applyBorder="1" applyAlignment="1">
      <alignment horizontal="center" vertical="center" wrapText="1"/>
    </xf>
    <xf numFmtId="4" fontId="2" fillId="3" borderId="2" xfId="5" applyNumberFormat="1" applyFont="1" applyFill="1" applyBorder="1" applyAlignment="1">
      <alignment horizontal="center" vertical="center" wrapText="1"/>
    </xf>
    <xf numFmtId="4" fontId="2" fillId="3" borderId="6" xfId="5" applyNumberFormat="1" applyFont="1" applyFill="1" applyBorder="1" applyAlignment="1">
      <alignment horizontal="center" vertical="center" wrapText="1"/>
    </xf>
    <xf numFmtId="0" fontId="2" fillId="3" borderId="1" xfId="4" applyFont="1" applyFill="1" applyBorder="1" applyAlignment="1">
      <alignment horizontal="center" vertical="center" wrapText="1"/>
    </xf>
    <xf numFmtId="0" fontId="2" fillId="3" borderId="5" xfId="4" applyFont="1" applyFill="1" applyBorder="1" applyAlignment="1">
      <alignment horizontal="center" vertical="center" wrapText="1"/>
    </xf>
    <xf numFmtId="0" fontId="2" fillId="3" borderId="2" xfId="4" applyFont="1" applyFill="1" applyBorder="1" applyAlignment="1">
      <alignment horizontal="center" vertical="center" wrapText="1"/>
    </xf>
    <xf numFmtId="0" fontId="2" fillId="3" borderId="6" xfId="4" applyFont="1" applyFill="1" applyBorder="1" applyAlignment="1">
      <alignment horizontal="center" vertical="center" wrapText="1"/>
    </xf>
    <xf numFmtId="10" fontId="2" fillId="3" borderId="2" xfId="5" applyNumberFormat="1" applyFont="1" applyFill="1" applyBorder="1" applyAlignment="1">
      <alignment horizontal="center" vertical="center" wrapText="1"/>
    </xf>
    <xf numFmtId="10" fontId="2" fillId="3" borderId="4" xfId="5" applyNumberFormat="1" applyFont="1" applyFill="1" applyBorder="1" applyAlignment="1">
      <alignment horizontal="center" vertical="center" wrapText="1"/>
    </xf>
    <xf numFmtId="0" fontId="14" fillId="3" borderId="9" xfId="2" applyFont="1" applyFill="1" applyBorder="1" applyAlignment="1">
      <alignment horizontal="left" vertical="center"/>
    </xf>
    <xf numFmtId="0" fontId="14" fillId="3" borderId="10" xfId="2" applyFont="1" applyFill="1" applyBorder="1" applyAlignment="1">
      <alignment horizontal="left" vertical="center"/>
    </xf>
    <xf numFmtId="10" fontId="2" fillId="3" borderId="6" xfId="5" applyNumberFormat="1" applyFont="1" applyFill="1" applyBorder="1" applyAlignment="1">
      <alignment horizontal="center" vertical="center" wrapText="1"/>
    </xf>
    <xf numFmtId="10" fontId="2" fillId="3" borderId="3" xfId="5" applyNumberFormat="1" applyFont="1" applyFill="1" applyBorder="1" applyAlignment="1">
      <alignment horizontal="center" vertical="center" wrapText="1"/>
    </xf>
    <xf numFmtId="10" fontId="2" fillId="3" borderId="21" xfId="5" applyNumberFormat="1" applyFont="1" applyFill="1" applyBorder="1" applyAlignment="1">
      <alignment horizontal="center" vertical="center" wrapText="1"/>
    </xf>
    <xf numFmtId="0" fontId="3" fillId="2" borderId="0" xfId="4" applyFont="1" applyFill="1" applyAlignment="1">
      <alignment horizontal="center" vertical="center"/>
    </xf>
    <xf numFmtId="0" fontId="5" fillId="2" borderId="0" xfId="4" applyFont="1" applyFill="1" applyAlignment="1">
      <alignment horizontal="center" vertical="center"/>
    </xf>
    <xf numFmtId="0" fontId="6" fillId="2" borderId="0" xfId="4" applyFont="1" applyFill="1" applyAlignment="1">
      <alignment horizontal="center" vertical="center"/>
    </xf>
    <xf numFmtId="164" fontId="23" fillId="3" borderId="2" xfId="5" applyFont="1" applyFill="1" applyBorder="1" applyAlignment="1">
      <alignment horizontal="center" vertical="center" wrapText="1"/>
    </xf>
    <xf numFmtId="164" fontId="23" fillId="3" borderId="6" xfId="5" applyFont="1" applyFill="1" applyBorder="1" applyAlignment="1">
      <alignment horizontal="center" vertical="center" wrapText="1"/>
    </xf>
    <xf numFmtId="10" fontId="23" fillId="3" borderId="2" xfId="5" applyNumberFormat="1" applyFont="1" applyFill="1" applyBorder="1" applyAlignment="1">
      <alignment horizontal="center" vertical="center" wrapText="1"/>
    </xf>
    <xf numFmtId="10" fontId="23" fillId="3" borderId="6" xfId="5" applyNumberFormat="1" applyFont="1" applyFill="1" applyBorder="1" applyAlignment="1">
      <alignment horizontal="center" vertical="center" wrapText="1"/>
    </xf>
    <xf numFmtId="10" fontId="23" fillId="3" borderId="3" xfId="5" applyNumberFormat="1" applyFont="1" applyFill="1" applyBorder="1" applyAlignment="1">
      <alignment horizontal="center" vertical="center" wrapText="1"/>
    </xf>
    <xf numFmtId="10" fontId="23" fillId="3" borderId="21" xfId="5" applyNumberFormat="1" applyFont="1" applyFill="1" applyBorder="1" applyAlignment="1">
      <alignment horizontal="center" vertical="center" wrapText="1"/>
    </xf>
    <xf numFmtId="0" fontId="23" fillId="3" borderId="1" xfId="4" applyFont="1" applyFill="1" applyBorder="1" applyAlignment="1">
      <alignment horizontal="center" vertical="center" wrapText="1"/>
    </xf>
    <xf numFmtId="0" fontId="23" fillId="3" borderId="5" xfId="4" applyFont="1" applyFill="1" applyBorder="1" applyAlignment="1">
      <alignment horizontal="center" vertical="center" wrapText="1"/>
    </xf>
    <xf numFmtId="0" fontId="23" fillId="3" borderId="2" xfId="4" applyFont="1" applyFill="1" applyBorder="1" applyAlignment="1">
      <alignment horizontal="center" vertical="center" wrapText="1"/>
    </xf>
    <xf numFmtId="0" fontId="23" fillId="3" borderId="6" xfId="4" applyFont="1" applyFill="1" applyBorder="1" applyAlignment="1">
      <alignment horizontal="center" vertical="center" wrapText="1"/>
    </xf>
    <xf numFmtId="4" fontId="23" fillId="3" borderId="2" xfId="5" applyNumberFormat="1" applyFont="1" applyFill="1" applyBorder="1" applyAlignment="1">
      <alignment horizontal="center" vertical="center" wrapText="1"/>
    </xf>
    <xf numFmtId="4" fontId="23" fillId="3" borderId="6" xfId="5" applyNumberFormat="1" applyFont="1" applyFill="1" applyBorder="1" applyAlignment="1">
      <alignment horizontal="center" vertical="center" wrapText="1"/>
    </xf>
    <xf numFmtId="164" fontId="9" fillId="3" borderId="3" xfId="5" applyFont="1" applyFill="1" applyBorder="1" applyAlignment="1">
      <alignment horizontal="center" vertical="center" wrapText="1"/>
    </xf>
    <xf numFmtId="164" fontId="9" fillId="3" borderId="35" xfId="5" applyFont="1" applyFill="1" applyBorder="1" applyAlignment="1">
      <alignment horizontal="center" vertical="center" wrapText="1"/>
    </xf>
    <xf numFmtId="10" fontId="9" fillId="3" borderId="21" xfId="6" applyNumberFormat="1" applyFont="1" applyFill="1" applyBorder="1" applyAlignment="1">
      <alignment horizontal="center" vertical="center" wrapText="1"/>
    </xf>
    <xf numFmtId="10" fontId="9" fillId="3" borderId="36" xfId="6" applyNumberFormat="1" applyFont="1" applyFill="1" applyBorder="1" applyAlignment="1">
      <alignment horizontal="center" vertical="center" wrapText="1"/>
    </xf>
  </cellXfs>
  <cellStyles count="8">
    <cellStyle name="Millares 14" xfId="5" xr:uid="{A1C83276-2171-4A7D-8113-94D89C2CF51E}"/>
    <cellStyle name="Millares 2" xfId="3" xr:uid="{A51554DA-1192-4972-A8B5-F9A4B04F203D}"/>
    <cellStyle name="Normal" xfId="0" builtinId="0"/>
    <cellStyle name="Normal 11" xfId="7" xr:uid="{CEC9AF6A-BDDA-4A86-856C-DE832F9D39AA}"/>
    <cellStyle name="Normal 14" xfId="4" xr:uid="{1B6322A7-44A1-4195-89FC-3E8635B4EF27}"/>
    <cellStyle name="Normal 2 2 2" xfId="2" xr:uid="{329F06C7-5F37-412A-A536-66530B34EA8B}"/>
    <cellStyle name="Porcentaje" xfId="1" builtinId="5"/>
    <cellStyle name="Porcentaje 2" xfId="6" xr:uid="{24201F16-964E-4662-A357-A8A19F93ED2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613253</xdr:colOff>
      <xdr:row>0</xdr:row>
      <xdr:rowOff>115185</xdr:rowOff>
    </xdr:from>
    <xdr:ext cx="1260721" cy="837315"/>
    <xdr:pic>
      <xdr:nvPicPr>
        <xdr:cNvPr id="2" name="Imagen 1" descr="LOGO ANI">
          <a:extLst>
            <a:ext uri="{FF2B5EF4-FFF2-40B4-BE49-F238E27FC236}">
              <a16:creationId xmlns:a16="http://schemas.microsoft.com/office/drawing/2014/main" id="{239627A5-9C81-4EFB-B4AE-8155564D71C6}"/>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oneCellAnchor>
    <xdr:from>
      <xdr:col>0</xdr:col>
      <xdr:colOff>613253</xdr:colOff>
      <xdr:row>0</xdr:row>
      <xdr:rowOff>115185</xdr:rowOff>
    </xdr:from>
    <xdr:ext cx="1260721" cy="837315"/>
    <xdr:pic>
      <xdr:nvPicPr>
        <xdr:cNvPr id="3" name="Imagen 2" descr="LOGO ANI">
          <a:extLst>
            <a:ext uri="{FF2B5EF4-FFF2-40B4-BE49-F238E27FC236}">
              <a16:creationId xmlns:a16="http://schemas.microsoft.com/office/drawing/2014/main" id="{3D152625-53A3-49ED-9989-4AD7D548EA06}"/>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265550</xdr:colOff>
      <xdr:row>0</xdr:row>
      <xdr:rowOff>97721</xdr:rowOff>
    </xdr:from>
    <xdr:ext cx="1509112" cy="1122590"/>
    <xdr:pic>
      <xdr:nvPicPr>
        <xdr:cNvPr id="2" name="Imagen 1" descr="LOGO ANI">
          <a:extLst>
            <a:ext uri="{FF2B5EF4-FFF2-40B4-BE49-F238E27FC236}">
              <a16:creationId xmlns:a16="http://schemas.microsoft.com/office/drawing/2014/main" id="{4C327752-9C61-4DB3-9699-B530B0BC8898}"/>
            </a:ext>
          </a:extLst>
        </xdr:cNvPr>
        <xdr:cNvPicPr/>
      </xdr:nvPicPr>
      <xdr:blipFill>
        <a:blip xmlns:r="http://schemas.openxmlformats.org/officeDocument/2006/relationships" r:embed="rId1">
          <a:grayscl/>
        </a:blip>
        <a:srcRect/>
        <a:stretch>
          <a:fillRect/>
        </a:stretch>
      </xdr:blipFill>
      <xdr:spPr bwMode="auto">
        <a:xfrm>
          <a:off x="265550" y="97721"/>
          <a:ext cx="1509112" cy="1122590"/>
        </a:xfrm>
        <a:prstGeom prst="rect">
          <a:avLst/>
        </a:prstGeom>
        <a:noFill/>
        <a:ln w="9525">
          <a:noFill/>
          <a:miter lim="800000"/>
          <a:headEnd/>
          <a:tailEnd/>
        </a:ln>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265550</xdr:colOff>
      <xdr:row>0</xdr:row>
      <xdr:rowOff>97721</xdr:rowOff>
    </xdr:from>
    <xdr:ext cx="1509112" cy="1122590"/>
    <xdr:pic>
      <xdr:nvPicPr>
        <xdr:cNvPr id="2" name="Imagen 1" descr="LOGO ANI">
          <a:extLst>
            <a:ext uri="{FF2B5EF4-FFF2-40B4-BE49-F238E27FC236}">
              <a16:creationId xmlns:a16="http://schemas.microsoft.com/office/drawing/2014/main" id="{4D8BADD8-41E4-440F-9C47-03878D4A4225}"/>
            </a:ext>
          </a:extLst>
        </xdr:cNvPr>
        <xdr:cNvPicPr/>
      </xdr:nvPicPr>
      <xdr:blipFill>
        <a:blip xmlns:r="http://schemas.openxmlformats.org/officeDocument/2006/relationships" r:embed="rId1">
          <a:grayscl/>
        </a:blip>
        <a:srcRect/>
        <a:stretch>
          <a:fillRect/>
        </a:stretch>
      </xdr:blipFill>
      <xdr:spPr bwMode="auto">
        <a:xfrm>
          <a:off x="265550" y="97721"/>
          <a:ext cx="1509112" cy="1122590"/>
        </a:xfrm>
        <a:prstGeom prst="rect">
          <a:avLst/>
        </a:prstGeom>
        <a:noFill/>
        <a:ln w="9525">
          <a:noFill/>
          <a:miter lim="800000"/>
          <a:headEnd/>
          <a:tailEnd/>
        </a:ln>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265550</xdr:colOff>
      <xdr:row>0</xdr:row>
      <xdr:rowOff>97721</xdr:rowOff>
    </xdr:from>
    <xdr:ext cx="1509112" cy="1122590"/>
    <xdr:pic>
      <xdr:nvPicPr>
        <xdr:cNvPr id="2" name="Imagen 1" descr="LOGO ANI">
          <a:extLst>
            <a:ext uri="{FF2B5EF4-FFF2-40B4-BE49-F238E27FC236}">
              <a16:creationId xmlns:a16="http://schemas.microsoft.com/office/drawing/2014/main" id="{74D80AC4-EC6B-4176-8413-9D76C35B2B35}"/>
            </a:ext>
          </a:extLst>
        </xdr:cNvPr>
        <xdr:cNvPicPr/>
      </xdr:nvPicPr>
      <xdr:blipFill>
        <a:blip xmlns:r="http://schemas.openxmlformats.org/officeDocument/2006/relationships" r:embed="rId1">
          <a:grayscl/>
        </a:blip>
        <a:srcRect/>
        <a:stretch>
          <a:fillRect/>
        </a:stretch>
      </xdr:blipFill>
      <xdr:spPr bwMode="auto">
        <a:xfrm>
          <a:off x="265550" y="97721"/>
          <a:ext cx="1509112" cy="1122590"/>
        </a:xfrm>
        <a:prstGeom prst="rect">
          <a:avLst/>
        </a:prstGeom>
        <a:noFill/>
        <a:ln w="9525">
          <a:noFill/>
          <a:miter lim="800000"/>
          <a:headEnd/>
          <a:tailEnd/>
        </a:ln>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312205</xdr:colOff>
      <xdr:row>0</xdr:row>
      <xdr:rowOff>168254</xdr:rowOff>
    </xdr:from>
    <xdr:ext cx="1508605" cy="1061830"/>
    <xdr:pic>
      <xdr:nvPicPr>
        <xdr:cNvPr id="2" name="Imagen 1" descr="LOGO ANI">
          <a:extLst>
            <a:ext uri="{FF2B5EF4-FFF2-40B4-BE49-F238E27FC236}">
              <a16:creationId xmlns:a16="http://schemas.microsoft.com/office/drawing/2014/main" id="{99DF7FC3-034C-4BD7-85A4-34D3A52C2931}"/>
            </a:ext>
          </a:extLst>
        </xdr:cNvPr>
        <xdr:cNvPicPr/>
      </xdr:nvPicPr>
      <xdr:blipFill>
        <a:blip xmlns:r="http://schemas.openxmlformats.org/officeDocument/2006/relationships" r:embed="rId1">
          <a:grayscl/>
        </a:blip>
        <a:srcRect/>
        <a:stretch>
          <a:fillRect/>
        </a:stretch>
      </xdr:blipFill>
      <xdr:spPr bwMode="auto">
        <a:xfrm>
          <a:off x="312205" y="168254"/>
          <a:ext cx="1508605" cy="1061830"/>
        </a:xfrm>
        <a:prstGeom prst="rect">
          <a:avLst/>
        </a:prstGeom>
        <a:noFill/>
        <a:ln w="9525">
          <a:noFill/>
          <a:miter lim="800000"/>
          <a:headEnd/>
          <a:tailEnd/>
        </a:ln>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312205</xdr:colOff>
      <xdr:row>0</xdr:row>
      <xdr:rowOff>168254</xdr:rowOff>
    </xdr:from>
    <xdr:ext cx="1508605" cy="1061830"/>
    <xdr:pic>
      <xdr:nvPicPr>
        <xdr:cNvPr id="2" name="Imagen 1" descr="LOGO ANI">
          <a:extLst>
            <a:ext uri="{FF2B5EF4-FFF2-40B4-BE49-F238E27FC236}">
              <a16:creationId xmlns:a16="http://schemas.microsoft.com/office/drawing/2014/main" id="{2A053B22-C9A8-4D34-827F-26FC1E58BB69}"/>
            </a:ext>
          </a:extLst>
        </xdr:cNvPr>
        <xdr:cNvPicPr/>
      </xdr:nvPicPr>
      <xdr:blipFill>
        <a:blip xmlns:r="http://schemas.openxmlformats.org/officeDocument/2006/relationships" r:embed="rId1">
          <a:grayscl/>
        </a:blip>
        <a:srcRect/>
        <a:stretch>
          <a:fillRect/>
        </a:stretch>
      </xdr:blipFill>
      <xdr:spPr bwMode="auto">
        <a:xfrm>
          <a:off x="312205" y="168254"/>
          <a:ext cx="1508605" cy="1061830"/>
        </a:xfrm>
        <a:prstGeom prst="rect">
          <a:avLst/>
        </a:prstGeom>
        <a:noFill/>
        <a:ln w="9525">
          <a:noFill/>
          <a:miter lim="800000"/>
          <a:headEnd/>
          <a:tailEnd/>
        </a:ln>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312205</xdr:colOff>
      <xdr:row>0</xdr:row>
      <xdr:rowOff>168254</xdr:rowOff>
    </xdr:from>
    <xdr:ext cx="1508605" cy="1061830"/>
    <xdr:pic>
      <xdr:nvPicPr>
        <xdr:cNvPr id="2" name="Imagen 1" descr="LOGO ANI">
          <a:extLst>
            <a:ext uri="{FF2B5EF4-FFF2-40B4-BE49-F238E27FC236}">
              <a16:creationId xmlns:a16="http://schemas.microsoft.com/office/drawing/2014/main" id="{E7B5A82E-E998-4EC1-853B-7AC8C247C643}"/>
            </a:ext>
          </a:extLst>
        </xdr:cNvPr>
        <xdr:cNvPicPr/>
      </xdr:nvPicPr>
      <xdr:blipFill>
        <a:blip xmlns:r="http://schemas.openxmlformats.org/officeDocument/2006/relationships" r:embed="rId1">
          <a:grayscl/>
        </a:blip>
        <a:srcRect/>
        <a:stretch>
          <a:fillRect/>
        </a:stretch>
      </xdr:blipFill>
      <xdr:spPr bwMode="auto">
        <a:xfrm>
          <a:off x="312205" y="168254"/>
          <a:ext cx="1508605" cy="1061830"/>
        </a:xfrm>
        <a:prstGeom prst="rect">
          <a:avLst/>
        </a:prstGeom>
        <a:noFill/>
        <a:ln w="9525">
          <a:noFill/>
          <a:miter lim="800000"/>
          <a:headEnd/>
          <a:tailEnd/>
        </a:ln>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312205</xdr:colOff>
      <xdr:row>0</xdr:row>
      <xdr:rowOff>168254</xdr:rowOff>
    </xdr:from>
    <xdr:ext cx="1508605" cy="1061830"/>
    <xdr:pic>
      <xdr:nvPicPr>
        <xdr:cNvPr id="2" name="Imagen 1" descr="LOGO ANI">
          <a:extLst>
            <a:ext uri="{FF2B5EF4-FFF2-40B4-BE49-F238E27FC236}">
              <a16:creationId xmlns:a16="http://schemas.microsoft.com/office/drawing/2014/main" id="{19EBA57C-470F-421D-804E-8D2B80D591BA}"/>
            </a:ext>
          </a:extLst>
        </xdr:cNvPr>
        <xdr:cNvPicPr/>
      </xdr:nvPicPr>
      <xdr:blipFill>
        <a:blip xmlns:r="http://schemas.openxmlformats.org/officeDocument/2006/relationships" r:embed="rId1">
          <a:grayscl/>
        </a:blip>
        <a:srcRect/>
        <a:stretch>
          <a:fillRect/>
        </a:stretch>
      </xdr:blipFill>
      <xdr:spPr bwMode="auto">
        <a:xfrm>
          <a:off x="312205" y="168254"/>
          <a:ext cx="1508605" cy="1061830"/>
        </a:xfrm>
        <a:prstGeom prst="rect">
          <a:avLst/>
        </a:prstGeom>
        <a:noFill/>
        <a:ln w="9525">
          <a:noFill/>
          <a:miter lim="800000"/>
          <a:headEnd/>
          <a:tailEnd/>
        </a:ln>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312205</xdr:colOff>
      <xdr:row>0</xdr:row>
      <xdr:rowOff>168254</xdr:rowOff>
    </xdr:from>
    <xdr:ext cx="1508605" cy="1061830"/>
    <xdr:pic>
      <xdr:nvPicPr>
        <xdr:cNvPr id="2" name="Imagen 1" descr="LOGO ANI">
          <a:extLst>
            <a:ext uri="{FF2B5EF4-FFF2-40B4-BE49-F238E27FC236}">
              <a16:creationId xmlns:a16="http://schemas.microsoft.com/office/drawing/2014/main" id="{59309173-DA5A-43AE-99A6-2EB986AB06A4}"/>
            </a:ext>
          </a:extLst>
        </xdr:cNvPr>
        <xdr:cNvPicPr/>
      </xdr:nvPicPr>
      <xdr:blipFill>
        <a:blip xmlns:r="http://schemas.openxmlformats.org/officeDocument/2006/relationships" r:embed="rId1">
          <a:grayscl/>
        </a:blip>
        <a:srcRect/>
        <a:stretch>
          <a:fillRect/>
        </a:stretch>
      </xdr:blipFill>
      <xdr:spPr bwMode="auto">
        <a:xfrm>
          <a:off x="312205" y="168254"/>
          <a:ext cx="1508605" cy="1061830"/>
        </a:xfrm>
        <a:prstGeom prst="rect">
          <a:avLst/>
        </a:prstGeom>
        <a:noFill/>
        <a:ln w="9525">
          <a:noFill/>
          <a:miter lim="800000"/>
          <a:headEnd/>
          <a:tailEnd/>
        </a:ln>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312205</xdr:colOff>
      <xdr:row>0</xdr:row>
      <xdr:rowOff>168254</xdr:rowOff>
    </xdr:from>
    <xdr:ext cx="1508605" cy="1061830"/>
    <xdr:pic>
      <xdr:nvPicPr>
        <xdr:cNvPr id="2" name="Imagen 1" descr="LOGO ANI">
          <a:extLst>
            <a:ext uri="{FF2B5EF4-FFF2-40B4-BE49-F238E27FC236}">
              <a16:creationId xmlns:a16="http://schemas.microsoft.com/office/drawing/2014/main" id="{2F220566-7183-4E91-A20D-E385E78ECC38}"/>
            </a:ext>
          </a:extLst>
        </xdr:cNvPr>
        <xdr:cNvPicPr/>
      </xdr:nvPicPr>
      <xdr:blipFill>
        <a:blip xmlns:r="http://schemas.openxmlformats.org/officeDocument/2006/relationships" r:embed="rId1">
          <a:grayscl/>
        </a:blip>
        <a:srcRect/>
        <a:stretch>
          <a:fillRect/>
        </a:stretch>
      </xdr:blipFill>
      <xdr:spPr bwMode="auto">
        <a:xfrm>
          <a:off x="312205" y="168254"/>
          <a:ext cx="1508605" cy="1061830"/>
        </a:xfrm>
        <a:prstGeom prst="rect">
          <a:avLst/>
        </a:prstGeom>
        <a:noFill/>
        <a:ln w="9525">
          <a:noFill/>
          <a:miter lim="800000"/>
          <a:headEnd/>
          <a:tailEnd/>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613253</xdr:colOff>
      <xdr:row>0</xdr:row>
      <xdr:rowOff>115185</xdr:rowOff>
    </xdr:from>
    <xdr:ext cx="1260721" cy="837315"/>
    <xdr:pic>
      <xdr:nvPicPr>
        <xdr:cNvPr id="2" name="Imagen 1" descr="LOGO ANI">
          <a:extLst>
            <a:ext uri="{FF2B5EF4-FFF2-40B4-BE49-F238E27FC236}">
              <a16:creationId xmlns:a16="http://schemas.microsoft.com/office/drawing/2014/main" id="{CB854D71-5AAA-4063-A2A0-5F1DE05C511E}"/>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oneCellAnchor>
    <xdr:from>
      <xdr:col>0</xdr:col>
      <xdr:colOff>613253</xdr:colOff>
      <xdr:row>0</xdr:row>
      <xdr:rowOff>115185</xdr:rowOff>
    </xdr:from>
    <xdr:ext cx="1260721" cy="837315"/>
    <xdr:pic>
      <xdr:nvPicPr>
        <xdr:cNvPr id="3" name="Imagen 2" descr="LOGO ANI">
          <a:extLst>
            <a:ext uri="{FF2B5EF4-FFF2-40B4-BE49-F238E27FC236}">
              <a16:creationId xmlns:a16="http://schemas.microsoft.com/office/drawing/2014/main" id="{098F4CF1-658B-4A34-9F0A-D8AA5DF414B3}"/>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613253</xdr:colOff>
      <xdr:row>0</xdr:row>
      <xdr:rowOff>115185</xdr:rowOff>
    </xdr:from>
    <xdr:ext cx="1260721" cy="837315"/>
    <xdr:pic>
      <xdr:nvPicPr>
        <xdr:cNvPr id="2" name="Imagen 1" descr="LOGO ANI">
          <a:extLst>
            <a:ext uri="{FF2B5EF4-FFF2-40B4-BE49-F238E27FC236}">
              <a16:creationId xmlns:a16="http://schemas.microsoft.com/office/drawing/2014/main" id="{7EEB555D-F1FA-4863-87DE-F714B28A8400}"/>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oneCellAnchor>
    <xdr:from>
      <xdr:col>0</xdr:col>
      <xdr:colOff>613253</xdr:colOff>
      <xdr:row>0</xdr:row>
      <xdr:rowOff>115185</xdr:rowOff>
    </xdr:from>
    <xdr:ext cx="1260721" cy="837315"/>
    <xdr:pic>
      <xdr:nvPicPr>
        <xdr:cNvPr id="3" name="Imagen 2" descr="LOGO ANI">
          <a:extLst>
            <a:ext uri="{FF2B5EF4-FFF2-40B4-BE49-F238E27FC236}">
              <a16:creationId xmlns:a16="http://schemas.microsoft.com/office/drawing/2014/main" id="{E759682D-5EE9-417E-81F4-83C545B8A0A3}"/>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613253</xdr:colOff>
      <xdr:row>0</xdr:row>
      <xdr:rowOff>115185</xdr:rowOff>
    </xdr:from>
    <xdr:ext cx="1260721" cy="837315"/>
    <xdr:pic>
      <xdr:nvPicPr>
        <xdr:cNvPr id="2" name="Imagen 1" descr="LOGO ANI">
          <a:extLst>
            <a:ext uri="{FF2B5EF4-FFF2-40B4-BE49-F238E27FC236}">
              <a16:creationId xmlns:a16="http://schemas.microsoft.com/office/drawing/2014/main" id="{D64134F2-6B07-413E-925D-E79B9FEC6001}"/>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oneCellAnchor>
    <xdr:from>
      <xdr:col>0</xdr:col>
      <xdr:colOff>613253</xdr:colOff>
      <xdr:row>0</xdr:row>
      <xdr:rowOff>115185</xdr:rowOff>
    </xdr:from>
    <xdr:ext cx="1260721" cy="837315"/>
    <xdr:pic>
      <xdr:nvPicPr>
        <xdr:cNvPr id="3" name="Imagen 2" descr="LOGO ANI">
          <a:extLst>
            <a:ext uri="{FF2B5EF4-FFF2-40B4-BE49-F238E27FC236}">
              <a16:creationId xmlns:a16="http://schemas.microsoft.com/office/drawing/2014/main" id="{6AE2E92F-BD73-443B-91A9-2E37EBB52C74}"/>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613253</xdr:colOff>
      <xdr:row>0</xdr:row>
      <xdr:rowOff>115185</xdr:rowOff>
    </xdr:from>
    <xdr:ext cx="1260721" cy="837315"/>
    <xdr:pic>
      <xdr:nvPicPr>
        <xdr:cNvPr id="2" name="Imagen 1" descr="LOGO ANI">
          <a:extLst>
            <a:ext uri="{FF2B5EF4-FFF2-40B4-BE49-F238E27FC236}">
              <a16:creationId xmlns:a16="http://schemas.microsoft.com/office/drawing/2014/main" id="{761E530F-79EE-423E-AC5A-964861C3EC6A}"/>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oneCellAnchor>
    <xdr:from>
      <xdr:col>0</xdr:col>
      <xdr:colOff>613253</xdr:colOff>
      <xdr:row>0</xdr:row>
      <xdr:rowOff>115185</xdr:rowOff>
    </xdr:from>
    <xdr:ext cx="1260721" cy="837315"/>
    <xdr:pic>
      <xdr:nvPicPr>
        <xdr:cNvPr id="3" name="Imagen 2" descr="LOGO ANI">
          <a:extLst>
            <a:ext uri="{FF2B5EF4-FFF2-40B4-BE49-F238E27FC236}">
              <a16:creationId xmlns:a16="http://schemas.microsoft.com/office/drawing/2014/main" id="{C28AA11D-078A-4373-B1C0-BC579DB7884A}"/>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613253</xdr:colOff>
      <xdr:row>0</xdr:row>
      <xdr:rowOff>115185</xdr:rowOff>
    </xdr:from>
    <xdr:ext cx="1260721" cy="837315"/>
    <xdr:pic>
      <xdr:nvPicPr>
        <xdr:cNvPr id="2" name="Imagen 1" descr="LOGO ANI">
          <a:extLst>
            <a:ext uri="{FF2B5EF4-FFF2-40B4-BE49-F238E27FC236}">
              <a16:creationId xmlns:a16="http://schemas.microsoft.com/office/drawing/2014/main" id="{3F9B29DC-98C6-4730-89B0-C2AFE34F3150}"/>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oneCellAnchor>
    <xdr:from>
      <xdr:col>0</xdr:col>
      <xdr:colOff>613253</xdr:colOff>
      <xdr:row>0</xdr:row>
      <xdr:rowOff>115185</xdr:rowOff>
    </xdr:from>
    <xdr:ext cx="1260721" cy="837315"/>
    <xdr:pic>
      <xdr:nvPicPr>
        <xdr:cNvPr id="3" name="Imagen 2" descr="LOGO ANI">
          <a:extLst>
            <a:ext uri="{FF2B5EF4-FFF2-40B4-BE49-F238E27FC236}">
              <a16:creationId xmlns:a16="http://schemas.microsoft.com/office/drawing/2014/main" id="{AD34FB9F-6C0E-42AA-BA3A-9DF472387739}"/>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265550</xdr:colOff>
      <xdr:row>0</xdr:row>
      <xdr:rowOff>97721</xdr:rowOff>
    </xdr:from>
    <xdr:ext cx="1509112" cy="1122590"/>
    <xdr:pic>
      <xdr:nvPicPr>
        <xdr:cNvPr id="2" name="Imagen 1" descr="LOGO ANI">
          <a:extLst>
            <a:ext uri="{FF2B5EF4-FFF2-40B4-BE49-F238E27FC236}">
              <a16:creationId xmlns:a16="http://schemas.microsoft.com/office/drawing/2014/main" id="{85D84F5D-3F22-4EC6-8719-3108B9E80113}"/>
            </a:ext>
          </a:extLst>
        </xdr:cNvPr>
        <xdr:cNvPicPr/>
      </xdr:nvPicPr>
      <xdr:blipFill>
        <a:blip xmlns:r="http://schemas.openxmlformats.org/officeDocument/2006/relationships" r:embed="rId1">
          <a:grayscl/>
        </a:blip>
        <a:srcRect/>
        <a:stretch>
          <a:fillRect/>
        </a:stretch>
      </xdr:blipFill>
      <xdr:spPr bwMode="auto">
        <a:xfrm>
          <a:off x="265550" y="97721"/>
          <a:ext cx="1509112" cy="1122590"/>
        </a:xfrm>
        <a:prstGeom prst="rect">
          <a:avLst/>
        </a:prstGeom>
        <a:noFill/>
        <a:ln w="9525">
          <a:noFill/>
          <a:miter lim="800000"/>
          <a:headEnd/>
          <a:tailEnd/>
        </a:ln>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265550</xdr:colOff>
      <xdr:row>0</xdr:row>
      <xdr:rowOff>97721</xdr:rowOff>
    </xdr:from>
    <xdr:ext cx="1509112" cy="1122590"/>
    <xdr:pic>
      <xdr:nvPicPr>
        <xdr:cNvPr id="2" name="Imagen 1" descr="LOGO ANI">
          <a:extLst>
            <a:ext uri="{FF2B5EF4-FFF2-40B4-BE49-F238E27FC236}">
              <a16:creationId xmlns:a16="http://schemas.microsoft.com/office/drawing/2014/main" id="{414A2CE7-62CB-4FB2-B4AC-D3B23E4B631C}"/>
            </a:ext>
          </a:extLst>
        </xdr:cNvPr>
        <xdr:cNvPicPr/>
      </xdr:nvPicPr>
      <xdr:blipFill>
        <a:blip xmlns:r="http://schemas.openxmlformats.org/officeDocument/2006/relationships" r:embed="rId1">
          <a:grayscl/>
        </a:blip>
        <a:srcRect/>
        <a:stretch>
          <a:fillRect/>
        </a:stretch>
      </xdr:blipFill>
      <xdr:spPr bwMode="auto">
        <a:xfrm>
          <a:off x="265550" y="97721"/>
          <a:ext cx="1509112" cy="1122590"/>
        </a:xfrm>
        <a:prstGeom prst="rect">
          <a:avLst/>
        </a:prstGeom>
        <a:noFill/>
        <a:ln w="9525">
          <a:noFill/>
          <a:miter lim="800000"/>
          <a:headEnd/>
          <a:tailEnd/>
        </a:ln>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265550</xdr:colOff>
      <xdr:row>0</xdr:row>
      <xdr:rowOff>97721</xdr:rowOff>
    </xdr:from>
    <xdr:ext cx="1509112" cy="1122590"/>
    <xdr:pic>
      <xdr:nvPicPr>
        <xdr:cNvPr id="2" name="Imagen 1" descr="LOGO ANI">
          <a:extLst>
            <a:ext uri="{FF2B5EF4-FFF2-40B4-BE49-F238E27FC236}">
              <a16:creationId xmlns:a16="http://schemas.microsoft.com/office/drawing/2014/main" id="{F9CCF1D4-B2ED-4C40-8C56-24AF39A99617}"/>
            </a:ext>
          </a:extLst>
        </xdr:cNvPr>
        <xdr:cNvPicPr/>
      </xdr:nvPicPr>
      <xdr:blipFill>
        <a:blip xmlns:r="http://schemas.openxmlformats.org/officeDocument/2006/relationships" r:embed="rId1">
          <a:grayscl/>
        </a:blip>
        <a:srcRect/>
        <a:stretch>
          <a:fillRect/>
        </a:stretch>
      </xdr:blipFill>
      <xdr:spPr bwMode="auto">
        <a:xfrm>
          <a:off x="265550" y="97721"/>
          <a:ext cx="1509112" cy="1122590"/>
        </a:xfrm>
        <a:prstGeom prst="rect">
          <a:avLst/>
        </a:prstGeom>
        <a:noFill/>
        <a:ln w="9525">
          <a:noFill/>
          <a:miter lim="800000"/>
          <a:headEnd/>
          <a:tailEnd/>
        </a:ln>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CDE89-A766-4178-A31A-B534FB3E5CDB}">
  <sheetPr>
    <tabColor theme="0"/>
  </sheetPr>
  <dimension ref="A1:AD302"/>
  <sheetViews>
    <sheetView zoomScale="53" zoomScaleNormal="53" workbookViewId="0">
      <pane xSplit="4" ySplit="6" topLeftCell="Q7" activePane="bottomRight" state="frozen"/>
      <selection activeCell="V130" sqref="V130"/>
      <selection pane="topRight" activeCell="V130" sqref="V130"/>
      <selection pane="bottomLeft" activeCell="V130" sqref="V130"/>
      <selection pane="bottomRight" activeCell="AA119" sqref="AA119"/>
    </sheetView>
  </sheetViews>
  <sheetFormatPr baseColWidth="10" defaultRowHeight="15.75" x14ac:dyDescent="0.25"/>
  <cols>
    <col min="1" max="1" width="32.42578125" style="3" customWidth="1"/>
    <col min="2" max="2" width="16.140625" style="5" customWidth="1"/>
    <col min="3" max="3" width="11" style="3" customWidth="1"/>
    <col min="4" max="4" width="9.5703125" style="3" customWidth="1"/>
    <col min="5" max="5" width="49.28515625" style="8" customWidth="1"/>
    <col min="6" max="6" width="30.85546875" style="8" customWidth="1"/>
    <col min="7" max="7" width="21.42578125" style="8" customWidth="1"/>
    <col min="8" max="8" width="17.28515625" style="8" customWidth="1"/>
    <col min="9" max="9" width="27.85546875" style="8" customWidth="1"/>
    <col min="10" max="10" width="27" style="8" customWidth="1"/>
    <col min="11" max="11" width="30" style="8" customWidth="1"/>
    <col min="12" max="12" width="37.28515625" style="8" customWidth="1"/>
    <col min="13" max="13" width="17" style="16" customWidth="1"/>
    <col min="14" max="14" width="26.140625" style="131" customWidth="1"/>
    <col min="15" max="15" width="31.28515625" style="16" customWidth="1"/>
    <col min="16" max="16" width="30.7109375" style="16" customWidth="1"/>
    <col min="17" max="17" width="34.140625" style="16" customWidth="1"/>
    <col min="18" max="19" width="28.140625" style="16" customWidth="1"/>
    <col min="20" max="20" width="29.42578125" style="16" customWidth="1"/>
    <col min="21" max="21" width="30.140625" style="16" customWidth="1"/>
    <col min="22" max="22" width="29.42578125" style="16" customWidth="1"/>
    <col min="23" max="23" width="26" style="16" customWidth="1"/>
    <col min="24" max="24" width="16.85546875" style="130" customWidth="1"/>
    <col min="25" max="25" width="21.42578125" style="130" customWidth="1"/>
    <col min="26" max="26" width="17.5703125" style="130" customWidth="1"/>
    <col min="27" max="28" width="16.85546875" style="130" customWidth="1"/>
    <col min="29" max="29" width="11.42578125" style="3"/>
    <col min="30" max="30" width="38.7109375" style="3" customWidth="1"/>
    <col min="31" max="101" width="11.42578125" style="3"/>
    <col min="102" max="102" width="15.42578125" style="3" customWidth="1"/>
    <col min="103" max="103" width="9.5703125" style="3" customWidth="1"/>
    <col min="104" max="104" width="14.42578125" style="3" customWidth="1"/>
    <col min="105" max="105" width="49.85546875" style="3" customWidth="1"/>
    <col min="106" max="106" width="22.5703125" style="3" customWidth="1"/>
    <col min="107" max="107" width="23" style="3" customWidth="1"/>
    <col min="108" max="108" width="22.85546875" style="3" customWidth="1"/>
    <col min="109" max="109" width="23.42578125" style="3" customWidth="1"/>
    <col min="110" max="110" width="22.42578125" style="3" customWidth="1"/>
    <col min="111" max="111" width="13.85546875" style="3" customWidth="1"/>
    <col min="112" max="112" width="20.7109375" style="3" customWidth="1"/>
    <col min="113" max="113" width="18.140625" style="3" customWidth="1"/>
    <col min="114" max="114" width="14.85546875" style="3" bestFit="1" customWidth="1"/>
    <col min="115" max="115" width="11.42578125" style="3"/>
    <col min="116" max="116" width="17.42578125" style="3" customWidth="1"/>
    <col min="117" max="119" width="18.140625" style="3" customWidth="1"/>
    <col min="120" max="123" width="11.42578125" style="3"/>
    <col min="124" max="124" width="34" style="3" customWidth="1"/>
    <col min="125" max="125" width="9.5703125" style="3" customWidth="1"/>
    <col min="126" max="126" width="16.7109375" style="3" customWidth="1"/>
    <col min="127" max="127" width="55.140625" style="3" customWidth="1"/>
    <col min="128" max="128" width="22.5703125" style="3" customWidth="1"/>
    <col min="129" max="129" width="23" style="3" customWidth="1"/>
    <col min="130" max="130" width="22.85546875" style="3" customWidth="1"/>
    <col min="131" max="131" width="23.42578125" style="3" customWidth="1"/>
    <col min="132" max="132" width="28.7109375" style="3" customWidth="1"/>
    <col min="133" max="133" width="12.7109375" style="3" customWidth="1"/>
    <col min="134" max="134" width="11.42578125" style="3"/>
    <col min="135" max="135" width="25.28515625" style="3" customWidth="1"/>
    <col min="136" max="136" width="15.85546875" style="3" bestFit="1" customWidth="1"/>
    <col min="137" max="138" width="18" style="3" bestFit="1" customWidth="1"/>
    <col min="139" max="357" width="11.42578125" style="3"/>
    <col min="358" max="358" width="15.42578125" style="3" customWidth="1"/>
    <col min="359" max="359" width="9.5703125" style="3" customWidth="1"/>
    <col min="360" max="360" width="14.42578125" style="3" customWidth="1"/>
    <col min="361" max="361" width="49.85546875" style="3" customWidth="1"/>
    <col min="362" max="362" width="22.5703125" style="3" customWidth="1"/>
    <col min="363" max="363" width="23" style="3" customWidth="1"/>
    <col min="364" max="364" width="22.85546875" style="3" customWidth="1"/>
    <col min="365" max="365" width="23.42578125" style="3" customWidth="1"/>
    <col min="366" max="366" width="22.42578125" style="3" customWidth="1"/>
    <col min="367" max="367" width="13.85546875" style="3" customWidth="1"/>
    <col min="368" max="368" width="20.7109375" style="3" customWidth="1"/>
    <col min="369" max="369" width="18.140625" style="3" customWidth="1"/>
    <col min="370" max="370" width="14.85546875" style="3" bestFit="1" customWidth="1"/>
    <col min="371" max="371" width="11.42578125" style="3"/>
    <col min="372" max="372" width="17.42578125" style="3" customWidth="1"/>
    <col min="373" max="375" width="18.140625" style="3" customWidth="1"/>
    <col min="376" max="379" width="11.42578125" style="3"/>
    <col min="380" max="380" width="34" style="3" customWidth="1"/>
    <col min="381" max="381" width="9.5703125" style="3" customWidth="1"/>
    <col min="382" max="382" width="16.7109375" style="3" customWidth="1"/>
    <col min="383" max="383" width="55.140625" style="3" customWidth="1"/>
    <col min="384" max="384" width="22.5703125" style="3" customWidth="1"/>
    <col min="385" max="385" width="23" style="3" customWidth="1"/>
    <col min="386" max="386" width="22.85546875" style="3" customWidth="1"/>
    <col min="387" max="387" width="23.42578125" style="3" customWidth="1"/>
    <col min="388" max="388" width="28.7109375" style="3" customWidth="1"/>
    <col min="389" max="389" width="12.7109375" style="3" customWidth="1"/>
    <col min="390" max="390" width="11.42578125" style="3"/>
    <col min="391" max="391" width="25.28515625" style="3" customWidth="1"/>
    <col min="392" max="392" width="15.85546875" style="3" bestFit="1" customWidth="1"/>
    <col min="393" max="394" width="18" style="3" bestFit="1" customWidth="1"/>
    <col min="395" max="613" width="11.42578125" style="3"/>
    <col min="614" max="614" width="15.42578125" style="3" customWidth="1"/>
    <col min="615" max="615" width="9.5703125" style="3" customWidth="1"/>
    <col min="616" max="616" width="14.42578125" style="3" customWidth="1"/>
    <col min="617" max="617" width="49.85546875" style="3" customWidth="1"/>
    <col min="618" max="618" width="22.5703125" style="3" customWidth="1"/>
    <col min="619" max="619" width="23" style="3" customWidth="1"/>
    <col min="620" max="620" width="22.85546875" style="3" customWidth="1"/>
    <col min="621" max="621" width="23.42578125" style="3" customWidth="1"/>
    <col min="622" max="622" width="22.42578125" style="3" customWidth="1"/>
    <col min="623" max="623" width="13.85546875" style="3" customWidth="1"/>
    <col min="624" max="624" width="20.7109375" style="3" customWidth="1"/>
    <col min="625" max="625" width="18.140625" style="3" customWidth="1"/>
    <col min="626" max="626" width="14.85546875" style="3" bestFit="1" customWidth="1"/>
    <col min="627" max="627" width="11.42578125" style="3"/>
    <col min="628" max="628" width="17.42578125" style="3" customWidth="1"/>
    <col min="629" max="631" width="18.140625" style="3" customWidth="1"/>
    <col min="632" max="635" width="11.42578125" style="3"/>
    <col min="636" max="636" width="34" style="3" customWidth="1"/>
    <col min="637" max="637" width="9.5703125" style="3" customWidth="1"/>
    <col min="638" max="638" width="16.7109375" style="3" customWidth="1"/>
    <col min="639" max="639" width="55.140625" style="3" customWidth="1"/>
    <col min="640" max="640" width="22.5703125" style="3" customWidth="1"/>
    <col min="641" max="641" width="23" style="3" customWidth="1"/>
    <col min="642" max="642" width="22.85546875" style="3" customWidth="1"/>
    <col min="643" max="643" width="23.42578125" style="3" customWidth="1"/>
    <col min="644" max="644" width="28.7109375" style="3" customWidth="1"/>
    <col min="645" max="645" width="12.7109375" style="3" customWidth="1"/>
    <col min="646" max="646" width="11.42578125" style="3"/>
    <col min="647" max="647" width="25.28515625" style="3" customWidth="1"/>
    <col min="648" max="648" width="15.85546875" style="3" bestFit="1" customWidth="1"/>
    <col min="649" max="650" width="18" style="3" bestFit="1" customWidth="1"/>
    <col min="651" max="869" width="11.42578125" style="3"/>
    <col min="870" max="870" width="15.42578125" style="3" customWidth="1"/>
    <col min="871" max="871" width="9.5703125" style="3" customWidth="1"/>
    <col min="872" max="872" width="14.42578125" style="3" customWidth="1"/>
    <col min="873" max="873" width="49.85546875" style="3" customWidth="1"/>
    <col min="874" max="874" width="22.5703125" style="3" customWidth="1"/>
    <col min="875" max="875" width="23" style="3" customWidth="1"/>
    <col min="876" max="876" width="22.85546875" style="3" customWidth="1"/>
    <col min="877" max="877" width="23.42578125" style="3" customWidth="1"/>
    <col min="878" max="878" width="22.42578125" style="3" customWidth="1"/>
    <col min="879" max="879" width="13.85546875" style="3" customWidth="1"/>
    <col min="880" max="880" width="20.7109375" style="3" customWidth="1"/>
    <col min="881" max="881" width="18.140625" style="3" customWidth="1"/>
    <col min="882" max="882" width="14.85546875" style="3" bestFit="1" customWidth="1"/>
    <col min="883" max="883" width="11.42578125" style="3"/>
    <col min="884" max="884" width="17.42578125" style="3" customWidth="1"/>
    <col min="885" max="887" width="18.140625" style="3" customWidth="1"/>
    <col min="888" max="891" width="11.42578125" style="3"/>
    <col min="892" max="892" width="34" style="3" customWidth="1"/>
    <col min="893" max="893" width="9.5703125" style="3" customWidth="1"/>
    <col min="894" max="894" width="16.7109375" style="3" customWidth="1"/>
    <col min="895" max="895" width="55.140625" style="3" customWidth="1"/>
    <col min="896" max="896" width="22.5703125" style="3" customWidth="1"/>
    <col min="897" max="897" width="23" style="3" customWidth="1"/>
    <col min="898" max="898" width="22.85546875" style="3" customWidth="1"/>
    <col min="899" max="899" width="23.42578125" style="3" customWidth="1"/>
    <col min="900" max="900" width="28.7109375" style="3" customWidth="1"/>
    <col min="901" max="901" width="12.7109375" style="3" customWidth="1"/>
    <col min="902" max="902" width="11.42578125" style="3"/>
    <col min="903" max="903" width="25.28515625" style="3" customWidth="1"/>
    <col min="904" max="904" width="15.85546875" style="3" bestFit="1" customWidth="1"/>
    <col min="905" max="906" width="18" style="3" bestFit="1" customWidth="1"/>
    <col min="907" max="1125" width="11.42578125" style="3"/>
    <col min="1126" max="1126" width="15.42578125" style="3" customWidth="1"/>
    <col min="1127" max="1127" width="9.5703125" style="3" customWidth="1"/>
    <col min="1128" max="1128" width="14.42578125" style="3" customWidth="1"/>
    <col min="1129" max="1129" width="49.85546875" style="3" customWidth="1"/>
    <col min="1130" max="1130" width="22.5703125" style="3" customWidth="1"/>
    <col min="1131" max="1131" width="23" style="3" customWidth="1"/>
    <col min="1132" max="1132" width="22.85546875" style="3" customWidth="1"/>
    <col min="1133" max="1133" width="23.42578125" style="3" customWidth="1"/>
    <col min="1134" max="1134" width="22.42578125" style="3" customWidth="1"/>
    <col min="1135" max="1135" width="13.85546875" style="3" customWidth="1"/>
    <col min="1136" max="1136" width="20.7109375" style="3" customWidth="1"/>
    <col min="1137" max="1137" width="18.140625" style="3" customWidth="1"/>
    <col min="1138" max="1138" width="14.85546875" style="3" bestFit="1" customWidth="1"/>
    <col min="1139" max="1139" width="11.42578125" style="3"/>
    <col min="1140" max="1140" width="17.42578125" style="3" customWidth="1"/>
    <col min="1141" max="1143" width="18.140625" style="3" customWidth="1"/>
    <col min="1144" max="1147" width="11.42578125" style="3"/>
    <col min="1148" max="1148" width="34" style="3" customWidth="1"/>
    <col min="1149" max="1149" width="9.5703125" style="3" customWidth="1"/>
    <col min="1150" max="1150" width="16.7109375" style="3" customWidth="1"/>
    <col min="1151" max="1151" width="55.140625" style="3" customWidth="1"/>
    <col min="1152" max="1152" width="22.5703125" style="3" customWidth="1"/>
    <col min="1153" max="1153" width="23" style="3" customWidth="1"/>
    <col min="1154" max="1154" width="22.85546875" style="3" customWidth="1"/>
    <col min="1155" max="1155" width="23.42578125" style="3" customWidth="1"/>
    <col min="1156" max="1156" width="28.7109375" style="3" customWidth="1"/>
    <col min="1157" max="1157" width="12.7109375" style="3" customWidth="1"/>
    <col min="1158" max="1158" width="11.42578125" style="3"/>
    <col min="1159" max="1159" width="25.28515625" style="3" customWidth="1"/>
    <col min="1160" max="1160" width="15.85546875" style="3" bestFit="1" customWidth="1"/>
    <col min="1161" max="1162" width="18" style="3" bestFit="1" customWidth="1"/>
    <col min="1163" max="1381" width="11.42578125" style="3"/>
    <col min="1382" max="1382" width="15.42578125" style="3" customWidth="1"/>
    <col min="1383" max="1383" width="9.5703125" style="3" customWidth="1"/>
    <col min="1384" max="1384" width="14.42578125" style="3" customWidth="1"/>
    <col min="1385" max="1385" width="49.85546875" style="3" customWidth="1"/>
    <col min="1386" max="1386" width="22.5703125" style="3" customWidth="1"/>
    <col min="1387" max="1387" width="23" style="3" customWidth="1"/>
    <col min="1388" max="1388" width="22.85546875" style="3" customWidth="1"/>
    <col min="1389" max="1389" width="23.42578125" style="3" customWidth="1"/>
    <col min="1390" max="1390" width="22.42578125" style="3" customWidth="1"/>
    <col min="1391" max="1391" width="13.85546875" style="3" customWidth="1"/>
    <col min="1392" max="1392" width="20.7109375" style="3" customWidth="1"/>
    <col min="1393" max="1393" width="18.140625" style="3" customWidth="1"/>
    <col min="1394" max="1394" width="14.85546875" style="3" bestFit="1" customWidth="1"/>
    <col min="1395" max="1395" width="11.42578125" style="3"/>
    <col min="1396" max="1396" width="17.42578125" style="3" customWidth="1"/>
    <col min="1397" max="1399" width="18.140625" style="3" customWidth="1"/>
    <col min="1400" max="1403" width="11.42578125" style="3"/>
    <col min="1404" max="1404" width="34" style="3" customWidth="1"/>
    <col min="1405" max="1405" width="9.5703125" style="3" customWidth="1"/>
    <col min="1406" max="1406" width="16.7109375" style="3" customWidth="1"/>
    <col min="1407" max="1407" width="55.140625" style="3" customWidth="1"/>
    <col min="1408" max="1408" width="22.5703125" style="3" customWidth="1"/>
    <col min="1409" max="1409" width="23" style="3" customWidth="1"/>
    <col min="1410" max="1410" width="22.85546875" style="3" customWidth="1"/>
    <col min="1411" max="1411" width="23.42578125" style="3" customWidth="1"/>
    <col min="1412" max="1412" width="28.7109375" style="3" customWidth="1"/>
    <col min="1413" max="1413" width="12.7109375" style="3" customWidth="1"/>
    <col min="1414" max="1414" width="11.42578125" style="3"/>
    <col min="1415" max="1415" width="25.28515625" style="3" customWidth="1"/>
    <col min="1416" max="1416" width="15.85546875" style="3" bestFit="1" customWidth="1"/>
    <col min="1417" max="1418" width="18" style="3" bestFit="1" customWidth="1"/>
    <col min="1419" max="1637" width="11.42578125" style="3"/>
    <col min="1638" max="1638" width="15.42578125" style="3" customWidth="1"/>
    <col min="1639" max="1639" width="9.5703125" style="3" customWidth="1"/>
    <col min="1640" max="1640" width="14.42578125" style="3" customWidth="1"/>
    <col min="1641" max="1641" width="49.85546875" style="3" customWidth="1"/>
    <col min="1642" max="1642" width="22.5703125" style="3" customWidth="1"/>
    <col min="1643" max="1643" width="23" style="3" customWidth="1"/>
    <col min="1644" max="1644" width="22.85546875" style="3" customWidth="1"/>
    <col min="1645" max="1645" width="23.42578125" style="3" customWidth="1"/>
    <col min="1646" max="1646" width="22.42578125" style="3" customWidth="1"/>
    <col min="1647" max="1647" width="13.85546875" style="3" customWidth="1"/>
    <col min="1648" max="1648" width="20.7109375" style="3" customWidth="1"/>
    <col min="1649" max="1649" width="18.140625" style="3" customWidth="1"/>
    <col min="1650" max="1650" width="14.85546875" style="3" bestFit="1" customWidth="1"/>
    <col min="1651" max="1651" width="11.42578125" style="3"/>
    <col min="1652" max="1652" width="17.42578125" style="3" customWidth="1"/>
    <col min="1653" max="1655" width="18.140625" style="3" customWidth="1"/>
    <col min="1656" max="1659" width="11.42578125" style="3"/>
    <col min="1660" max="1660" width="34" style="3" customWidth="1"/>
    <col min="1661" max="1661" width="9.5703125" style="3" customWidth="1"/>
    <col min="1662" max="1662" width="16.7109375" style="3" customWidth="1"/>
    <col min="1663" max="1663" width="55.140625" style="3" customWidth="1"/>
    <col min="1664" max="1664" width="22.5703125" style="3" customWidth="1"/>
    <col min="1665" max="1665" width="23" style="3" customWidth="1"/>
    <col min="1666" max="1666" width="22.85546875" style="3" customWidth="1"/>
    <col min="1667" max="1667" width="23.42578125" style="3" customWidth="1"/>
    <col min="1668" max="1668" width="28.7109375" style="3" customWidth="1"/>
    <col min="1669" max="1669" width="12.7109375" style="3" customWidth="1"/>
    <col min="1670" max="1670" width="11.42578125" style="3"/>
    <col min="1671" max="1671" width="25.28515625" style="3" customWidth="1"/>
    <col min="1672" max="1672" width="15.85546875" style="3" bestFit="1" customWidth="1"/>
    <col min="1673" max="1674" width="18" style="3" bestFit="1" customWidth="1"/>
    <col min="1675" max="1893" width="11.42578125" style="3"/>
    <col min="1894" max="1894" width="15.42578125" style="3" customWidth="1"/>
    <col min="1895" max="1895" width="9.5703125" style="3" customWidth="1"/>
    <col min="1896" max="1896" width="14.42578125" style="3" customWidth="1"/>
    <col min="1897" max="1897" width="49.85546875" style="3" customWidth="1"/>
    <col min="1898" max="1898" width="22.5703125" style="3" customWidth="1"/>
    <col min="1899" max="1899" width="23" style="3" customWidth="1"/>
    <col min="1900" max="1900" width="22.85546875" style="3" customWidth="1"/>
    <col min="1901" max="1901" width="23.42578125" style="3" customWidth="1"/>
    <col min="1902" max="1902" width="22.42578125" style="3" customWidth="1"/>
    <col min="1903" max="1903" width="13.85546875" style="3" customWidth="1"/>
    <col min="1904" max="1904" width="20.7109375" style="3" customWidth="1"/>
    <col min="1905" max="1905" width="18.140625" style="3" customWidth="1"/>
    <col min="1906" max="1906" width="14.85546875" style="3" bestFit="1" customWidth="1"/>
    <col min="1907" max="1907" width="11.42578125" style="3"/>
    <col min="1908" max="1908" width="17.42578125" style="3" customWidth="1"/>
    <col min="1909" max="1911" width="18.140625" style="3" customWidth="1"/>
    <col min="1912" max="1915" width="11.42578125" style="3"/>
    <col min="1916" max="1916" width="34" style="3" customWidth="1"/>
    <col min="1917" max="1917" width="9.5703125" style="3" customWidth="1"/>
    <col min="1918" max="1918" width="16.7109375" style="3" customWidth="1"/>
    <col min="1919" max="1919" width="55.140625" style="3" customWidth="1"/>
    <col min="1920" max="1920" width="22.5703125" style="3" customWidth="1"/>
    <col min="1921" max="1921" width="23" style="3" customWidth="1"/>
    <col min="1922" max="1922" width="22.85546875" style="3" customWidth="1"/>
    <col min="1923" max="1923" width="23.42578125" style="3" customWidth="1"/>
    <col min="1924" max="1924" width="28.7109375" style="3" customWidth="1"/>
    <col min="1925" max="1925" width="12.7109375" style="3" customWidth="1"/>
    <col min="1926" max="1926" width="11.42578125" style="3"/>
    <col min="1927" max="1927" width="25.28515625" style="3" customWidth="1"/>
    <col min="1928" max="1928" width="15.85546875" style="3" bestFit="1" customWidth="1"/>
    <col min="1929" max="1930" width="18" style="3" bestFit="1" customWidth="1"/>
    <col min="1931" max="2149" width="11.42578125" style="3"/>
    <col min="2150" max="2150" width="15.42578125" style="3" customWidth="1"/>
    <col min="2151" max="2151" width="9.5703125" style="3" customWidth="1"/>
    <col min="2152" max="2152" width="14.42578125" style="3" customWidth="1"/>
    <col min="2153" max="2153" width="49.85546875" style="3" customWidth="1"/>
    <col min="2154" max="2154" width="22.5703125" style="3" customWidth="1"/>
    <col min="2155" max="2155" width="23" style="3" customWidth="1"/>
    <col min="2156" max="2156" width="22.85546875" style="3" customWidth="1"/>
    <col min="2157" max="2157" width="23.42578125" style="3" customWidth="1"/>
    <col min="2158" max="2158" width="22.42578125" style="3" customWidth="1"/>
    <col min="2159" max="2159" width="13.85546875" style="3" customWidth="1"/>
    <col min="2160" max="2160" width="20.7109375" style="3" customWidth="1"/>
    <col min="2161" max="2161" width="18.140625" style="3" customWidth="1"/>
    <col min="2162" max="2162" width="14.85546875" style="3" bestFit="1" customWidth="1"/>
    <col min="2163" max="2163" width="11.42578125" style="3"/>
    <col min="2164" max="2164" width="17.42578125" style="3" customWidth="1"/>
    <col min="2165" max="2167" width="18.140625" style="3" customWidth="1"/>
    <col min="2168" max="2171" width="11.42578125" style="3"/>
    <col min="2172" max="2172" width="34" style="3" customWidth="1"/>
    <col min="2173" max="2173" width="9.5703125" style="3" customWidth="1"/>
    <col min="2174" max="2174" width="16.7109375" style="3" customWidth="1"/>
    <col min="2175" max="2175" width="55.140625" style="3" customWidth="1"/>
    <col min="2176" max="2176" width="22.5703125" style="3" customWidth="1"/>
    <col min="2177" max="2177" width="23" style="3" customWidth="1"/>
    <col min="2178" max="2178" width="22.85546875" style="3" customWidth="1"/>
    <col min="2179" max="2179" width="23.42578125" style="3" customWidth="1"/>
    <col min="2180" max="2180" width="28.7109375" style="3" customWidth="1"/>
    <col min="2181" max="2181" width="12.7109375" style="3" customWidth="1"/>
    <col min="2182" max="2182" width="11.42578125" style="3"/>
    <col min="2183" max="2183" width="25.28515625" style="3" customWidth="1"/>
    <col min="2184" max="2184" width="15.85546875" style="3" bestFit="1" customWidth="1"/>
    <col min="2185" max="2186" width="18" style="3" bestFit="1" customWidth="1"/>
    <col min="2187" max="2405" width="11.42578125" style="3"/>
    <col min="2406" max="2406" width="15.42578125" style="3" customWidth="1"/>
    <col min="2407" max="2407" width="9.5703125" style="3" customWidth="1"/>
    <col min="2408" max="2408" width="14.42578125" style="3" customWidth="1"/>
    <col min="2409" max="2409" width="49.85546875" style="3" customWidth="1"/>
    <col min="2410" max="2410" width="22.5703125" style="3" customWidth="1"/>
    <col min="2411" max="2411" width="23" style="3" customWidth="1"/>
    <col min="2412" max="2412" width="22.85546875" style="3" customWidth="1"/>
    <col min="2413" max="2413" width="23.42578125" style="3" customWidth="1"/>
    <col min="2414" max="2414" width="22.42578125" style="3" customWidth="1"/>
    <col min="2415" max="2415" width="13.85546875" style="3" customWidth="1"/>
    <col min="2416" max="2416" width="20.7109375" style="3" customWidth="1"/>
    <col min="2417" max="2417" width="18.140625" style="3" customWidth="1"/>
    <col min="2418" max="2418" width="14.85546875" style="3" bestFit="1" customWidth="1"/>
    <col min="2419" max="2419" width="11.42578125" style="3"/>
    <col min="2420" max="2420" width="17.42578125" style="3" customWidth="1"/>
    <col min="2421" max="2423" width="18.140625" style="3" customWidth="1"/>
    <col min="2424" max="2427" width="11.42578125" style="3"/>
    <col min="2428" max="2428" width="34" style="3" customWidth="1"/>
    <col min="2429" max="2429" width="9.5703125" style="3" customWidth="1"/>
    <col min="2430" max="2430" width="16.7109375" style="3" customWidth="1"/>
    <col min="2431" max="2431" width="55.140625" style="3" customWidth="1"/>
    <col min="2432" max="2432" width="22.5703125" style="3" customWidth="1"/>
    <col min="2433" max="2433" width="23" style="3" customWidth="1"/>
    <col min="2434" max="2434" width="22.85546875" style="3" customWidth="1"/>
    <col min="2435" max="2435" width="23.42578125" style="3" customWidth="1"/>
    <col min="2436" max="2436" width="28.7109375" style="3" customWidth="1"/>
    <col min="2437" max="2437" width="12.7109375" style="3" customWidth="1"/>
    <col min="2438" max="2438" width="11.42578125" style="3"/>
    <col min="2439" max="2439" width="25.28515625" style="3" customWidth="1"/>
    <col min="2440" max="2440" width="15.85546875" style="3" bestFit="1" customWidth="1"/>
    <col min="2441" max="2442" width="18" style="3" bestFit="1" customWidth="1"/>
    <col min="2443" max="2661" width="11.42578125" style="3"/>
    <col min="2662" max="2662" width="15.42578125" style="3" customWidth="1"/>
    <col min="2663" max="2663" width="9.5703125" style="3" customWidth="1"/>
    <col min="2664" max="2664" width="14.42578125" style="3" customWidth="1"/>
    <col min="2665" max="2665" width="49.85546875" style="3" customWidth="1"/>
    <col min="2666" max="2666" width="22.5703125" style="3" customWidth="1"/>
    <col min="2667" max="2667" width="23" style="3" customWidth="1"/>
    <col min="2668" max="2668" width="22.85546875" style="3" customWidth="1"/>
    <col min="2669" max="2669" width="23.42578125" style="3" customWidth="1"/>
    <col min="2670" max="2670" width="22.42578125" style="3" customWidth="1"/>
    <col min="2671" max="2671" width="13.85546875" style="3" customWidth="1"/>
    <col min="2672" max="2672" width="20.7109375" style="3" customWidth="1"/>
    <col min="2673" max="2673" width="18.140625" style="3" customWidth="1"/>
    <col min="2674" max="2674" width="14.85546875" style="3" bestFit="1" customWidth="1"/>
    <col min="2675" max="2675" width="11.42578125" style="3"/>
    <col min="2676" max="2676" width="17.42578125" style="3" customWidth="1"/>
    <col min="2677" max="2679" width="18.140625" style="3" customWidth="1"/>
    <col min="2680" max="2683" width="11.42578125" style="3"/>
    <col min="2684" max="2684" width="34" style="3" customWidth="1"/>
    <col min="2685" max="2685" width="9.5703125" style="3" customWidth="1"/>
    <col min="2686" max="2686" width="16.7109375" style="3" customWidth="1"/>
    <col min="2687" max="2687" width="55.140625" style="3" customWidth="1"/>
    <col min="2688" max="2688" width="22.5703125" style="3" customWidth="1"/>
    <col min="2689" max="2689" width="23" style="3" customWidth="1"/>
    <col min="2690" max="2690" width="22.85546875" style="3" customWidth="1"/>
    <col min="2691" max="2691" width="23.42578125" style="3" customWidth="1"/>
    <col min="2692" max="2692" width="28.7109375" style="3" customWidth="1"/>
    <col min="2693" max="2693" width="12.7109375" style="3" customWidth="1"/>
    <col min="2694" max="2694" width="11.42578125" style="3"/>
    <col min="2695" max="2695" width="25.28515625" style="3" customWidth="1"/>
    <col min="2696" max="2696" width="15.85546875" style="3" bestFit="1" customWidth="1"/>
    <col min="2697" max="2698" width="18" style="3" bestFit="1" customWidth="1"/>
    <col min="2699" max="2917" width="11.42578125" style="3"/>
    <col min="2918" max="2918" width="15.42578125" style="3" customWidth="1"/>
    <col min="2919" max="2919" width="9.5703125" style="3" customWidth="1"/>
    <col min="2920" max="2920" width="14.42578125" style="3" customWidth="1"/>
    <col min="2921" max="2921" width="49.85546875" style="3" customWidth="1"/>
    <col min="2922" max="2922" width="22.5703125" style="3" customWidth="1"/>
    <col min="2923" max="2923" width="23" style="3" customWidth="1"/>
    <col min="2924" max="2924" width="22.85546875" style="3" customWidth="1"/>
    <col min="2925" max="2925" width="23.42578125" style="3" customWidth="1"/>
    <col min="2926" max="2926" width="22.42578125" style="3" customWidth="1"/>
    <col min="2927" max="2927" width="13.85546875" style="3" customWidth="1"/>
    <col min="2928" max="2928" width="20.7109375" style="3" customWidth="1"/>
    <col min="2929" max="2929" width="18.140625" style="3" customWidth="1"/>
    <col min="2930" max="2930" width="14.85546875" style="3" bestFit="1" customWidth="1"/>
    <col min="2931" max="2931" width="11.42578125" style="3"/>
    <col min="2932" max="2932" width="17.42578125" style="3" customWidth="1"/>
    <col min="2933" max="2935" width="18.140625" style="3" customWidth="1"/>
    <col min="2936" max="2939" width="11.42578125" style="3"/>
    <col min="2940" max="2940" width="34" style="3" customWidth="1"/>
    <col min="2941" max="2941" width="9.5703125" style="3" customWidth="1"/>
    <col min="2942" max="2942" width="16.7109375" style="3" customWidth="1"/>
    <col min="2943" max="2943" width="55.140625" style="3" customWidth="1"/>
    <col min="2944" max="2944" width="22.5703125" style="3" customWidth="1"/>
    <col min="2945" max="2945" width="23" style="3" customWidth="1"/>
    <col min="2946" max="2946" width="22.85546875" style="3" customWidth="1"/>
    <col min="2947" max="2947" width="23.42578125" style="3" customWidth="1"/>
    <col min="2948" max="2948" width="28.7109375" style="3" customWidth="1"/>
    <col min="2949" max="2949" width="12.7109375" style="3" customWidth="1"/>
    <col min="2950" max="2950" width="11.42578125" style="3"/>
    <col min="2951" max="2951" width="25.28515625" style="3" customWidth="1"/>
    <col min="2952" max="2952" width="15.85546875" style="3" bestFit="1" customWidth="1"/>
    <col min="2953" max="2954" width="18" style="3" bestFit="1" customWidth="1"/>
    <col min="2955" max="3173" width="11.42578125" style="3"/>
    <col min="3174" max="3174" width="15.42578125" style="3" customWidth="1"/>
    <col min="3175" max="3175" width="9.5703125" style="3" customWidth="1"/>
    <col min="3176" max="3176" width="14.42578125" style="3" customWidth="1"/>
    <col min="3177" max="3177" width="49.85546875" style="3" customWidth="1"/>
    <col min="3178" max="3178" width="22.5703125" style="3" customWidth="1"/>
    <col min="3179" max="3179" width="23" style="3" customWidth="1"/>
    <col min="3180" max="3180" width="22.85546875" style="3" customWidth="1"/>
    <col min="3181" max="3181" width="23.42578125" style="3" customWidth="1"/>
    <col min="3182" max="3182" width="22.42578125" style="3" customWidth="1"/>
    <col min="3183" max="3183" width="13.85546875" style="3" customWidth="1"/>
    <col min="3184" max="3184" width="20.7109375" style="3" customWidth="1"/>
    <col min="3185" max="3185" width="18.140625" style="3" customWidth="1"/>
    <col min="3186" max="3186" width="14.85546875" style="3" bestFit="1" customWidth="1"/>
    <col min="3187" max="3187" width="11.42578125" style="3"/>
    <col min="3188" max="3188" width="17.42578125" style="3" customWidth="1"/>
    <col min="3189" max="3191" width="18.140625" style="3" customWidth="1"/>
    <col min="3192" max="3195" width="11.42578125" style="3"/>
    <col min="3196" max="3196" width="34" style="3" customWidth="1"/>
    <col min="3197" max="3197" width="9.5703125" style="3" customWidth="1"/>
    <col min="3198" max="3198" width="16.7109375" style="3" customWidth="1"/>
    <col min="3199" max="3199" width="55.140625" style="3" customWidth="1"/>
    <col min="3200" max="3200" width="22.5703125" style="3" customWidth="1"/>
    <col min="3201" max="3201" width="23" style="3" customWidth="1"/>
    <col min="3202" max="3202" width="22.85546875" style="3" customWidth="1"/>
    <col min="3203" max="3203" width="23.42578125" style="3" customWidth="1"/>
    <col min="3204" max="3204" width="28.7109375" style="3" customWidth="1"/>
    <col min="3205" max="3205" width="12.7109375" style="3" customWidth="1"/>
    <col min="3206" max="3206" width="11.42578125" style="3"/>
    <col min="3207" max="3207" width="25.28515625" style="3" customWidth="1"/>
    <col min="3208" max="3208" width="15.85546875" style="3" bestFit="1" customWidth="1"/>
    <col min="3209" max="3210" width="18" style="3" bestFit="1" customWidth="1"/>
    <col min="3211" max="3429" width="11.42578125" style="3"/>
    <col min="3430" max="3430" width="15.42578125" style="3" customWidth="1"/>
    <col min="3431" max="3431" width="9.5703125" style="3" customWidth="1"/>
    <col min="3432" max="3432" width="14.42578125" style="3" customWidth="1"/>
    <col min="3433" max="3433" width="49.85546875" style="3" customWidth="1"/>
    <col min="3434" max="3434" width="22.5703125" style="3" customWidth="1"/>
    <col min="3435" max="3435" width="23" style="3" customWidth="1"/>
    <col min="3436" max="3436" width="22.85546875" style="3" customWidth="1"/>
    <col min="3437" max="3437" width="23.42578125" style="3" customWidth="1"/>
    <col min="3438" max="3438" width="22.42578125" style="3" customWidth="1"/>
    <col min="3439" max="3439" width="13.85546875" style="3" customWidth="1"/>
    <col min="3440" max="3440" width="20.7109375" style="3" customWidth="1"/>
    <col min="3441" max="3441" width="18.140625" style="3" customWidth="1"/>
    <col min="3442" max="3442" width="14.85546875" style="3" bestFit="1" customWidth="1"/>
    <col min="3443" max="3443" width="11.42578125" style="3"/>
    <col min="3444" max="3444" width="17.42578125" style="3" customWidth="1"/>
    <col min="3445" max="3447" width="18.140625" style="3" customWidth="1"/>
    <col min="3448" max="3451" width="11.42578125" style="3"/>
    <col min="3452" max="3452" width="34" style="3" customWidth="1"/>
    <col min="3453" max="3453" width="9.5703125" style="3" customWidth="1"/>
    <col min="3454" max="3454" width="16.7109375" style="3" customWidth="1"/>
    <col min="3455" max="3455" width="55.140625" style="3" customWidth="1"/>
    <col min="3456" max="3456" width="22.5703125" style="3" customWidth="1"/>
    <col min="3457" max="3457" width="23" style="3" customWidth="1"/>
    <col min="3458" max="3458" width="22.85546875" style="3" customWidth="1"/>
    <col min="3459" max="3459" width="23.42578125" style="3" customWidth="1"/>
    <col min="3460" max="3460" width="28.7109375" style="3" customWidth="1"/>
    <col min="3461" max="3461" width="12.7109375" style="3" customWidth="1"/>
    <col min="3462" max="3462" width="11.42578125" style="3"/>
    <col min="3463" max="3463" width="25.28515625" style="3" customWidth="1"/>
    <col min="3464" max="3464" width="15.85546875" style="3" bestFit="1" customWidth="1"/>
    <col min="3465" max="3466" width="18" style="3" bestFit="1" customWidth="1"/>
    <col min="3467" max="3685" width="11.42578125" style="3"/>
    <col min="3686" max="3686" width="15.42578125" style="3" customWidth="1"/>
    <col min="3687" max="3687" width="9.5703125" style="3" customWidth="1"/>
    <col min="3688" max="3688" width="14.42578125" style="3" customWidth="1"/>
    <col min="3689" max="3689" width="49.85546875" style="3" customWidth="1"/>
    <col min="3690" max="3690" width="22.5703125" style="3" customWidth="1"/>
    <col min="3691" max="3691" width="23" style="3" customWidth="1"/>
    <col min="3692" max="3692" width="22.85546875" style="3" customWidth="1"/>
    <col min="3693" max="3693" width="23.42578125" style="3" customWidth="1"/>
    <col min="3694" max="3694" width="22.42578125" style="3" customWidth="1"/>
    <col min="3695" max="3695" width="13.85546875" style="3" customWidth="1"/>
    <col min="3696" max="3696" width="20.7109375" style="3" customWidth="1"/>
    <col min="3697" max="3697" width="18.140625" style="3" customWidth="1"/>
    <col min="3698" max="3698" width="14.85546875" style="3" bestFit="1" customWidth="1"/>
    <col min="3699" max="3699" width="11.42578125" style="3"/>
    <col min="3700" max="3700" width="17.42578125" style="3" customWidth="1"/>
    <col min="3701" max="3703" width="18.140625" style="3" customWidth="1"/>
    <col min="3704" max="3707" width="11.42578125" style="3"/>
    <col min="3708" max="3708" width="34" style="3" customWidth="1"/>
    <col min="3709" max="3709" width="9.5703125" style="3" customWidth="1"/>
    <col min="3710" max="3710" width="16.7109375" style="3" customWidth="1"/>
    <col min="3711" max="3711" width="55.140625" style="3" customWidth="1"/>
    <col min="3712" max="3712" width="22.5703125" style="3" customWidth="1"/>
    <col min="3713" max="3713" width="23" style="3" customWidth="1"/>
    <col min="3714" max="3714" width="22.85546875" style="3" customWidth="1"/>
    <col min="3715" max="3715" width="23.42578125" style="3" customWidth="1"/>
    <col min="3716" max="3716" width="28.7109375" style="3" customWidth="1"/>
    <col min="3717" max="3717" width="12.7109375" style="3" customWidth="1"/>
    <col min="3718" max="3718" width="11.42578125" style="3"/>
    <col min="3719" max="3719" width="25.28515625" style="3" customWidth="1"/>
    <col min="3720" max="3720" width="15.85546875" style="3" bestFit="1" customWidth="1"/>
    <col min="3721" max="3722" width="18" style="3" bestFit="1" customWidth="1"/>
    <col min="3723" max="3941" width="11.42578125" style="3"/>
    <col min="3942" max="3942" width="15.42578125" style="3" customWidth="1"/>
    <col min="3943" max="3943" width="9.5703125" style="3" customWidth="1"/>
    <col min="3944" max="3944" width="14.42578125" style="3" customWidth="1"/>
    <col min="3945" max="3945" width="49.85546875" style="3" customWidth="1"/>
    <col min="3946" max="3946" width="22.5703125" style="3" customWidth="1"/>
    <col min="3947" max="3947" width="23" style="3" customWidth="1"/>
    <col min="3948" max="3948" width="22.85546875" style="3" customWidth="1"/>
    <col min="3949" max="3949" width="23.42578125" style="3" customWidth="1"/>
    <col min="3950" max="3950" width="22.42578125" style="3" customWidth="1"/>
    <col min="3951" max="3951" width="13.85546875" style="3" customWidth="1"/>
    <col min="3952" max="3952" width="20.7109375" style="3" customWidth="1"/>
    <col min="3953" max="3953" width="18.140625" style="3" customWidth="1"/>
    <col min="3954" max="3954" width="14.85546875" style="3" bestFit="1" customWidth="1"/>
    <col min="3955" max="3955" width="11.42578125" style="3"/>
    <col min="3956" max="3956" width="17.42578125" style="3" customWidth="1"/>
    <col min="3957" max="3959" width="18.140625" style="3" customWidth="1"/>
    <col min="3960" max="3963" width="11.42578125" style="3"/>
    <col min="3964" max="3964" width="34" style="3" customWidth="1"/>
    <col min="3965" max="3965" width="9.5703125" style="3" customWidth="1"/>
    <col min="3966" max="3966" width="16.7109375" style="3" customWidth="1"/>
    <col min="3967" max="3967" width="55.140625" style="3" customWidth="1"/>
    <col min="3968" max="3968" width="22.5703125" style="3" customWidth="1"/>
    <col min="3969" max="3969" width="23" style="3" customWidth="1"/>
    <col min="3970" max="3970" width="22.85546875" style="3" customWidth="1"/>
    <col min="3971" max="3971" width="23.42578125" style="3" customWidth="1"/>
    <col min="3972" max="3972" width="28.7109375" style="3" customWidth="1"/>
    <col min="3973" max="3973" width="12.7109375" style="3" customWidth="1"/>
    <col min="3974" max="3974" width="11.42578125" style="3"/>
    <col min="3975" max="3975" width="25.28515625" style="3" customWidth="1"/>
    <col min="3976" max="3976" width="15.85546875" style="3" bestFit="1" customWidth="1"/>
    <col min="3977" max="3978" width="18" style="3" bestFit="1" customWidth="1"/>
    <col min="3979" max="4197" width="11.42578125" style="3"/>
    <col min="4198" max="4198" width="15.42578125" style="3" customWidth="1"/>
    <col min="4199" max="4199" width="9.5703125" style="3" customWidth="1"/>
    <col min="4200" max="4200" width="14.42578125" style="3" customWidth="1"/>
    <col min="4201" max="4201" width="49.85546875" style="3" customWidth="1"/>
    <col min="4202" max="4202" width="22.5703125" style="3" customWidth="1"/>
    <col min="4203" max="4203" width="23" style="3" customWidth="1"/>
    <col min="4204" max="4204" width="22.85546875" style="3" customWidth="1"/>
    <col min="4205" max="4205" width="23.42578125" style="3" customWidth="1"/>
    <col min="4206" max="4206" width="22.42578125" style="3" customWidth="1"/>
    <col min="4207" max="4207" width="13.85546875" style="3" customWidth="1"/>
    <col min="4208" max="4208" width="20.7109375" style="3" customWidth="1"/>
    <col min="4209" max="4209" width="18.140625" style="3" customWidth="1"/>
    <col min="4210" max="4210" width="14.85546875" style="3" bestFit="1" customWidth="1"/>
    <col min="4211" max="4211" width="11.42578125" style="3"/>
    <col min="4212" max="4212" width="17.42578125" style="3" customWidth="1"/>
    <col min="4213" max="4215" width="18.140625" style="3" customWidth="1"/>
    <col min="4216" max="4219" width="11.42578125" style="3"/>
    <col min="4220" max="4220" width="34" style="3" customWidth="1"/>
    <col min="4221" max="4221" width="9.5703125" style="3" customWidth="1"/>
    <col min="4222" max="4222" width="16.7109375" style="3" customWidth="1"/>
    <col min="4223" max="4223" width="55.140625" style="3" customWidth="1"/>
    <col min="4224" max="4224" width="22.5703125" style="3" customWidth="1"/>
    <col min="4225" max="4225" width="23" style="3" customWidth="1"/>
    <col min="4226" max="4226" width="22.85546875" style="3" customWidth="1"/>
    <col min="4227" max="4227" width="23.42578125" style="3" customWidth="1"/>
    <col min="4228" max="4228" width="28.7109375" style="3" customWidth="1"/>
    <col min="4229" max="4229" width="12.7109375" style="3" customWidth="1"/>
    <col min="4230" max="4230" width="11.42578125" style="3"/>
    <col min="4231" max="4231" width="25.28515625" style="3" customWidth="1"/>
    <col min="4232" max="4232" width="15.85546875" style="3" bestFit="1" customWidth="1"/>
    <col min="4233" max="4234" width="18" style="3" bestFit="1" customWidth="1"/>
    <col min="4235" max="4453" width="11.42578125" style="3"/>
    <col min="4454" max="4454" width="15.42578125" style="3" customWidth="1"/>
    <col min="4455" max="4455" width="9.5703125" style="3" customWidth="1"/>
    <col min="4456" max="4456" width="14.42578125" style="3" customWidth="1"/>
    <col min="4457" max="4457" width="49.85546875" style="3" customWidth="1"/>
    <col min="4458" max="4458" width="22.5703125" style="3" customWidth="1"/>
    <col min="4459" max="4459" width="23" style="3" customWidth="1"/>
    <col min="4460" max="4460" width="22.85546875" style="3" customWidth="1"/>
    <col min="4461" max="4461" width="23.42578125" style="3" customWidth="1"/>
    <col min="4462" max="4462" width="22.42578125" style="3" customWidth="1"/>
    <col min="4463" max="4463" width="13.85546875" style="3" customWidth="1"/>
    <col min="4464" max="4464" width="20.7109375" style="3" customWidth="1"/>
    <col min="4465" max="4465" width="18.140625" style="3" customWidth="1"/>
    <col min="4466" max="4466" width="14.85546875" style="3" bestFit="1" customWidth="1"/>
    <col min="4467" max="4467" width="11.42578125" style="3"/>
    <col min="4468" max="4468" width="17.42578125" style="3" customWidth="1"/>
    <col min="4469" max="4471" width="18.140625" style="3" customWidth="1"/>
    <col min="4472" max="4475" width="11.42578125" style="3"/>
    <col min="4476" max="4476" width="34" style="3" customWidth="1"/>
    <col min="4477" max="4477" width="9.5703125" style="3" customWidth="1"/>
    <col min="4478" max="4478" width="16.7109375" style="3" customWidth="1"/>
    <col min="4479" max="4479" width="55.140625" style="3" customWidth="1"/>
    <col min="4480" max="4480" width="22.5703125" style="3" customWidth="1"/>
    <col min="4481" max="4481" width="23" style="3" customWidth="1"/>
    <col min="4482" max="4482" width="22.85546875" style="3" customWidth="1"/>
    <col min="4483" max="4483" width="23.42578125" style="3" customWidth="1"/>
    <col min="4484" max="4484" width="28.7109375" style="3" customWidth="1"/>
    <col min="4485" max="4485" width="12.7109375" style="3" customWidth="1"/>
    <col min="4486" max="4486" width="11.42578125" style="3"/>
    <col min="4487" max="4487" width="25.28515625" style="3" customWidth="1"/>
    <col min="4488" max="4488" width="15.85546875" style="3" bestFit="1" customWidth="1"/>
    <col min="4489" max="4490" width="18" style="3" bestFit="1" customWidth="1"/>
    <col min="4491" max="4709" width="11.42578125" style="3"/>
    <col min="4710" max="4710" width="15.42578125" style="3" customWidth="1"/>
    <col min="4711" max="4711" width="9.5703125" style="3" customWidth="1"/>
    <col min="4712" max="4712" width="14.42578125" style="3" customWidth="1"/>
    <col min="4713" max="4713" width="49.85546875" style="3" customWidth="1"/>
    <col min="4714" max="4714" width="22.5703125" style="3" customWidth="1"/>
    <col min="4715" max="4715" width="23" style="3" customWidth="1"/>
    <col min="4716" max="4716" width="22.85546875" style="3" customWidth="1"/>
    <col min="4717" max="4717" width="23.42578125" style="3" customWidth="1"/>
    <col min="4718" max="4718" width="22.42578125" style="3" customWidth="1"/>
    <col min="4719" max="4719" width="13.85546875" style="3" customWidth="1"/>
    <col min="4720" max="4720" width="20.7109375" style="3" customWidth="1"/>
    <col min="4721" max="4721" width="18.140625" style="3" customWidth="1"/>
    <col min="4722" max="4722" width="14.85546875" style="3" bestFit="1" customWidth="1"/>
    <col min="4723" max="4723" width="11.42578125" style="3"/>
    <col min="4724" max="4724" width="17.42578125" style="3" customWidth="1"/>
    <col min="4725" max="4727" width="18.140625" style="3" customWidth="1"/>
    <col min="4728" max="4731" width="11.42578125" style="3"/>
    <col min="4732" max="4732" width="34" style="3" customWidth="1"/>
    <col min="4733" max="4733" width="9.5703125" style="3" customWidth="1"/>
    <col min="4734" max="4734" width="16.7109375" style="3" customWidth="1"/>
    <col min="4735" max="4735" width="55.140625" style="3" customWidth="1"/>
    <col min="4736" max="4736" width="22.5703125" style="3" customWidth="1"/>
    <col min="4737" max="4737" width="23" style="3" customWidth="1"/>
    <col min="4738" max="4738" width="22.85546875" style="3" customWidth="1"/>
    <col min="4739" max="4739" width="23.42578125" style="3" customWidth="1"/>
    <col min="4740" max="4740" width="28.7109375" style="3" customWidth="1"/>
    <col min="4741" max="4741" width="12.7109375" style="3" customWidth="1"/>
    <col min="4742" max="4742" width="11.42578125" style="3"/>
    <col min="4743" max="4743" width="25.28515625" style="3" customWidth="1"/>
    <col min="4744" max="4744" width="15.85546875" style="3" bestFit="1" customWidth="1"/>
    <col min="4745" max="4746" width="18" style="3" bestFit="1" customWidth="1"/>
    <col min="4747" max="4965" width="11.42578125" style="3"/>
    <col min="4966" max="4966" width="15.42578125" style="3" customWidth="1"/>
    <col min="4967" max="4967" width="9.5703125" style="3" customWidth="1"/>
    <col min="4968" max="4968" width="14.42578125" style="3" customWidth="1"/>
    <col min="4969" max="4969" width="49.85546875" style="3" customWidth="1"/>
    <col min="4970" max="4970" width="22.5703125" style="3" customWidth="1"/>
    <col min="4971" max="4971" width="23" style="3" customWidth="1"/>
    <col min="4972" max="4972" width="22.85546875" style="3" customWidth="1"/>
    <col min="4973" max="4973" width="23.42578125" style="3" customWidth="1"/>
    <col min="4974" max="4974" width="22.42578125" style="3" customWidth="1"/>
    <col min="4975" max="4975" width="13.85546875" style="3" customWidth="1"/>
    <col min="4976" max="4976" width="20.7109375" style="3" customWidth="1"/>
    <col min="4977" max="4977" width="18.140625" style="3" customWidth="1"/>
    <col min="4978" max="4978" width="14.85546875" style="3" bestFit="1" customWidth="1"/>
    <col min="4979" max="4979" width="11.42578125" style="3"/>
    <col min="4980" max="4980" width="17.42578125" style="3" customWidth="1"/>
    <col min="4981" max="4983" width="18.140625" style="3" customWidth="1"/>
    <col min="4984" max="4987" width="11.42578125" style="3"/>
    <col min="4988" max="4988" width="34" style="3" customWidth="1"/>
    <col min="4989" max="4989" width="9.5703125" style="3" customWidth="1"/>
    <col min="4990" max="4990" width="16.7109375" style="3" customWidth="1"/>
    <col min="4991" max="4991" width="55.140625" style="3" customWidth="1"/>
    <col min="4992" max="4992" width="22.5703125" style="3" customWidth="1"/>
    <col min="4993" max="4993" width="23" style="3" customWidth="1"/>
    <col min="4994" max="4994" width="22.85546875" style="3" customWidth="1"/>
    <col min="4995" max="4995" width="23.42578125" style="3" customWidth="1"/>
    <col min="4996" max="4996" width="28.7109375" style="3" customWidth="1"/>
    <col min="4997" max="4997" width="12.7109375" style="3" customWidth="1"/>
    <col min="4998" max="4998" width="11.42578125" style="3"/>
    <col min="4999" max="4999" width="25.28515625" style="3" customWidth="1"/>
    <col min="5000" max="5000" width="15.85546875" style="3" bestFit="1" customWidth="1"/>
    <col min="5001" max="5002" width="18" style="3" bestFit="1" customWidth="1"/>
    <col min="5003" max="5221" width="11.42578125" style="3"/>
    <col min="5222" max="5222" width="15.42578125" style="3" customWidth="1"/>
    <col min="5223" max="5223" width="9.5703125" style="3" customWidth="1"/>
    <col min="5224" max="5224" width="14.42578125" style="3" customWidth="1"/>
    <col min="5225" max="5225" width="49.85546875" style="3" customWidth="1"/>
    <col min="5226" max="5226" width="22.5703125" style="3" customWidth="1"/>
    <col min="5227" max="5227" width="23" style="3" customWidth="1"/>
    <col min="5228" max="5228" width="22.85546875" style="3" customWidth="1"/>
    <col min="5229" max="5229" width="23.42578125" style="3" customWidth="1"/>
    <col min="5230" max="5230" width="22.42578125" style="3" customWidth="1"/>
    <col min="5231" max="5231" width="13.85546875" style="3" customWidth="1"/>
    <col min="5232" max="5232" width="20.7109375" style="3" customWidth="1"/>
    <col min="5233" max="5233" width="18.140625" style="3" customWidth="1"/>
    <col min="5234" max="5234" width="14.85546875" style="3" bestFit="1" customWidth="1"/>
    <col min="5235" max="5235" width="11.42578125" style="3"/>
    <col min="5236" max="5236" width="17.42578125" style="3" customWidth="1"/>
    <col min="5237" max="5239" width="18.140625" style="3" customWidth="1"/>
    <col min="5240" max="5243" width="11.42578125" style="3"/>
    <col min="5244" max="5244" width="34" style="3" customWidth="1"/>
    <col min="5245" max="5245" width="9.5703125" style="3" customWidth="1"/>
    <col min="5246" max="5246" width="16.7109375" style="3" customWidth="1"/>
    <col min="5247" max="5247" width="55.140625" style="3" customWidth="1"/>
    <col min="5248" max="5248" width="22.5703125" style="3" customWidth="1"/>
    <col min="5249" max="5249" width="23" style="3" customWidth="1"/>
    <col min="5250" max="5250" width="22.85546875" style="3" customWidth="1"/>
    <col min="5251" max="5251" width="23.42578125" style="3" customWidth="1"/>
    <col min="5252" max="5252" width="28.7109375" style="3" customWidth="1"/>
    <col min="5253" max="5253" width="12.7109375" style="3" customWidth="1"/>
    <col min="5254" max="5254" width="11.42578125" style="3"/>
    <col min="5255" max="5255" width="25.28515625" style="3" customWidth="1"/>
    <col min="5256" max="5256" width="15.85546875" style="3" bestFit="1" customWidth="1"/>
    <col min="5257" max="5258" width="18" style="3" bestFit="1" customWidth="1"/>
    <col min="5259" max="5477" width="11.42578125" style="3"/>
    <col min="5478" max="5478" width="15.42578125" style="3" customWidth="1"/>
    <col min="5479" max="5479" width="9.5703125" style="3" customWidth="1"/>
    <col min="5480" max="5480" width="14.42578125" style="3" customWidth="1"/>
    <col min="5481" max="5481" width="49.85546875" style="3" customWidth="1"/>
    <col min="5482" max="5482" width="22.5703125" style="3" customWidth="1"/>
    <col min="5483" max="5483" width="23" style="3" customWidth="1"/>
    <col min="5484" max="5484" width="22.85546875" style="3" customWidth="1"/>
    <col min="5485" max="5485" width="23.42578125" style="3" customWidth="1"/>
    <col min="5486" max="5486" width="22.42578125" style="3" customWidth="1"/>
    <col min="5487" max="5487" width="13.85546875" style="3" customWidth="1"/>
    <col min="5488" max="5488" width="20.7109375" style="3" customWidth="1"/>
    <col min="5489" max="5489" width="18.140625" style="3" customWidth="1"/>
    <col min="5490" max="5490" width="14.85546875" style="3" bestFit="1" customWidth="1"/>
    <col min="5491" max="5491" width="11.42578125" style="3"/>
    <col min="5492" max="5492" width="17.42578125" style="3" customWidth="1"/>
    <col min="5493" max="5495" width="18.140625" style="3" customWidth="1"/>
    <col min="5496" max="5499" width="11.42578125" style="3"/>
    <col min="5500" max="5500" width="34" style="3" customWidth="1"/>
    <col min="5501" max="5501" width="9.5703125" style="3" customWidth="1"/>
    <col min="5502" max="5502" width="16.7109375" style="3" customWidth="1"/>
    <col min="5503" max="5503" width="55.140625" style="3" customWidth="1"/>
    <col min="5504" max="5504" width="22.5703125" style="3" customWidth="1"/>
    <col min="5505" max="5505" width="23" style="3" customWidth="1"/>
    <col min="5506" max="5506" width="22.85546875" style="3" customWidth="1"/>
    <col min="5507" max="5507" width="23.42578125" style="3" customWidth="1"/>
    <col min="5508" max="5508" width="28.7109375" style="3" customWidth="1"/>
    <col min="5509" max="5509" width="12.7109375" style="3" customWidth="1"/>
    <col min="5510" max="5510" width="11.42578125" style="3"/>
    <col min="5511" max="5511" width="25.28515625" style="3" customWidth="1"/>
    <col min="5512" max="5512" width="15.85546875" style="3" bestFit="1" customWidth="1"/>
    <col min="5513" max="5514" width="18" style="3" bestFit="1" customWidth="1"/>
    <col min="5515" max="5733" width="11.42578125" style="3"/>
    <col min="5734" max="5734" width="15.42578125" style="3" customWidth="1"/>
    <col min="5735" max="5735" width="9.5703125" style="3" customWidth="1"/>
    <col min="5736" max="5736" width="14.42578125" style="3" customWidth="1"/>
    <col min="5737" max="5737" width="49.85546875" style="3" customWidth="1"/>
    <col min="5738" max="5738" width="22.5703125" style="3" customWidth="1"/>
    <col min="5739" max="5739" width="23" style="3" customWidth="1"/>
    <col min="5740" max="5740" width="22.85546875" style="3" customWidth="1"/>
    <col min="5741" max="5741" width="23.42578125" style="3" customWidth="1"/>
    <col min="5742" max="5742" width="22.42578125" style="3" customWidth="1"/>
    <col min="5743" max="5743" width="13.85546875" style="3" customWidth="1"/>
    <col min="5744" max="5744" width="20.7109375" style="3" customWidth="1"/>
    <col min="5745" max="5745" width="18.140625" style="3" customWidth="1"/>
    <col min="5746" max="5746" width="14.85546875" style="3" bestFit="1" customWidth="1"/>
    <col min="5747" max="5747" width="11.42578125" style="3"/>
    <col min="5748" max="5748" width="17.42578125" style="3" customWidth="1"/>
    <col min="5749" max="5751" width="18.140625" style="3" customWidth="1"/>
    <col min="5752" max="5755" width="11.42578125" style="3"/>
    <col min="5756" max="5756" width="34" style="3" customWidth="1"/>
    <col min="5757" max="5757" width="9.5703125" style="3" customWidth="1"/>
    <col min="5758" max="5758" width="16.7109375" style="3" customWidth="1"/>
    <col min="5759" max="5759" width="55.140625" style="3" customWidth="1"/>
    <col min="5760" max="5760" width="22.5703125" style="3" customWidth="1"/>
    <col min="5761" max="5761" width="23" style="3" customWidth="1"/>
    <col min="5762" max="5762" width="22.85546875" style="3" customWidth="1"/>
    <col min="5763" max="5763" width="23.42578125" style="3" customWidth="1"/>
    <col min="5764" max="5764" width="28.7109375" style="3" customWidth="1"/>
    <col min="5765" max="5765" width="12.7109375" style="3" customWidth="1"/>
    <col min="5766" max="5766" width="11.42578125" style="3"/>
    <col min="5767" max="5767" width="25.28515625" style="3" customWidth="1"/>
    <col min="5768" max="5768" width="15.85546875" style="3" bestFit="1" customWidth="1"/>
    <col min="5769" max="5770" width="18" style="3" bestFit="1" customWidth="1"/>
    <col min="5771" max="5989" width="11.42578125" style="3"/>
    <col min="5990" max="5990" width="15.42578125" style="3" customWidth="1"/>
    <col min="5991" max="5991" width="9.5703125" style="3" customWidth="1"/>
    <col min="5992" max="5992" width="14.42578125" style="3" customWidth="1"/>
    <col min="5993" max="5993" width="49.85546875" style="3" customWidth="1"/>
    <col min="5994" max="5994" width="22.5703125" style="3" customWidth="1"/>
    <col min="5995" max="5995" width="23" style="3" customWidth="1"/>
    <col min="5996" max="5996" width="22.85546875" style="3" customWidth="1"/>
    <col min="5997" max="5997" width="23.42578125" style="3" customWidth="1"/>
    <col min="5998" max="5998" width="22.42578125" style="3" customWidth="1"/>
    <col min="5999" max="5999" width="13.85546875" style="3" customWidth="1"/>
    <col min="6000" max="6000" width="20.7109375" style="3" customWidth="1"/>
    <col min="6001" max="6001" width="18.140625" style="3" customWidth="1"/>
    <col min="6002" max="6002" width="14.85546875" style="3" bestFit="1" customWidth="1"/>
    <col min="6003" max="6003" width="11.42578125" style="3"/>
    <col min="6004" max="6004" width="17.42578125" style="3" customWidth="1"/>
    <col min="6005" max="6007" width="18.140625" style="3" customWidth="1"/>
    <col min="6008" max="6011" width="11.42578125" style="3"/>
    <col min="6012" max="6012" width="34" style="3" customWidth="1"/>
    <col min="6013" max="6013" width="9.5703125" style="3" customWidth="1"/>
    <col min="6014" max="6014" width="16.7109375" style="3" customWidth="1"/>
    <col min="6015" max="6015" width="55.140625" style="3" customWidth="1"/>
    <col min="6016" max="6016" width="22.5703125" style="3" customWidth="1"/>
    <col min="6017" max="6017" width="23" style="3" customWidth="1"/>
    <col min="6018" max="6018" width="22.85546875" style="3" customWidth="1"/>
    <col min="6019" max="6019" width="23.42578125" style="3" customWidth="1"/>
    <col min="6020" max="6020" width="28.7109375" style="3" customWidth="1"/>
    <col min="6021" max="6021" width="12.7109375" style="3" customWidth="1"/>
    <col min="6022" max="6022" width="11.42578125" style="3"/>
    <col min="6023" max="6023" width="25.28515625" style="3" customWidth="1"/>
    <col min="6024" max="6024" width="15.85546875" style="3" bestFit="1" customWidth="1"/>
    <col min="6025" max="6026" width="18" style="3" bestFit="1" customWidth="1"/>
    <col min="6027" max="6245" width="11.42578125" style="3"/>
    <col min="6246" max="6246" width="15.42578125" style="3" customWidth="1"/>
    <col min="6247" max="6247" width="9.5703125" style="3" customWidth="1"/>
    <col min="6248" max="6248" width="14.42578125" style="3" customWidth="1"/>
    <col min="6249" max="6249" width="49.85546875" style="3" customWidth="1"/>
    <col min="6250" max="6250" width="22.5703125" style="3" customWidth="1"/>
    <col min="6251" max="6251" width="23" style="3" customWidth="1"/>
    <col min="6252" max="6252" width="22.85546875" style="3" customWidth="1"/>
    <col min="6253" max="6253" width="23.42578125" style="3" customWidth="1"/>
    <col min="6254" max="6254" width="22.42578125" style="3" customWidth="1"/>
    <col min="6255" max="6255" width="13.85546875" style="3" customWidth="1"/>
    <col min="6256" max="6256" width="20.7109375" style="3" customWidth="1"/>
    <col min="6257" max="6257" width="18.140625" style="3" customWidth="1"/>
    <col min="6258" max="6258" width="14.85546875" style="3" bestFit="1" customWidth="1"/>
    <col min="6259" max="6259" width="11.42578125" style="3"/>
    <col min="6260" max="6260" width="17.42578125" style="3" customWidth="1"/>
    <col min="6261" max="6263" width="18.140625" style="3" customWidth="1"/>
    <col min="6264" max="6267" width="11.42578125" style="3"/>
    <col min="6268" max="6268" width="34" style="3" customWidth="1"/>
    <col min="6269" max="6269" width="9.5703125" style="3" customWidth="1"/>
    <col min="6270" max="6270" width="16.7109375" style="3" customWidth="1"/>
    <col min="6271" max="6271" width="55.140625" style="3" customWidth="1"/>
    <col min="6272" max="6272" width="22.5703125" style="3" customWidth="1"/>
    <col min="6273" max="6273" width="23" style="3" customWidth="1"/>
    <col min="6274" max="6274" width="22.85546875" style="3" customWidth="1"/>
    <col min="6275" max="6275" width="23.42578125" style="3" customWidth="1"/>
    <col min="6276" max="6276" width="28.7109375" style="3" customWidth="1"/>
    <col min="6277" max="6277" width="12.7109375" style="3" customWidth="1"/>
    <col min="6278" max="6278" width="11.42578125" style="3"/>
    <col min="6279" max="6279" width="25.28515625" style="3" customWidth="1"/>
    <col min="6280" max="6280" width="15.85546875" style="3" bestFit="1" customWidth="1"/>
    <col min="6281" max="6282" width="18" style="3" bestFit="1" customWidth="1"/>
    <col min="6283" max="6501" width="11.42578125" style="3"/>
    <col min="6502" max="6502" width="15.42578125" style="3" customWidth="1"/>
    <col min="6503" max="6503" width="9.5703125" style="3" customWidth="1"/>
    <col min="6504" max="6504" width="14.42578125" style="3" customWidth="1"/>
    <col min="6505" max="6505" width="49.85546875" style="3" customWidth="1"/>
    <col min="6506" max="6506" width="22.5703125" style="3" customWidth="1"/>
    <col min="6507" max="6507" width="23" style="3" customWidth="1"/>
    <col min="6508" max="6508" width="22.85546875" style="3" customWidth="1"/>
    <col min="6509" max="6509" width="23.42578125" style="3" customWidth="1"/>
    <col min="6510" max="6510" width="22.42578125" style="3" customWidth="1"/>
    <col min="6511" max="6511" width="13.85546875" style="3" customWidth="1"/>
    <col min="6512" max="6512" width="20.7109375" style="3" customWidth="1"/>
    <col min="6513" max="6513" width="18.140625" style="3" customWidth="1"/>
    <col min="6514" max="6514" width="14.85546875" style="3" bestFit="1" customWidth="1"/>
    <col min="6515" max="6515" width="11.42578125" style="3"/>
    <col min="6516" max="6516" width="17.42578125" style="3" customWidth="1"/>
    <col min="6517" max="6519" width="18.140625" style="3" customWidth="1"/>
    <col min="6520" max="6523" width="11.42578125" style="3"/>
    <col min="6524" max="6524" width="34" style="3" customWidth="1"/>
    <col min="6525" max="6525" width="9.5703125" style="3" customWidth="1"/>
    <col min="6526" max="6526" width="16.7109375" style="3" customWidth="1"/>
    <col min="6527" max="6527" width="55.140625" style="3" customWidth="1"/>
    <col min="6528" max="6528" width="22.5703125" style="3" customWidth="1"/>
    <col min="6529" max="6529" width="23" style="3" customWidth="1"/>
    <col min="6530" max="6530" width="22.85546875" style="3" customWidth="1"/>
    <col min="6531" max="6531" width="23.42578125" style="3" customWidth="1"/>
    <col min="6532" max="6532" width="28.7109375" style="3" customWidth="1"/>
    <col min="6533" max="6533" width="12.7109375" style="3" customWidth="1"/>
    <col min="6534" max="6534" width="11.42578125" style="3"/>
    <col min="6535" max="6535" width="25.28515625" style="3" customWidth="1"/>
    <col min="6536" max="6536" width="15.85546875" style="3" bestFit="1" customWidth="1"/>
    <col min="6537" max="6538" width="18" style="3" bestFit="1" customWidth="1"/>
    <col min="6539" max="6757" width="11.42578125" style="3"/>
    <col min="6758" max="6758" width="15.42578125" style="3" customWidth="1"/>
    <col min="6759" max="6759" width="9.5703125" style="3" customWidth="1"/>
    <col min="6760" max="6760" width="14.42578125" style="3" customWidth="1"/>
    <col min="6761" max="6761" width="49.85546875" style="3" customWidth="1"/>
    <col min="6762" max="6762" width="22.5703125" style="3" customWidth="1"/>
    <col min="6763" max="6763" width="23" style="3" customWidth="1"/>
    <col min="6764" max="6764" width="22.85546875" style="3" customWidth="1"/>
    <col min="6765" max="6765" width="23.42578125" style="3" customWidth="1"/>
    <col min="6766" max="6766" width="22.42578125" style="3" customWidth="1"/>
    <col min="6767" max="6767" width="13.85546875" style="3" customWidth="1"/>
    <col min="6768" max="6768" width="20.7109375" style="3" customWidth="1"/>
    <col min="6769" max="6769" width="18.140625" style="3" customWidth="1"/>
    <col min="6770" max="6770" width="14.85546875" style="3" bestFit="1" customWidth="1"/>
    <col min="6771" max="6771" width="11.42578125" style="3"/>
    <col min="6772" max="6772" width="17.42578125" style="3" customWidth="1"/>
    <col min="6773" max="6775" width="18.140625" style="3" customWidth="1"/>
    <col min="6776" max="6779" width="11.42578125" style="3"/>
    <col min="6780" max="6780" width="34" style="3" customWidth="1"/>
    <col min="6781" max="6781" width="9.5703125" style="3" customWidth="1"/>
    <col min="6782" max="6782" width="16.7109375" style="3" customWidth="1"/>
    <col min="6783" max="6783" width="55.140625" style="3" customWidth="1"/>
    <col min="6784" max="6784" width="22.5703125" style="3" customWidth="1"/>
    <col min="6785" max="6785" width="23" style="3" customWidth="1"/>
    <col min="6786" max="6786" width="22.85546875" style="3" customWidth="1"/>
    <col min="6787" max="6787" width="23.42578125" style="3" customWidth="1"/>
    <col min="6788" max="6788" width="28.7109375" style="3" customWidth="1"/>
    <col min="6789" max="6789" width="12.7109375" style="3" customWidth="1"/>
    <col min="6790" max="6790" width="11.42578125" style="3"/>
    <col min="6791" max="6791" width="25.28515625" style="3" customWidth="1"/>
    <col min="6792" max="6792" width="15.85546875" style="3" bestFit="1" customWidth="1"/>
    <col min="6793" max="6794" width="18" style="3" bestFit="1" customWidth="1"/>
    <col min="6795" max="7013" width="11.42578125" style="3"/>
    <col min="7014" max="7014" width="15.42578125" style="3" customWidth="1"/>
    <col min="7015" max="7015" width="9.5703125" style="3" customWidth="1"/>
    <col min="7016" max="7016" width="14.42578125" style="3" customWidth="1"/>
    <col min="7017" max="7017" width="49.85546875" style="3" customWidth="1"/>
    <col min="7018" max="7018" width="22.5703125" style="3" customWidth="1"/>
    <col min="7019" max="7019" width="23" style="3" customWidth="1"/>
    <col min="7020" max="7020" width="22.85546875" style="3" customWidth="1"/>
    <col min="7021" max="7021" width="23.42578125" style="3" customWidth="1"/>
    <col min="7022" max="7022" width="22.42578125" style="3" customWidth="1"/>
    <col min="7023" max="7023" width="13.85546875" style="3" customWidth="1"/>
    <col min="7024" max="7024" width="20.7109375" style="3" customWidth="1"/>
    <col min="7025" max="7025" width="18.140625" style="3" customWidth="1"/>
    <col min="7026" max="7026" width="14.85546875" style="3" bestFit="1" customWidth="1"/>
    <col min="7027" max="7027" width="11.42578125" style="3"/>
    <col min="7028" max="7028" width="17.42578125" style="3" customWidth="1"/>
    <col min="7029" max="7031" width="18.140625" style="3" customWidth="1"/>
    <col min="7032" max="7035" width="11.42578125" style="3"/>
    <col min="7036" max="7036" width="34" style="3" customWidth="1"/>
    <col min="7037" max="7037" width="9.5703125" style="3" customWidth="1"/>
    <col min="7038" max="7038" width="16.7109375" style="3" customWidth="1"/>
    <col min="7039" max="7039" width="55.140625" style="3" customWidth="1"/>
    <col min="7040" max="7040" width="22.5703125" style="3" customWidth="1"/>
    <col min="7041" max="7041" width="23" style="3" customWidth="1"/>
    <col min="7042" max="7042" width="22.85546875" style="3" customWidth="1"/>
    <col min="7043" max="7043" width="23.42578125" style="3" customWidth="1"/>
    <col min="7044" max="7044" width="28.7109375" style="3" customWidth="1"/>
    <col min="7045" max="7045" width="12.7109375" style="3" customWidth="1"/>
    <col min="7046" max="7046" width="11.42578125" style="3"/>
    <col min="7047" max="7047" width="25.28515625" style="3" customWidth="1"/>
    <col min="7048" max="7048" width="15.85546875" style="3" bestFit="1" customWidth="1"/>
    <col min="7049" max="7050" width="18" style="3" bestFit="1" customWidth="1"/>
    <col min="7051" max="7269" width="11.42578125" style="3"/>
    <col min="7270" max="7270" width="15.42578125" style="3" customWidth="1"/>
    <col min="7271" max="7271" width="9.5703125" style="3" customWidth="1"/>
    <col min="7272" max="7272" width="14.42578125" style="3" customWidth="1"/>
    <col min="7273" max="7273" width="49.85546875" style="3" customWidth="1"/>
    <col min="7274" max="7274" width="22.5703125" style="3" customWidth="1"/>
    <col min="7275" max="7275" width="23" style="3" customWidth="1"/>
    <col min="7276" max="7276" width="22.85546875" style="3" customWidth="1"/>
    <col min="7277" max="7277" width="23.42578125" style="3" customWidth="1"/>
    <col min="7278" max="7278" width="22.42578125" style="3" customWidth="1"/>
    <col min="7279" max="7279" width="13.85546875" style="3" customWidth="1"/>
    <col min="7280" max="7280" width="20.7109375" style="3" customWidth="1"/>
    <col min="7281" max="7281" width="18.140625" style="3" customWidth="1"/>
    <col min="7282" max="7282" width="14.85546875" style="3" bestFit="1" customWidth="1"/>
    <col min="7283" max="7283" width="11.42578125" style="3"/>
    <col min="7284" max="7284" width="17.42578125" style="3" customWidth="1"/>
    <col min="7285" max="7287" width="18.140625" style="3" customWidth="1"/>
    <col min="7288" max="7291" width="11.42578125" style="3"/>
    <col min="7292" max="7292" width="34" style="3" customWidth="1"/>
    <col min="7293" max="7293" width="9.5703125" style="3" customWidth="1"/>
    <col min="7294" max="7294" width="16.7109375" style="3" customWidth="1"/>
    <col min="7295" max="7295" width="55.140625" style="3" customWidth="1"/>
    <col min="7296" max="7296" width="22.5703125" style="3" customWidth="1"/>
    <col min="7297" max="7297" width="23" style="3" customWidth="1"/>
    <col min="7298" max="7298" width="22.85546875" style="3" customWidth="1"/>
    <col min="7299" max="7299" width="23.42578125" style="3" customWidth="1"/>
    <col min="7300" max="7300" width="28.7109375" style="3" customWidth="1"/>
    <col min="7301" max="7301" width="12.7109375" style="3" customWidth="1"/>
    <col min="7302" max="7302" width="11.42578125" style="3"/>
    <col min="7303" max="7303" width="25.28515625" style="3" customWidth="1"/>
    <col min="7304" max="7304" width="15.85546875" style="3" bestFit="1" customWidth="1"/>
    <col min="7305" max="7306" width="18" style="3" bestFit="1" customWidth="1"/>
    <col min="7307" max="7525" width="11.42578125" style="3"/>
    <col min="7526" max="7526" width="15.42578125" style="3" customWidth="1"/>
    <col min="7527" max="7527" width="9.5703125" style="3" customWidth="1"/>
    <col min="7528" max="7528" width="14.42578125" style="3" customWidth="1"/>
    <col min="7529" max="7529" width="49.85546875" style="3" customWidth="1"/>
    <col min="7530" max="7530" width="22.5703125" style="3" customWidth="1"/>
    <col min="7531" max="7531" width="23" style="3" customWidth="1"/>
    <col min="7532" max="7532" width="22.85546875" style="3" customWidth="1"/>
    <col min="7533" max="7533" width="23.42578125" style="3" customWidth="1"/>
    <col min="7534" max="7534" width="22.42578125" style="3" customWidth="1"/>
    <col min="7535" max="7535" width="13.85546875" style="3" customWidth="1"/>
    <col min="7536" max="7536" width="20.7109375" style="3" customWidth="1"/>
    <col min="7537" max="7537" width="18.140625" style="3" customWidth="1"/>
    <col min="7538" max="7538" width="14.85546875" style="3" bestFit="1" customWidth="1"/>
    <col min="7539" max="7539" width="11.42578125" style="3"/>
    <col min="7540" max="7540" width="17.42578125" style="3" customWidth="1"/>
    <col min="7541" max="7543" width="18.140625" style="3" customWidth="1"/>
    <col min="7544" max="7547" width="11.42578125" style="3"/>
    <col min="7548" max="7548" width="34" style="3" customWidth="1"/>
    <col min="7549" max="7549" width="9.5703125" style="3" customWidth="1"/>
    <col min="7550" max="7550" width="16.7109375" style="3" customWidth="1"/>
    <col min="7551" max="7551" width="55.140625" style="3" customWidth="1"/>
    <col min="7552" max="7552" width="22.5703125" style="3" customWidth="1"/>
    <col min="7553" max="7553" width="23" style="3" customWidth="1"/>
    <col min="7554" max="7554" width="22.85546875" style="3" customWidth="1"/>
    <col min="7555" max="7555" width="23.42578125" style="3" customWidth="1"/>
    <col min="7556" max="7556" width="28.7109375" style="3" customWidth="1"/>
    <col min="7557" max="7557" width="12.7109375" style="3" customWidth="1"/>
    <col min="7558" max="7558" width="11.42578125" style="3"/>
    <col min="7559" max="7559" width="25.28515625" style="3" customWidth="1"/>
    <col min="7560" max="7560" width="15.85546875" style="3" bestFit="1" customWidth="1"/>
    <col min="7561" max="7562" width="18" style="3" bestFit="1" customWidth="1"/>
    <col min="7563" max="7781" width="11.42578125" style="3"/>
    <col min="7782" max="7782" width="15.42578125" style="3" customWidth="1"/>
    <col min="7783" max="7783" width="9.5703125" style="3" customWidth="1"/>
    <col min="7784" max="7784" width="14.42578125" style="3" customWidth="1"/>
    <col min="7785" max="7785" width="49.85546875" style="3" customWidth="1"/>
    <col min="7786" max="7786" width="22.5703125" style="3" customWidth="1"/>
    <col min="7787" max="7787" width="23" style="3" customWidth="1"/>
    <col min="7788" max="7788" width="22.85546875" style="3" customWidth="1"/>
    <col min="7789" max="7789" width="23.42578125" style="3" customWidth="1"/>
    <col min="7790" max="7790" width="22.42578125" style="3" customWidth="1"/>
    <col min="7791" max="7791" width="13.85546875" style="3" customWidth="1"/>
    <col min="7792" max="7792" width="20.7109375" style="3" customWidth="1"/>
    <col min="7793" max="7793" width="18.140625" style="3" customWidth="1"/>
    <col min="7794" max="7794" width="14.85546875" style="3" bestFit="1" customWidth="1"/>
    <col min="7795" max="7795" width="11.42578125" style="3"/>
    <col min="7796" max="7796" width="17.42578125" style="3" customWidth="1"/>
    <col min="7797" max="7799" width="18.140625" style="3" customWidth="1"/>
    <col min="7800" max="7803" width="11.42578125" style="3"/>
    <col min="7804" max="7804" width="34" style="3" customWidth="1"/>
    <col min="7805" max="7805" width="9.5703125" style="3" customWidth="1"/>
    <col min="7806" max="7806" width="16.7109375" style="3" customWidth="1"/>
    <col min="7807" max="7807" width="55.140625" style="3" customWidth="1"/>
    <col min="7808" max="7808" width="22.5703125" style="3" customWidth="1"/>
    <col min="7809" max="7809" width="23" style="3" customWidth="1"/>
    <col min="7810" max="7810" width="22.85546875" style="3" customWidth="1"/>
    <col min="7811" max="7811" width="23.42578125" style="3" customWidth="1"/>
    <col min="7812" max="7812" width="28.7109375" style="3" customWidth="1"/>
    <col min="7813" max="7813" width="12.7109375" style="3" customWidth="1"/>
    <col min="7814" max="7814" width="11.42578125" style="3"/>
    <col min="7815" max="7815" width="25.28515625" style="3" customWidth="1"/>
    <col min="7816" max="7816" width="15.85546875" style="3" bestFit="1" customWidth="1"/>
    <col min="7817" max="7818" width="18" style="3" bestFit="1" customWidth="1"/>
    <col min="7819" max="8037" width="11.42578125" style="3"/>
    <col min="8038" max="8038" width="15.42578125" style="3" customWidth="1"/>
    <col min="8039" max="8039" width="9.5703125" style="3" customWidth="1"/>
    <col min="8040" max="8040" width="14.42578125" style="3" customWidth="1"/>
    <col min="8041" max="8041" width="49.85546875" style="3" customWidth="1"/>
    <col min="8042" max="8042" width="22.5703125" style="3" customWidth="1"/>
    <col min="8043" max="8043" width="23" style="3" customWidth="1"/>
    <col min="8044" max="8044" width="22.85546875" style="3" customWidth="1"/>
    <col min="8045" max="8045" width="23.42578125" style="3" customWidth="1"/>
    <col min="8046" max="8046" width="22.42578125" style="3" customWidth="1"/>
    <col min="8047" max="8047" width="13.85546875" style="3" customWidth="1"/>
    <col min="8048" max="8048" width="20.7109375" style="3" customWidth="1"/>
    <col min="8049" max="8049" width="18.140625" style="3" customWidth="1"/>
    <col min="8050" max="8050" width="14.85546875" style="3" bestFit="1" customWidth="1"/>
    <col min="8051" max="8051" width="11.42578125" style="3"/>
    <col min="8052" max="8052" width="17.42578125" style="3" customWidth="1"/>
    <col min="8053" max="8055" width="18.140625" style="3" customWidth="1"/>
    <col min="8056" max="8059" width="11.42578125" style="3"/>
    <col min="8060" max="8060" width="34" style="3" customWidth="1"/>
    <col min="8061" max="8061" width="9.5703125" style="3" customWidth="1"/>
    <col min="8062" max="8062" width="16.7109375" style="3" customWidth="1"/>
    <col min="8063" max="8063" width="55.140625" style="3" customWidth="1"/>
    <col min="8064" max="8064" width="22.5703125" style="3" customWidth="1"/>
    <col min="8065" max="8065" width="23" style="3" customWidth="1"/>
    <col min="8066" max="8066" width="22.85546875" style="3" customWidth="1"/>
    <col min="8067" max="8067" width="23.42578125" style="3" customWidth="1"/>
    <col min="8068" max="8068" width="28.7109375" style="3" customWidth="1"/>
    <col min="8069" max="8069" width="12.7109375" style="3" customWidth="1"/>
    <col min="8070" max="8070" width="11.42578125" style="3"/>
    <col min="8071" max="8071" width="25.28515625" style="3" customWidth="1"/>
    <col min="8072" max="8072" width="15.85546875" style="3" bestFit="1" customWidth="1"/>
    <col min="8073" max="8074" width="18" style="3" bestFit="1" customWidth="1"/>
    <col min="8075" max="8293" width="11.42578125" style="3"/>
    <col min="8294" max="8294" width="15.42578125" style="3" customWidth="1"/>
    <col min="8295" max="8295" width="9.5703125" style="3" customWidth="1"/>
    <col min="8296" max="8296" width="14.42578125" style="3" customWidth="1"/>
    <col min="8297" max="8297" width="49.85546875" style="3" customWidth="1"/>
    <col min="8298" max="8298" width="22.5703125" style="3" customWidth="1"/>
    <col min="8299" max="8299" width="23" style="3" customWidth="1"/>
    <col min="8300" max="8300" width="22.85546875" style="3" customWidth="1"/>
    <col min="8301" max="8301" width="23.42578125" style="3" customWidth="1"/>
    <col min="8302" max="8302" width="22.42578125" style="3" customWidth="1"/>
    <col min="8303" max="8303" width="13.85546875" style="3" customWidth="1"/>
    <col min="8304" max="8304" width="20.7109375" style="3" customWidth="1"/>
    <col min="8305" max="8305" width="18.140625" style="3" customWidth="1"/>
    <col min="8306" max="8306" width="14.85546875" style="3" bestFit="1" customWidth="1"/>
    <col min="8307" max="8307" width="11.42578125" style="3"/>
    <col min="8308" max="8308" width="17.42578125" style="3" customWidth="1"/>
    <col min="8309" max="8311" width="18.140625" style="3" customWidth="1"/>
    <col min="8312" max="8315" width="11.42578125" style="3"/>
    <col min="8316" max="8316" width="34" style="3" customWidth="1"/>
    <col min="8317" max="8317" width="9.5703125" style="3" customWidth="1"/>
    <col min="8318" max="8318" width="16.7109375" style="3" customWidth="1"/>
    <col min="8319" max="8319" width="55.140625" style="3" customWidth="1"/>
    <col min="8320" max="8320" width="22.5703125" style="3" customWidth="1"/>
    <col min="8321" max="8321" width="23" style="3" customWidth="1"/>
    <col min="8322" max="8322" width="22.85546875" style="3" customWidth="1"/>
    <col min="8323" max="8323" width="23.42578125" style="3" customWidth="1"/>
    <col min="8324" max="8324" width="28.7109375" style="3" customWidth="1"/>
    <col min="8325" max="8325" width="12.7109375" style="3" customWidth="1"/>
    <col min="8326" max="8326" width="11.42578125" style="3"/>
    <col min="8327" max="8327" width="25.28515625" style="3" customWidth="1"/>
    <col min="8328" max="8328" width="15.85546875" style="3" bestFit="1" customWidth="1"/>
    <col min="8329" max="8330" width="18" style="3" bestFit="1" customWidth="1"/>
    <col min="8331" max="8549" width="11.42578125" style="3"/>
    <col min="8550" max="8550" width="15.42578125" style="3" customWidth="1"/>
    <col min="8551" max="8551" width="9.5703125" style="3" customWidth="1"/>
    <col min="8552" max="8552" width="14.42578125" style="3" customWidth="1"/>
    <col min="8553" max="8553" width="49.85546875" style="3" customWidth="1"/>
    <col min="8554" max="8554" width="22.5703125" style="3" customWidth="1"/>
    <col min="8555" max="8555" width="23" style="3" customWidth="1"/>
    <col min="8556" max="8556" width="22.85546875" style="3" customWidth="1"/>
    <col min="8557" max="8557" width="23.42578125" style="3" customWidth="1"/>
    <col min="8558" max="8558" width="22.42578125" style="3" customWidth="1"/>
    <col min="8559" max="8559" width="13.85546875" style="3" customWidth="1"/>
    <col min="8560" max="8560" width="20.7109375" style="3" customWidth="1"/>
    <col min="8561" max="8561" width="18.140625" style="3" customWidth="1"/>
    <col min="8562" max="8562" width="14.85546875" style="3" bestFit="1" customWidth="1"/>
    <col min="8563" max="8563" width="11.42578125" style="3"/>
    <col min="8564" max="8564" width="17.42578125" style="3" customWidth="1"/>
    <col min="8565" max="8567" width="18.140625" style="3" customWidth="1"/>
    <col min="8568" max="8571" width="11.42578125" style="3"/>
    <col min="8572" max="8572" width="34" style="3" customWidth="1"/>
    <col min="8573" max="8573" width="9.5703125" style="3" customWidth="1"/>
    <col min="8574" max="8574" width="16.7109375" style="3" customWidth="1"/>
    <col min="8575" max="8575" width="55.140625" style="3" customWidth="1"/>
    <col min="8576" max="8576" width="22.5703125" style="3" customWidth="1"/>
    <col min="8577" max="8577" width="23" style="3" customWidth="1"/>
    <col min="8578" max="8578" width="22.85546875" style="3" customWidth="1"/>
    <col min="8579" max="8579" width="23.42578125" style="3" customWidth="1"/>
    <col min="8580" max="8580" width="28.7109375" style="3" customWidth="1"/>
    <col min="8581" max="8581" width="12.7109375" style="3" customWidth="1"/>
    <col min="8582" max="8582" width="11.42578125" style="3"/>
    <col min="8583" max="8583" width="25.28515625" style="3" customWidth="1"/>
    <col min="8584" max="8584" width="15.85546875" style="3" bestFit="1" customWidth="1"/>
    <col min="8585" max="8586" width="18" style="3" bestFit="1" customWidth="1"/>
    <col min="8587" max="8805" width="11.42578125" style="3"/>
    <col min="8806" max="8806" width="15.42578125" style="3" customWidth="1"/>
    <col min="8807" max="8807" width="9.5703125" style="3" customWidth="1"/>
    <col min="8808" max="8808" width="14.42578125" style="3" customWidth="1"/>
    <col min="8809" max="8809" width="49.85546875" style="3" customWidth="1"/>
    <col min="8810" max="8810" width="22.5703125" style="3" customWidth="1"/>
    <col min="8811" max="8811" width="23" style="3" customWidth="1"/>
    <col min="8812" max="8812" width="22.85546875" style="3" customWidth="1"/>
    <col min="8813" max="8813" width="23.42578125" style="3" customWidth="1"/>
    <col min="8814" max="8814" width="22.42578125" style="3" customWidth="1"/>
    <col min="8815" max="8815" width="13.85546875" style="3" customWidth="1"/>
    <col min="8816" max="8816" width="20.7109375" style="3" customWidth="1"/>
    <col min="8817" max="8817" width="18.140625" style="3" customWidth="1"/>
    <col min="8818" max="8818" width="14.85546875" style="3" bestFit="1" customWidth="1"/>
    <col min="8819" max="8819" width="11.42578125" style="3"/>
    <col min="8820" max="8820" width="17.42578125" style="3" customWidth="1"/>
    <col min="8821" max="8823" width="18.140625" style="3" customWidth="1"/>
    <col min="8824" max="8827" width="11.42578125" style="3"/>
    <col min="8828" max="8828" width="34" style="3" customWidth="1"/>
    <col min="8829" max="8829" width="9.5703125" style="3" customWidth="1"/>
    <col min="8830" max="8830" width="16.7109375" style="3" customWidth="1"/>
    <col min="8831" max="8831" width="55.140625" style="3" customWidth="1"/>
    <col min="8832" max="8832" width="22.5703125" style="3" customWidth="1"/>
    <col min="8833" max="8833" width="23" style="3" customWidth="1"/>
    <col min="8834" max="8834" width="22.85546875" style="3" customWidth="1"/>
    <col min="8835" max="8835" width="23.42578125" style="3" customWidth="1"/>
    <col min="8836" max="8836" width="28.7109375" style="3" customWidth="1"/>
    <col min="8837" max="8837" width="12.7109375" style="3" customWidth="1"/>
    <col min="8838" max="8838" width="11.42578125" style="3"/>
    <col min="8839" max="8839" width="25.28515625" style="3" customWidth="1"/>
    <col min="8840" max="8840" width="15.85546875" style="3" bestFit="1" customWidth="1"/>
    <col min="8841" max="8842" width="18" style="3" bestFit="1" customWidth="1"/>
    <col min="8843" max="9061" width="11.42578125" style="3"/>
    <col min="9062" max="9062" width="15.42578125" style="3" customWidth="1"/>
    <col min="9063" max="9063" width="9.5703125" style="3" customWidth="1"/>
    <col min="9064" max="9064" width="14.42578125" style="3" customWidth="1"/>
    <col min="9065" max="9065" width="49.85546875" style="3" customWidth="1"/>
    <col min="9066" max="9066" width="22.5703125" style="3" customWidth="1"/>
    <col min="9067" max="9067" width="23" style="3" customWidth="1"/>
    <col min="9068" max="9068" width="22.85546875" style="3" customWidth="1"/>
    <col min="9069" max="9069" width="23.42578125" style="3" customWidth="1"/>
    <col min="9070" max="9070" width="22.42578125" style="3" customWidth="1"/>
    <col min="9071" max="9071" width="13.85546875" style="3" customWidth="1"/>
    <col min="9072" max="9072" width="20.7109375" style="3" customWidth="1"/>
    <col min="9073" max="9073" width="18.140625" style="3" customWidth="1"/>
    <col min="9074" max="9074" width="14.85546875" style="3" bestFit="1" customWidth="1"/>
    <col min="9075" max="9075" width="11.42578125" style="3"/>
    <col min="9076" max="9076" width="17.42578125" style="3" customWidth="1"/>
    <col min="9077" max="9079" width="18.140625" style="3" customWidth="1"/>
    <col min="9080" max="9083" width="11.42578125" style="3"/>
    <col min="9084" max="9084" width="34" style="3" customWidth="1"/>
    <col min="9085" max="9085" width="9.5703125" style="3" customWidth="1"/>
    <col min="9086" max="9086" width="16.7109375" style="3" customWidth="1"/>
    <col min="9087" max="9087" width="55.140625" style="3" customWidth="1"/>
    <col min="9088" max="9088" width="22.5703125" style="3" customWidth="1"/>
    <col min="9089" max="9089" width="23" style="3" customWidth="1"/>
    <col min="9090" max="9090" width="22.85546875" style="3" customWidth="1"/>
    <col min="9091" max="9091" width="23.42578125" style="3" customWidth="1"/>
    <col min="9092" max="9092" width="28.7109375" style="3" customWidth="1"/>
    <col min="9093" max="9093" width="12.7109375" style="3" customWidth="1"/>
    <col min="9094" max="9094" width="11.42578125" style="3"/>
    <col min="9095" max="9095" width="25.28515625" style="3" customWidth="1"/>
    <col min="9096" max="9096" width="15.85546875" style="3" bestFit="1" customWidth="1"/>
    <col min="9097" max="9098" width="18" style="3" bestFit="1" customWidth="1"/>
    <col min="9099" max="9317" width="11.42578125" style="3"/>
    <col min="9318" max="9318" width="15.42578125" style="3" customWidth="1"/>
    <col min="9319" max="9319" width="9.5703125" style="3" customWidth="1"/>
    <col min="9320" max="9320" width="14.42578125" style="3" customWidth="1"/>
    <col min="9321" max="9321" width="49.85546875" style="3" customWidth="1"/>
    <col min="9322" max="9322" width="22.5703125" style="3" customWidth="1"/>
    <col min="9323" max="9323" width="23" style="3" customWidth="1"/>
    <col min="9324" max="9324" width="22.85546875" style="3" customWidth="1"/>
    <col min="9325" max="9325" width="23.42578125" style="3" customWidth="1"/>
    <col min="9326" max="9326" width="22.42578125" style="3" customWidth="1"/>
    <col min="9327" max="9327" width="13.85546875" style="3" customWidth="1"/>
    <col min="9328" max="9328" width="20.7109375" style="3" customWidth="1"/>
    <col min="9329" max="9329" width="18.140625" style="3" customWidth="1"/>
    <col min="9330" max="9330" width="14.85546875" style="3" bestFit="1" customWidth="1"/>
    <col min="9331" max="9331" width="11.42578125" style="3"/>
    <col min="9332" max="9332" width="17.42578125" style="3" customWidth="1"/>
    <col min="9333" max="9335" width="18.140625" style="3" customWidth="1"/>
    <col min="9336" max="9339" width="11.42578125" style="3"/>
    <col min="9340" max="9340" width="34" style="3" customWidth="1"/>
    <col min="9341" max="9341" width="9.5703125" style="3" customWidth="1"/>
    <col min="9342" max="9342" width="16.7109375" style="3" customWidth="1"/>
    <col min="9343" max="9343" width="55.140625" style="3" customWidth="1"/>
    <col min="9344" max="9344" width="22.5703125" style="3" customWidth="1"/>
    <col min="9345" max="9345" width="23" style="3" customWidth="1"/>
    <col min="9346" max="9346" width="22.85546875" style="3" customWidth="1"/>
    <col min="9347" max="9347" width="23.42578125" style="3" customWidth="1"/>
    <col min="9348" max="9348" width="28.7109375" style="3" customWidth="1"/>
    <col min="9349" max="9349" width="12.7109375" style="3" customWidth="1"/>
    <col min="9350" max="9350" width="11.42578125" style="3"/>
    <col min="9351" max="9351" width="25.28515625" style="3" customWidth="1"/>
    <col min="9352" max="9352" width="15.85546875" style="3" bestFit="1" customWidth="1"/>
    <col min="9353" max="9354" width="18" style="3" bestFit="1" customWidth="1"/>
    <col min="9355" max="9573" width="11.42578125" style="3"/>
    <col min="9574" max="9574" width="15.42578125" style="3" customWidth="1"/>
    <col min="9575" max="9575" width="9.5703125" style="3" customWidth="1"/>
    <col min="9576" max="9576" width="14.42578125" style="3" customWidth="1"/>
    <col min="9577" max="9577" width="49.85546875" style="3" customWidth="1"/>
    <col min="9578" max="9578" width="22.5703125" style="3" customWidth="1"/>
    <col min="9579" max="9579" width="23" style="3" customWidth="1"/>
    <col min="9580" max="9580" width="22.85546875" style="3" customWidth="1"/>
    <col min="9581" max="9581" width="23.42578125" style="3" customWidth="1"/>
    <col min="9582" max="9582" width="22.42578125" style="3" customWidth="1"/>
    <col min="9583" max="9583" width="13.85546875" style="3" customWidth="1"/>
    <col min="9584" max="9584" width="20.7109375" style="3" customWidth="1"/>
    <col min="9585" max="9585" width="18.140625" style="3" customWidth="1"/>
    <col min="9586" max="9586" width="14.85546875" style="3" bestFit="1" customWidth="1"/>
    <col min="9587" max="9587" width="11.42578125" style="3"/>
    <col min="9588" max="9588" width="17.42578125" style="3" customWidth="1"/>
    <col min="9589" max="9591" width="18.140625" style="3" customWidth="1"/>
    <col min="9592" max="9595" width="11.42578125" style="3"/>
    <col min="9596" max="9596" width="34" style="3" customWidth="1"/>
    <col min="9597" max="9597" width="9.5703125" style="3" customWidth="1"/>
    <col min="9598" max="9598" width="16.7109375" style="3" customWidth="1"/>
    <col min="9599" max="9599" width="55.140625" style="3" customWidth="1"/>
    <col min="9600" max="9600" width="22.5703125" style="3" customWidth="1"/>
    <col min="9601" max="9601" width="23" style="3" customWidth="1"/>
    <col min="9602" max="9602" width="22.85546875" style="3" customWidth="1"/>
    <col min="9603" max="9603" width="23.42578125" style="3" customWidth="1"/>
    <col min="9604" max="9604" width="28.7109375" style="3" customWidth="1"/>
    <col min="9605" max="9605" width="12.7109375" style="3" customWidth="1"/>
    <col min="9606" max="9606" width="11.42578125" style="3"/>
    <col min="9607" max="9607" width="25.28515625" style="3" customWidth="1"/>
    <col min="9608" max="9608" width="15.85546875" style="3" bestFit="1" customWidth="1"/>
    <col min="9609" max="9610" width="18" style="3" bestFit="1" customWidth="1"/>
    <col min="9611" max="9829" width="11.42578125" style="3"/>
    <col min="9830" max="9830" width="15.42578125" style="3" customWidth="1"/>
    <col min="9831" max="9831" width="9.5703125" style="3" customWidth="1"/>
    <col min="9832" max="9832" width="14.42578125" style="3" customWidth="1"/>
    <col min="9833" max="9833" width="49.85546875" style="3" customWidth="1"/>
    <col min="9834" max="9834" width="22.5703125" style="3" customWidth="1"/>
    <col min="9835" max="9835" width="23" style="3" customWidth="1"/>
    <col min="9836" max="9836" width="22.85546875" style="3" customWidth="1"/>
    <col min="9837" max="9837" width="23.42578125" style="3" customWidth="1"/>
    <col min="9838" max="9838" width="22.42578125" style="3" customWidth="1"/>
    <col min="9839" max="9839" width="13.85546875" style="3" customWidth="1"/>
    <col min="9840" max="9840" width="20.7109375" style="3" customWidth="1"/>
    <col min="9841" max="9841" width="18.140625" style="3" customWidth="1"/>
    <col min="9842" max="9842" width="14.85546875" style="3" bestFit="1" customWidth="1"/>
    <col min="9843" max="9843" width="11.42578125" style="3"/>
    <col min="9844" max="9844" width="17.42578125" style="3" customWidth="1"/>
    <col min="9845" max="9847" width="18.140625" style="3" customWidth="1"/>
    <col min="9848" max="9851" width="11.42578125" style="3"/>
    <col min="9852" max="9852" width="34" style="3" customWidth="1"/>
    <col min="9853" max="9853" width="9.5703125" style="3" customWidth="1"/>
    <col min="9854" max="9854" width="16.7109375" style="3" customWidth="1"/>
    <col min="9855" max="9855" width="55.140625" style="3" customWidth="1"/>
    <col min="9856" max="9856" width="22.5703125" style="3" customWidth="1"/>
    <col min="9857" max="9857" width="23" style="3" customWidth="1"/>
    <col min="9858" max="9858" width="22.85546875" style="3" customWidth="1"/>
    <col min="9859" max="9859" width="23.42578125" style="3" customWidth="1"/>
    <col min="9860" max="9860" width="28.7109375" style="3" customWidth="1"/>
    <col min="9861" max="9861" width="12.7109375" style="3" customWidth="1"/>
    <col min="9862" max="9862" width="11.42578125" style="3"/>
    <col min="9863" max="9863" width="25.28515625" style="3" customWidth="1"/>
    <col min="9864" max="9864" width="15.85546875" style="3" bestFit="1" customWidth="1"/>
    <col min="9865" max="9866" width="18" style="3" bestFit="1" customWidth="1"/>
    <col min="9867" max="10085" width="11.42578125" style="3"/>
    <col min="10086" max="10086" width="15.42578125" style="3" customWidth="1"/>
    <col min="10087" max="10087" width="9.5703125" style="3" customWidth="1"/>
    <col min="10088" max="10088" width="14.42578125" style="3" customWidth="1"/>
    <col min="10089" max="10089" width="49.85546875" style="3" customWidth="1"/>
    <col min="10090" max="10090" width="22.5703125" style="3" customWidth="1"/>
    <col min="10091" max="10091" width="23" style="3" customWidth="1"/>
    <col min="10092" max="10092" width="22.85546875" style="3" customWidth="1"/>
    <col min="10093" max="10093" width="23.42578125" style="3" customWidth="1"/>
    <col min="10094" max="10094" width="22.42578125" style="3" customWidth="1"/>
    <col min="10095" max="10095" width="13.85546875" style="3" customWidth="1"/>
    <col min="10096" max="10096" width="20.7109375" style="3" customWidth="1"/>
    <col min="10097" max="10097" width="18.140625" style="3" customWidth="1"/>
    <col min="10098" max="10098" width="14.85546875" style="3" bestFit="1" customWidth="1"/>
    <col min="10099" max="10099" width="11.42578125" style="3"/>
    <col min="10100" max="10100" width="17.42578125" style="3" customWidth="1"/>
    <col min="10101" max="10103" width="18.140625" style="3" customWidth="1"/>
    <col min="10104" max="10107" width="11.42578125" style="3"/>
    <col min="10108" max="10108" width="34" style="3" customWidth="1"/>
    <col min="10109" max="10109" width="9.5703125" style="3" customWidth="1"/>
    <col min="10110" max="10110" width="16.7109375" style="3" customWidth="1"/>
    <col min="10111" max="10111" width="55.140625" style="3" customWidth="1"/>
    <col min="10112" max="10112" width="22.5703125" style="3" customWidth="1"/>
    <col min="10113" max="10113" width="23" style="3" customWidth="1"/>
    <col min="10114" max="10114" width="22.85546875" style="3" customWidth="1"/>
    <col min="10115" max="10115" width="23.42578125" style="3" customWidth="1"/>
    <col min="10116" max="10116" width="28.7109375" style="3" customWidth="1"/>
    <col min="10117" max="10117" width="12.7109375" style="3" customWidth="1"/>
    <col min="10118" max="10118" width="11.42578125" style="3"/>
    <col min="10119" max="10119" width="25.28515625" style="3" customWidth="1"/>
    <col min="10120" max="10120" width="15.85546875" style="3" bestFit="1" customWidth="1"/>
    <col min="10121" max="10122" width="18" style="3" bestFit="1" customWidth="1"/>
    <col min="10123" max="10341" width="11.42578125" style="3"/>
    <col min="10342" max="10342" width="15.42578125" style="3" customWidth="1"/>
    <col min="10343" max="10343" width="9.5703125" style="3" customWidth="1"/>
    <col min="10344" max="10344" width="14.42578125" style="3" customWidth="1"/>
    <col min="10345" max="10345" width="49.85546875" style="3" customWidth="1"/>
    <col min="10346" max="10346" width="22.5703125" style="3" customWidth="1"/>
    <col min="10347" max="10347" width="23" style="3" customWidth="1"/>
    <col min="10348" max="10348" width="22.85546875" style="3" customWidth="1"/>
    <col min="10349" max="10349" width="23.42578125" style="3" customWidth="1"/>
    <col min="10350" max="10350" width="22.42578125" style="3" customWidth="1"/>
    <col min="10351" max="10351" width="13.85546875" style="3" customWidth="1"/>
    <col min="10352" max="10352" width="20.7109375" style="3" customWidth="1"/>
    <col min="10353" max="10353" width="18.140625" style="3" customWidth="1"/>
    <col min="10354" max="10354" width="14.85546875" style="3" bestFit="1" customWidth="1"/>
    <col min="10355" max="10355" width="11.42578125" style="3"/>
    <col min="10356" max="10356" width="17.42578125" style="3" customWidth="1"/>
    <col min="10357" max="10359" width="18.140625" style="3" customWidth="1"/>
    <col min="10360" max="10363" width="11.42578125" style="3"/>
    <col min="10364" max="10364" width="34" style="3" customWidth="1"/>
    <col min="10365" max="10365" width="9.5703125" style="3" customWidth="1"/>
    <col min="10366" max="10366" width="16.7109375" style="3" customWidth="1"/>
    <col min="10367" max="10367" width="55.140625" style="3" customWidth="1"/>
    <col min="10368" max="10368" width="22.5703125" style="3" customWidth="1"/>
    <col min="10369" max="10369" width="23" style="3" customWidth="1"/>
    <col min="10370" max="10370" width="22.85546875" style="3" customWidth="1"/>
    <col min="10371" max="10371" width="23.42578125" style="3" customWidth="1"/>
    <col min="10372" max="10372" width="28.7109375" style="3" customWidth="1"/>
    <col min="10373" max="10373" width="12.7109375" style="3" customWidth="1"/>
    <col min="10374" max="10374" width="11.42578125" style="3"/>
    <col min="10375" max="10375" width="25.28515625" style="3" customWidth="1"/>
    <col min="10376" max="10376" width="15.85546875" style="3" bestFit="1" customWidth="1"/>
    <col min="10377" max="10378" width="18" style="3" bestFit="1" customWidth="1"/>
    <col min="10379" max="10597" width="11.42578125" style="3"/>
    <col min="10598" max="10598" width="15.42578125" style="3" customWidth="1"/>
    <col min="10599" max="10599" width="9.5703125" style="3" customWidth="1"/>
    <col min="10600" max="10600" width="14.42578125" style="3" customWidth="1"/>
    <col min="10601" max="10601" width="49.85546875" style="3" customWidth="1"/>
    <col min="10602" max="10602" width="22.5703125" style="3" customWidth="1"/>
    <col min="10603" max="10603" width="23" style="3" customWidth="1"/>
    <col min="10604" max="10604" width="22.85546875" style="3" customWidth="1"/>
    <col min="10605" max="10605" width="23.42578125" style="3" customWidth="1"/>
    <col min="10606" max="10606" width="22.42578125" style="3" customWidth="1"/>
    <col min="10607" max="10607" width="13.85546875" style="3" customWidth="1"/>
    <col min="10608" max="10608" width="20.7109375" style="3" customWidth="1"/>
    <col min="10609" max="10609" width="18.140625" style="3" customWidth="1"/>
    <col min="10610" max="10610" width="14.85546875" style="3" bestFit="1" customWidth="1"/>
    <col min="10611" max="10611" width="11.42578125" style="3"/>
    <col min="10612" max="10612" width="17.42578125" style="3" customWidth="1"/>
    <col min="10613" max="10615" width="18.140625" style="3" customWidth="1"/>
    <col min="10616" max="10619" width="11.42578125" style="3"/>
    <col min="10620" max="10620" width="34" style="3" customWidth="1"/>
    <col min="10621" max="10621" width="9.5703125" style="3" customWidth="1"/>
    <col min="10622" max="10622" width="16.7109375" style="3" customWidth="1"/>
    <col min="10623" max="10623" width="55.140625" style="3" customWidth="1"/>
    <col min="10624" max="10624" width="22.5703125" style="3" customWidth="1"/>
    <col min="10625" max="10625" width="23" style="3" customWidth="1"/>
    <col min="10626" max="10626" width="22.85546875" style="3" customWidth="1"/>
    <col min="10627" max="10627" width="23.42578125" style="3" customWidth="1"/>
    <col min="10628" max="10628" width="28.7109375" style="3" customWidth="1"/>
    <col min="10629" max="10629" width="12.7109375" style="3" customWidth="1"/>
    <col min="10630" max="10630" width="11.42578125" style="3"/>
    <col min="10631" max="10631" width="25.28515625" style="3" customWidth="1"/>
    <col min="10632" max="10632" width="15.85546875" style="3" bestFit="1" customWidth="1"/>
    <col min="10633" max="10634" width="18" style="3" bestFit="1" customWidth="1"/>
    <col min="10635" max="10853" width="11.42578125" style="3"/>
    <col min="10854" max="10854" width="15.42578125" style="3" customWidth="1"/>
    <col min="10855" max="10855" width="9.5703125" style="3" customWidth="1"/>
    <col min="10856" max="10856" width="14.42578125" style="3" customWidth="1"/>
    <col min="10857" max="10857" width="49.85546875" style="3" customWidth="1"/>
    <col min="10858" max="10858" width="22.5703125" style="3" customWidth="1"/>
    <col min="10859" max="10859" width="23" style="3" customWidth="1"/>
    <col min="10860" max="10860" width="22.85546875" style="3" customWidth="1"/>
    <col min="10861" max="10861" width="23.42578125" style="3" customWidth="1"/>
    <col min="10862" max="10862" width="22.42578125" style="3" customWidth="1"/>
    <col min="10863" max="10863" width="13.85546875" style="3" customWidth="1"/>
    <col min="10864" max="10864" width="20.7109375" style="3" customWidth="1"/>
    <col min="10865" max="10865" width="18.140625" style="3" customWidth="1"/>
    <col min="10866" max="10866" width="14.85546875" style="3" bestFit="1" customWidth="1"/>
    <col min="10867" max="10867" width="11.42578125" style="3"/>
    <col min="10868" max="10868" width="17.42578125" style="3" customWidth="1"/>
    <col min="10869" max="10871" width="18.140625" style="3" customWidth="1"/>
    <col min="10872" max="10875" width="11.42578125" style="3"/>
    <col min="10876" max="10876" width="34" style="3" customWidth="1"/>
    <col min="10877" max="10877" width="9.5703125" style="3" customWidth="1"/>
    <col min="10878" max="10878" width="16.7109375" style="3" customWidth="1"/>
    <col min="10879" max="10879" width="55.140625" style="3" customWidth="1"/>
    <col min="10880" max="10880" width="22.5703125" style="3" customWidth="1"/>
    <col min="10881" max="10881" width="23" style="3" customWidth="1"/>
    <col min="10882" max="10882" width="22.85546875" style="3" customWidth="1"/>
    <col min="10883" max="10883" width="23.42578125" style="3" customWidth="1"/>
    <col min="10884" max="10884" width="28.7109375" style="3" customWidth="1"/>
    <col min="10885" max="10885" width="12.7109375" style="3" customWidth="1"/>
    <col min="10886" max="10886" width="11.42578125" style="3"/>
    <col min="10887" max="10887" width="25.28515625" style="3" customWidth="1"/>
    <col min="10888" max="10888" width="15.85546875" style="3" bestFit="1" customWidth="1"/>
    <col min="10889" max="10890" width="18" style="3" bestFit="1" customWidth="1"/>
    <col min="10891" max="11109" width="11.42578125" style="3"/>
    <col min="11110" max="11110" width="15.42578125" style="3" customWidth="1"/>
    <col min="11111" max="11111" width="9.5703125" style="3" customWidth="1"/>
    <col min="11112" max="11112" width="14.42578125" style="3" customWidth="1"/>
    <col min="11113" max="11113" width="49.85546875" style="3" customWidth="1"/>
    <col min="11114" max="11114" width="22.5703125" style="3" customWidth="1"/>
    <col min="11115" max="11115" width="23" style="3" customWidth="1"/>
    <col min="11116" max="11116" width="22.85546875" style="3" customWidth="1"/>
    <col min="11117" max="11117" width="23.42578125" style="3" customWidth="1"/>
    <col min="11118" max="11118" width="22.42578125" style="3" customWidth="1"/>
    <col min="11119" max="11119" width="13.85546875" style="3" customWidth="1"/>
    <col min="11120" max="11120" width="20.7109375" style="3" customWidth="1"/>
    <col min="11121" max="11121" width="18.140625" style="3" customWidth="1"/>
    <col min="11122" max="11122" width="14.85546875" style="3" bestFit="1" customWidth="1"/>
    <col min="11123" max="11123" width="11.42578125" style="3"/>
    <col min="11124" max="11124" width="17.42578125" style="3" customWidth="1"/>
    <col min="11125" max="11127" width="18.140625" style="3" customWidth="1"/>
    <col min="11128" max="11131" width="11.42578125" style="3"/>
    <col min="11132" max="11132" width="34" style="3" customWidth="1"/>
    <col min="11133" max="11133" width="9.5703125" style="3" customWidth="1"/>
    <col min="11134" max="11134" width="16.7109375" style="3" customWidth="1"/>
    <col min="11135" max="11135" width="55.140625" style="3" customWidth="1"/>
    <col min="11136" max="11136" width="22.5703125" style="3" customWidth="1"/>
    <col min="11137" max="11137" width="23" style="3" customWidth="1"/>
    <col min="11138" max="11138" width="22.85546875" style="3" customWidth="1"/>
    <col min="11139" max="11139" width="23.42578125" style="3" customWidth="1"/>
    <col min="11140" max="11140" width="28.7109375" style="3" customWidth="1"/>
    <col min="11141" max="11141" width="12.7109375" style="3" customWidth="1"/>
    <col min="11142" max="11142" width="11.42578125" style="3"/>
    <col min="11143" max="11143" width="25.28515625" style="3" customWidth="1"/>
    <col min="11144" max="11144" width="15.85546875" style="3" bestFit="1" customWidth="1"/>
    <col min="11145" max="11146" width="18" style="3" bestFit="1" customWidth="1"/>
    <col min="11147" max="11365" width="11.42578125" style="3"/>
    <col min="11366" max="11366" width="15.42578125" style="3" customWidth="1"/>
    <col min="11367" max="11367" width="9.5703125" style="3" customWidth="1"/>
    <col min="11368" max="11368" width="14.42578125" style="3" customWidth="1"/>
    <col min="11369" max="11369" width="49.85546875" style="3" customWidth="1"/>
    <col min="11370" max="11370" width="22.5703125" style="3" customWidth="1"/>
    <col min="11371" max="11371" width="23" style="3" customWidth="1"/>
    <col min="11372" max="11372" width="22.85546875" style="3" customWidth="1"/>
    <col min="11373" max="11373" width="23.42578125" style="3" customWidth="1"/>
    <col min="11374" max="11374" width="22.42578125" style="3" customWidth="1"/>
    <col min="11375" max="11375" width="13.85546875" style="3" customWidth="1"/>
    <col min="11376" max="11376" width="20.7109375" style="3" customWidth="1"/>
    <col min="11377" max="11377" width="18.140625" style="3" customWidth="1"/>
    <col min="11378" max="11378" width="14.85546875" style="3" bestFit="1" customWidth="1"/>
    <col min="11379" max="11379" width="11.42578125" style="3"/>
    <col min="11380" max="11380" width="17.42578125" style="3" customWidth="1"/>
    <col min="11381" max="11383" width="18.140625" style="3" customWidth="1"/>
    <col min="11384" max="11387" width="11.42578125" style="3"/>
    <col min="11388" max="11388" width="34" style="3" customWidth="1"/>
    <col min="11389" max="11389" width="9.5703125" style="3" customWidth="1"/>
    <col min="11390" max="11390" width="16.7109375" style="3" customWidth="1"/>
    <col min="11391" max="11391" width="55.140625" style="3" customWidth="1"/>
    <col min="11392" max="11392" width="22.5703125" style="3" customWidth="1"/>
    <col min="11393" max="11393" width="23" style="3" customWidth="1"/>
    <col min="11394" max="11394" width="22.85546875" style="3" customWidth="1"/>
    <col min="11395" max="11395" width="23.42578125" style="3" customWidth="1"/>
    <col min="11396" max="11396" width="28.7109375" style="3" customWidth="1"/>
    <col min="11397" max="11397" width="12.7109375" style="3" customWidth="1"/>
    <col min="11398" max="11398" width="11.42578125" style="3"/>
    <col min="11399" max="11399" width="25.28515625" style="3" customWidth="1"/>
    <col min="11400" max="11400" width="15.85546875" style="3" bestFit="1" customWidth="1"/>
    <col min="11401" max="11402" width="18" style="3" bestFit="1" customWidth="1"/>
    <col min="11403" max="11621" width="11.42578125" style="3"/>
    <col min="11622" max="11622" width="15.42578125" style="3" customWidth="1"/>
    <col min="11623" max="11623" width="9.5703125" style="3" customWidth="1"/>
    <col min="11624" max="11624" width="14.42578125" style="3" customWidth="1"/>
    <col min="11625" max="11625" width="49.85546875" style="3" customWidth="1"/>
    <col min="11626" max="11626" width="22.5703125" style="3" customWidth="1"/>
    <col min="11627" max="11627" width="23" style="3" customWidth="1"/>
    <col min="11628" max="11628" width="22.85546875" style="3" customWidth="1"/>
    <col min="11629" max="11629" width="23.42578125" style="3" customWidth="1"/>
    <col min="11630" max="11630" width="22.42578125" style="3" customWidth="1"/>
    <col min="11631" max="11631" width="13.85546875" style="3" customWidth="1"/>
    <col min="11632" max="11632" width="20.7109375" style="3" customWidth="1"/>
    <col min="11633" max="11633" width="18.140625" style="3" customWidth="1"/>
    <col min="11634" max="11634" width="14.85546875" style="3" bestFit="1" customWidth="1"/>
    <col min="11635" max="11635" width="11.42578125" style="3"/>
    <col min="11636" max="11636" width="17.42578125" style="3" customWidth="1"/>
    <col min="11637" max="11639" width="18.140625" style="3" customWidth="1"/>
    <col min="11640" max="11643" width="11.42578125" style="3"/>
    <col min="11644" max="11644" width="34" style="3" customWidth="1"/>
    <col min="11645" max="11645" width="9.5703125" style="3" customWidth="1"/>
    <col min="11646" max="11646" width="16.7109375" style="3" customWidth="1"/>
    <col min="11647" max="11647" width="55.140625" style="3" customWidth="1"/>
    <col min="11648" max="11648" width="22.5703125" style="3" customWidth="1"/>
    <col min="11649" max="11649" width="23" style="3" customWidth="1"/>
    <col min="11650" max="11650" width="22.85546875" style="3" customWidth="1"/>
    <col min="11651" max="11651" width="23.42578125" style="3" customWidth="1"/>
    <col min="11652" max="11652" width="28.7109375" style="3" customWidth="1"/>
    <col min="11653" max="11653" width="12.7109375" style="3" customWidth="1"/>
    <col min="11654" max="11654" width="11.42578125" style="3"/>
    <col min="11655" max="11655" width="25.28515625" style="3" customWidth="1"/>
    <col min="11656" max="11656" width="15.85546875" style="3" bestFit="1" customWidth="1"/>
    <col min="11657" max="11658" width="18" style="3" bestFit="1" customWidth="1"/>
    <col min="11659" max="11877" width="11.42578125" style="3"/>
    <col min="11878" max="11878" width="15.42578125" style="3" customWidth="1"/>
    <col min="11879" max="11879" width="9.5703125" style="3" customWidth="1"/>
    <col min="11880" max="11880" width="14.42578125" style="3" customWidth="1"/>
    <col min="11881" max="11881" width="49.85546875" style="3" customWidth="1"/>
    <col min="11882" max="11882" width="22.5703125" style="3" customWidth="1"/>
    <col min="11883" max="11883" width="23" style="3" customWidth="1"/>
    <col min="11884" max="11884" width="22.85546875" style="3" customWidth="1"/>
    <col min="11885" max="11885" width="23.42578125" style="3" customWidth="1"/>
    <col min="11886" max="11886" width="22.42578125" style="3" customWidth="1"/>
    <col min="11887" max="11887" width="13.85546875" style="3" customWidth="1"/>
    <col min="11888" max="11888" width="20.7109375" style="3" customWidth="1"/>
    <col min="11889" max="11889" width="18.140625" style="3" customWidth="1"/>
    <col min="11890" max="11890" width="14.85546875" style="3" bestFit="1" customWidth="1"/>
    <col min="11891" max="11891" width="11.42578125" style="3"/>
    <col min="11892" max="11892" width="17.42578125" style="3" customWidth="1"/>
    <col min="11893" max="11895" width="18.140625" style="3" customWidth="1"/>
    <col min="11896" max="11899" width="11.42578125" style="3"/>
    <col min="11900" max="11900" width="34" style="3" customWidth="1"/>
    <col min="11901" max="11901" width="9.5703125" style="3" customWidth="1"/>
    <col min="11902" max="11902" width="16.7109375" style="3" customWidth="1"/>
    <col min="11903" max="11903" width="55.140625" style="3" customWidth="1"/>
    <col min="11904" max="11904" width="22.5703125" style="3" customWidth="1"/>
    <col min="11905" max="11905" width="23" style="3" customWidth="1"/>
    <col min="11906" max="11906" width="22.85546875" style="3" customWidth="1"/>
    <col min="11907" max="11907" width="23.42578125" style="3" customWidth="1"/>
    <col min="11908" max="11908" width="28.7109375" style="3" customWidth="1"/>
    <col min="11909" max="11909" width="12.7109375" style="3" customWidth="1"/>
    <col min="11910" max="11910" width="11.42578125" style="3"/>
    <col min="11911" max="11911" width="25.28515625" style="3" customWidth="1"/>
    <col min="11912" max="11912" width="15.85546875" style="3" bestFit="1" customWidth="1"/>
    <col min="11913" max="11914" width="18" style="3" bestFit="1" customWidth="1"/>
    <col min="11915" max="12133" width="11.42578125" style="3"/>
    <col min="12134" max="12134" width="15.42578125" style="3" customWidth="1"/>
    <col min="12135" max="12135" width="9.5703125" style="3" customWidth="1"/>
    <col min="12136" max="12136" width="14.42578125" style="3" customWidth="1"/>
    <col min="12137" max="12137" width="49.85546875" style="3" customWidth="1"/>
    <col min="12138" max="12138" width="22.5703125" style="3" customWidth="1"/>
    <col min="12139" max="12139" width="23" style="3" customWidth="1"/>
    <col min="12140" max="12140" width="22.85546875" style="3" customWidth="1"/>
    <col min="12141" max="12141" width="23.42578125" style="3" customWidth="1"/>
    <col min="12142" max="12142" width="22.42578125" style="3" customWidth="1"/>
    <col min="12143" max="12143" width="13.85546875" style="3" customWidth="1"/>
    <col min="12144" max="12144" width="20.7109375" style="3" customWidth="1"/>
    <col min="12145" max="12145" width="18.140625" style="3" customWidth="1"/>
    <col min="12146" max="12146" width="14.85546875" style="3" bestFit="1" customWidth="1"/>
    <col min="12147" max="12147" width="11.42578125" style="3"/>
    <col min="12148" max="12148" width="17.42578125" style="3" customWidth="1"/>
    <col min="12149" max="12151" width="18.140625" style="3" customWidth="1"/>
    <col min="12152" max="12155" width="11.42578125" style="3"/>
    <col min="12156" max="12156" width="34" style="3" customWidth="1"/>
    <col min="12157" max="12157" width="9.5703125" style="3" customWidth="1"/>
    <col min="12158" max="12158" width="16.7109375" style="3" customWidth="1"/>
    <col min="12159" max="12159" width="55.140625" style="3" customWidth="1"/>
    <col min="12160" max="12160" width="22.5703125" style="3" customWidth="1"/>
    <col min="12161" max="12161" width="23" style="3" customWidth="1"/>
    <col min="12162" max="12162" width="22.85546875" style="3" customWidth="1"/>
    <col min="12163" max="12163" width="23.42578125" style="3" customWidth="1"/>
    <col min="12164" max="12164" width="28.7109375" style="3" customWidth="1"/>
    <col min="12165" max="12165" width="12.7109375" style="3" customWidth="1"/>
    <col min="12166" max="12166" width="11.42578125" style="3"/>
    <col min="12167" max="12167" width="25.28515625" style="3" customWidth="1"/>
    <col min="12168" max="12168" width="15.85546875" style="3" bestFit="1" customWidth="1"/>
    <col min="12169" max="12170" width="18" style="3" bestFit="1" customWidth="1"/>
    <col min="12171" max="12389" width="11.42578125" style="3"/>
    <col min="12390" max="12390" width="15.42578125" style="3" customWidth="1"/>
    <col min="12391" max="12391" width="9.5703125" style="3" customWidth="1"/>
    <col min="12392" max="12392" width="14.42578125" style="3" customWidth="1"/>
    <col min="12393" max="12393" width="49.85546875" style="3" customWidth="1"/>
    <col min="12394" max="12394" width="22.5703125" style="3" customWidth="1"/>
    <col min="12395" max="12395" width="23" style="3" customWidth="1"/>
    <col min="12396" max="12396" width="22.85546875" style="3" customWidth="1"/>
    <col min="12397" max="12397" width="23.42578125" style="3" customWidth="1"/>
    <col min="12398" max="12398" width="22.42578125" style="3" customWidth="1"/>
    <col min="12399" max="12399" width="13.85546875" style="3" customWidth="1"/>
    <col min="12400" max="12400" width="20.7109375" style="3" customWidth="1"/>
    <col min="12401" max="12401" width="18.140625" style="3" customWidth="1"/>
    <col min="12402" max="12402" width="14.85546875" style="3" bestFit="1" customWidth="1"/>
    <col min="12403" max="12403" width="11.42578125" style="3"/>
    <col min="12404" max="12404" width="17.42578125" style="3" customWidth="1"/>
    <col min="12405" max="12407" width="18.140625" style="3" customWidth="1"/>
    <col min="12408" max="12411" width="11.42578125" style="3"/>
    <col min="12412" max="12412" width="34" style="3" customWidth="1"/>
    <col min="12413" max="12413" width="9.5703125" style="3" customWidth="1"/>
    <col min="12414" max="12414" width="16.7109375" style="3" customWidth="1"/>
    <col min="12415" max="12415" width="55.140625" style="3" customWidth="1"/>
    <col min="12416" max="12416" width="22.5703125" style="3" customWidth="1"/>
    <col min="12417" max="12417" width="23" style="3" customWidth="1"/>
    <col min="12418" max="12418" width="22.85546875" style="3" customWidth="1"/>
    <col min="12419" max="12419" width="23.42578125" style="3" customWidth="1"/>
    <col min="12420" max="12420" width="28.7109375" style="3" customWidth="1"/>
    <col min="12421" max="12421" width="12.7109375" style="3" customWidth="1"/>
    <col min="12422" max="12422" width="11.42578125" style="3"/>
    <col min="12423" max="12423" width="25.28515625" style="3" customWidth="1"/>
    <col min="12424" max="12424" width="15.85546875" style="3" bestFit="1" customWidth="1"/>
    <col min="12425" max="12426" width="18" style="3" bestFit="1" customWidth="1"/>
    <col min="12427" max="12645" width="11.42578125" style="3"/>
    <col min="12646" max="12646" width="15.42578125" style="3" customWidth="1"/>
    <col min="12647" max="12647" width="9.5703125" style="3" customWidth="1"/>
    <col min="12648" max="12648" width="14.42578125" style="3" customWidth="1"/>
    <col min="12649" max="12649" width="49.85546875" style="3" customWidth="1"/>
    <col min="12650" max="12650" width="22.5703125" style="3" customWidth="1"/>
    <col min="12651" max="12651" width="23" style="3" customWidth="1"/>
    <col min="12652" max="12652" width="22.85546875" style="3" customWidth="1"/>
    <col min="12653" max="12653" width="23.42578125" style="3" customWidth="1"/>
    <col min="12654" max="12654" width="22.42578125" style="3" customWidth="1"/>
    <col min="12655" max="12655" width="13.85546875" style="3" customWidth="1"/>
    <col min="12656" max="12656" width="20.7109375" style="3" customWidth="1"/>
    <col min="12657" max="12657" width="18.140625" style="3" customWidth="1"/>
    <col min="12658" max="12658" width="14.85546875" style="3" bestFit="1" customWidth="1"/>
    <col min="12659" max="12659" width="11.42578125" style="3"/>
    <col min="12660" max="12660" width="17.42578125" style="3" customWidth="1"/>
    <col min="12661" max="12663" width="18.140625" style="3" customWidth="1"/>
    <col min="12664" max="12667" width="11.42578125" style="3"/>
    <col min="12668" max="12668" width="34" style="3" customWidth="1"/>
    <col min="12669" max="12669" width="9.5703125" style="3" customWidth="1"/>
    <col min="12670" max="12670" width="16.7109375" style="3" customWidth="1"/>
    <col min="12671" max="12671" width="55.140625" style="3" customWidth="1"/>
    <col min="12672" max="12672" width="22.5703125" style="3" customWidth="1"/>
    <col min="12673" max="12673" width="23" style="3" customWidth="1"/>
    <col min="12674" max="12674" width="22.85546875" style="3" customWidth="1"/>
    <col min="12675" max="12675" width="23.42578125" style="3" customWidth="1"/>
    <col min="12676" max="12676" width="28.7109375" style="3" customWidth="1"/>
    <col min="12677" max="12677" width="12.7109375" style="3" customWidth="1"/>
    <col min="12678" max="12678" width="11.42578125" style="3"/>
    <col min="12679" max="12679" width="25.28515625" style="3" customWidth="1"/>
    <col min="12680" max="12680" width="15.85546875" style="3" bestFit="1" customWidth="1"/>
    <col min="12681" max="12682" width="18" style="3" bestFit="1" customWidth="1"/>
    <col min="12683" max="12901" width="11.42578125" style="3"/>
    <col min="12902" max="12902" width="15.42578125" style="3" customWidth="1"/>
    <col min="12903" max="12903" width="9.5703125" style="3" customWidth="1"/>
    <col min="12904" max="12904" width="14.42578125" style="3" customWidth="1"/>
    <col min="12905" max="12905" width="49.85546875" style="3" customWidth="1"/>
    <col min="12906" max="12906" width="22.5703125" style="3" customWidth="1"/>
    <col min="12907" max="12907" width="23" style="3" customWidth="1"/>
    <col min="12908" max="12908" width="22.85546875" style="3" customWidth="1"/>
    <col min="12909" max="12909" width="23.42578125" style="3" customWidth="1"/>
    <col min="12910" max="12910" width="22.42578125" style="3" customWidth="1"/>
    <col min="12911" max="12911" width="13.85546875" style="3" customWidth="1"/>
    <col min="12912" max="12912" width="20.7109375" style="3" customWidth="1"/>
    <col min="12913" max="12913" width="18.140625" style="3" customWidth="1"/>
    <col min="12914" max="12914" width="14.85546875" style="3" bestFit="1" customWidth="1"/>
    <col min="12915" max="12915" width="11.42578125" style="3"/>
    <col min="12916" max="12916" width="17.42578125" style="3" customWidth="1"/>
    <col min="12917" max="12919" width="18.140625" style="3" customWidth="1"/>
    <col min="12920" max="12923" width="11.42578125" style="3"/>
    <col min="12924" max="12924" width="34" style="3" customWidth="1"/>
    <col min="12925" max="12925" width="9.5703125" style="3" customWidth="1"/>
    <col min="12926" max="12926" width="16.7109375" style="3" customWidth="1"/>
    <col min="12927" max="12927" width="55.140625" style="3" customWidth="1"/>
    <col min="12928" max="12928" width="22.5703125" style="3" customWidth="1"/>
    <col min="12929" max="12929" width="23" style="3" customWidth="1"/>
    <col min="12930" max="12930" width="22.85546875" style="3" customWidth="1"/>
    <col min="12931" max="12931" width="23.42578125" style="3" customWidth="1"/>
    <col min="12932" max="12932" width="28.7109375" style="3" customWidth="1"/>
    <col min="12933" max="12933" width="12.7109375" style="3" customWidth="1"/>
    <col min="12934" max="12934" width="11.42578125" style="3"/>
    <col min="12935" max="12935" width="25.28515625" style="3" customWidth="1"/>
    <col min="12936" max="12936" width="15.85546875" style="3" bestFit="1" customWidth="1"/>
    <col min="12937" max="12938" width="18" style="3" bestFit="1" customWidth="1"/>
    <col min="12939" max="13157" width="11.42578125" style="3"/>
    <col min="13158" max="13158" width="15.42578125" style="3" customWidth="1"/>
    <col min="13159" max="13159" width="9.5703125" style="3" customWidth="1"/>
    <col min="13160" max="13160" width="14.42578125" style="3" customWidth="1"/>
    <col min="13161" max="13161" width="49.85546875" style="3" customWidth="1"/>
    <col min="13162" max="13162" width="22.5703125" style="3" customWidth="1"/>
    <col min="13163" max="13163" width="23" style="3" customWidth="1"/>
    <col min="13164" max="13164" width="22.85546875" style="3" customWidth="1"/>
    <col min="13165" max="13165" width="23.42578125" style="3" customWidth="1"/>
    <col min="13166" max="13166" width="22.42578125" style="3" customWidth="1"/>
    <col min="13167" max="13167" width="13.85546875" style="3" customWidth="1"/>
    <col min="13168" max="13168" width="20.7109375" style="3" customWidth="1"/>
    <col min="13169" max="13169" width="18.140625" style="3" customWidth="1"/>
    <col min="13170" max="13170" width="14.85546875" style="3" bestFit="1" customWidth="1"/>
    <col min="13171" max="13171" width="11.42578125" style="3"/>
    <col min="13172" max="13172" width="17.42578125" style="3" customWidth="1"/>
    <col min="13173" max="13175" width="18.140625" style="3" customWidth="1"/>
    <col min="13176" max="13179" width="11.42578125" style="3"/>
    <col min="13180" max="13180" width="34" style="3" customWidth="1"/>
    <col min="13181" max="13181" width="9.5703125" style="3" customWidth="1"/>
    <col min="13182" max="13182" width="16.7109375" style="3" customWidth="1"/>
    <col min="13183" max="13183" width="55.140625" style="3" customWidth="1"/>
    <col min="13184" max="13184" width="22.5703125" style="3" customWidth="1"/>
    <col min="13185" max="13185" width="23" style="3" customWidth="1"/>
    <col min="13186" max="13186" width="22.85546875" style="3" customWidth="1"/>
    <col min="13187" max="13187" width="23.42578125" style="3" customWidth="1"/>
    <col min="13188" max="13188" width="28.7109375" style="3" customWidth="1"/>
    <col min="13189" max="13189" width="12.7109375" style="3" customWidth="1"/>
    <col min="13190" max="13190" width="11.42578125" style="3"/>
    <col min="13191" max="13191" width="25.28515625" style="3" customWidth="1"/>
    <col min="13192" max="13192" width="15.85546875" style="3" bestFit="1" customWidth="1"/>
    <col min="13193" max="13194" width="18" style="3" bestFit="1" customWidth="1"/>
    <col min="13195" max="13413" width="11.42578125" style="3"/>
    <col min="13414" max="13414" width="15.42578125" style="3" customWidth="1"/>
    <col min="13415" max="13415" width="9.5703125" style="3" customWidth="1"/>
    <col min="13416" max="13416" width="14.42578125" style="3" customWidth="1"/>
    <col min="13417" max="13417" width="49.85546875" style="3" customWidth="1"/>
    <col min="13418" max="13418" width="22.5703125" style="3" customWidth="1"/>
    <col min="13419" max="13419" width="23" style="3" customWidth="1"/>
    <col min="13420" max="13420" width="22.85546875" style="3" customWidth="1"/>
    <col min="13421" max="13421" width="23.42578125" style="3" customWidth="1"/>
    <col min="13422" max="13422" width="22.42578125" style="3" customWidth="1"/>
    <col min="13423" max="13423" width="13.85546875" style="3" customWidth="1"/>
    <col min="13424" max="13424" width="20.7109375" style="3" customWidth="1"/>
    <col min="13425" max="13425" width="18.140625" style="3" customWidth="1"/>
    <col min="13426" max="13426" width="14.85546875" style="3" bestFit="1" customWidth="1"/>
    <col min="13427" max="13427" width="11.42578125" style="3"/>
    <col min="13428" max="13428" width="17.42578125" style="3" customWidth="1"/>
    <col min="13429" max="13431" width="18.140625" style="3" customWidth="1"/>
    <col min="13432" max="13435" width="11.42578125" style="3"/>
    <col min="13436" max="13436" width="34" style="3" customWidth="1"/>
    <col min="13437" max="13437" width="9.5703125" style="3" customWidth="1"/>
    <col min="13438" max="13438" width="16.7109375" style="3" customWidth="1"/>
    <col min="13439" max="13439" width="55.140625" style="3" customWidth="1"/>
    <col min="13440" max="13440" width="22.5703125" style="3" customWidth="1"/>
    <col min="13441" max="13441" width="23" style="3" customWidth="1"/>
    <col min="13442" max="13442" width="22.85546875" style="3" customWidth="1"/>
    <col min="13443" max="13443" width="23.42578125" style="3" customWidth="1"/>
    <col min="13444" max="13444" width="28.7109375" style="3" customWidth="1"/>
    <col min="13445" max="13445" width="12.7109375" style="3" customWidth="1"/>
    <col min="13446" max="13446" width="11.42578125" style="3"/>
    <col min="13447" max="13447" width="25.28515625" style="3" customWidth="1"/>
    <col min="13448" max="13448" width="15.85546875" style="3" bestFit="1" customWidth="1"/>
    <col min="13449" max="13450" width="18" style="3" bestFit="1" customWidth="1"/>
    <col min="13451" max="13669" width="11.42578125" style="3"/>
    <col min="13670" max="13670" width="15.42578125" style="3" customWidth="1"/>
    <col min="13671" max="13671" width="9.5703125" style="3" customWidth="1"/>
    <col min="13672" max="13672" width="14.42578125" style="3" customWidth="1"/>
    <col min="13673" max="13673" width="49.85546875" style="3" customWidth="1"/>
    <col min="13674" max="13674" width="22.5703125" style="3" customWidth="1"/>
    <col min="13675" max="13675" width="23" style="3" customWidth="1"/>
    <col min="13676" max="13676" width="22.85546875" style="3" customWidth="1"/>
    <col min="13677" max="13677" width="23.42578125" style="3" customWidth="1"/>
    <col min="13678" max="13678" width="22.42578125" style="3" customWidth="1"/>
    <col min="13679" max="13679" width="13.85546875" style="3" customWidth="1"/>
    <col min="13680" max="13680" width="20.7109375" style="3" customWidth="1"/>
    <col min="13681" max="13681" width="18.140625" style="3" customWidth="1"/>
    <col min="13682" max="13682" width="14.85546875" style="3" bestFit="1" customWidth="1"/>
    <col min="13683" max="13683" width="11.42578125" style="3"/>
    <col min="13684" max="13684" width="17.42578125" style="3" customWidth="1"/>
    <col min="13685" max="13687" width="18.140625" style="3" customWidth="1"/>
    <col min="13688" max="13691" width="11.42578125" style="3"/>
    <col min="13692" max="13692" width="34" style="3" customWidth="1"/>
    <col min="13693" max="13693" width="9.5703125" style="3" customWidth="1"/>
    <col min="13694" max="13694" width="16.7109375" style="3" customWidth="1"/>
    <col min="13695" max="13695" width="55.140625" style="3" customWidth="1"/>
    <col min="13696" max="13696" width="22.5703125" style="3" customWidth="1"/>
    <col min="13697" max="13697" width="23" style="3" customWidth="1"/>
    <col min="13698" max="13698" width="22.85546875" style="3" customWidth="1"/>
    <col min="13699" max="13699" width="23.42578125" style="3" customWidth="1"/>
    <col min="13700" max="13700" width="28.7109375" style="3" customWidth="1"/>
    <col min="13701" max="13701" width="12.7109375" style="3" customWidth="1"/>
    <col min="13702" max="13702" width="11.42578125" style="3"/>
    <col min="13703" max="13703" width="25.28515625" style="3" customWidth="1"/>
    <col min="13704" max="13704" width="15.85546875" style="3" bestFit="1" customWidth="1"/>
    <col min="13705" max="13706" width="18" style="3" bestFit="1" customWidth="1"/>
    <col min="13707" max="13925" width="11.42578125" style="3"/>
    <col min="13926" max="13926" width="15.42578125" style="3" customWidth="1"/>
    <col min="13927" max="13927" width="9.5703125" style="3" customWidth="1"/>
    <col min="13928" max="13928" width="14.42578125" style="3" customWidth="1"/>
    <col min="13929" max="13929" width="49.85546875" style="3" customWidth="1"/>
    <col min="13930" max="13930" width="22.5703125" style="3" customWidth="1"/>
    <col min="13931" max="13931" width="23" style="3" customWidth="1"/>
    <col min="13932" max="13932" width="22.85546875" style="3" customWidth="1"/>
    <col min="13933" max="13933" width="23.42578125" style="3" customWidth="1"/>
    <col min="13934" max="13934" width="22.42578125" style="3" customWidth="1"/>
    <col min="13935" max="13935" width="13.85546875" style="3" customWidth="1"/>
    <col min="13936" max="13936" width="20.7109375" style="3" customWidth="1"/>
    <col min="13937" max="13937" width="18.140625" style="3" customWidth="1"/>
    <col min="13938" max="13938" width="14.85546875" style="3" bestFit="1" customWidth="1"/>
    <col min="13939" max="13939" width="11.42578125" style="3"/>
    <col min="13940" max="13940" width="17.42578125" style="3" customWidth="1"/>
    <col min="13941" max="13943" width="18.140625" style="3" customWidth="1"/>
    <col min="13944" max="13947" width="11.42578125" style="3"/>
    <col min="13948" max="13948" width="34" style="3" customWidth="1"/>
    <col min="13949" max="13949" width="9.5703125" style="3" customWidth="1"/>
    <col min="13950" max="13950" width="16.7109375" style="3" customWidth="1"/>
    <col min="13951" max="13951" width="55.140625" style="3" customWidth="1"/>
    <col min="13952" max="13952" width="22.5703125" style="3" customWidth="1"/>
    <col min="13953" max="13953" width="23" style="3" customWidth="1"/>
    <col min="13954" max="13954" width="22.85546875" style="3" customWidth="1"/>
    <col min="13955" max="13955" width="23.42578125" style="3" customWidth="1"/>
    <col min="13956" max="13956" width="28.7109375" style="3" customWidth="1"/>
    <col min="13957" max="13957" width="12.7109375" style="3" customWidth="1"/>
    <col min="13958" max="13958" width="11.42578125" style="3"/>
    <col min="13959" max="13959" width="25.28515625" style="3" customWidth="1"/>
    <col min="13960" max="13960" width="15.85546875" style="3" bestFit="1" customWidth="1"/>
    <col min="13961" max="13962" width="18" style="3" bestFit="1" customWidth="1"/>
    <col min="13963" max="14181" width="11.42578125" style="3"/>
    <col min="14182" max="14182" width="15.42578125" style="3" customWidth="1"/>
    <col min="14183" max="14183" width="9.5703125" style="3" customWidth="1"/>
    <col min="14184" max="14184" width="14.42578125" style="3" customWidth="1"/>
    <col min="14185" max="14185" width="49.85546875" style="3" customWidth="1"/>
    <col min="14186" max="14186" width="22.5703125" style="3" customWidth="1"/>
    <col min="14187" max="14187" width="23" style="3" customWidth="1"/>
    <col min="14188" max="14188" width="22.85546875" style="3" customWidth="1"/>
    <col min="14189" max="14189" width="23.42578125" style="3" customWidth="1"/>
    <col min="14190" max="14190" width="22.42578125" style="3" customWidth="1"/>
    <col min="14191" max="14191" width="13.85546875" style="3" customWidth="1"/>
    <col min="14192" max="14192" width="20.7109375" style="3" customWidth="1"/>
    <col min="14193" max="14193" width="18.140625" style="3" customWidth="1"/>
    <col min="14194" max="14194" width="14.85546875" style="3" bestFit="1" customWidth="1"/>
    <col min="14195" max="14195" width="11.42578125" style="3"/>
    <col min="14196" max="14196" width="17.42578125" style="3" customWidth="1"/>
    <col min="14197" max="14199" width="18.140625" style="3" customWidth="1"/>
    <col min="14200" max="14203" width="11.42578125" style="3"/>
    <col min="14204" max="14204" width="34" style="3" customWidth="1"/>
    <col min="14205" max="14205" width="9.5703125" style="3" customWidth="1"/>
    <col min="14206" max="14206" width="16.7109375" style="3" customWidth="1"/>
    <col min="14207" max="14207" width="55.140625" style="3" customWidth="1"/>
    <col min="14208" max="14208" width="22.5703125" style="3" customWidth="1"/>
    <col min="14209" max="14209" width="23" style="3" customWidth="1"/>
    <col min="14210" max="14210" width="22.85546875" style="3" customWidth="1"/>
    <col min="14211" max="14211" width="23.42578125" style="3" customWidth="1"/>
    <col min="14212" max="14212" width="28.7109375" style="3" customWidth="1"/>
    <col min="14213" max="14213" width="12.7109375" style="3" customWidth="1"/>
    <col min="14214" max="14214" width="11.42578125" style="3"/>
    <col min="14215" max="14215" width="25.28515625" style="3" customWidth="1"/>
    <col min="14216" max="14216" width="15.85546875" style="3" bestFit="1" customWidth="1"/>
    <col min="14217" max="14218" width="18" style="3" bestFit="1" customWidth="1"/>
    <col min="14219" max="14437" width="11.42578125" style="3"/>
    <col min="14438" max="14438" width="15.42578125" style="3" customWidth="1"/>
    <col min="14439" max="14439" width="9.5703125" style="3" customWidth="1"/>
    <col min="14440" max="14440" width="14.42578125" style="3" customWidth="1"/>
    <col min="14441" max="14441" width="49.85546875" style="3" customWidth="1"/>
    <col min="14442" max="14442" width="22.5703125" style="3" customWidth="1"/>
    <col min="14443" max="14443" width="23" style="3" customWidth="1"/>
    <col min="14444" max="14444" width="22.85546875" style="3" customWidth="1"/>
    <col min="14445" max="14445" width="23.42578125" style="3" customWidth="1"/>
    <col min="14446" max="14446" width="22.42578125" style="3" customWidth="1"/>
    <col min="14447" max="14447" width="13.85546875" style="3" customWidth="1"/>
    <col min="14448" max="14448" width="20.7109375" style="3" customWidth="1"/>
    <col min="14449" max="14449" width="18.140625" style="3" customWidth="1"/>
    <col min="14450" max="14450" width="14.85546875" style="3" bestFit="1" customWidth="1"/>
    <col min="14451" max="14451" width="11.42578125" style="3"/>
    <col min="14452" max="14452" width="17.42578125" style="3" customWidth="1"/>
    <col min="14453" max="14455" width="18.140625" style="3" customWidth="1"/>
    <col min="14456" max="14459" width="11.42578125" style="3"/>
    <col min="14460" max="14460" width="34" style="3" customWidth="1"/>
    <col min="14461" max="14461" width="9.5703125" style="3" customWidth="1"/>
    <col min="14462" max="14462" width="16.7109375" style="3" customWidth="1"/>
    <col min="14463" max="14463" width="55.140625" style="3" customWidth="1"/>
    <col min="14464" max="14464" width="22.5703125" style="3" customWidth="1"/>
    <col min="14465" max="14465" width="23" style="3" customWidth="1"/>
    <col min="14466" max="14466" width="22.85546875" style="3" customWidth="1"/>
    <col min="14467" max="14467" width="23.42578125" style="3" customWidth="1"/>
    <col min="14468" max="14468" width="28.7109375" style="3" customWidth="1"/>
    <col min="14469" max="14469" width="12.7109375" style="3" customWidth="1"/>
    <col min="14470" max="14470" width="11.42578125" style="3"/>
    <col min="14471" max="14471" width="25.28515625" style="3" customWidth="1"/>
    <col min="14472" max="14472" width="15.85546875" style="3" bestFit="1" customWidth="1"/>
    <col min="14473" max="14474" width="18" style="3" bestFit="1" customWidth="1"/>
    <col min="14475" max="14693" width="11.42578125" style="3"/>
    <col min="14694" max="14694" width="15.42578125" style="3" customWidth="1"/>
    <col min="14695" max="14695" width="9.5703125" style="3" customWidth="1"/>
    <col min="14696" max="14696" width="14.42578125" style="3" customWidth="1"/>
    <col min="14697" max="14697" width="49.85546875" style="3" customWidth="1"/>
    <col min="14698" max="14698" width="22.5703125" style="3" customWidth="1"/>
    <col min="14699" max="14699" width="23" style="3" customWidth="1"/>
    <col min="14700" max="14700" width="22.85546875" style="3" customWidth="1"/>
    <col min="14701" max="14701" width="23.42578125" style="3" customWidth="1"/>
    <col min="14702" max="14702" width="22.42578125" style="3" customWidth="1"/>
    <col min="14703" max="14703" width="13.85546875" style="3" customWidth="1"/>
    <col min="14704" max="14704" width="20.7109375" style="3" customWidth="1"/>
    <col min="14705" max="14705" width="18.140625" style="3" customWidth="1"/>
    <col min="14706" max="14706" width="14.85546875" style="3" bestFit="1" customWidth="1"/>
    <col min="14707" max="14707" width="11.42578125" style="3"/>
    <col min="14708" max="14708" width="17.42578125" style="3" customWidth="1"/>
    <col min="14709" max="14711" width="18.140625" style="3" customWidth="1"/>
    <col min="14712" max="14715" width="11.42578125" style="3"/>
    <col min="14716" max="14716" width="34" style="3" customWidth="1"/>
    <col min="14717" max="14717" width="9.5703125" style="3" customWidth="1"/>
    <col min="14718" max="14718" width="16.7109375" style="3" customWidth="1"/>
    <col min="14719" max="14719" width="55.140625" style="3" customWidth="1"/>
    <col min="14720" max="14720" width="22.5703125" style="3" customWidth="1"/>
    <col min="14721" max="14721" width="23" style="3" customWidth="1"/>
    <col min="14722" max="14722" width="22.85546875" style="3" customWidth="1"/>
    <col min="14723" max="14723" width="23.42578125" style="3" customWidth="1"/>
    <col min="14724" max="14724" width="28.7109375" style="3" customWidth="1"/>
    <col min="14725" max="14725" width="12.7109375" style="3" customWidth="1"/>
    <col min="14726" max="14726" width="11.42578125" style="3"/>
    <col min="14727" max="14727" width="25.28515625" style="3" customWidth="1"/>
    <col min="14728" max="14728" width="15.85546875" style="3" bestFit="1" customWidth="1"/>
    <col min="14729" max="14730" width="18" style="3" bestFit="1" customWidth="1"/>
    <col min="14731" max="14949" width="11.42578125" style="3"/>
    <col min="14950" max="14950" width="15.42578125" style="3" customWidth="1"/>
    <col min="14951" max="14951" width="9.5703125" style="3" customWidth="1"/>
    <col min="14952" max="14952" width="14.42578125" style="3" customWidth="1"/>
    <col min="14953" max="14953" width="49.85546875" style="3" customWidth="1"/>
    <col min="14954" max="14954" width="22.5703125" style="3" customWidth="1"/>
    <col min="14955" max="14955" width="23" style="3" customWidth="1"/>
    <col min="14956" max="14956" width="22.85546875" style="3" customWidth="1"/>
    <col min="14957" max="14957" width="23.42578125" style="3" customWidth="1"/>
    <col min="14958" max="14958" width="22.42578125" style="3" customWidth="1"/>
    <col min="14959" max="14959" width="13.85546875" style="3" customWidth="1"/>
    <col min="14960" max="14960" width="20.7109375" style="3" customWidth="1"/>
    <col min="14961" max="14961" width="18.140625" style="3" customWidth="1"/>
    <col min="14962" max="14962" width="14.85546875" style="3" bestFit="1" customWidth="1"/>
    <col min="14963" max="14963" width="11.42578125" style="3"/>
    <col min="14964" max="14964" width="17.42578125" style="3" customWidth="1"/>
    <col min="14965" max="14967" width="18.140625" style="3" customWidth="1"/>
    <col min="14968" max="14971" width="11.42578125" style="3"/>
    <col min="14972" max="14972" width="34" style="3" customWidth="1"/>
    <col min="14973" max="14973" width="9.5703125" style="3" customWidth="1"/>
    <col min="14974" max="14974" width="16.7109375" style="3" customWidth="1"/>
    <col min="14975" max="14975" width="55.140625" style="3" customWidth="1"/>
    <col min="14976" max="14976" width="22.5703125" style="3" customWidth="1"/>
    <col min="14977" max="14977" width="23" style="3" customWidth="1"/>
    <col min="14978" max="14978" width="22.85546875" style="3" customWidth="1"/>
    <col min="14979" max="14979" width="23.42578125" style="3" customWidth="1"/>
    <col min="14980" max="14980" width="28.7109375" style="3" customWidth="1"/>
    <col min="14981" max="14981" width="12.7109375" style="3" customWidth="1"/>
    <col min="14982" max="14982" width="11.42578125" style="3"/>
    <col min="14983" max="14983" width="25.28515625" style="3" customWidth="1"/>
    <col min="14984" max="14984" width="15.85546875" style="3" bestFit="1" customWidth="1"/>
    <col min="14985" max="14986" width="18" style="3" bestFit="1" customWidth="1"/>
    <col min="14987" max="15205" width="11.42578125" style="3"/>
    <col min="15206" max="15206" width="15.42578125" style="3" customWidth="1"/>
    <col min="15207" max="15207" width="9.5703125" style="3" customWidth="1"/>
    <col min="15208" max="15208" width="14.42578125" style="3" customWidth="1"/>
    <col min="15209" max="15209" width="49.85546875" style="3" customWidth="1"/>
    <col min="15210" max="15210" width="22.5703125" style="3" customWidth="1"/>
    <col min="15211" max="15211" width="23" style="3" customWidth="1"/>
    <col min="15212" max="15212" width="22.85546875" style="3" customWidth="1"/>
    <col min="15213" max="15213" width="23.42578125" style="3" customWidth="1"/>
    <col min="15214" max="15214" width="22.42578125" style="3" customWidth="1"/>
    <col min="15215" max="15215" width="13.85546875" style="3" customWidth="1"/>
    <col min="15216" max="15216" width="20.7109375" style="3" customWidth="1"/>
    <col min="15217" max="15217" width="18.140625" style="3" customWidth="1"/>
    <col min="15218" max="15218" width="14.85546875" style="3" bestFit="1" customWidth="1"/>
    <col min="15219" max="15219" width="11.42578125" style="3"/>
    <col min="15220" max="15220" width="17.42578125" style="3" customWidth="1"/>
    <col min="15221" max="15223" width="18.140625" style="3" customWidth="1"/>
    <col min="15224" max="15227" width="11.42578125" style="3"/>
    <col min="15228" max="15228" width="34" style="3" customWidth="1"/>
    <col min="15229" max="15229" width="9.5703125" style="3" customWidth="1"/>
    <col min="15230" max="15230" width="16.7109375" style="3" customWidth="1"/>
    <col min="15231" max="15231" width="55.140625" style="3" customWidth="1"/>
    <col min="15232" max="15232" width="22.5703125" style="3" customWidth="1"/>
    <col min="15233" max="15233" width="23" style="3" customWidth="1"/>
    <col min="15234" max="15234" width="22.85546875" style="3" customWidth="1"/>
    <col min="15235" max="15235" width="23.42578125" style="3" customWidth="1"/>
    <col min="15236" max="15236" width="28.7109375" style="3" customWidth="1"/>
    <col min="15237" max="15237" width="12.7109375" style="3" customWidth="1"/>
    <col min="15238" max="15238" width="11.42578125" style="3"/>
    <col min="15239" max="15239" width="25.28515625" style="3" customWidth="1"/>
    <col min="15240" max="15240" width="15.85546875" style="3" bestFit="1" customWidth="1"/>
    <col min="15241" max="15242" width="18" style="3" bestFit="1" customWidth="1"/>
    <col min="15243" max="15461" width="11.42578125" style="3"/>
    <col min="15462" max="15462" width="15.42578125" style="3" customWidth="1"/>
    <col min="15463" max="15463" width="9.5703125" style="3" customWidth="1"/>
    <col min="15464" max="15464" width="14.42578125" style="3" customWidth="1"/>
    <col min="15465" max="15465" width="49.85546875" style="3" customWidth="1"/>
    <col min="15466" max="15466" width="22.5703125" style="3" customWidth="1"/>
    <col min="15467" max="15467" width="23" style="3" customWidth="1"/>
    <col min="15468" max="15468" width="22.85546875" style="3" customWidth="1"/>
    <col min="15469" max="15469" width="23.42578125" style="3" customWidth="1"/>
    <col min="15470" max="15470" width="22.42578125" style="3" customWidth="1"/>
    <col min="15471" max="15471" width="13.85546875" style="3" customWidth="1"/>
    <col min="15472" max="15472" width="20.7109375" style="3" customWidth="1"/>
    <col min="15473" max="15473" width="18.140625" style="3" customWidth="1"/>
    <col min="15474" max="15474" width="14.85546875" style="3" bestFit="1" customWidth="1"/>
    <col min="15475" max="15475" width="11.42578125" style="3"/>
    <col min="15476" max="15476" width="17.42578125" style="3" customWidth="1"/>
    <col min="15477" max="15479" width="18.140625" style="3" customWidth="1"/>
    <col min="15480" max="15483" width="11.42578125" style="3"/>
    <col min="15484" max="15484" width="34" style="3" customWidth="1"/>
    <col min="15485" max="15485" width="9.5703125" style="3" customWidth="1"/>
    <col min="15486" max="15486" width="16.7109375" style="3" customWidth="1"/>
    <col min="15487" max="15487" width="55.140625" style="3" customWidth="1"/>
    <col min="15488" max="15488" width="22.5703125" style="3" customWidth="1"/>
    <col min="15489" max="15489" width="23" style="3" customWidth="1"/>
    <col min="15490" max="15490" width="22.85546875" style="3" customWidth="1"/>
    <col min="15491" max="15491" width="23.42578125" style="3" customWidth="1"/>
    <col min="15492" max="15492" width="28.7109375" style="3" customWidth="1"/>
    <col min="15493" max="15493" width="12.7109375" style="3" customWidth="1"/>
    <col min="15494" max="15494" width="11.42578125" style="3"/>
    <col min="15495" max="15495" width="25.28515625" style="3" customWidth="1"/>
    <col min="15496" max="15496" width="15.85546875" style="3" bestFit="1" customWidth="1"/>
    <col min="15497" max="15498" width="18" style="3" bestFit="1" customWidth="1"/>
    <col min="15499" max="15717" width="11.42578125" style="3"/>
    <col min="15718" max="15718" width="15.42578125" style="3" customWidth="1"/>
    <col min="15719" max="15719" width="9.5703125" style="3" customWidth="1"/>
    <col min="15720" max="15720" width="14.42578125" style="3" customWidth="1"/>
    <col min="15721" max="15721" width="49.85546875" style="3" customWidth="1"/>
    <col min="15722" max="15722" width="22.5703125" style="3" customWidth="1"/>
    <col min="15723" max="15723" width="23" style="3" customWidth="1"/>
    <col min="15724" max="15724" width="22.85546875" style="3" customWidth="1"/>
    <col min="15725" max="15725" width="23.42578125" style="3" customWidth="1"/>
    <col min="15726" max="15726" width="22.42578125" style="3" customWidth="1"/>
    <col min="15727" max="15727" width="13.85546875" style="3" customWidth="1"/>
    <col min="15728" max="15728" width="20.7109375" style="3" customWidth="1"/>
    <col min="15729" max="15729" width="18.140625" style="3" customWidth="1"/>
    <col min="15730" max="15730" width="14.85546875" style="3" bestFit="1" customWidth="1"/>
    <col min="15731" max="15731" width="11.42578125" style="3"/>
    <col min="15732" max="15732" width="17.42578125" style="3" customWidth="1"/>
    <col min="15733" max="15735" width="18.140625" style="3" customWidth="1"/>
    <col min="15736" max="15739" width="11.42578125" style="3"/>
    <col min="15740" max="15740" width="34" style="3" customWidth="1"/>
    <col min="15741" max="15741" width="9.5703125" style="3" customWidth="1"/>
    <col min="15742" max="15742" width="16.7109375" style="3" customWidth="1"/>
    <col min="15743" max="15743" width="55.140625" style="3" customWidth="1"/>
    <col min="15744" max="15744" width="22.5703125" style="3" customWidth="1"/>
    <col min="15745" max="15745" width="23" style="3" customWidth="1"/>
    <col min="15746" max="15746" width="22.85546875" style="3" customWidth="1"/>
    <col min="15747" max="15747" width="23.42578125" style="3" customWidth="1"/>
    <col min="15748" max="15748" width="28.7109375" style="3" customWidth="1"/>
    <col min="15749" max="15749" width="12.7109375" style="3" customWidth="1"/>
    <col min="15750" max="15750" width="11.42578125" style="3"/>
    <col min="15751" max="15751" width="25.28515625" style="3" customWidth="1"/>
    <col min="15752" max="15752" width="15.85546875" style="3" bestFit="1" customWidth="1"/>
    <col min="15753" max="15754" width="18" style="3" bestFit="1" customWidth="1"/>
    <col min="15755" max="15973" width="11.42578125" style="3"/>
    <col min="15974" max="15974" width="15.42578125" style="3" customWidth="1"/>
    <col min="15975" max="15975" width="9.5703125" style="3" customWidth="1"/>
    <col min="15976" max="15976" width="14.42578125" style="3" customWidth="1"/>
    <col min="15977" max="15977" width="49.85546875" style="3" customWidth="1"/>
    <col min="15978" max="15978" width="22.5703125" style="3" customWidth="1"/>
    <col min="15979" max="15979" width="23" style="3" customWidth="1"/>
    <col min="15980" max="15980" width="22.85546875" style="3" customWidth="1"/>
    <col min="15981" max="15981" width="23.42578125" style="3" customWidth="1"/>
    <col min="15982" max="15982" width="22.42578125" style="3" customWidth="1"/>
    <col min="15983" max="15983" width="13.85546875" style="3" customWidth="1"/>
    <col min="15984" max="15984" width="20.7109375" style="3" customWidth="1"/>
    <col min="15985" max="15985" width="18.140625" style="3" customWidth="1"/>
    <col min="15986" max="15986" width="14.85546875" style="3" bestFit="1" customWidth="1"/>
    <col min="15987" max="15987" width="11.42578125" style="3"/>
    <col min="15988" max="15988" width="17.42578125" style="3" customWidth="1"/>
    <col min="15989" max="15991" width="18.140625" style="3" customWidth="1"/>
    <col min="15992" max="15995" width="11.42578125" style="3"/>
    <col min="15996" max="15996" width="34" style="3" customWidth="1"/>
    <col min="15997" max="15997" width="9.5703125" style="3" customWidth="1"/>
    <col min="15998" max="15998" width="16.7109375" style="3" customWidth="1"/>
    <col min="15999" max="15999" width="55.140625" style="3" customWidth="1"/>
    <col min="16000" max="16000" width="22.5703125" style="3" customWidth="1"/>
    <col min="16001" max="16001" width="23" style="3" customWidth="1"/>
    <col min="16002" max="16002" width="22.85546875" style="3" customWidth="1"/>
    <col min="16003" max="16003" width="23.42578125" style="3" customWidth="1"/>
    <col min="16004" max="16004" width="28.7109375" style="3" customWidth="1"/>
    <col min="16005" max="16005" width="12.7109375" style="3" customWidth="1"/>
    <col min="16006" max="16006" width="11.42578125" style="3"/>
    <col min="16007" max="16007" width="25.28515625" style="3" customWidth="1"/>
    <col min="16008" max="16008" width="15.85546875" style="3" bestFit="1" customWidth="1"/>
    <col min="16009" max="16010" width="18" style="3" bestFit="1" customWidth="1"/>
    <col min="16011" max="16229" width="11.42578125" style="3"/>
    <col min="16230" max="16230" width="15.42578125" style="3" customWidth="1"/>
    <col min="16231" max="16231" width="9.5703125" style="3" customWidth="1"/>
    <col min="16232" max="16232" width="14.42578125" style="3" customWidth="1"/>
    <col min="16233" max="16233" width="49.85546875" style="3" customWidth="1"/>
    <col min="16234" max="16234" width="22.5703125" style="3" customWidth="1"/>
    <col min="16235" max="16235" width="23" style="3" customWidth="1"/>
    <col min="16236" max="16236" width="22.85546875" style="3" customWidth="1"/>
    <col min="16237" max="16237" width="23.42578125" style="3" customWidth="1"/>
    <col min="16238" max="16238" width="22.42578125" style="3" customWidth="1"/>
    <col min="16239" max="16239" width="13.85546875" style="3" customWidth="1"/>
    <col min="16240" max="16240" width="20.7109375" style="3" customWidth="1"/>
    <col min="16241" max="16241" width="18.140625" style="3" customWidth="1"/>
    <col min="16242" max="16242" width="14.85546875" style="3" bestFit="1" customWidth="1"/>
    <col min="16243" max="16243" width="11.42578125" style="3"/>
    <col min="16244" max="16244" width="17.42578125" style="3" customWidth="1"/>
    <col min="16245" max="16247" width="18.140625" style="3" customWidth="1"/>
    <col min="16248" max="16384" width="11.42578125" style="3"/>
  </cols>
  <sheetData>
    <row r="1" spans="1:30" s="1" customFormat="1" ht="23.25" x14ac:dyDescent="0.25">
      <c r="A1" s="292" t="s">
        <v>0</v>
      </c>
      <c r="B1" s="292"/>
      <c r="C1" s="292"/>
      <c r="D1" s="292"/>
      <c r="E1" s="292"/>
      <c r="F1" s="292"/>
      <c r="G1" s="292"/>
      <c r="H1" s="292"/>
      <c r="I1" s="292"/>
      <c r="J1" s="292"/>
      <c r="K1" s="292"/>
      <c r="L1" s="292"/>
      <c r="M1" s="292"/>
      <c r="N1" s="292"/>
      <c r="O1" s="292"/>
      <c r="P1" s="292"/>
      <c r="Q1" s="292"/>
      <c r="R1" s="292"/>
      <c r="S1" s="292"/>
      <c r="T1" s="292"/>
      <c r="U1" s="292"/>
      <c r="V1" s="292"/>
      <c r="W1" s="292"/>
      <c r="X1" s="292"/>
      <c r="Y1" s="292"/>
      <c r="Z1" s="292"/>
      <c r="AA1" s="292"/>
      <c r="AB1" s="292"/>
    </row>
    <row r="2" spans="1:30" s="1" customFormat="1" ht="24.95" customHeight="1" x14ac:dyDescent="0.25">
      <c r="A2" s="293" t="s">
        <v>1</v>
      </c>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row>
    <row r="3" spans="1:30" ht="24.95" customHeight="1" x14ac:dyDescent="0.25">
      <c r="A3" s="294" t="s">
        <v>2</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row>
    <row r="4" spans="1:30" ht="15.75" customHeight="1" thickBot="1" x14ac:dyDescent="0.3">
      <c r="A4" s="4"/>
      <c r="E4" s="6"/>
      <c r="F4" s="7"/>
      <c r="I4" s="7"/>
      <c r="J4" s="7"/>
      <c r="K4" s="7"/>
      <c r="L4" s="7"/>
      <c r="M4" s="9"/>
      <c r="N4" s="10"/>
      <c r="O4" s="11"/>
      <c r="P4" s="11"/>
      <c r="Q4" s="4" t="s">
        <v>3</v>
      </c>
      <c r="R4" s="12"/>
      <c r="S4" s="13" t="s">
        <v>4</v>
      </c>
      <c r="T4" s="14" t="s">
        <v>5</v>
      </c>
      <c r="U4" s="15"/>
      <c r="W4" s="14"/>
      <c r="X4" s="17"/>
      <c r="Y4" s="17"/>
      <c r="Z4" s="17"/>
      <c r="AA4" s="17"/>
      <c r="AB4" s="17"/>
    </row>
    <row r="5" spans="1:30" ht="29.25" customHeight="1" x14ac:dyDescent="0.25">
      <c r="A5" s="295" t="s">
        <v>6</v>
      </c>
      <c r="B5" s="297" t="s">
        <v>7</v>
      </c>
      <c r="C5" s="297" t="s">
        <v>8</v>
      </c>
      <c r="D5" s="297" t="s">
        <v>9</v>
      </c>
      <c r="E5" s="297" t="s">
        <v>10</v>
      </c>
      <c r="F5" s="297" t="s">
        <v>11</v>
      </c>
      <c r="G5" s="297" t="s">
        <v>12</v>
      </c>
      <c r="H5" s="297"/>
      <c r="I5" s="297"/>
      <c r="J5" s="297"/>
      <c r="K5" s="297"/>
      <c r="L5" s="288" t="s">
        <v>13</v>
      </c>
      <c r="M5" s="290" t="s">
        <v>14</v>
      </c>
      <c r="N5" s="290" t="s">
        <v>15</v>
      </c>
      <c r="O5" s="286" t="s">
        <v>16</v>
      </c>
      <c r="P5" s="286" t="s">
        <v>17</v>
      </c>
      <c r="Q5" s="286" t="s">
        <v>18</v>
      </c>
      <c r="R5" s="286" t="s">
        <v>19</v>
      </c>
      <c r="S5" s="286" t="s">
        <v>20</v>
      </c>
      <c r="T5" s="286" t="s">
        <v>21</v>
      </c>
      <c r="U5" s="286" t="s">
        <v>22</v>
      </c>
      <c r="V5" s="286" t="s">
        <v>23</v>
      </c>
      <c r="W5" s="286" t="s">
        <v>24</v>
      </c>
      <c r="X5" s="299" t="s">
        <v>25</v>
      </c>
      <c r="Y5" s="299"/>
      <c r="Z5" s="299"/>
      <c r="AA5" s="299"/>
      <c r="AB5" s="300"/>
    </row>
    <row r="6" spans="1:30" ht="84.75" customHeight="1" thickBot="1" x14ac:dyDescent="0.3">
      <c r="A6" s="296"/>
      <c r="B6" s="298"/>
      <c r="C6" s="298"/>
      <c r="D6" s="298"/>
      <c r="E6" s="298"/>
      <c r="F6" s="298"/>
      <c r="G6" s="18" t="s">
        <v>26</v>
      </c>
      <c r="H6" s="18" t="s">
        <v>27</v>
      </c>
      <c r="I6" s="18" t="s">
        <v>28</v>
      </c>
      <c r="J6" s="18" t="s">
        <v>29</v>
      </c>
      <c r="K6" s="18" t="s">
        <v>30</v>
      </c>
      <c r="L6" s="289"/>
      <c r="M6" s="291"/>
      <c r="N6" s="291"/>
      <c r="O6" s="287"/>
      <c r="P6" s="287"/>
      <c r="Q6" s="287"/>
      <c r="R6" s="287"/>
      <c r="S6" s="287"/>
      <c r="T6" s="287"/>
      <c r="U6" s="287"/>
      <c r="V6" s="287"/>
      <c r="W6" s="287"/>
      <c r="X6" s="19" t="s">
        <v>31</v>
      </c>
      <c r="Y6" s="19" t="s">
        <v>32</v>
      </c>
      <c r="Z6" s="19" t="s">
        <v>33</v>
      </c>
      <c r="AA6" s="19" t="s">
        <v>34</v>
      </c>
      <c r="AB6" s="20" t="s">
        <v>35</v>
      </c>
    </row>
    <row r="7" spans="1:30" s="4" customFormat="1" ht="28.5" customHeight="1" thickBot="1" x14ac:dyDescent="0.3">
      <c r="A7" s="21" t="s">
        <v>36</v>
      </c>
      <c r="B7" s="22" t="s">
        <v>37</v>
      </c>
      <c r="C7" s="22">
        <v>10</v>
      </c>
      <c r="D7" s="22" t="s">
        <v>38</v>
      </c>
      <c r="E7" s="23" t="s">
        <v>39</v>
      </c>
      <c r="F7" s="24">
        <f>+F98</f>
        <v>10073090054</v>
      </c>
      <c r="G7" s="24">
        <f>+G98</f>
        <v>0</v>
      </c>
      <c r="H7" s="24">
        <f>+H98</f>
        <v>0</v>
      </c>
      <c r="I7" s="24">
        <f>+I98</f>
        <v>0</v>
      </c>
      <c r="J7" s="24">
        <f>+J98</f>
        <v>0</v>
      </c>
      <c r="K7" s="24">
        <f t="shared" ref="K7:K43" si="0">+G7-H7+I7-J7</f>
        <v>0</v>
      </c>
      <c r="L7" s="24">
        <f>+F7+K7</f>
        <v>10073090054</v>
      </c>
      <c r="M7" s="25">
        <f t="shared" ref="M7:M14" si="1">L7/$L$295</f>
        <v>1.2763735162215533E-3</v>
      </c>
      <c r="N7" s="24">
        <f t="shared" ref="N7:W7" si="2">+N98</f>
        <v>0</v>
      </c>
      <c r="O7" s="24">
        <f t="shared" si="2"/>
        <v>176207.83</v>
      </c>
      <c r="P7" s="24">
        <f t="shared" si="2"/>
        <v>10072913846.17</v>
      </c>
      <c r="Q7" s="24">
        <f t="shared" si="2"/>
        <v>176207.83</v>
      </c>
      <c r="R7" s="24">
        <f t="shared" si="2"/>
        <v>10072913846.17</v>
      </c>
      <c r="S7" s="24">
        <f t="shared" si="2"/>
        <v>0</v>
      </c>
      <c r="T7" s="24">
        <f t="shared" si="2"/>
        <v>0</v>
      </c>
      <c r="U7" s="24">
        <f t="shared" si="2"/>
        <v>176207.83</v>
      </c>
      <c r="V7" s="24">
        <f t="shared" si="2"/>
        <v>0</v>
      </c>
      <c r="W7" s="24">
        <f t="shared" si="2"/>
        <v>0</v>
      </c>
      <c r="X7" s="26">
        <f t="shared" ref="X7:X36" si="3">+Q7/L7</f>
        <v>1.7492927101354394E-5</v>
      </c>
      <c r="Y7" s="27">
        <f t="shared" ref="Y7:Y70" si="4">+T7/L7</f>
        <v>0</v>
      </c>
      <c r="Z7" s="27">
        <f>+V7/L7</f>
        <v>0</v>
      </c>
      <c r="AA7" s="27">
        <f>+T7/Q7</f>
        <v>0</v>
      </c>
      <c r="AB7" s="28" t="s">
        <v>40</v>
      </c>
    </row>
    <row r="8" spans="1:30" s="4" customFormat="1" ht="28.5" customHeight="1" thickBot="1" x14ac:dyDescent="0.3">
      <c r="A8" s="21" t="s">
        <v>36</v>
      </c>
      <c r="B8" s="22" t="s">
        <v>41</v>
      </c>
      <c r="C8" s="22">
        <v>20</v>
      </c>
      <c r="D8" s="22" t="s">
        <v>38</v>
      </c>
      <c r="E8" s="23" t="s">
        <v>39</v>
      </c>
      <c r="F8" s="24">
        <f>+F9+F38+F89+F102</f>
        <v>103864906976</v>
      </c>
      <c r="G8" s="24">
        <f>+G9+G38+G89+G102</f>
        <v>0</v>
      </c>
      <c r="H8" s="24">
        <f>+H9+H38+H89+H102</f>
        <v>0</v>
      </c>
      <c r="I8" s="24">
        <f>+I9+I38+I89+I102</f>
        <v>3000000</v>
      </c>
      <c r="J8" s="24">
        <f>+J9+J38+J89+J102</f>
        <v>3000000</v>
      </c>
      <c r="K8" s="24">
        <f t="shared" si="0"/>
        <v>0</v>
      </c>
      <c r="L8" s="24">
        <f>+F8+K8</f>
        <v>103864906976</v>
      </c>
      <c r="M8" s="25">
        <f t="shared" si="1"/>
        <v>1.3160848936949417E-2</v>
      </c>
      <c r="N8" s="24">
        <f t="shared" ref="N8:W8" si="5">+N9+N38+N89+N102</f>
        <v>10913069000</v>
      </c>
      <c r="O8" s="24">
        <f t="shared" si="5"/>
        <v>71736818767.880005</v>
      </c>
      <c r="P8" s="24">
        <f t="shared" si="5"/>
        <v>32128088208.120003</v>
      </c>
      <c r="Q8" s="24">
        <f t="shared" si="5"/>
        <v>16506008003.429998</v>
      </c>
      <c r="R8" s="24">
        <f t="shared" si="5"/>
        <v>87358898972.570007</v>
      </c>
      <c r="S8" s="24">
        <f t="shared" si="5"/>
        <v>55230810764.450005</v>
      </c>
      <c r="T8" s="24">
        <f t="shared" si="5"/>
        <v>5523152147.8899994</v>
      </c>
      <c r="U8" s="24">
        <f t="shared" si="5"/>
        <v>10982855855.540001</v>
      </c>
      <c r="V8" s="24">
        <f t="shared" si="5"/>
        <v>3543778176.8699999</v>
      </c>
      <c r="W8" s="29">
        <f t="shared" si="5"/>
        <v>1979373971.02</v>
      </c>
      <c r="X8" s="30">
        <f t="shared" si="3"/>
        <v>0.15891804541108415</v>
      </c>
      <c r="Y8" s="31">
        <f t="shared" si="4"/>
        <v>5.3176306691982408E-2</v>
      </c>
      <c r="Z8" s="31">
        <f>+V8/L8</f>
        <v>3.4119109909652723E-2</v>
      </c>
      <c r="AA8" s="31">
        <f>+T8/Q8</f>
        <v>0.33461465344874858</v>
      </c>
      <c r="AB8" s="32">
        <f>+V8/T8</f>
        <v>0.64162240727404618</v>
      </c>
    </row>
    <row r="9" spans="1:30" ht="27" customHeight="1" x14ac:dyDescent="0.25">
      <c r="A9" s="33" t="s">
        <v>42</v>
      </c>
      <c r="B9" s="34" t="s">
        <v>41</v>
      </c>
      <c r="C9" s="34">
        <v>20</v>
      </c>
      <c r="D9" s="34" t="s">
        <v>38</v>
      </c>
      <c r="E9" s="35" t="s">
        <v>43</v>
      </c>
      <c r="F9" s="36">
        <f>+F10</f>
        <v>61887034000</v>
      </c>
      <c r="G9" s="36">
        <f>+G10</f>
        <v>0</v>
      </c>
      <c r="H9" s="36">
        <f>+H10</f>
        <v>0</v>
      </c>
      <c r="I9" s="36">
        <f>+I10</f>
        <v>0</v>
      </c>
      <c r="J9" s="36">
        <f>+J10</f>
        <v>0</v>
      </c>
      <c r="K9" s="36">
        <f t="shared" si="0"/>
        <v>0</v>
      </c>
      <c r="L9" s="36">
        <f>+L10</f>
        <v>61887034000</v>
      </c>
      <c r="M9" s="37">
        <f t="shared" si="1"/>
        <v>7.8417814962088699E-3</v>
      </c>
      <c r="N9" s="36">
        <f t="shared" ref="N9:W9" si="6">+N10</f>
        <v>4848293000</v>
      </c>
      <c r="O9" s="36">
        <f t="shared" si="6"/>
        <v>57038741000</v>
      </c>
      <c r="P9" s="36">
        <f t="shared" si="6"/>
        <v>4848293000</v>
      </c>
      <c r="Q9" s="36">
        <f t="shared" si="6"/>
        <v>3939052876.5499997</v>
      </c>
      <c r="R9" s="36">
        <f t="shared" si="6"/>
        <v>57947981123.450005</v>
      </c>
      <c r="S9" s="36">
        <f t="shared" si="6"/>
        <v>53099688123.450005</v>
      </c>
      <c r="T9" s="36">
        <f t="shared" si="6"/>
        <v>3939052876.5499997</v>
      </c>
      <c r="U9" s="36">
        <f t="shared" si="6"/>
        <v>0</v>
      </c>
      <c r="V9" s="36">
        <f t="shared" si="6"/>
        <v>2922556008</v>
      </c>
      <c r="W9" s="36">
        <f t="shared" si="6"/>
        <v>1016496868.55</v>
      </c>
      <c r="X9" s="38">
        <f>+Q9/L9</f>
        <v>6.3649081591953482E-2</v>
      </c>
      <c r="Y9" s="38">
        <f>+T9/L9</f>
        <v>6.3649081591953482E-2</v>
      </c>
      <c r="Z9" s="38">
        <f>+V9/L9</f>
        <v>4.7224043860301983E-2</v>
      </c>
      <c r="AA9" s="38">
        <f>+T9/Q9</f>
        <v>1</v>
      </c>
      <c r="AB9" s="38">
        <f>+V9/T9</f>
        <v>0.74194383766681149</v>
      </c>
    </row>
    <row r="10" spans="1:30" ht="35.25" customHeight="1" x14ac:dyDescent="0.25">
      <c r="A10" s="39" t="s">
        <v>44</v>
      </c>
      <c r="B10" s="34" t="s">
        <v>41</v>
      </c>
      <c r="C10" s="34">
        <v>20</v>
      </c>
      <c r="D10" s="34" t="s">
        <v>38</v>
      </c>
      <c r="E10" s="40" t="s">
        <v>45</v>
      </c>
      <c r="F10" s="41">
        <f>+F11+F22+F30+F37</f>
        <v>61887034000</v>
      </c>
      <c r="G10" s="41">
        <f>+G11+G22+G30+G37</f>
        <v>0</v>
      </c>
      <c r="H10" s="41">
        <f>+H11+H22+H30+H37</f>
        <v>0</v>
      </c>
      <c r="I10" s="41">
        <f>+I11+I22+I30+I37</f>
        <v>0</v>
      </c>
      <c r="J10" s="41">
        <f>+J11+J22+J30+J37</f>
        <v>0</v>
      </c>
      <c r="K10" s="41">
        <f t="shared" si="0"/>
        <v>0</v>
      </c>
      <c r="L10" s="41">
        <f>+L11+L22+L30+L37</f>
        <v>61887034000</v>
      </c>
      <c r="M10" s="42">
        <f t="shared" si="1"/>
        <v>7.8417814962088699E-3</v>
      </c>
      <c r="N10" s="41">
        <f t="shared" ref="N10:W10" si="7">+N11+N22+N30+N37</f>
        <v>4848293000</v>
      </c>
      <c r="O10" s="41">
        <f t="shared" si="7"/>
        <v>57038741000</v>
      </c>
      <c r="P10" s="41">
        <f t="shared" si="7"/>
        <v>4848293000</v>
      </c>
      <c r="Q10" s="41">
        <f t="shared" si="7"/>
        <v>3939052876.5499997</v>
      </c>
      <c r="R10" s="41">
        <f t="shared" si="7"/>
        <v>57947981123.450005</v>
      </c>
      <c r="S10" s="41">
        <f t="shared" si="7"/>
        <v>53099688123.450005</v>
      </c>
      <c r="T10" s="41">
        <f t="shared" si="7"/>
        <v>3939052876.5499997</v>
      </c>
      <c r="U10" s="41">
        <f t="shared" si="7"/>
        <v>0</v>
      </c>
      <c r="V10" s="41">
        <f t="shared" si="7"/>
        <v>2922556008</v>
      </c>
      <c r="W10" s="41">
        <f t="shared" si="7"/>
        <v>1016496868.55</v>
      </c>
      <c r="X10" s="38">
        <f t="shared" ref="X10:X31" si="8">+Q10/L10</f>
        <v>6.3649081591953482E-2</v>
      </c>
      <c r="Y10" s="38">
        <f t="shared" ref="Y10:Y31" si="9">+T10/L10</f>
        <v>6.3649081591953482E-2</v>
      </c>
      <c r="Z10" s="38">
        <f t="shared" ref="Z10:Z21" si="10">+V10/L10</f>
        <v>4.7224043860301983E-2</v>
      </c>
      <c r="AA10" s="38">
        <f t="shared" ref="AA10:AA21" si="11">+T10/Q10</f>
        <v>1</v>
      </c>
      <c r="AB10" s="38">
        <f t="shared" ref="AB10:AB21" si="12">+V10/T10</f>
        <v>0.74194383766681149</v>
      </c>
    </row>
    <row r="11" spans="1:30" ht="27" customHeight="1" x14ac:dyDescent="0.25">
      <c r="A11" s="39" t="s">
        <v>46</v>
      </c>
      <c r="B11" s="34" t="s">
        <v>41</v>
      </c>
      <c r="C11" s="34">
        <v>20</v>
      </c>
      <c r="D11" s="34" t="s">
        <v>38</v>
      </c>
      <c r="E11" s="40" t="s">
        <v>47</v>
      </c>
      <c r="F11" s="41">
        <f>+F12</f>
        <v>39105875000</v>
      </c>
      <c r="G11" s="41">
        <f>+G12</f>
        <v>0</v>
      </c>
      <c r="H11" s="41">
        <f>+H12</f>
        <v>0</v>
      </c>
      <c r="I11" s="41">
        <f>+I12</f>
        <v>0</v>
      </c>
      <c r="J11" s="41">
        <f>+J12</f>
        <v>0</v>
      </c>
      <c r="K11" s="41">
        <f t="shared" si="0"/>
        <v>0</v>
      </c>
      <c r="L11" s="41">
        <f>+L12</f>
        <v>39105875000</v>
      </c>
      <c r="M11" s="42">
        <f t="shared" si="1"/>
        <v>4.9551530772674783E-3</v>
      </c>
      <c r="N11" s="41">
        <f t="shared" ref="N11:W11" si="13">+N12</f>
        <v>0</v>
      </c>
      <c r="O11" s="41">
        <f t="shared" si="13"/>
        <v>39105875000</v>
      </c>
      <c r="P11" s="41">
        <f t="shared" si="13"/>
        <v>0</v>
      </c>
      <c r="Q11" s="41">
        <f t="shared" si="13"/>
        <v>2625691651.4899998</v>
      </c>
      <c r="R11" s="41">
        <f t="shared" si="13"/>
        <v>36480183348.510002</v>
      </c>
      <c r="S11" s="41">
        <f t="shared" si="13"/>
        <v>36480183348.510002</v>
      </c>
      <c r="T11" s="41">
        <f t="shared" si="13"/>
        <v>2625691651.4899998</v>
      </c>
      <c r="U11" s="41">
        <f t="shared" si="13"/>
        <v>0</v>
      </c>
      <c r="V11" s="41">
        <f t="shared" si="13"/>
        <v>2624232075</v>
      </c>
      <c r="W11" s="41">
        <f t="shared" si="13"/>
        <v>1459576.4899999499</v>
      </c>
      <c r="X11" s="38">
        <f t="shared" si="8"/>
        <v>6.7143150523802361E-2</v>
      </c>
      <c r="Y11" s="38">
        <f t="shared" si="9"/>
        <v>6.7143150523802361E-2</v>
      </c>
      <c r="Z11" s="38">
        <f t="shared" si="10"/>
        <v>6.7105826809910271E-2</v>
      </c>
      <c r="AA11" s="38">
        <f t="shared" si="11"/>
        <v>1</v>
      </c>
      <c r="AB11" s="38">
        <f t="shared" si="12"/>
        <v>0.99944411732841076</v>
      </c>
    </row>
    <row r="12" spans="1:30" ht="27" customHeight="1" x14ac:dyDescent="0.25">
      <c r="A12" s="39" t="s">
        <v>48</v>
      </c>
      <c r="B12" s="34" t="s">
        <v>41</v>
      </c>
      <c r="C12" s="34">
        <v>20</v>
      </c>
      <c r="D12" s="34" t="s">
        <v>38</v>
      </c>
      <c r="E12" s="40" t="s">
        <v>49</v>
      </c>
      <c r="F12" s="41">
        <f>SUM(F13:F21)</f>
        <v>39105875000</v>
      </c>
      <c r="G12" s="41">
        <f>SUM(G13:G21)</f>
        <v>0</v>
      </c>
      <c r="H12" s="41">
        <f>SUM(H13:H21)</f>
        <v>0</v>
      </c>
      <c r="I12" s="41">
        <f>SUM(I13:I21)</f>
        <v>0</v>
      </c>
      <c r="J12" s="41">
        <f>SUM(J13:J21)</f>
        <v>0</v>
      </c>
      <c r="K12" s="41">
        <f t="shared" si="0"/>
        <v>0</v>
      </c>
      <c r="L12" s="41">
        <f>SUM(L13:L21)</f>
        <v>39105875000</v>
      </c>
      <c r="M12" s="42">
        <f t="shared" si="1"/>
        <v>4.9551530772674783E-3</v>
      </c>
      <c r="N12" s="41">
        <f t="shared" ref="N12:W12" si="14">SUM(N13:N21)</f>
        <v>0</v>
      </c>
      <c r="O12" s="41">
        <f t="shared" si="14"/>
        <v>39105875000</v>
      </c>
      <c r="P12" s="41">
        <f t="shared" si="14"/>
        <v>0</v>
      </c>
      <c r="Q12" s="41">
        <f t="shared" si="14"/>
        <v>2625691651.4899998</v>
      </c>
      <c r="R12" s="41">
        <f t="shared" si="14"/>
        <v>36480183348.510002</v>
      </c>
      <c r="S12" s="41">
        <f t="shared" si="14"/>
        <v>36480183348.510002</v>
      </c>
      <c r="T12" s="41">
        <f t="shared" si="14"/>
        <v>2625691651.4899998</v>
      </c>
      <c r="U12" s="41">
        <f t="shared" si="14"/>
        <v>0</v>
      </c>
      <c r="V12" s="41">
        <f t="shared" si="14"/>
        <v>2624232075</v>
      </c>
      <c r="W12" s="41">
        <f t="shared" si="14"/>
        <v>1459576.4899999499</v>
      </c>
      <c r="X12" s="38">
        <f t="shared" si="8"/>
        <v>6.7143150523802361E-2</v>
      </c>
      <c r="Y12" s="38">
        <f t="shared" si="9"/>
        <v>6.7143150523802361E-2</v>
      </c>
      <c r="Z12" s="38">
        <f t="shared" si="10"/>
        <v>6.7105826809910271E-2</v>
      </c>
      <c r="AA12" s="38">
        <f t="shared" si="11"/>
        <v>1</v>
      </c>
      <c r="AB12" s="38">
        <f t="shared" si="12"/>
        <v>0.99944411732841076</v>
      </c>
    </row>
    <row r="13" spans="1:30" ht="27" customHeight="1" x14ac:dyDescent="0.25">
      <c r="A13" s="43" t="s">
        <v>50</v>
      </c>
      <c r="B13" s="44" t="s">
        <v>41</v>
      </c>
      <c r="C13" s="44">
        <v>20</v>
      </c>
      <c r="D13" s="44" t="s">
        <v>38</v>
      </c>
      <c r="E13" s="45" t="s">
        <v>51</v>
      </c>
      <c r="F13" s="46">
        <v>27743250237</v>
      </c>
      <c r="G13" s="46">
        <v>0</v>
      </c>
      <c r="H13" s="46">
        <v>0</v>
      </c>
      <c r="I13" s="46">
        <v>0</v>
      </c>
      <c r="J13" s="46">
        <v>0</v>
      </c>
      <c r="K13" s="46">
        <f t="shared" si="0"/>
        <v>0</v>
      </c>
      <c r="L13" s="47">
        <f t="shared" ref="L13:L21" si="15">+F13+K13</f>
        <v>27743250237</v>
      </c>
      <c r="M13" s="42">
        <f t="shared" si="1"/>
        <v>3.5153810465888375E-3</v>
      </c>
      <c r="N13" s="46">
        <v>0</v>
      </c>
      <c r="O13" s="46">
        <v>27743250237</v>
      </c>
      <c r="P13" s="46">
        <f t="shared" ref="P13:P21" si="16">L13-O13</f>
        <v>0</v>
      </c>
      <c r="Q13" s="46">
        <v>2311202667.8099999</v>
      </c>
      <c r="R13" s="46">
        <f t="shared" ref="R13:R21" si="17">+L13-Q13</f>
        <v>25432047569.189999</v>
      </c>
      <c r="S13" s="46">
        <f t="shared" ref="S13:S21" si="18">O13-Q13</f>
        <v>25432047569.189999</v>
      </c>
      <c r="T13" s="46">
        <v>2311202667.8099999</v>
      </c>
      <c r="U13" s="46">
        <f t="shared" ref="U13:U21" si="19">+Q13-T13</f>
        <v>0</v>
      </c>
      <c r="V13" s="46">
        <v>2309953400</v>
      </c>
      <c r="W13" s="48">
        <f t="shared" ref="W13:W21" si="20">+T13-V13</f>
        <v>1249267.8099999428</v>
      </c>
      <c r="X13" s="49">
        <f t="shared" si="8"/>
        <v>8.3306845739640367E-2</v>
      </c>
      <c r="Y13" s="49">
        <f t="shared" si="9"/>
        <v>8.3306845739640367E-2</v>
      </c>
      <c r="Z13" s="49">
        <f t="shared" si="10"/>
        <v>8.3261816127056118E-2</v>
      </c>
      <c r="AA13" s="49">
        <f t="shared" si="11"/>
        <v>1</v>
      </c>
      <c r="AB13" s="49">
        <f t="shared" si="12"/>
        <v>0.99945947284182413</v>
      </c>
      <c r="AD13" s="50"/>
    </row>
    <row r="14" spans="1:30" ht="27" customHeight="1" x14ac:dyDescent="0.25">
      <c r="A14" s="43" t="s">
        <v>52</v>
      </c>
      <c r="B14" s="44" t="s">
        <v>41</v>
      </c>
      <c r="C14" s="44">
        <v>20</v>
      </c>
      <c r="D14" s="44" t="s">
        <v>38</v>
      </c>
      <c r="E14" s="45" t="s">
        <v>53</v>
      </c>
      <c r="F14" s="46">
        <v>2408972010</v>
      </c>
      <c r="G14" s="46">
        <v>0</v>
      </c>
      <c r="H14" s="46">
        <v>0</v>
      </c>
      <c r="I14" s="46">
        <v>0</v>
      </c>
      <c r="J14" s="46">
        <v>0</v>
      </c>
      <c r="K14" s="46">
        <f t="shared" si="0"/>
        <v>0</v>
      </c>
      <c r="L14" s="47">
        <f t="shared" si="15"/>
        <v>2408972010</v>
      </c>
      <c r="M14" s="51">
        <f t="shared" si="1"/>
        <v>3.0524377905884279E-4</v>
      </c>
      <c r="N14" s="46">
        <v>0</v>
      </c>
      <c r="O14" s="46">
        <v>2408972010</v>
      </c>
      <c r="P14" s="46">
        <f t="shared" si="16"/>
        <v>0</v>
      </c>
      <c r="Q14" s="46">
        <v>174794866</v>
      </c>
      <c r="R14" s="46">
        <f t="shared" si="17"/>
        <v>2234177144</v>
      </c>
      <c r="S14" s="46">
        <f t="shared" si="18"/>
        <v>2234177144</v>
      </c>
      <c r="T14" s="46">
        <v>174794866</v>
      </c>
      <c r="U14" s="46">
        <f t="shared" si="19"/>
        <v>0</v>
      </c>
      <c r="V14" s="46">
        <v>174794866</v>
      </c>
      <c r="W14" s="48">
        <f t="shared" si="20"/>
        <v>0</v>
      </c>
      <c r="X14" s="49">
        <f t="shared" si="8"/>
        <v>7.2559940619650459E-2</v>
      </c>
      <c r="Y14" s="49">
        <f t="shared" si="9"/>
        <v>7.2559940619650459E-2</v>
      </c>
      <c r="Z14" s="49">
        <f t="shared" si="10"/>
        <v>7.2559940619650459E-2</v>
      </c>
      <c r="AA14" s="49">
        <f t="shared" si="11"/>
        <v>1</v>
      </c>
      <c r="AB14" s="49">
        <f t="shared" si="12"/>
        <v>1</v>
      </c>
      <c r="AD14" s="50"/>
    </row>
    <row r="15" spans="1:30" ht="27" customHeight="1" x14ac:dyDescent="0.25">
      <c r="A15" s="43" t="s">
        <v>54</v>
      </c>
      <c r="B15" s="44" t="s">
        <v>41</v>
      </c>
      <c r="C15" s="44">
        <v>20</v>
      </c>
      <c r="D15" s="44" t="s">
        <v>38</v>
      </c>
      <c r="E15" s="45" t="s">
        <v>55</v>
      </c>
      <c r="F15" s="46">
        <v>2985660</v>
      </c>
      <c r="G15" s="46">
        <v>0</v>
      </c>
      <c r="H15" s="46">
        <v>0</v>
      </c>
      <c r="I15" s="46">
        <v>0</v>
      </c>
      <c r="J15" s="46">
        <v>0</v>
      </c>
      <c r="K15" s="46">
        <f t="shared" si="0"/>
        <v>0</v>
      </c>
      <c r="L15" s="47">
        <f t="shared" si="15"/>
        <v>2985660</v>
      </c>
      <c r="M15" s="52">
        <f>+L15/L295</f>
        <v>3.7831661704729586E-7</v>
      </c>
      <c r="N15" s="46">
        <v>0</v>
      </c>
      <c r="O15" s="46">
        <v>2985660</v>
      </c>
      <c r="P15" s="46">
        <f t="shared" si="16"/>
        <v>0</v>
      </c>
      <c r="Q15" s="46">
        <v>218247</v>
      </c>
      <c r="R15" s="46">
        <f t="shared" si="17"/>
        <v>2767413</v>
      </c>
      <c r="S15" s="46">
        <f t="shared" si="18"/>
        <v>2767413</v>
      </c>
      <c r="T15" s="46">
        <v>218247</v>
      </c>
      <c r="U15" s="46">
        <f t="shared" si="19"/>
        <v>0</v>
      </c>
      <c r="V15" s="46">
        <v>218247</v>
      </c>
      <c r="W15" s="48">
        <f t="shared" si="20"/>
        <v>0</v>
      </c>
      <c r="X15" s="49">
        <f t="shared" si="8"/>
        <v>7.3098410401720229E-2</v>
      </c>
      <c r="Y15" s="49">
        <f t="shared" si="9"/>
        <v>7.3098410401720229E-2</v>
      </c>
      <c r="Z15" s="49">
        <f t="shared" si="10"/>
        <v>7.3098410401720229E-2</v>
      </c>
      <c r="AA15" s="49">
        <f t="shared" si="11"/>
        <v>1</v>
      </c>
      <c r="AB15" s="49">
        <f t="shared" si="12"/>
        <v>1</v>
      </c>
      <c r="AD15" s="50"/>
    </row>
    <row r="16" spans="1:30" ht="27" customHeight="1" x14ac:dyDescent="0.25">
      <c r="A16" s="43" t="s">
        <v>56</v>
      </c>
      <c r="B16" s="44" t="s">
        <v>41</v>
      </c>
      <c r="C16" s="44">
        <v>20</v>
      </c>
      <c r="D16" s="44" t="s">
        <v>38</v>
      </c>
      <c r="E16" s="45" t="s">
        <v>57</v>
      </c>
      <c r="F16" s="46">
        <v>5040000</v>
      </c>
      <c r="G16" s="46">
        <v>0</v>
      </c>
      <c r="H16" s="46">
        <v>0</v>
      </c>
      <c r="I16" s="46">
        <v>0</v>
      </c>
      <c r="J16" s="46">
        <v>0</v>
      </c>
      <c r="K16" s="46">
        <f t="shared" si="0"/>
        <v>0</v>
      </c>
      <c r="L16" s="47">
        <f t="shared" si="15"/>
        <v>5040000</v>
      </c>
      <c r="M16" s="52">
        <f>+L16/L295</f>
        <v>6.3862454194997794E-7</v>
      </c>
      <c r="N16" s="46">
        <v>0</v>
      </c>
      <c r="O16" s="46">
        <v>5040000</v>
      </c>
      <c r="P16" s="46">
        <f t="shared" si="16"/>
        <v>0</v>
      </c>
      <c r="Q16" s="46">
        <v>421818</v>
      </c>
      <c r="R16" s="46">
        <f t="shared" si="17"/>
        <v>4618182</v>
      </c>
      <c r="S16" s="46">
        <f t="shared" si="18"/>
        <v>4618182</v>
      </c>
      <c r="T16" s="46">
        <v>421818</v>
      </c>
      <c r="U16" s="46">
        <f t="shared" si="19"/>
        <v>0</v>
      </c>
      <c r="V16" s="46">
        <v>421818</v>
      </c>
      <c r="W16" s="48">
        <f t="shared" si="20"/>
        <v>0</v>
      </c>
      <c r="X16" s="49">
        <f t="shared" si="8"/>
        <v>8.3694047619047612E-2</v>
      </c>
      <c r="Y16" s="49">
        <f t="shared" si="9"/>
        <v>8.3694047619047612E-2</v>
      </c>
      <c r="Z16" s="49">
        <f t="shared" si="10"/>
        <v>8.3694047619047612E-2</v>
      </c>
      <c r="AA16" s="49">
        <f t="shared" si="11"/>
        <v>1</v>
      </c>
      <c r="AB16" s="49">
        <f t="shared" si="12"/>
        <v>1</v>
      </c>
      <c r="AD16" s="50"/>
    </row>
    <row r="17" spans="1:30" ht="27" customHeight="1" x14ac:dyDescent="0.25">
      <c r="A17" s="43" t="s">
        <v>58</v>
      </c>
      <c r="B17" s="44" t="s">
        <v>41</v>
      </c>
      <c r="C17" s="44">
        <v>20</v>
      </c>
      <c r="D17" s="44" t="s">
        <v>38</v>
      </c>
      <c r="E17" s="45" t="s">
        <v>59</v>
      </c>
      <c r="F17" s="46">
        <v>1713900234</v>
      </c>
      <c r="G17" s="46">
        <v>0</v>
      </c>
      <c r="H17" s="46">
        <v>0</v>
      </c>
      <c r="I17" s="46">
        <v>0</v>
      </c>
      <c r="J17" s="46">
        <v>0</v>
      </c>
      <c r="K17" s="46">
        <f t="shared" si="0"/>
        <v>0</v>
      </c>
      <c r="L17" s="47">
        <f t="shared" si="15"/>
        <v>1713900234</v>
      </c>
      <c r="M17" s="51">
        <f t="shared" ref="M17:M29" si="21">L17/$L$295</f>
        <v>2.171703872790099E-4</v>
      </c>
      <c r="N17" s="46">
        <v>0</v>
      </c>
      <c r="O17" s="46">
        <v>1713900234</v>
      </c>
      <c r="P17" s="46">
        <f t="shared" si="16"/>
        <v>0</v>
      </c>
      <c r="Q17" s="46">
        <v>13785191</v>
      </c>
      <c r="R17" s="46">
        <f t="shared" si="17"/>
        <v>1700115043</v>
      </c>
      <c r="S17" s="46">
        <f t="shared" si="18"/>
        <v>1700115043</v>
      </c>
      <c r="T17" s="46">
        <v>13785191</v>
      </c>
      <c r="U17" s="46">
        <f t="shared" si="19"/>
        <v>0</v>
      </c>
      <c r="V17" s="46">
        <v>13785191</v>
      </c>
      <c r="W17" s="48">
        <f t="shared" si="20"/>
        <v>0</v>
      </c>
      <c r="X17" s="49">
        <f t="shared" si="8"/>
        <v>8.0431700320311647E-3</v>
      </c>
      <c r="Y17" s="49">
        <f t="shared" si="9"/>
        <v>8.0431700320311647E-3</v>
      </c>
      <c r="Z17" s="49">
        <f t="shared" si="10"/>
        <v>8.0431700320311647E-3</v>
      </c>
      <c r="AA17" s="49">
        <f t="shared" si="11"/>
        <v>1</v>
      </c>
      <c r="AB17" s="49">
        <f t="shared" si="12"/>
        <v>1</v>
      </c>
      <c r="AD17" s="50"/>
    </row>
    <row r="18" spans="1:30" ht="27" customHeight="1" x14ac:dyDescent="0.25">
      <c r="A18" s="43" t="s">
        <v>60</v>
      </c>
      <c r="B18" s="44" t="s">
        <v>41</v>
      </c>
      <c r="C18" s="44">
        <v>20</v>
      </c>
      <c r="D18" s="44" t="s">
        <v>38</v>
      </c>
      <c r="E18" s="45" t="s">
        <v>61</v>
      </c>
      <c r="F18" s="46">
        <v>1149297511</v>
      </c>
      <c r="G18" s="46">
        <v>0</v>
      </c>
      <c r="H18" s="46">
        <v>0</v>
      </c>
      <c r="I18" s="46">
        <v>0</v>
      </c>
      <c r="J18" s="46">
        <v>0</v>
      </c>
      <c r="K18" s="46">
        <f t="shared" si="0"/>
        <v>0</v>
      </c>
      <c r="L18" s="47">
        <f t="shared" si="15"/>
        <v>1149297511</v>
      </c>
      <c r="M18" s="51">
        <f t="shared" si="21"/>
        <v>1.4562888819972711E-4</v>
      </c>
      <c r="N18" s="46">
        <v>0</v>
      </c>
      <c r="O18" s="46">
        <v>1149297511</v>
      </c>
      <c r="P18" s="46">
        <f t="shared" si="16"/>
        <v>0</v>
      </c>
      <c r="Q18" s="46">
        <v>44622982</v>
      </c>
      <c r="R18" s="46">
        <f t="shared" si="17"/>
        <v>1104674529</v>
      </c>
      <c r="S18" s="46">
        <f t="shared" si="18"/>
        <v>1104674529</v>
      </c>
      <c r="T18" s="46">
        <v>44622982</v>
      </c>
      <c r="U18" s="46">
        <f t="shared" si="19"/>
        <v>0</v>
      </c>
      <c r="V18" s="46">
        <v>44622982</v>
      </c>
      <c r="W18" s="48">
        <f t="shared" si="20"/>
        <v>0</v>
      </c>
      <c r="X18" s="49">
        <f t="shared" si="8"/>
        <v>3.8826310483500215E-2</v>
      </c>
      <c r="Y18" s="49">
        <f t="shared" si="9"/>
        <v>3.8826310483500215E-2</v>
      </c>
      <c r="Z18" s="49">
        <f t="shared" si="10"/>
        <v>3.8826310483500215E-2</v>
      </c>
      <c r="AA18" s="49">
        <f t="shared" si="11"/>
        <v>1</v>
      </c>
      <c r="AB18" s="49">
        <f t="shared" si="12"/>
        <v>1</v>
      </c>
      <c r="AD18" s="50"/>
    </row>
    <row r="19" spans="1:30" ht="33.75" customHeight="1" x14ac:dyDescent="0.25">
      <c r="A19" s="43" t="s">
        <v>62</v>
      </c>
      <c r="B19" s="44" t="s">
        <v>41</v>
      </c>
      <c r="C19" s="44">
        <v>20</v>
      </c>
      <c r="D19" s="44" t="s">
        <v>38</v>
      </c>
      <c r="E19" s="45" t="s">
        <v>63</v>
      </c>
      <c r="F19" s="46">
        <v>153712847</v>
      </c>
      <c r="G19" s="46">
        <v>0</v>
      </c>
      <c r="H19" s="46">
        <v>0</v>
      </c>
      <c r="I19" s="46">
        <v>0</v>
      </c>
      <c r="J19" s="46">
        <v>0</v>
      </c>
      <c r="K19" s="46">
        <f t="shared" si="0"/>
        <v>0</v>
      </c>
      <c r="L19" s="47">
        <f t="shared" si="15"/>
        <v>153712847</v>
      </c>
      <c r="M19" s="53">
        <f t="shared" si="21"/>
        <v>1.9477142164127387E-5</v>
      </c>
      <c r="N19" s="46">
        <v>0</v>
      </c>
      <c r="O19" s="46">
        <v>153712847</v>
      </c>
      <c r="P19" s="46">
        <f t="shared" si="16"/>
        <v>0</v>
      </c>
      <c r="Q19" s="46">
        <v>0</v>
      </c>
      <c r="R19" s="46">
        <f t="shared" si="17"/>
        <v>153712847</v>
      </c>
      <c r="S19" s="46">
        <f t="shared" si="18"/>
        <v>153712847</v>
      </c>
      <c r="T19" s="46">
        <v>0</v>
      </c>
      <c r="U19" s="46">
        <f t="shared" si="19"/>
        <v>0</v>
      </c>
      <c r="V19" s="46">
        <v>0</v>
      </c>
      <c r="W19" s="48">
        <f t="shared" si="20"/>
        <v>0</v>
      </c>
      <c r="X19" s="54">
        <f t="shared" si="8"/>
        <v>0</v>
      </c>
      <c r="Y19" s="54">
        <f t="shared" si="9"/>
        <v>0</v>
      </c>
      <c r="Z19" s="54">
        <f t="shared" si="10"/>
        <v>0</v>
      </c>
      <c r="AA19" s="54" t="s">
        <v>40</v>
      </c>
      <c r="AB19" s="54" t="s">
        <v>40</v>
      </c>
      <c r="AD19" s="50"/>
    </row>
    <row r="20" spans="1:30" ht="27" customHeight="1" x14ac:dyDescent="0.25">
      <c r="A20" s="43" t="s">
        <v>64</v>
      </c>
      <c r="B20" s="44" t="s">
        <v>41</v>
      </c>
      <c r="C20" s="44">
        <v>20</v>
      </c>
      <c r="D20" s="44" t="s">
        <v>38</v>
      </c>
      <c r="E20" s="45" t="s">
        <v>65</v>
      </c>
      <c r="F20" s="46">
        <v>3392853271</v>
      </c>
      <c r="G20" s="46">
        <v>0</v>
      </c>
      <c r="H20" s="46">
        <v>0</v>
      </c>
      <c r="I20" s="46">
        <v>0</v>
      </c>
      <c r="J20" s="46">
        <v>0</v>
      </c>
      <c r="K20" s="46">
        <f t="shared" si="0"/>
        <v>0</v>
      </c>
      <c r="L20" s="47">
        <f t="shared" si="15"/>
        <v>3392853271</v>
      </c>
      <c r="M20" s="51">
        <f t="shared" si="21"/>
        <v>4.2991257263806729E-4</v>
      </c>
      <c r="N20" s="46">
        <v>0</v>
      </c>
      <c r="O20" s="46">
        <v>3392853271</v>
      </c>
      <c r="P20" s="46">
        <f t="shared" si="16"/>
        <v>0</v>
      </c>
      <c r="Q20" s="46">
        <v>254364</v>
      </c>
      <c r="R20" s="46">
        <f t="shared" si="17"/>
        <v>3392598907</v>
      </c>
      <c r="S20" s="46">
        <f t="shared" si="18"/>
        <v>3392598907</v>
      </c>
      <c r="T20" s="46">
        <v>254364</v>
      </c>
      <c r="U20" s="46">
        <f t="shared" si="19"/>
        <v>0</v>
      </c>
      <c r="V20" s="46">
        <v>180364</v>
      </c>
      <c r="W20" s="48">
        <f t="shared" si="20"/>
        <v>74000</v>
      </c>
      <c r="X20" s="49">
        <f t="shared" si="8"/>
        <v>7.4970527660050997E-5</v>
      </c>
      <c r="Y20" s="55">
        <f t="shared" si="9"/>
        <v>7.4970527660050997E-5</v>
      </c>
      <c r="Z20" s="55">
        <f t="shared" si="10"/>
        <v>5.3159976454519655E-5</v>
      </c>
      <c r="AA20" s="49">
        <f t="shared" si="11"/>
        <v>1</v>
      </c>
      <c r="AB20" s="49">
        <f t="shared" si="12"/>
        <v>0.70907832869431209</v>
      </c>
      <c r="AD20" s="50"/>
    </row>
    <row r="21" spans="1:30" ht="27" customHeight="1" x14ac:dyDescent="0.25">
      <c r="A21" s="43" t="s">
        <v>66</v>
      </c>
      <c r="B21" s="44" t="s">
        <v>41</v>
      </c>
      <c r="C21" s="44">
        <v>20</v>
      </c>
      <c r="D21" s="44" t="s">
        <v>38</v>
      </c>
      <c r="E21" s="45" t="s">
        <v>67</v>
      </c>
      <c r="F21" s="46">
        <v>2535863230</v>
      </c>
      <c r="G21" s="46">
        <v>0</v>
      </c>
      <c r="H21" s="46">
        <v>0</v>
      </c>
      <c r="I21" s="46">
        <v>0</v>
      </c>
      <c r="J21" s="46">
        <v>0</v>
      </c>
      <c r="K21" s="46">
        <f t="shared" si="0"/>
        <v>0</v>
      </c>
      <c r="L21" s="47">
        <f t="shared" si="15"/>
        <v>2535863230</v>
      </c>
      <c r="M21" s="51">
        <f t="shared" si="21"/>
        <v>3.2132232017986935E-4</v>
      </c>
      <c r="N21" s="46">
        <v>0</v>
      </c>
      <c r="O21" s="46">
        <v>2535863230</v>
      </c>
      <c r="P21" s="46">
        <f t="shared" si="16"/>
        <v>0</v>
      </c>
      <c r="Q21" s="46">
        <v>80391515.680000007</v>
      </c>
      <c r="R21" s="46">
        <f t="shared" si="17"/>
        <v>2455471714.3200002</v>
      </c>
      <c r="S21" s="46">
        <f t="shared" si="18"/>
        <v>2455471714.3200002</v>
      </c>
      <c r="T21" s="46">
        <v>80391515.680000007</v>
      </c>
      <c r="U21" s="46">
        <f t="shared" si="19"/>
        <v>0</v>
      </c>
      <c r="V21" s="46">
        <v>80255207</v>
      </c>
      <c r="W21" s="48">
        <f t="shared" si="20"/>
        <v>136308.68000000715</v>
      </c>
      <c r="X21" s="49">
        <f t="shared" si="8"/>
        <v>3.1701834203416407E-2</v>
      </c>
      <c r="Y21" s="49">
        <f t="shared" si="9"/>
        <v>3.1701834203416407E-2</v>
      </c>
      <c r="Z21" s="49">
        <f t="shared" si="10"/>
        <v>3.1648081824980759E-2</v>
      </c>
      <c r="AA21" s="49">
        <f t="shared" si="11"/>
        <v>1</v>
      </c>
      <c r="AB21" s="49">
        <f t="shared" si="12"/>
        <v>0.99830443948161662</v>
      </c>
      <c r="AD21" s="50"/>
    </row>
    <row r="22" spans="1:30" ht="22.5" customHeight="1" x14ac:dyDescent="0.25">
      <c r="A22" s="39" t="s">
        <v>68</v>
      </c>
      <c r="B22" s="34" t="s">
        <v>41</v>
      </c>
      <c r="C22" s="34">
        <v>20</v>
      </c>
      <c r="D22" s="34" t="s">
        <v>38</v>
      </c>
      <c r="E22" s="40" t="s">
        <v>69</v>
      </c>
      <c r="F22" s="41">
        <f>SUM(F23:F29)</f>
        <v>13647535000</v>
      </c>
      <c r="G22" s="41">
        <f>SUM(G23:G29)</f>
        <v>0</v>
      </c>
      <c r="H22" s="41">
        <f>SUM(H23:H29)</f>
        <v>0</v>
      </c>
      <c r="I22" s="41">
        <f>SUM(I23:I29)</f>
        <v>0</v>
      </c>
      <c r="J22" s="41">
        <f>SUM(J23:J29)</f>
        <v>0</v>
      </c>
      <c r="K22" s="41">
        <f t="shared" si="0"/>
        <v>0</v>
      </c>
      <c r="L22" s="41">
        <f>SUM(L23:L29)</f>
        <v>13647535000</v>
      </c>
      <c r="M22" s="42">
        <f t="shared" si="21"/>
        <v>1.729295791293907E-3</v>
      </c>
      <c r="N22" s="41">
        <f t="shared" ref="N22:W22" si="22">SUM(N23:N29)</f>
        <v>0</v>
      </c>
      <c r="O22" s="41">
        <f t="shared" si="22"/>
        <v>13647535000</v>
      </c>
      <c r="P22" s="41">
        <f t="shared" si="22"/>
        <v>0</v>
      </c>
      <c r="Q22" s="41">
        <f t="shared" si="22"/>
        <v>1016522492.0599999</v>
      </c>
      <c r="R22" s="41">
        <f t="shared" si="22"/>
        <v>12631012507.940001</v>
      </c>
      <c r="S22" s="41">
        <f t="shared" si="22"/>
        <v>12631012507.940001</v>
      </c>
      <c r="T22" s="41">
        <f t="shared" si="22"/>
        <v>1016522492.0599999</v>
      </c>
      <c r="U22" s="41">
        <f t="shared" si="22"/>
        <v>0</v>
      </c>
      <c r="V22" s="41">
        <f t="shared" si="22"/>
        <v>1485200</v>
      </c>
      <c r="W22" s="41">
        <f t="shared" si="22"/>
        <v>1015037292.0599999</v>
      </c>
      <c r="X22" s="38">
        <f t="shared" si="8"/>
        <v>7.4483963005773562E-2</v>
      </c>
      <c r="Y22" s="38">
        <f t="shared" si="9"/>
        <v>7.4483963005773562E-2</v>
      </c>
      <c r="Z22" s="38">
        <f>+V22/L22</f>
        <v>1.0882551317875352E-4</v>
      </c>
      <c r="AA22" s="38">
        <f>+T22/Q22</f>
        <v>1</v>
      </c>
      <c r="AB22" s="38">
        <f>+V22/T22</f>
        <v>1.4610596534762523E-3</v>
      </c>
    </row>
    <row r="23" spans="1:30" ht="33.75" customHeight="1" x14ac:dyDescent="0.25">
      <c r="A23" s="43" t="s">
        <v>70</v>
      </c>
      <c r="B23" s="44" t="s">
        <v>41</v>
      </c>
      <c r="C23" s="44">
        <v>20</v>
      </c>
      <c r="D23" s="44" t="s">
        <v>38</v>
      </c>
      <c r="E23" s="45" t="s">
        <v>71</v>
      </c>
      <c r="F23" s="46">
        <v>3978735557</v>
      </c>
      <c r="G23" s="46">
        <v>0</v>
      </c>
      <c r="H23" s="46">
        <v>0</v>
      </c>
      <c r="I23" s="46">
        <v>0</v>
      </c>
      <c r="J23" s="46">
        <v>0</v>
      </c>
      <c r="K23" s="46">
        <f t="shared" si="0"/>
        <v>0</v>
      </c>
      <c r="L23" s="47">
        <f t="shared" ref="L23:L29" si="23">+F23+K23</f>
        <v>3978735557</v>
      </c>
      <c r="M23" s="51">
        <f t="shared" si="21"/>
        <v>5.0415043107722522E-4</v>
      </c>
      <c r="N23" s="46">
        <v>0</v>
      </c>
      <c r="O23" s="46">
        <v>3978735557</v>
      </c>
      <c r="P23" s="46">
        <f t="shared" ref="P23:P29" si="24">L23-O23</f>
        <v>0</v>
      </c>
      <c r="Q23" s="46">
        <v>313340439.60000002</v>
      </c>
      <c r="R23" s="46">
        <f t="shared" ref="R23:R29" si="25">+L23-Q23</f>
        <v>3665395117.4000001</v>
      </c>
      <c r="S23" s="46">
        <f t="shared" ref="S23:S29" si="26">O23-Q23</f>
        <v>3665395117.4000001</v>
      </c>
      <c r="T23" s="46">
        <v>313340439.60000002</v>
      </c>
      <c r="U23" s="46">
        <f t="shared" ref="U23:U29" si="27">+Q23-T23</f>
        <v>0</v>
      </c>
      <c r="V23" s="46">
        <v>0</v>
      </c>
      <c r="W23" s="48">
        <f t="shared" ref="W23:W29" si="28">+T23-V23</f>
        <v>313340439.60000002</v>
      </c>
      <c r="X23" s="49">
        <f t="shared" si="8"/>
        <v>7.8753773682878628E-2</v>
      </c>
      <c r="Y23" s="49">
        <f t="shared" si="9"/>
        <v>7.8753773682878628E-2</v>
      </c>
      <c r="Z23" s="49">
        <f t="shared" ref="Z23:Z29" si="29">+V23/L23</f>
        <v>0</v>
      </c>
      <c r="AA23" s="49">
        <f t="shared" ref="AA23:AA29" si="30">+T23/Q23</f>
        <v>1</v>
      </c>
      <c r="AB23" s="49">
        <f t="shared" ref="AB23:AB29" si="31">+V23/T23</f>
        <v>0</v>
      </c>
    </row>
    <row r="24" spans="1:30" ht="29.25" customHeight="1" x14ac:dyDescent="0.25">
      <c r="A24" s="43" t="s">
        <v>72</v>
      </c>
      <c r="B24" s="44" t="s">
        <v>41</v>
      </c>
      <c r="C24" s="44">
        <v>20</v>
      </c>
      <c r="D24" s="44" t="s">
        <v>38</v>
      </c>
      <c r="E24" s="45" t="s">
        <v>73</v>
      </c>
      <c r="F24" s="46">
        <v>2822000568</v>
      </c>
      <c r="G24" s="46">
        <v>0</v>
      </c>
      <c r="H24" s="46">
        <v>0</v>
      </c>
      <c r="I24" s="46">
        <v>0</v>
      </c>
      <c r="J24" s="46">
        <v>0</v>
      </c>
      <c r="K24" s="46">
        <f t="shared" si="0"/>
        <v>0</v>
      </c>
      <c r="L24" s="47">
        <f t="shared" si="23"/>
        <v>2822000568</v>
      </c>
      <c r="M24" s="51">
        <f t="shared" si="21"/>
        <v>3.5757913097650347E-4</v>
      </c>
      <c r="N24" s="46">
        <v>0</v>
      </c>
      <c r="O24" s="46">
        <v>2822000568</v>
      </c>
      <c r="P24" s="46">
        <f t="shared" si="24"/>
        <v>0</v>
      </c>
      <c r="Q24" s="46">
        <v>223884052.40000001</v>
      </c>
      <c r="R24" s="46">
        <f t="shared" si="25"/>
        <v>2598116515.5999999</v>
      </c>
      <c r="S24" s="46">
        <f t="shared" si="26"/>
        <v>2598116515.5999999</v>
      </c>
      <c r="T24" s="46">
        <v>223884052.40000001</v>
      </c>
      <c r="U24" s="46">
        <f t="shared" si="27"/>
        <v>0</v>
      </c>
      <c r="V24" s="46">
        <v>1485200</v>
      </c>
      <c r="W24" s="48">
        <f t="shared" si="28"/>
        <v>222398852.40000001</v>
      </c>
      <c r="X24" s="49">
        <f t="shared" si="8"/>
        <v>7.9335225846063687E-2</v>
      </c>
      <c r="Y24" s="49">
        <f t="shared" si="9"/>
        <v>7.9335225846063687E-2</v>
      </c>
      <c r="Z24" s="49">
        <f t="shared" si="29"/>
        <v>5.2629330299978872E-4</v>
      </c>
      <c r="AA24" s="49">
        <f t="shared" si="30"/>
        <v>1</v>
      </c>
      <c r="AB24" s="49">
        <f t="shared" si="31"/>
        <v>6.6337909470500543E-3</v>
      </c>
    </row>
    <row r="25" spans="1:30" ht="27.75" customHeight="1" x14ac:dyDescent="0.25">
      <c r="A25" s="43" t="s">
        <v>74</v>
      </c>
      <c r="B25" s="44" t="s">
        <v>41</v>
      </c>
      <c r="C25" s="44">
        <v>20</v>
      </c>
      <c r="D25" s="44" t="s">
        <v>38</v>
      </c>
      <c r="E25" s="45" t="s">
        <v>75</v>
      </c>
      <c r="F25" s="46">
        <v>3569683789</v>
      </c>
      <c r="G25" s="46">
        <v>0</v>
      </c>
      <c r="H25" s="46">
        <v>0</v>
      </c>
      <c r="I25" s="46">
        <v>0</v>
      </c>
      <c r="J25" s="46">
        <v>0</v>
      </c>
      <c r="K25" s="46">
        <f t="shared" si="0"/>
        <v>0</v>
      </c>
      <c r="L25" s="47">
        <f t="shared" si="23"/>
        <v>3569683789</v>
      </c>
      <c r="M25" s="51">
        <f t="shared" si="21"/>
        <v>4.5231898306674335E-4</v>
      </c>
      <c r="N25" s="46">
        <v>0</v>
      </c>
      <c r="O25" s="46">
        <v>3569683789</v>
      </c>
      <c r="P25" s="46">
        <f t="shared" si="24"/>
        <v>0</v>
      </c>
      <c r="Q25" s="46">
        <v>235035179.66</v>
      </c>
      <c r="R25" s="46">
        <f t="shared" si="25"/>
        <v>3334648609.3400002</v>
      </c>
      <c r="S25" s="46">
        <f t="shared" si="26"/>
        <v>3334648609.3400002</v>
      </c>
      <c r="T25" s="46">
        <v>235035179.66</v>
      </c>
      <c r="U25" s="46">
        <f t="shared" si="27"/>
        <v>0</v>
      </c>
      <c r="V25" s="46">
        <v>0</v>
      </c>
      <c r="W25" s="48">
        <f t="shared" si="28"/>
        <v>235035179.66</v>
      </c>
      <c r="X25" s="49">
        <f t="shared" si="8"/>
        <v>6.5842016703065456E-2</v>
      </c>
      <c r="Y25" s="49">
        <f t="shared" si="9"/>
        <v>6.5842016703065456E-2</v>
      </c>
      <c r="Z25" s="49">
        <f t="shared" si="29"/>
        <v>0</v>
      </c>
      <c r="AA25" s="49">
        <f t="shared" si="30"/>
        <v>1</v>
      </c>
      <c r="AB25" s="49">
        <f t="shared" si="31"/>
        <v>0</v>
      </c>
    </row>
    <row r="26" spans="1:30" ht="30" customHeight="1" x14ac:dyDescent="0.25">
      <c r="A26" s="43" t="s">
        <v>76</v>
      </c>
      <c r="B26" s="44" t="s">
        <v>41</v>
      </c>
      <c r="C26" s="44">
        <v>20</v>
      </c>
      <c r="D26" s="44" t="s">
        <v>38</v>
      </c>
      <c r="E26" s="45" t="s">
        <v>77</v>
      </c>
      <c r="F26" s="46">
        <v>1382522206</v>
      </c>
      <c r="G26" s="46">
        <v>0</v>
      </c>
      <c r="H26" s="46">
        <v>0</v>
      </c>
      <c r="I26" s="46">
        <v>0</v>
      </c>
      <c r="J26" s="46">
        <v>0</v>
      </c>
      <c r="K26" s="46">
        <f t="shared" si="0"/>
        <v>0</v>
      </c>
      <c r="L26" s="47">
        <f t="shared" si="23"/>
        <v>1382522206</v>
      </c>
      <c r="M26" s="51">
        <f t="shared" si="21"/>
        <v>1.7518107352032202E-4</v>
      </c>
      <c r="N26" s="46">
        <v>0</v>
      </c>
      <c r="O26" s="46">
        <v>1382522206</v>
      </c>
      <c r="P26" s="46">
        <f t="shared" si="24"/>
        <v>0</v>
      </c>
      <c r="Q26" s="46">
        <v>102679106.40000001</v>
      </c>
      <c r="R26" s="46">
        <f t="shared" si="25"/>
        <v>1279843099.5999999</v>
      </c>
      <c r="S26" s="46">
        <f t="shared" si="26"/>
        <v>1279843099.5999999</v>
      </c>
      <c r="T26" s="46">
        <v>102679106.40000001</v>
      </c>
      <c r="U26" s="46">
        <f t="shared" si="27"/>
        <v>0</v>
      </c>
      <c r="V26" s="46">
        <v>0</v>
      </c>
      <c r="W26" s="48">
        <f t="shared" si="28"/>
        <v>102679106.40000001</v>
      </c>
      <c r="X26" s="49">
        <f t="shared" si="8"/>
        <v>7.4269408443772944E-2</v>
      </c>
      <c r="Y26" s="49">
        <f t="shared" si="9"/>
        <v>7.4269408443772944E-2</v>
      </c>
      <c r="Z26" s="49">
        <f t="shared" si="29"/>
        <v>0</v>
      </c>
      <c r="AA26" s="49">
        <f t="shared" si="30"/>
        <v>1</v>
      </c>
      <c r="AB26" s="49">
        <f t="shared" si="31"/>
        <v>0</v>
      </c>
    </row>
    <row r="27" spans="1:30" ht="36.75" customHeight="1" x14ac:dyDescent="0.25">
      <c r="A27" s="43" t="s">
        <v>78</v>
      </c>
      <c r="B27" s="44" t="s">
        <v>41</v>
      </c>
      <c r="C27" s="44">
        <v>20</v>
      </c>
      <c r="D27" s="44" t="s">
        <v>38</v>
      </c>
      <c r="E27" s="45" t="s">
        <v>79</v>
      </c>
      <c r="F27" s="46">
        <v>166286663</v>
      </c>
      <c r="G27" s="46">
        <v>0</v>
      </c>
      <c r="H27" s="46">
        <v>0</v>
      </c>
      <c r="I27" s="46">
        <v>0</v>
      </c>
      <c r="J27" s="46">
        <v>0</v>
      </c>
      <c r="K27" s="46">
        <f t="shared" si="0"/>
        <v>0</v>
      </c>
      <c r="L27" s="47">
        <f t="shared" si="23"/>
        <v>166286663</v>
      </c>
      <c r="M27" s="53">
        <f t="shared" si="21"/>
        <v>2.1070385712453438E-5</v>
      </c>
      <c r="N27" s="46">
        <v>0</v>
      </c>
      <c r="O27" s="46">
        <v>166286663</v>
      </c>
      <c r="P27" s="46">
        <f t="shared" si="24"/>
        <v>0</v>
      </c>
      <c r="Q27" s="46">
        <v>13222153.6</v>
      </c>
      <c r="R27" s="46">
        <f t="shared" si="25"/>
        <v>153064509.40000001</v>
      </c>
      <c r="S27" s="46">
        <f t="shared" si="26"/>
        <v>153064509.40000001</v>
      </c>
      <c r="T27" s="46">
        <v>13222153.6</v>
      </c>
      <c r="U27" s="46">
        <f t="shared" si="27"/>
        <v>0</v>
      </c>
      <c r="V27" s="46">
        <v>0</v>
      </c>
      <c r="W27" s="48">
        <f t="shared" si="28"/>
        <v>13222153.6</v>
      </c>
      <c r="X27" s="49">
        <f t="shared" si="8"/>
        <v>7.9514215761248397E-2</v>
      </c>
      <c r="Y27" s="49">
        <f t="shared" si="9"/>
        <v>7.9514215761248397E-2</v>
      </c>
      <c r="Z27" s="49">
        <f t="shared" si="29"/>
        <v>0</v>
      </c>
      <c r="AA27" s="49">
        <f t="shared" si="30"/>
        <v>1</v>
      </c>
      <c r="AB27" s="49">
        <f t="shared" si="31"/>
        <v>0</v>
      </c>
    </row>
    <row r="28" spans="1:30" ht="28.5" customHeight="1" x14ac:dyDescent="0.25">
      <c r="A28" s="43" t="s">
        <v>80</v>
      </c>
      <c r="B28" s="44" t="s">
        <v>41</v>
      </c>
      <c r="C28" s="44">
        <v>20</v>
      </c>
      <c r="D28" s="44" t="s">
        <v>38</v>
      </c>
      <c r="E28" s="45" t="s">
        <v>81</v>
      </c>
      <c r="F28" s="46">
        <v>1036936225</v>
      </c>
      <c r="G28" s="46">
        <v>0</v>
      </c>
      <c r="H28" s="46">
        <v>0</v>
      </c>
      <c r="I28" s="46">
        <v>0</v>
      </c>
      <c r="J28" s="46">
        <v>0</v>
      </c>
      <c r="K28" s="46">
        <f t="shared" si="0"/>
        <v>0</v>
      </c>
      <c r="L28" s="47">
        <f t="shared" si="23"/>
        <v>1036936225</v>
      </c>
      <c r="M28" s="51">
        <f t="shared" si="21"/>
        <v>1.3139145272261194E-4</v>
      </c>
      <c r="N28" s="46">
        <v>0</v>
      </c>
      <c r="O28" s="46">
        <v>1036936225</v>
      </c>
      <c r="P28" s="46">
        <f t="shared" si="24"/>
        <v>0</v>
      </c>
      <c r="Q28" s="46">
        <v>77013120.799999997</v>
      </c>
      <c r="R28" s="46">
        <f t="shared" si="25"/>
        <v>959923104.20000005</v>
      </c>
      <c r="S28" s="46">
        <f t="shared" si="26"/>
        <v>959923104.20000005</v>
      </c>
      <c r="T28" s="46">
        <v>77013120.799999997</v>
      </c>
      <c r="U28" s="46">
        <f t="shared" si="27"/>
        <v>0</v>
      </c>
      <c r="V28" s="46">
        <v>0</v>
      </c>
      <c r="W28" s="48">
        <f t="shared" si="28"/>
        <v>77013120.799999997</v>
      </c>
      <c r="X28" s="49">
        <f t="shared" si="8"/>
        <v>7.4269872093628508E-2</v>
      </c>
      <c r="Y28" s="49">
        <f t="shared" si="9"/>
        <v>7.4269872093628508E-2</v>
      </c>
      <c r="Z28" s="49">
        <f t="shared" si="29"/>
        <v>0</v>
      </c>
      <c r="AA28" s="49">
        <f t="shared" si="30"/>
        <v>1</v>
      </c>
      <c r="AB28" s="49">
        <f t="shared" si="31"/>
        <v>0</v>
      </c>
    </row>
    <row r="29" spans="1:30" ht="39.75" customHeight="1" x14ac:dyDescent="0.25">
      <c r="A29" s="43" t="s">
        <v>82</v>
      </c>
      <c r="B29" s="44" t="s">
        <v>41</v>
      </c>
      <c r="C29" s="44">
        <v>20</v>
      </c>
      <c r="D29" s="44" t="s">
        <v>38</v>
      </c>
      <c r="E29" s="45" t="s">
        <v>83</v>
      </c>
      <c r="F29" s="46">
        <v>691369992</v>
      </c>
      <c r="G29" s="46">
        <v>0</v>
      </c>
      <c r="H29" s="46">
        <v>0</v>
      </c>
      <c r="I29" s="46">
        <v>0</v>
      </c>
      <c r="J29" s="46">
        <v>0</v>
      </c>
      <c r="K29" s="46">
        <f t="shared" si="0"/>
        <v>0</v>
      </c>
      <c r="L29" s="47">
        <f t="shared" si="23"/>
        <v>691369992</v>
      </c>
      <c r="M29" s="51">
        <f t="shared" si="21"/>
        <v>8.7604334218047603E-5</v>
      </c>
      <c r="N29" s="46">
        <v>0</v>
      </c>
      <c r="O29" s="46">
        <v>691369992</v>
      </c>
      <c r="P29" s="46">
        <f t="shared" si="24"/>
        <v>0</v>
      </c>
      <c r="Q29" s="46">
        <v>51348439.600000001</v>
      </c>
      <c r="R29" s="46">
        <f t="shared" si="25"/>
        <v>640021552.39999998</v>
      </c>
      <c r="S29" s="46">
        <f t="shared" si="26"/>
        <v>640021552.39999998</v>
      </c>
      <c r="T29" s="46">
        <v>51348439.600000001</v>
      </c>
      <c r="U29" s="46">
        <f t="shared" si="27"/>
        <v>0</v>
      </c>
      <c r="V29" s="46">
        <v>0</v>
      </c>
      <c r="W29" s="48">
        <f t="shared" si="28"/>
        <v>51348439.600000001</v>
      </c>
      <c r="X29" s="49">
        <f t="shared" si="8"/>
        <v>7.4270564522852481E-2</v>
      </c>
      <c r="Y29" s="49">
        <f t="shared" si="9"/>
        <v>7.4270564522852481E-2</v>
      </c>
      <c r="Z29" s="49">
        <f t="shared" si="29"/>
        <v>0</v>
      </c>
      <c r="AA29" s="49">
        <f t="shared" si="30"/>
        <v>1</v>
      </c>
      <c r="AB29" s="49">
        <f t="shared" si="31"/>
        <v>0</v>
      </c>
    </row>
    <row r="30" spans="1:30" ht="41.25" customHeight="1" x14ac:dyDescent="0.25">
      <c r="A30" s="39" t="s">
        <v>84</v>
      </c>
      <c r="B30" s="34" t="s">
        <v>41</v>
      </c>
      <c r="C30" s="34">
        <v>20</v>
      </c>
      <c r="D30" s="34" t="s">
        <v>38</v>
      </c>
      <c r="E30" s="40" t="s">
        <v>85</v>
      </c>
      <c r="F30" s="41">
        <f>+F31+F35+F36</f>
        <v>4285331000</v>
      </c>
      <c r="G30" s="41">
        <f>+G31+G35+G36</f>
        <v>0</v>
      </c>
      <c r="H30" s="41">
        <f>+H31+H35+H36</f>
        <v>0</v>
      </c>
      <c r="I30" s="41">
        <f>+I31+I35+I36</f>
        <v>0</v>
      </c>
      <c r="J30" s="41">
        <f>+J31+J35+J36</f>
        <v>0</v>
      </c>
      <c r="K30" s="41">
        <f t="shared" si="0"/>
        <v>0</v>
      </c>
      <c r="L30" s="41">
        <f t="shared" ref="L30:W30" si="32">+L31+L35+L36</f>
        <v>4285331000</v>
      </c>
      <c r="M30" s="42">
        <f t="shared" si="32"/>
        <v>5.4299951328949214E-4</v>
      </c>
      <c r="N30" s="41">
        <f t="shared" si="32"/>
        <v>0</v>
      </c>
      <c r="O30" s="41">
        <f t="shared" si="32"/>
        <v>4285331000</v>
      </c>
      <c r="P30" s="41">
        <f t="shared" si="32"/>
        <v>0</v>
      </c>
      <c r="Q30" s="41">
        <f t="shared" si="32"/>
        <v>296838733</v>
      </c>
      <c r="R30" s="41">
        <f t="shared" si="32"/>
        <v>3988492267</v>
      </c>
      <c r="S30" s="41">
        <f t="shared" si="32"/>
        <v>3988492267</v>
      </c>
      <c r="T30" s="41">
        <f t="shared" si="32"/>
        <v>296838733</v>
      </c>
      <c r="U30" s="41">
        <f t="shared" si="32"/>
        <v>0</v>
      </c>
      <c r="V30" s="41">
        <f t="shared" si="32"/>
        <v>296838733</v>
      </c>
      <c r="W30" s="41">
        <f t="shared" si="32"/>
        <v>0</v>
      </c>
      <c r="X30" s="38">
        <f t="shared" si="8"/>
        <v>6.9268565952081654E-2</v>
      </c>
      <c r="Y30" s="38">
        <f t="shared" si="9"/>
        <v>6.9268565952081654E-2</v>
      </c>
      <c r="Z30" s="38">
        <f>+V30/L30</f>
        <v>6.9268565952081654E-2</v>
      </c>
      <c r="AA30" s="38">
        <f>+T30/Q30</f>
        <v>1</v>
      </c>
      <c r="AB30" s="38">
        <f>+V30/T30</f>
        <v>1</v>
      </c>
    </row>
    <row r="31" spans="1:30" s="4" customFormat="1" ht="39" customHeight="1" x14ac:dyDescent="0.25">
      <c r="A31" s="39" t="s">
        <v>86</v>
      </c>
      <c r="B31" s="34" t="s">
        <v>41</v>
      </c>
      <c r="C31" s="34">
        <v>20</v>
      </c>
      <c r="D31" s="34" t="s">
        <v>38</v>
      </c>
      <c r="E31" s="40" t="s">
        <v>87</v>
      </c>
      <c r="F31" s="41">
        <f>+F32+F33+F34</f>
        <v>2328193098</v>
      </c>
      <c r="G31" s="41">
        <f>+G32+G33+G34</f>
        <v>0</v>
      </c>
      <c r="H31" s="41">
        <f>+H32+H33+H34</f>
        <v>0</v>
      </c>
      <c r="I31" s="41">
        <f>+I32+I33+I34</f>
        <v>0</v>
      </c>
      <c r="J31" s="41">
        <f>+J32+J33+J34</f>
        <v>0</v>
      </c>
      <c r="K31" s="41">
        <f t="shared" si="0"/>
        <v>0</v>
      </c>
      <c r="L31" s="41">
        <f t="shared" ref="L31:W31" si="33">+L32+L33+L34</f>
        <v>2328193098</v>
      </c>
      <c r="M31" s="42">
        <f t="shared" si="33"/>
        <v>2.9500818467883931E-4</v>
      </c>
      <c r="N31" s="41">
        <f t="shared" si="33"/>
        <v>0</v>
      </c>
      <c r="O31" s="41">
        <f t="shared" si="33"/>
        <v>2328193098</v>
      </c>
      <c r="P31" s="41">
        <f t="shared" si="33"/>
        <v>0</v>
      </c>
      <c r="Q31" s="41">
        <f t="shared" si="33"/>
        <v>133967565</v>
      </c>
      <c r="R31" s="41">
        <f t="shared" si="33"/>
        <v>2194225533</v>
      </c>
      <c r="S31" s="41">
        <f t="shared" si="33"/>
        <v>2194225533</v>
      </c>
      <c r="T31" s="41">
        <f t="shared" si="33"/>
        <v>133967565</v>
      </c>
      <c r="U31" s="41">
        <f t="shared" si="33"/>
        <v>0</v>
      </c>
      <c r="V31" s="41">
        <f t="shared" si="33"/>
        <v>133967565</v>
      </c>
      <c r="W31" s="41">
        <f t="shared" si="33"/>
        <v>0</v>
      </c>
      <c r="X31" s="38">
        <f t="shared" si="8"/>
        <v>5.7541432072401068E-2</v>
      </c>
      <c r="Y31" s="38">
        <f t="shared" si="9"/>
        <v>5.7541432072401068E-2</v>
      </c>
      <c r="Z31" s="38">
        <f>+V31/L31</f>
        <v>5.7541432072401068E-2</v>
      </c>
      <c r="AA31" s="38">
        <f>+T31/Q31</f>
        <v>1</v>
      </c>
      <c r="AB31" s="38">
        <f>+V31/T31</f>
        <v>1</v>
      </c>
    </row>
    <row r="32" spans="1:30" ht="30.75" customHeight="1" x14ac:dyDescent="0.25">
      <c r="A32" s="43" t="s">
        <v>88</v>
      </c>
      <c r="B32" s="44" t="s">
        <v>41</v>
      </c>
      <c r="C32" s="44">
        <v>20</v>
      </c>
      <c r="D32" s="44" t="s">
        <v>38</v>
      </c>
      <c r="E32" s="45" t="s">
        <v>89</v>
      </c>
      <c r="F32" s="46">
        <v>655614150</v>
      </c>
      <c r="G32" s="46">
        <v>0</v>
      </c>
      <c r="H32" s="46">
        <v>0</v>
      </c>
      <c r="I32" s="46">
        <v>0</v>
      </c>
      <c r="J32" s="46">
        <v>0</v>
      </c>
      <c r="K32" s="46">
        <f t="shared" si="0"/>
        <v>0</v>
      </c>
      <c r="L32" s="47">
        <f t="shared" ref="L32:L37" si="34">+F32+K32</f>
        <v>655614150</v>
      </c>
      <c r="M32" s="51">
        <f t="shared" ref="M32:M50" si="35">L32/$L$295</f>
        <v>8.3073667904697243E-5</v>
      </c>
      <c r="N32" s="46">
        <v>0</v>
      </c>
      <c r="O32" s="46">
        <v>655614150</v>
      </c>
      <c r="P32" s="46">
        <f t="shared" ref="P32:P37" si="36">L32-O32</f>
        <v>0</v>
      </c>
      <c r="Q32" s="46">
        <v>0</v>
      </c>
      <c r="R32" s="56">
        <f t="shared" ref="R32:R37" si="37">+L32-Q32</f>
        <v>655614150</v>
      </c>
      <c r="S32" s="46">
        <f t="shared" ref="S32:S37" si="38">O32-Q32</f>
        <v>655614150</v>
      </c>
      <c r="T32" s="46">
        <v>0</v>
      </c>
      <c r="U32" s="46">
        <f t="shared" ref="U32:U37" si="39">+Q32-T32</f>
        <v>0</v>
      </c>
      <c r="V32" s="46">
        <v>0</v>
      </c>
      <c r="W32" s="48">
        <f t="shared" ref="W32:W37" si="40">+T32-V32</f>
        <v>0</v>
      </c>
      <c r="X32" s="57">
        <f t="shared" si="3"/>
        <v>0</v>
      </c>
      <c r="Y32" s="54">
        <f t="shared" si="4"/>
        <v>0</v>
      </c>
      <c r="Z32" s="54">
        <f t="shared" ref="Z32:Z95" si="41">+V32/L32</f>
        <v>0</v>
      </c>
      <c r="AA32" s="54" t="s">
        <v>40</v>
      </c>
      <c r="AB32" s="54" t="s">
        <v>40</v>
      </c>
    </row>
    <row r="33" spans="1:28" ht="30.75" customHeight="1" x14ac:dyDescent="0.25">
      <c r="A33" s="43" t="s">
        <v>90</v>
      </c>
      <c r="B33" s="44" t="s">
        <v>41</v>
      </c>
      <c r="C33" s="44">
        <v>20</v>
      </c>
      <c r="D33" s="44" t="s">
        <v>38</v>
      </c>
      <c r="E33" s="45" t="s">
        <v>91</v>
      </c>
      <c r="F33" s="46">
        <v>1499029826</v>
      </c>
      <c r="G33" s="46">
        <v>0</v>
      </c>
      <c r="H33" s="46">
        <v>0</v>
      </c>
      <c r="I33" s="46">
        <v>0</v>
      </c>
      <c r="J33" s="46">
        <v>0</v>
      </c>
      <c r="K33" s="46">
        <f t="shared" si="0"/>
        <v>0</v>
      </c>
      <c r="L33" s="47">
        <f t="shared" si="34"/>
        <v>1499029826</v>
      </c>
      <c r="M33" s="51">
        <f t="shared" si="35"/>
        <v>1.8994389603146927E-4</v>
      </c>
      <c r="N33" s="46">
        <v>0</v>
      </c>
      <c r="O33" s="46">
        <v>1499029826</v>
      </c>
      <c r="P33" s="46">
        <f t="shared" si="36"/>
        <v>0</v>
      </c>
      <c r="Q33" s="46">
        <v>126167694</v>
      </c>
      <c r="R33" s="56">
        <f t="shared" si="37"/>
        <v>1372862132</v>
      </c>
      <c r="S33" s="46">
        <f t="shared" si="38"/>
        <v>1372862132</v>
      </c>
      <c r="T33" s="46">
        <v>126167694</v>
      </c>
      <c r="U33" s="46">
        <f t="shared" si="39"/>
        <v>0</v>
      </c>
      <c r="V33" s="46">
        <v>126167694</v>
      </c>
      <c r="W33" s="48">
        <f t="shared" si="40"/>
        <v>0</v>
      </c>
      <c r="X33" s="58">
        <f t="shared" si="3"/>
        <v>8.4166233260791701E-2</v>
      </c>
      <c r="Y33" s="49">
        <f t="shared" si="4"/>
        <v>8.4166233260791701E-2</v>
      </c>
      <c r="Z33" s="49">
        <f t="shared" si="41"/>
        <v>8.4166233260791701E-2</v>
      </c>
      <c r="AA33" s="49">
        <f t="shared" ref="AA33:AA35" si="42">+T33/Q33</f>
        <v>1</v>
      </c>
      <c r="AB33" s="49">
        <f t="shared" ref="AB33:AB35" si="43">+V33/T33</f>
        <v>1</v>
      </c>
    </row>
    <row r="34" spans="1:28" ht="30.75" customHeight="1" x14ac:dyDescent="0.25">
      <c r="A34" s="43" t="s">
        <v>92</v>
      </c>
      <c r="B34" s="44" t="s">
        <v>41</v>
      </c>
      <c r="C34" s="44">
        <v>20</v>
      </c>
      <c r="D34" s="44" t="s">
        <v>38</v>
      </c>
      <c r="E34" s="45" t="s">
        <v>93</v>
      </c>
      <c r="F34" s="46">
        <v>173549122</v>
      </c>
      <c r="G34" s="46">
        <v>0</v>
      </c>
      <c r="H34" s="46">
        <v>0</v>
      </c>
      <c r="I34" s="46">
        <v>0</v>
      </c>
      <c r="J34" s="46">
        <v>0</v>
      </c>
      <c r="K34" s="46">
        <f t="shared" si="0"/>
        <v>0</v>
      </c>
      <c r="L34" s="47">
        <f t="shared" si="34"/>
        <v>173549122</v>
      </c>
      <c r="M34" s="53">
        <f t="shared" si="35"/>
        <v>2.1990620742672783E-5</v>
      </c>
      <c r="N34" s="46">
        <v>0</v>
      </c>
      <c r="O34" s="46">
        <v>173549122</v>
      </c>
      <c r="P34" s="46">
        <f t="shared" si="36"/>
        <v>0</v>
      </c>
      <c r="Q34" s="46">
        <v>7799871</v>
      </c>
      <c r="R34" s="46">
        <f t="shared" si="37"/>
        <v>165749251</v>
      </c>
      <c r="S34" s="46">
        <f t="shared" si="38"/>
        <v>165749251</v>
      </c>
      <c r="T34" s="46">
        <v>7799871</v>
      </c>
      <c r="U34" s="46">
        <f t="shared" si="39"/>
        <v>0</v>
      </c>
      <c r="V34" s="46">
        <v>7799871</v>
      </c>
      <c r="W34" s="48">
        <f t="shared" si="40"/>
        <v>0</v>
      </c>
      <c r="X34" s="58">
        <f t="shared" si="3"/>
        <v>4.4943304293985423E-2</v>
      </c>
      <c r="Y34" s="49">
        <f t="shared" si="4"/>
        <v>4.4943304293985423E-2</v>
      </c>
      <c r="Z34" s="49">
        <f t="shared" si="41"/>
        <v>4.4943304293985423E-2</v>
      </c>
      <c r="AA34" s="49">
        <f t="shared" si="42"/>
        <v>1</v>
      </c>
      <c r="AB34" s="49">
        <f t="shared" si="43"/>
        <v>1</v>
      </c>
    </row>
    <row r="35" spans="1:28" ht="30.75" customHeight="1" x14ac:dyDescent="0.25">
      <c r="A35" s="43" t="s">
        <v>94</v>
      </c>
      <c r="B35" s="44" t="s">
        <v>41</v>
      </c>
      <c r="C35" s="44">
        <v>20</v>
      </c>
      <c r="D35" s="44" t="s">
        <v>38</v>
      </c>
      <c r="E35" s="45" t="s">
        <v>95</v>
      </c>
      <c r="F35" s="59">
        <v>1809954480</v>
      </c>
      <c r="G35" s="46">
        <v>0</v>
      </c>
      <c r="H35" s="46">
        <v>0</v>
      </c>
      <c r="I35" s="46">
        <v>0</v>
      </c>
      <c r="J35" s="46">
        <v>0</v>
      </c>
      <c r="K35" s="46">
        <f t="shared" si="0"/>
        <v>0</v>
      </c>
      <c r="L35" s="47">
        <f t="shared" si="34"/>
        <v>1809954480</v>
      </c>
      <c r="M35" s="51">
        <f t="shared" si="35"/>
        <v>2.293415378452997E-4</v>
      </c>
      <c r="N35" s="46">
        <v>0</v>
      </c>
      <c r="O35" s="46">
        <v>1809954480</v>
      </c>
      <c r="P35" s="46">
        <f t="shared" si="36"/>
        <v>0</v>
      </c>
      <c r="Q35" s="46">
        <v>162871168</v>
      </c>
      <c r="R35" s="46">
        <f t="shared" si="37"/>
        <v>1647083312</v>
      </c>
      <c r="S35" s="46">
        <f t="shared" si="38"/>
        <v>1647083312</v>
      </c>
      <c r="T35" s="46">
        <v>162871168</v>
      </c>
      <c r="U35" s="46">
        <f t="shared" si="39"/>
        <v>0</v>
      </c>
      <c r="V35" s="46">
        <v>162871168</v>
      </c>
      <c r="W35" s="48">
        <f t="shared" si="40"/>
        <v>0</v>
      </c>
      <c r="X35" s="58">
        <f t="shared" si="3"/>
        <v>8.99863337999528E-2</v>
      </c>
      <c r="Y35" s="49">
        <f t="shared" si="4"/>
        <v>8.99863337999528E-2</v>
      </c>
      <c r="Z35" s="49">
        <f t="shared" si="41"/>
        <v>8.99863337999528E-2</v>
      </c>
      <c r="AA35" s="49">
        <f t="shared" si="42"/>
        <v>1</v>
      </c>
      <c r="AB35" s="49">
        <f t="shared" si="43"/>
        <v>1</v>
      </c>
    </row>
    <row r="36" spans="1:28" ht="30.75" customHeight="1" x14ac:dyDescent="0.25">
      <c r="A36" s="43" t="s">
        <v>96</v>
      </c>
      <c r="B36" s="44" t="s">
        <v>41</v>
      </c>
      <c r="C36" s="44">
        <v>20</v>
      </c>
      <c r="D36" s="44" t="s">
        <v>38</v>
      </c>
      <c r="E36" s="45" t="s">
        <v>97</v>
      </c>
      <c r="F36" s="59">
        <v>147183422</v>
      </c>
      <c r="G36" s="46">
        <v>0</v>
      </c>
      <c r="H36" s="46">
        <v>0</v>
      </c>
      <c r="I36" s="46">
        <v>0</v>
      </c>
      <c r="J36" s="46">
        <v>0</v>
      </c>
      <c r="K36" s="46">
        <f t="shared" si="0"/>
        <v>0</v>
      </c>
      <c r="L36" s="47">
        <f t="shared" si="34"/>
        <v>147183422</v>
      </c>
      <c r="M36" s="53">
        <f t="shared" si="35"/>
        <v>1.8649790765353233E-5</v>
      </c>
      <c r="N36" s="46">
        <v>0</v>
      </c>
      <c r="O36" s="46">
        <v>147183422</v>
      </c>
      <c r="P36" s="46">
        <f t="shared" si="36"/>
        <v>0</v>
      </c>
      <c r="Q36" s="46">
        <v>0</v>
      </c>
      <c r="R36" s="46">
        <f t="shared" si="37"/>
        <v>147183422</v>
      </c>
      <c r="S36" s="46">
        <f t="shared" si="38"/>
        <v>147183422</v>
      </c>
      <c r="T36" s="46">
        <v>0</v>
      </c>
      <c r="U36" s="46">
        <f t="shared" si="39"/>
        <v>0</v>
      </c>
      <c r="V36" s="46">
        <v>0</v>
      </c>
      <c r="W36" s="48">
        <f t="shared" si="40"/>
        <v>0</v>
      </c>
      <c r="X36" s="57">
        <f t="shared" si="3"/>
        <v>0</v>
      </c>
      <c r="Y36" s="54">
        <f t="shared" si="4"/>
        <v>0</v>
      </c>
      <c r="Z36" s="54">
        <f t="shared" si="41"/>
        <v>0</v>
      </c>
      <c r="AA36" s="54" t="s">
        <v>40</v>
      </c>
      <c r="AB36" s="54" t="s">
        <v>40</v>
      </c>
    </row>
    <row r="37" spans="1:28" s="4" customFormat="1" ht="38.25" customHeight="1" x14ac:dyDescent="0.25">
      <c r="A37" s="39" t="s">
        <v>98</v>
      </c>
      <c r="B37" s="34" t="s">
        <v>41</v>
      </c>
      <c r="C37" s="34">
        <v>20</v>
      </c>
      <c r="D37" s="34" t="s">
        <v>38</v>
      </c>
      <c r="E37" s="40" t="s">
        <v>99</v>
      </c>
      <c r="F37" s="60">
        <v>4848293000</v>
      </c>
      <c r="G37" s="60">
        <v>0</v>
      </c>
      <c r="H37" s="60">
        <v>0</v>
      </c>
      <c r="I37" s="60">
        <v>0</v>
      </c>
      <c r="J37" s="60">
        <v>0</v>
      </c>
      <c r="K37" s="41">
        <f t="shared" si="0"/>
        <v>0</v>
      </c>
      <c r="L37" s="41">
        <f t="shared" si="34"/>
        <v>4848293000</v>
      </c>
      <c r="M37" s="42">
        <f t="shared" si="35"/>
        <v>6.1433311435799291E-4</v>
      </c>
      <c r="N37" s="60">
        <v>4848293000</v>
      </c>
      <c r="O37" s="60">
        <v>0</v>
      </c>
      <c r="P37" s="62">
        <f t="shared" si="36"/>
        <v>4848293000</v>
      </c>
      <c r="Q37" s="60">
        <v>0</v>
      </c>
      <c r="R37" s="62">
        <f t="shared" si="37"/>
        <v>4848293000</v>
      </c>
      <c r="S37" s="62">
        <f t="shared" si="38"/>
        <v>0</v>
      </c>
      <c r="T37" s="60">
        <v>0</v>
      </c>
      <c r="U37" s="62">
        <f t="shared" si="39"/>
        <v>0</v>
      </c>
      <c r="V37" s="60">
        <v>0</v>
      </c>
      <c r="W37" s="63">
        <f t="shared" si="40"/>
        <v>0</v>
      </c>
      <c r="X37" s="64" t="s">
        <v>40</v>
      </c>
      <c r="Y37" s="65">
        <f t="shared" si="4"/>
        <v>0</v>
      </c>
      <c r="Z37" s="65">
        <f t="shared" si="41"/>
        <v>0</v>
      </c>
      <c r="AA37" s="65" t="s">
        <v>40</v>
      </c>
      <c r="AB37" s="65" t="s">
        <v>40</v>
      </c>
    </row>
    <row r="38" spans="1:28" ht="27.75" customHeight="1" x14ac:dyDescent="0.25">
      <c r="A38" s="39" t="s">
        <v>100</v>
      </c>
      <c r="B38" s="34" t="s">
        <v>41</v>
      </c>
      <c r="C38" s="34">
        <v>20</v>
      </c>
      <c r="D38" s="34" t="s">
        <v>38</v>
      </c>
      <c r="E38" s="40" t="s">
        <v>101</v>
      </c>
      <c r="F38" s="62">
        <f>+F39+F45</f>
        <v>20506538976</v>
      </c>
      <c r="G38" s="62">
        <f>+G39+G45</f>
        <v>0</v>
      </c>
      <c r="H38" s="62">
        <f>+H39+H45</f>
        <v>0</v>
      </c>
      <c r="I38" s="62">
        <f>+I39+I45</f>
        <v>3000000</v>
      </c>
      <c r="J38" s="62">
        <f>+J39+J45</f>
        <v>3000000</v>
      </c>
      <c r="K38" s="62">
        <f t="shared" si="0"/>
        <v>0</v>
      </c>
      <c r="L38" s="62">
        <f>+L39+L45</f>
        <v>20506538976</v>
      </c>
      <c r="M38" s="42">
        <f t="shared" si="35"/>
        <v>2.5984085437554304E-3</v>
      </c>
      <c r="N38" s="62">
        <f t="shared" ref="N38:W38" si="44">+N39+N45</f>
        <v>0</v>
      </c>
      <c r="O38" s="62">
        <f t="shared" si="44"/>
        <v>14493990767.879999</v>
      </c>
      <c r="P38" s="62">
        <f t="shared" si="44"/>
        <v>6012548208.1200008</v>
      </c>
      <c r="Q38" s="62">
        <f t="shared" si="44"/>
        <v>12533639373.879999</v>
      </c>
      <c r="R38" s="62">
        <f t="shared" si="44"/>
        <v>7972899602.1199999</v>
      </c>
      <c r="S38" s="62">
        <f t="shared" si="44"/>
        <v>1960351394</v>
      </c>
      <c r="T38" s="62">
        <f t="shared" si="44"/>
        <v>1568011906.3399999</v>
      </c>
      <c r="U38" s="62">
        <f t="shared" si="44"/>
        <v>10965627467.540001</v>
      </c>
      <c r="V38" s="62">
        <f t="shared" si="44"/>
        <v>605134803.87</v>
      </c>
      <c r="W38" s="62">
        <f t="shared" si="44"/>
        <v>962877102.47000003</v>
      </c>
      <c r="X38" s="38">
        <f t="shared" ref="X38:X101" si="45">+Q38/L38</f>
        <v>0.61120208478616744</v>
      </c>
      <c r="Y38" s="38">
        <f t="shared" si="4"/>
        <v>7.6463995615015087E-2</v>
      </c>
      <c r="Z38" s="38">
        <f t="shared" si="41"/>
        <v>2.9509358189513335E-2</v>
      </c>
      <c r="AA38" s="38">
        <f t="shared" ref="AA38" si="46">+T38/Q38</f>
        <v>0.1251042781402921</v>
      </c>
      <c r="AB38" s="38">
        <f t="shared" ref="AB38" si="47">+V38/T38</f>
        <v>0.38592487813596077</v>
      </c>
    </row>
    <row r="39" spans="1:28" ht="27.75" customHeight="1" x14ac:dyDescent="0.25">
      <c r="A39" s="39" t="s">
        <v>102</v>
      </c>
      <c r="B39" s="34" t="s">
        <v>41</v>
      </c>
      <c r="C39" s="34">
        <v>20</v>
      </c>
      <c r="D39" s="34" t="s">
        <v>38</v>
      </c>
      <c r="E39" s="40" t="s">
        <v>103</v>
      </c>
      <c r="F39" s="66">
        <f t="shared" ref="F39" si="48">+F40</f>
        <v>267000000</v>
      </c>
      <c r="G39" s="66">
        <f>+G40</f>
        <v>0</v>
      </c>
      <c r="H39" s="66">
        <f>+H40</f>
        <v>0</v>
      </c>
      <c r="I39" s="66">
        <f>+I40</f>
        <v>0</v>
      </c>
      <c r="J39" s="66">
        <f>+J40</f>
        <v>0</v>
      </c>
      <c r="K39" s="66">
        <f t="shared" si="0"/>
        <v>0</v>
      </c>
      <c r="L39" s="66">
        <f>+L40</f>
        <v>267000000</v>
      </c>
      <c r="M39" s="61">
        <f t="shared" si="35"/>
        <v>3.3831895377111926E-5</v>
      </c>
      <c r="N39" s="66">
        <f t="shared" ref="N39:W39" si="49">+N40</f>
        <v>0</v>
      </c>
      <c r="O39" s="66">
        <f t="shared" si="49"/>
        <v>1000000</v>
      </c>
      <c r="P39" s="66">
        <f t="shared" si="49"/>
        <v>266000000</v>
      </c>
      <c r="Q39" s="66">
        <f t="shared" si="49"/>
        <v>0</v>
      </c>
      <c r="R39" s="66">
        <f t="shared" si="49"/>
        <v>267000000</v>
      </c>
      <c r="S39" s="66">
        <f t="shared" si="49"/>
        <v>1000000</v>
      </c>
      <c r="T39" s="66">
        <f t="shared" si="49"/>
        <v>0</v>
      </c>
      <c r="U39" s="66">
        <f t="shared" si="49"/>
        <v>0</v>
      </c>
      <c r="V39" s="66">
        <f t="shared" si="49"/>
        <v>0</v>
      </c>
      <c r="W39" s="66">
        <f t="shared" si="49"/>
        <v>0</v>
      </c>
      <c r="X39" s="65">
        <f t="shared" si="45"/>
        <v>0</v>
      </c>
      <c r="Y39" s="65">
        <f t="shared" si="4"/>
        <v>0</v>
      </c>
      <c r="Z39" s="65">
        <f t="shared" si="41"/>
        <v>0</v>
      </c>
      <c r="AA39" s="65" t="s">
        <v>40</v>
      </c>
      <c r="AB39" s="65" t="s">
        <v>40</v>
      </c>
    </row>
    <row r="40" spans="1:28" ht="27.75" customHeight="1" x14ac:dyDescent="0.25">
      <c r="A40" s="39" t="s">
        <v>104</v>
      </c>
      <c r="B40" s="34" t="s">
        <v>41</v>
      </c>
      <c r="C40" s="34">
        <v>20</v>
      </c>
      <c r="D40" s="34" t="s">
        <v>38</v>
      </c>
      <c r="E40" s="40" t="s">
        <v>105</v>
      </c>
      <c r="F40" s="62">
        <f>+F43+F41</f>
        <v>267000000</v>
      </c>
      <c r="G40" s="62">
        <f>+G43+G41</f>
        <v>0</v>
      </c>
      <c r="H40" s="62">
        <f>+H43+H41</f>
        <v>0</v>
      </c>
      <c r="I40" s="62">
        <f>+I43+I41</f>
        <v>0</v>
      </c>
      <c r="J40" s="62">
        <f>+J43+J41</f>
        <v>0</v>
      </c>
      <c r="K40" s="62">
        <f t="shared" si="0"/>
        <v>0</v>
      </c>
      <c r="L40" s="62">
        <f>+L43+L41</f>
        <v>267000000</v>
      </c>
      <c r="M40" s="61">
        <f t="shared" si="35"/>
        <v>3.3831895377111926E-5</v>
      </c>
      <c r="N40" s="62">
        <f t="shared" ref="N40:W40" si="50">+N43+N41</f>
        <v>0</v>
      </c>
      <c r="O40" s="62">
        <f t="shared" si="50"/>
        <v>1000000</v>
      </c>
      <c r="P40" s="62">
        <f t="shared" si="50"/>
        <v>266000000</v>
      </c>
      <c r="Q40" s="62">
        <f t="shared" si="50"/>
        <v>0</v>
      </c>
      <c r="R40" s="62">
        <f t="shared" si="50"/>
        <v>267000000</v>
      </c>
      <c r="S40" s="62">
        <f t="shared" si="50"/>
        <v>1000000</v>
      </c>
      <c r="T40" s="62">
        <f t="shared" si="50"/>
        <v>0</v>
      </c>
      <c r="U40" s="62">
        <f t="shared" si="50"/>
        <v>0</v>
      </c>
      <c r="V40" s="62">
        <f t="shared" si="50"/>
        <v>0</v>
      </c>
      <c r="W40" s="62">
        <f t="shared" si="50"/>
        <v>0</v>
      </c>
      <c r="X40" s="65">
        <f t="shared" si="45"/>
        <v>0</v>
      </c>
      <c r="Y40" s="65">
        <f t="shared" si="4"/>
        <v>0</v>
      </c>
      <c r="Z40" s="65">
        <f t="shared" si="41"/>
        <v>0</v>
      </c>
      <c r="AA40" s="65" t="s">
        <v>40</v>
      </c>
      <c r="AB40" s="65" t="s">
        <v>40</v>
      </c>
    </row>
    <row r="41" spans="1:28" ht="39.75" customHeight="1" x14ac:dyDescent="0.25">
      <c r="A41" s="39" t="s">
        <v>106</v>
      </c>
      <c r="B41" s="34" t="s">
        <v>41</v>
      </c>
      <c r="C41" s="34">
        <v>20</v>
      </c>
      <c r="D41" s="34" t="s">
        <v>38</v>
      </c>
      <c r="E41" s="40" t="s">
        <v>107</v>
      </c>
      <c r="F41" s="62">
        <f>+F42</f>
        <v>12000000</v>
      </c>
      <c r="G41" s="62">
        <f>+G42</f>
        <v>0</v>
      </c>
      <c r="H41" s="62">
        <f>+H42</f>
        <v>0</v>
      </c>
      <c r="I41" s="62">
        <f>+I42</f>
        <v>0</v>
      </c>
      <c r="J41" s="62">
        <f>+J42</f>
        <v>0</v>
      </c>
      <c r="K41" s="62">
        <f t="shared" si="0"/>
        <v>0</v>
      </c>
      <c r="L41" s="62">
        <f>+L42</f>
        <v>12000000</v>
      </c>
      <c r="M41" s="67">
        <f t="shared" si="35"/>
        <v>1.5205346236904236E-6</v>
      </c>
      <c r="N41" s="62">
        <f t="shared" ref="N41:W41" si="51">+N42</f>
        <v>0</v>
      </c>
      <c r="O41" s="62">
        <f t="shared" si="51"/>
        <v>0</v>
      </c>
      <c r="P41" s="62">
        <f t="shared" si="51"/>
        <v>12000000</v>
      </c>
      <c r="Q41" s="62">
        <f t="shared" si="51"/>
        <v>0</v>
      </c>
      <c r="R41" s="62">
        <f t="shared" si="51"/>
        <v>12000000</v>
      </c>
      <c r="S41" s="62">
        <f t="shared" si="51"/>
        <v>0</v>
      </c>
      <c r="T41" s="62">
        <f t="shared" si="51"/>
        <v>0</v>
      </c>
      <c r="U41" s="62">
        <f t="shared" si="51"/>
        <v>0</v>
      </c>
      <c r="V41" s="62">
        <f t="shared" si="51"/>
        <v>0</v>
      </c>
      <c r="W41" s="62">
        <f t="shared" si="51"/>
        <v>0</v>
      </c>
      <c r="X41" s="65">
        <f t="shared" si="45"/>
        <v>0</v>
      </c>
      <c r="Y41" s="65">
        <f t="shared" si="4"/>
        <v>0</v>
      </c>
      <c r="Z41" s="65">
        <f t="shared" si="41"/>
        <v>0</v>
      </c>
      <c r="AA41" s="65" t="s">
        <v>40</v>
      </c>
      <c r="AB41" s="65" t="s">
        <v>40</v>
      </c>
    </row>
    <row r="42" spans="1:28" ht="36.75" customHeight="1" x14ac:dyDescent="0.25">
      <c r="A42" s="43" t="s">
        <v>108</v>
      </c>
      <c r="B42" s="44" t="s">
        <v>41</v>
      </c>
      <c r="C42" s="44">
        <v>20</v>
      </c>
      <c r="D42" s="44" t="s">
        <v>38</v>
      </c>
      <c r="E42" s="45" t="s">
        <v>109</v>
      </c>
      <c r="F42" s="46">
        <v>12000000</v>
      </c>
      <c r="G42" s="46">
        <v>0</v>
      </c>
      <c r="H42" s="46">
        <v>0</v>
      </c>
      <c r="I42" s="46">
        <v>0</v>
      </c>
      <c r="J42" s="46">
        <v>0</v>
      </c>
      <c r="K42" s="46">
        <f t="shared" si="0"/>
        <v>0</v>
      </c>
      <c r="L42" s="46">
        <f>+F42+K42</f>
        <v>12000000</v>
      </c>
      <c r="M42" s="52">
        <f t="shared" si="35"/>
        <v>1.5205346236904236E-6</v>
      </c>
      <c r="N42" s="46">
        <v>0</v>
      </c>
      <c r="O42" s="56">
        <v>0</v>
      </c>
      <c r="P42" s="46">
        <f>L42-O42</f>
        <v>12000000</v>
      </c>
      <c r="Q42" s="56">
        <v>0</v>
      </c>
      <c r="R42" s="46">
        <f>+L42-Q42</f>
        <v>12000000</v>
      </c>
      <c r="S42" s="46">
        <f>O42-Q42</f>
        <v>0</v>
      </c>
      <c r="T42" s="46">
        <v>0</v>
      </c>
      <c r="U42" s="46">
        <f>+Q42-T42</f>
        <v>0</v>
      </c>
      <c r="V42" s="46">
        <v>0</v>
      </c>
      <c r="W42" s="48">
        <f>+T42-V42</f>
        <v>0</v>
      </c>
      <c r="X42" s="54">
        <f t="shared" si="45"/>
        <v>0</v>
      </c>
      <c r="Y42" s="54">
        <f t="shared" si="4"/>
        <v>0</v>
      </c>
      <c r="Z42" s="54">
        <f t="shared" si="41"/>
        <v>0</v>
      </c>
      <c r="AA42" s="54" t="s">
        <v>40</v>
      </c>
      <c r="AB42" s="54" t="s">
        <v>40</v>
      </c>
    </row>
    <row r="43" spans="1:28" ht="27.75" customHeight="1" x14ac:dyDescent="0.25">
      <c r="A43" s="39" t="s">
        <v>110</v>
      </c>
      <c r="B43" s="34" t="s">
        <v>41</v>
      </c>
      <c r="C43" s="34">
        <v>20</v>
      </c>
      <c r="D43" s="34" t="s">
        <v>38</v>
      </c>
      <c r="E43" s="40" t="s">
        <v>111</v>
      </c>
      <c r="F43" s="62">
        <f>+F44</f>
        <v>255000000</v>
      </c>
      <c r="G43" s="62">
        <f>+G44</f>
        <v>0</v>
      </c>
      <c r="H43" s="62">
        <f>+H44</f>
        <v>0</v>
      </c>
      <c r="I43" s="62">
        <f>+I44</f>
        <v>0</v>
      </c>
      <c r="J43" s="62">
        <f>+J44</f>
        <v>0</v>
      </c>
      <c r="K43" s="62">
        <f t="shared" si="0"/>
        <v>0</v>
      </c>
      <c r="L43" s="62">
        <f>+L44</f>
        <v>255000000</v>
      </c>
      <c r="M43" s="61">
        <f t="shared" si="35"/>
        <v>3.2311360753421503E-5</v>
      </c>
      <c r="N43" s="62">
        <f t="shared" ref="N43:W43" si="52">+N44</f>
        <v>0</v>
      </c>
      <c r="O43" s="62">
        <f t="shared" si="52"/>
        <v>1000000</v>
      </c>
      <c r="P43" s="62">
        <f t="shared" si="52"/>
        <v>254000000</v>
      </c>
      <c r="Q43" s="62">
        <f t="shared" si="52"/>
        <v>0</v>
      </c>
      <c r="R43" s="62">
        <f t="shared" si="52"/>
        <v>255000000</v>
      </c>
      <c r="S43" s="62">
        <f t="shared" si="52"/>
        <v>1000000</v>
      </c>
      <c r="T43" s="62">
        <f t="shared" si="52"/>
        <v>0</v>
      </c>
      <c r="U43" s="62">
        <f t="shared" si="52"/>
        <v>0</v>
      </c>
      <c r="V43" s="62">
        <f t="shared" si="52"/>
        <v>0</v>
      </c>
      <c r="W43" s="62">
        <f t="shared" si="52"/>
        <v>0</v>
      </c>
      <c r="X43" s="65">
        <f t="shared" si="45"/>
        <v>0</v>
      </c>
      <c r="Y43" s="65">
        <f t="shared" si="4"/>
        <v>0</v>
      </c>
      <c r="Z43" s="65">
        <f t="shared" si="41"/>
        <v>0</v>
      </c>
      <c r="AA43" s="65" t="s">
        <v>40</v>
      </c>
      <c r="AB43" s="65" t="s">
        <v>40</v>
      </c>
    </row>
    <row r="44" spans="1:28" ht="44.25" customHeight="1" x14ac:dyDescent="0.25">
      <c r="A44" s="43" t="s">
        <v>112</v>
      </c>
      <c r="B44" s="44" t="s">
        <v>41</v>
      </c>
      <c r="C44" s="44">
        <v>20</v>
      </c>
      <c r="D44" s="44" t="s">
        <v>38</v>
      </c>
      <c r="E44" s="45" t="s">
        <v>113</v>
      </c>
      <c r="F44" s="46">
        <v>255000000</v>
      </c>
      <c r="G44" s="46">
        <v>0</v>
      </c>
      <c r="H44" s="46">
        <v>0</v>
      </c>
      <c r="I44" s="46">
        <v>0</v>
      </c>
      <c r="J44" s="46">
        <v>0</v>
      </c>
      <c r="K44" s="46"/>
      <c r="L44" s="46">
        <f>+F44+K44</f>
        <v>255000000</v>
      </c>
      <c r="M44" s="53">
        <f t="shared" si="35"/>
        <v>3.2311360753421503E-5</v>
      </c>
      <c r="N44" s="46">
        <v>0</v>
      </c>
      <c r="O44" s="56">
        <v>1000000</v>
      </c>
      <c r="P44" s="46">
        <f>L44-O44</f>
        <v>254000000</v>
      </c>
      <c r="Q44" s="56">
        <v>0</v>
      </c>
      <c r="R44" s="46">
        <f>+L44-Q44</f>
        <v>255000000</v>
      </c>
      <c r="S44" s="46">
        <f>O44-Q44</f>
        <v>1000000</v>
      </c>
      <c r="T44" s="46">
        <v>0</v>
      </c>
      <c r="U44" s="46">
        <f>+Q44-T44</f>
        <v>0</v>
      </c>
      <c r="V44" s="46">
        <v>0</v>
      </c>
      <c r="W44" s="48">
        <f>+T44-V44</f>
        <v>0</v>
      </c>
      <c r="X44" s="54">
        <f t="shared" si="45"/>
        <v>0</v>
      </c>
      <c r="Y44" s="54">
        <f t="shared" si="4"/>
        <v>0</v>
      </c>
      <c r="Z44" s="54">
        <f t="shared" si="41"/>
        <v>0</v>
      </c>
      <c r="AA44" s="54" t="s">
        <v>40</v>
      </c>
      <c r="AB44" s="54" t="s">
        <v>40</v>
      </c>
    </row>
    <row r="45" spans="1:28" ht="30" customHeight="1" x14ac:dyDescent="0.25">
      <c r="A45" s="39" t="s">
        <v>114</v>
      </c>
      <c r="B45" s="34" t="s">
        <v>41</v>
      </c>
      <c r="C45" s="34">
        <v>20</v>
      </c>
      <c r="D45" s="34" t="s">
        <v>38</v>
      </c>
      <c r="E45" s="40" t="s">
        <v>115</v>
      </c>
      <c r="F45" s="66">
        <f>+F46+F62</f>
        <v>20239538976</v>
      </c>
      <c r="G45" s="66">
        <f>+G46+G62</f>
        <v>0</v>
      </c>
      <c r="H45" s="66">
        <f>+H46+H62</f>
        <v>0</v>
      </c>
      <c r="I45" s="66">
        <f>+I46+I62</f>
        <v>3000000</v>
      </c>
      <c r="J45" s="66">
        <f>+J46+J62</f>
        <v>3000000</v>
      </c>
      <c r="K45" s="66">
        <f t="shared" ref="K45:K108" si="53">+G45-H45+I45-J45</f>
        <v>0</v>
      </c>
      <c r="L45" s="66">
        <f>+L46+L62</f>
        <v>20239538976</v>
      </c>
      <c r="M45" s="42">
        <f t="shared" si="35"/>
        <v>2.5645766483783183E-3</v>
      </c>
      <c r="N45" s="66">
        <f t="shared" ref="N45:W45" si="54">+N46+N62</f>
        <v>0</v>
      </c>
      <c r="O45" s="66">
        <f t="shared" si="54"/>
        <v>14492990767.879999</v>
      </c>
      <c r="P45" s="66">
        <f t="shared" si="54"/>
        <v>5746548208.1200008</v>
      </c>
      <c r="Q45" s="66">
        <f t="shared" si="54"/>
        <v>12533639373.879999</v>
      </c>
      <c r="R45" s="66">
        <f t="shared" si="54"/>
        <v>7705899602.1199999</v>
      </c>
      <c r="S45" s="66">
        <f t="shared" si="54"/>
        <v>1959351394</v>
      </c>
      <c r="T45" s="66">
        <f t="shared" si="54"/>
        <v>1568011906.3399999</v>
      </c>
      <c r="U45" s="66">
        <f t="shared" si="54"/>
        <v>10965627467.540001</v>
      </c>
      <c r="V45" s="66">
        <f t="shared" si="54"/>
        <v>605134803.87</v>
      </c>
      <c r="W45" s="66">
        <f t="shared" si="54"/>
        <v>962877102.47000003</v>
      </c>
      <c r="X45" s="65">
        <f t="shared" si="45"/>
        <v>0.6192650627438876</v>
      </c>
      <c r="Y45" s="65">
        <f t="shared" si="4"/>
        <v>7.7472708652076755E-2</v>
      </c>
      <c r="Z45" s="65">
        <f t="shared" si="41"/>
        <v>2.9898645645415514E-2</v>
      </c>
      <c r="AA45" s="65">
        <f t="shared" ref="AA45:AA49" si="55">+T45/Q45</f>
        <v>0.1251042781402921</v>
      </c>
      <c r="AB45" s="65">
        <f t="shared" ref="AB45" si="56">+V45/T45</f>
        <v>0.38592487813596077</v>
      </c>
    </row>
    <row r="46" spans="1:28" ht="24.75" customHeight="1" x14ac:dyDescent="0.25">
      <c r="A46" s="39" t="s">
        <v>116</v>
      </c>
      <c r="B46" s="34" t="s">
        <v>41</v>
      </c>
      <c r="C46" s="34">
        <v>20</v>
      </c>
      <c r="D46" s="34" t="s">
        <v>38</v>
      </c>
      <c r="E46" s="40" t="s">
        <v>117</v>
      </c>
      <c r="F46" s="62">
        <f>+F47+F51+F58</f>
        <v>339132398</v>
      </c>
      <c r="G46" s="62">
        <f>+G47+G51+G58</f>
        <v>0</v>
      </c>
      <c r="H46" s="62">
        <f>+H47+H51+H58</f>
        <v>0</v>
      </c>
      <c r="I46" s="62">
        <f>+I47+I51+I58</f>
        <v>0</v>
      </c>
      <c r="J46" s="62">
        <f>+J47+J51+J58</f>
        <v>0</v>
      </c>
      <c r="K46" s="62">
        <f t="shared" si="53"/>
        <v>0</v>
      </c>
      <c r="L46" s="62">
        <f>+L47+L51+L58</f>
        <v>339132398</v>
      </c>
      <c r="M46" s="42">
        <f t="shared" si="35"/>
        <v>4.2971879431180079E-5</v>
      </c>
      <c r="N46" s="62">
        <f t="shared" ref="N46:W46" si="57">+N47+N51+N58</f>
        <v>0</v>
      </c>
      <c r="O46" s="62">
        <f t="shared" si="57"/>
        <v>130332215</v>
      </c>
      <c r="P46" s="62">
        <f t="shared" si="57"/>
        <v>208800183</v>
      </c>
      <c r="Q46" s="62">
        <f t="shared" si="57"/>
        <v>113332215</v>
      </c>
      <c r="R46" s="62">
        <f t="shared" si="57"/>
        <v>225800183</v>
      </c>
      <c r="S46" s="62">
        <f t="shared" si="57"/>
        <v>17000000</v>
      </c>
      <c r="T46" s="62">
        <f t="shared" si="57"/>
        <v>0</v>
      </c>
      <c r="U46" s="62">
        <f t="shared" si="57"/>
        <v>113332215</v>
      </c>
      <c r="V46" s="62">
        <f t="shared" si="57"/>
        <v>0</v>
      </c>
      <c r="W46" s="62">
        <f t="shared" si="57"/>
        <v>0</v>
      </c>
      <c r="X46" s="65">
        <f t="shared" si="45"/>
        <v>0.33418280196278977</v>
      </c>
      <c r="Y46" s="65">
        <f t="shared" si="4"/>
        <v>0</v>
      </c>
      <c r="Z46" s="65">
        <f t="shared" si="41"/>
        <v>0</v>
      </c>
      <c r="AA46" s="65">
        <f t="shared" si="55"/>
        <v>0</v>
      </c>
      <c r="AB46" s="65" t="s">
        <v>40</v>
      </c>
    </row>
    <row r="47" spans="1:28" ht="54.75" customHeight="1" x14ac:dyDescent="0.25">
      <c r="A47" s="39" t="s">
        <v>118</v>
      </c>
      <c r="B47" s="34" t="s">
        <v>41</v>
      </c>
      <c r="C47" s="34">
        <v>20</v>
      </c>
      <c r="D47" s="34" t="s">
        <v>38</v>
      </c>
      <c r="E47" s="40" t="s">
        <v>119</v>
      </c>
      <c r="F47" s="62">
        <f>+F48+F49+F50</f>
        <v>55000000</v>
      </c>
      <c r="G47" s="62">
        <f>+G48+G49+G50</f>
        <v>0</v>
      </c>
      <c r="H47" s="62">
        <f>+H48+H49+H50</f>
        <v>0</v>
      </c>
      <c r="I47" s="62">
        <f>+I48+I49+I50</f>
        <v>0</v>
      </c>
      <c r="J47" s="62">
        <f>+J48+J49+J50</f>
        <v>0</v>
      </c>
      <c r="K47" s="62">
        <f t="shared" si="53"/>
        <v>0</v>
      </c>
      <c r="L47" s="62">
        <f>+L48+L49+L50</f>
        <v>55000000</v>
      </c>
      <c r="M47" s="61">
        <f t="shared" si="35"/>
        <v>6.9691170252477751E-6</v>
      </c>
      <c r="N47" s="62">
        <f t="shared" ref="N47:W47" si="58">+N48+N49+N50</f>
        <v>0</v>
      </c>
      <c r="O47" s="62">
        <f t="shared" si="58"/>
        <v>34165848</v>
      </c>
      <c r="P47" s="62">
        <f t="shared" si="58"/>
        <v>20834152</v>
      </c>
      <c r="Q47" s="62">
        <f t="shared" si="58"/>
        <v>29165848</v>
      </c>
      <c r="R47" s="62">
        <f t="shared" si="58"/>
        <v>25834152</v>
      </c>
      <c r="S47" s="62">
        <f t="shared" si="58"/>
        <v>5000000</v>
      </c>
      <c r="T47" s="62">
        <f t="shared" si="58"/>
        <v>0</v>
      </c>
      <c r="U47" s="62">
        <f t="shared" si="58"/>
        <v>29165848</v>
      </c>
      <c r="V47" s="62">
        <f t="shared" si="58"/>
        <v>0</v>
      </c>
      <c r="W47" s="62">
        <f t="shared" si="58"/>
        <v>0</v>
      </c>
      <c r="X47" s="65">
        <f t="shared" si="45"/>
        <v>0.5302881454545455</v>
      </c>
      <c r="Y47" s="65">
        <f t="shared" si="4"/>
        <v>0</v>
      </c>
      <c r="Z47" s="65">
        <f t="shared" si="41"/>
        <v>0</v>
      </c>
      <c r="AA47" s="65">
        <f t="shared" si="55"/>
        <v>0</v>
      </c>
      <c r="AB47" s="65" t="s">
        <v>40</v>
      </c>
    </row>
    <row r="48" spans="1:28" ht="50.25" customHeight="1" x14ac:dyDescent="0.25">
      <c r="A48" s="43" t="s">
        <v>120</v>
      </c>
      <c r="B48" s="44" t="s">
        <v>41</v>
      </c>
      <c r="C48" s="44">
        <v>20</v>
      </c>
      <c r="D48" s="44" t="s">
        <v>38</v>
      </c>
      <c r="E48" s="45" t="s">
        <v>121</v>
      </c>
      <c r="F48" s="46">
        <v>50000000</v>
      </c>
      <c r="G48" s="46">
        <v>0</v>
      </c>
      <c r="H48" s="46">
        <v>0</v>
      </c>
      <c r="I48" s="46">
        <v>0</v>
      </c>
      <c r="J48" s="46">
        <v>0</v>
      </c>
      <c r="K48" s="46">
        <f t="shared" si="53"/>
        <v>0</v>
      </c>
      <c r="L48" s="46">
        <f>+F48+K48</f>
        <v>50000000</v>
      </c>
      <c r="M48" s="53">
        <f t="shared" si="35"/>
        <v>6.3355609320434317E-6</v>
      </c>
      <c r="N48" s="46">
        <v>0</v>
      </c>
      <c r="O48" s="56">
        <v>32784605</v>
      </c>
      <c r="P48" s="46">
        <f>L48-O48</f>
        <v>17215395</v>
      </c>
      <c r="Q48" s="56">
        <v>28784605</v>
      </c>
      <c r="R48" s="46">
        <f>+L48-Q48</f>
        <v>21215395</v>
      </c>
      <c r="S48" s="46">
        <f>O48-Q48</f>
        <v>4000000</v>
      </c>
      <c r="T48" s="46">
        <v>0</v>
      </c>
      <c r="U48" s="46">
        <f>+Q48-T48</f>
        <v>28784605</v>
      </c>
      <c r="V48" s="46">
        <v>0</v>
      </c>
      <c r="W48" s="48">
        <f>+T48-V48</f>
        <v>0</v>
      </c>
      <c r="X48" s="69">
        <f t="shared" si="45"/>
        <v>0.57569210000000004</v>
      </c>
      <c r="Y48" s="54">
        <f t="shared" si="4"/>
        <v>0</v>
      </c>
      <c r="Z48" s="54">
        <f t="shared" si="41"/>
        <v>0</v>
      </c>
      <c r="AA48" s="54">
        <f t="shared" si="55"/>
        <v>0</v>
      </c>
      <c r="AB48" s="54" t="s">
        <v>40</v>
      </c>
    </row>
    <row r="49" spans="1:28" ht="36.75" customHeight="1" x14ac:dyDescent="0.25">
      <c r="A49" s="43" t="s">
        <v>122</v>
      </c>
      <c r="B49" s="44" t="s">
        <v>41</v>
      </c>
      <c r="C49" s="44">
        <v>20</v>
      </c>
      <c r="D49" s="44" t="s">
        <v>38</v>
      </c>
      <c r="E49" s="45" t="s">
        <v>123</v>
      </c>
      <c r="F49" s="46">
        <v>2000000</v>
      </c>
      <c r="G49" s="46">
        <v>0</v>
      </c>
      <c r="H49" s="46">
        <v>0</v>
      </c>
      <c r="I49" s="46">
        <v>0</v>
      </c>
      <c r="J49" s="46">
        <v>0</v>
      </c>
      <c r="K49" s="46">
        <f t="shared" si="53"/>
        <v>0</v>
      </c>
      <c r="L49" s="46">
        <f>+F49+K49</f>
        <v>2000000</v>
      </c>
      <c r="M49" s="68">
        <f t="shared" si="35"/>
        <v>2.5342243728173724E-7</v>
      </c>
      <c r="N49" s="46">
        <v>0</v>
      </c>
      <c r="O49" s="56">
        <v>1381243</v>
      </c>
      <c r="P49" s="46">
        <f>L49-O49</f>
        <v>618757</v>
      </c>
      <c r="Q49" s="56">
        <v>381243</v>
      </c>
      <c r="R49" s="46">
        <f>+L49-Q49</f>
        <v>1618757</v>
      </c>
      <c r="S49" s="46">
        <f>O49-Q49</f>
        <v>1000000</v>
      </c>
      <c r="T49" s="46">
        <v>0</v>
      </c>
      <c r="U49" s="46">
        <f>+Q49-T49</f>
        <v>381243</v>
      </c>
      <c r="V49" s="46">
        <v>0</v>
      </c>
      <c r="W49" s="48">
        <f>+T49-V49</f>
        <v>0</v>
      </c>
      <c r="X49" s="69">
        <f t="shared" si="45"/>
        <v>0.1906215</v>
      </c>
      <c r="Y49" s="54">
        <f t="shared" si="4"/>
        <v>0</v>
      </c>
      <c r="Z49" s="54">
        <f t="shared" si="41"/>
        <v>0</v>
      </c>
      <c r="AA49" s="54">
        <f t="shared" si="55"/>
        <v>0</v>
      </c>
      <c r="AB49" s="54" t="s">
        <v>40</v>
      </c>
    </row>
    <row r="50" spans="1:28" ht="43.5" customHeight="1" x14ac:dyDescent="0.25">
      <c r="A50" s="43" t="s">
        <v>124</v>
      </c>
      <c r="B50" s="44" t="s">
        <v>41</v>
      </c>
      <c r="C50" s="44">
        <v>20</v>
      </c>
      <c r="D50" s="44" t="s">
        <v>38</v>
      </c>
      <c r="E50" s="45" t="s">
        <v>125</v>
      </c>
      <c r="F50" s="46">
        <v>3000000</v>
      </c>
      <c r="G50" s="46">
        <v>0</v>
      </c>
      <c r="H50" s="46">
        <v>0</v>
      </c>
      <c r="I50" s="46">
        <v>0</v>
      </c>
      <c r="J50" s="46">
        <v>0</v>
      </c>
      <c r="K50" s="46">
        <f t="shared" si="53"/>
        <v>0</v>
      </c>
      <c r="L50" s="46">
        <f>+F50+K50</f>
        <v>3000000</v>
      </c>
      <c r="M50" s="68">
        <f t="shared" si="35"/>
        <v>3.8013365592260589E-7</v>
      </c>
      <c r="N50" s="46">
        <v>0</v>
      </c>
      <c r="O50" s="56">
        <v>0</v>
      </c>
      <c r="P50" s="46">
        <f>L50-O50</f>
        <v>3000000</v>
      </c>
      <c r="Q50" s="56">
        <v>0</v>
      </c>
      <c r="R50" s="46">
        <f>+L50-Q50</f>
        <v>3000000</v>
      </c>
      <c r="S50" s="46">
        <f>O50-Q50</f>
        <v>0</v>
      </c>
      <c r="T50" s="46">
        <v>0</v>
      </c>
      <c r="U50" s="46">
        <v>0</v>
      </c>
      <c r="V50" s="46">
        <v>0</v>
      </c>
      <c r="W50" s="48">
        <v>0</v>
      </c>
      <c r="X50" s="69">
        <f t="shared" si="45"/>
        <v>0</v>
      </c>
      <c r="Y50" s="54">
        <f t="shared" si="4"/>
        <v>0</v>
      </c>
      <c r="Z50" s="54">
        <f t="shared" si="41"/>
        <v>0</v>
      </c>
      <c r="AA50" s="54" t="s">
        <v>40</v>
      </c>
      <c r="AB50" s="54" t="s">
        <v>40</v>
      </c>
    </row>
    <row r="51" spans="1:28" ht="51" customHeight="1" x14ac:dyDescent="0.25">
      <c r="A51" s="70" t="s">
        <v>126</v>
      </c>
      <c r="B51" s="34" t="s">
        <v>41</v>
      </c>
      <c r="C51" s="34">
        <v>20</v>
      </c>
      <c r="D51" s="34" t="s">
        <v>38</v>
      </c>
      <c r="E51" s="40" t="s">
        <v>127</v>
      </c>
      <c r="F51" s="62">
        <f>+F52+F53+F55+F56+F57+F54</f>
        <v>270132398</v>
      </c>
      <c r="G51" s="62">
        <f>+G52+G53+G55+G56+G57+G54</f>
        <v>0</v>
      </c>
      <c r="H51" s="62">
        <f>+H52+H53+H55+H56+H57+H54</f>
        <v>0</v>
      </c>
      <c r="I51" s="62">
        <f>+I52+I53+I55+I56+I57+I54</f>
        <v>0</v>
      </c>
      <c r="J51" s="62">
        <f>+J52+J53+J55+J56+J57+J54</f>
        <v>0</v>
      </c>
      <c r="K51" s="62">
        <f t="shared" si="53"/>
        <v>0</v>
      </c>
      <c r="L51" s="62">
        <f t="shared" ref="L51:W51" si="59">+L52+L53+L55+L56+L57+L54</f>
        <v>270132398</v>
      </c>
      <c r="M51" s="245">
        <f t="shared" si="59"/>
        <v>3.4228805344960138E-5</v>
      </c>
      <c r="N51" s="62">
        <f t="shared" si="59"/>
        <v>0</v>
      </c>
      <c r="O51" s="62">
        <f t="shared" si="59"/>
        <v>93666367</v>
      </c>
      <c r="P51" s="62">
        <f t="shared" si="59"/>
        <v>176466031</v>
      </c>
      <c r="Q51" s="62">
        <f t="shared" si="59"/>
        <v>84166367</v>
      </c>
      <c r="R51" s="62">
        <f t="shared" si="59"/>
        <v>185966031</v>
      </c>
      <c r="S51" s="62">
        <f t="shared" si="59"/>
        <v>9500000</v>
      </c>
      <c r="T51" s="62">
        <f t="shared" si="59"/>
        <v>0</v>
      </c>
      <c r="U51" s="62">
        <f t="shared" si="59"/>
        <v>84166367</v>
      </c>
      <c r="V51" s="62">
        <f t="shared" si="59"/>
        <v>0</v>
      </c>
      <c r="W51" s="62">
        <f t="shared" si="59"/>
        <v>0</v>
      </c>
      <c r="X51" s="65">
        <f t="shared" si="45"/>
        <v>0.31157450058989222</v>
      </c>
      <c r="Y51" s="65">
        <f t="shared" si="4"/>
        <v>0</v>
      </c>
      <c r="Z51" s="65">
        <f t="shared" si="41"/>
        <v>0</v>
      </c>
      <c r="AA51" s="65">
        <f t="shared" ref="AA51:AA100" si="60">+T51/Q51</f>
        <v>0</v>
      </c>
      <c r="AB51" s="65" t="s">
        <v>40</v>
      </c>
    </row>
    <row r="52" spans="1:28" ht="44.25" customHeight="1" x14ac:dyDescent="0.25">
      <c r="A52" s="71" t="s">
        <v>128</v>
      </c>
      <c r="B52" s="44" t="s">
        <v>41</v>
      </c>
      <c r="C52" s="44">
        <v>20</v>
      </c>
      <c r="D52" s="44" t="s">
        <v>38</v>
      </c>
      <c r="E52" s="45" t="s">
        <v>129</v>
      </c>
      <c r="F52" s="46">
        <v>113000000</v>
      </c>
      <c r="G52" s="46">
        <v>0</v>
      </c>
      <c r="H52" s="46">
        <v>0</v>
      </c>
      <c r="I52" s="46">
        <v>0</v>
      </c>
      <c r="J52" s="46">
        <v>0</v>
      </c>
      <c r="K52" s="46">
        <f t="shared" si="53"/>
        <v>0</v>
      </c>
      <c r="L52" s="46">
        <f t="shared" ref="L52:L57" si="61">+F52+K52</f>
        <v>113000000</v>
      </c>
      <c r="M52" s="53">
        <f t="shared" ref="M52:M57" si="62">L52/$L$295</f>
        <v>1.4318367706418156E-5</v>
      </c>
      <c r="N52" s="46">
        <v>0</v>
      </c>
      <c r="O52" s="56">
        <v>21506607</v>
      </c>
      <c r="P52" s="46">
        <f t="shared" ref="P52:P57" si="63">L52-O52</f>
        <v>91493393</v>
      </c>
      <c r="Q52" s="56">
        <v>20506607</v>
      </c>
      <c r="R52" s="46">
        <f t="shared" ref="R52:R57" si="64">+L52-Q52</f>
        <v>92493393</v>
      </c>
      <c r="S52" s="46">
        <f t="shared" ref="S52:S57" si="65">O52-Q52</f>
        <v>1000000</v>
      </c>
      <c r="T52" s="46">
        <v>0</v>
      </c>
      <c r="U52" s="46">
        <f t="shared" ref="U52:U57" si="66">+Q52-T52</f>
        <v>20506607</v>
      </c>
      <c r="V52" s="46">
        <v>0</v>
      </c>
      <c r="W52" s="48">
        <f t="shared" ref="W52:W57" si="67">+T52-V52</f>
        <v>0</v>
      </c>
      <c r="X52" s="69">
        <f t="shared" si="45"/>
        <v>0.18147439823008849</v>
      </c>
      <c r="Y52" s="54">
        <f t="shared" si="4"/>
        <v>0</v>
      </c>
      <c r="Z52" s="54">
        <f t="shared" si="41"/>
        <v>0</v>
      </c>
      <c r="AA52" s="54">
        <f t="shared" si="60"/>
        <v>0</v>
      </c>
      <c r="AB52" s="54" t="s">
        <v>40</v>
      </c>
    </row>
    <row r="53" spans="1:28" ht="53.25" customHeight="1" x14ac:dyDescent="0.25">
      <c r="A53" s="71" t="s">
        <v>130</v>
      </c>
      <c r="B53" s="44" t="s">
        <v>41</v>
      </c>
      <c r="C53" s="44">
        <v>20</v>
      </c>
      <c r="D53" s="44" t="s">
        <v>38</v>
      </c>
      <c r="E53" s="45" t="s">
        <v>131</v>
      </c>
      <c r="F53" s="46">
        <v>83632398</v>
      </c>
      <c r="G53" s="46">
        <v>0</v>
      </c>
      <c r="H53" s="46">
        <v>0</v>
      </c>
      <c r="I53" s="46">
        <v>0</v>
      </c>
      <c r="J53" s="46">
        <v>0</v>
      </c>
      <c r="K53" s="46">
        <f t="shared" si="53"/>
        <v>0</v>
      </c>
      <c r="L53" s="46">
        <f t="shared" si="61"/>
        <v>83632398</v>
      </c>
      <c r="M53" s="53">
        <f t="shared" si="62"/>
        <v>1.0597163068438144E-5</v>
      </c>
      <c r="N53" s="46">
        <v>0</v>
      </c>
      <c r="O53" s="56">
        <v>50037520</v>
      </c>
      <c r="P53" s="46">
        <f t="shared" si="63"/>
        <v>33594878</v>
      </c>
      <c r="Q53" s="56">
        <v>43037520</v>
      </c>
      <c r="R53" s="46">
        <f t="shared" si="64"/>
        <v>40594878</v>
      </c>
      <c r="S53" s="46">
        <f t="shared" si="65"/>
        <v>7000000</v>
      </c>
      <c r="T53" s="46">
        <v>0</v>
      </c>
      <c r="U53" s="46">
        <f t="shared" si="66"/>
        <v>43037520</v>
      </c>
      <c r="V53" s="46">
        <v>0</v>
      </c>
      <c r="W53" s="48">
        <f t="shared" si="67"/>
        <v>0</v>
      </c>
      <c r="X53" s="69">
        <f t="shared" si="45"/>
        <v>0.51460344351240528</v>
      </c>
      <c r="Y53" s="54">
        <f t="shared" si="4"/>
        <v>0</v>
      </c>
      <c r="Z53" s="54">
        <f t="shared" si="41"/>
        <v>0</v>
      </c>
      <c r="AA53" s="54">
        <f t="shared" si="60"/>
        <v>0</v>
      </c>
      <c r="AB53" s="54" t="s">
        <v>40</v>
      </c>
    </row>
    <row r="54" spans="1:28" ht="38.25" customHeight="1" x14ac:dyDescent="0.25">
      <c r="A54" s="71" t="s">
        <v>132</v>
      </c>
      <c r="B54" s="44" t="s">
        <v>41</v>
      </c>
      <c r="C54" s="44">
        <v>20</v>
      </c>
      <c r="D54" s="44" t="s">
        <v>38</v>
      </c>
      <c r="E54" s="45" t="s">
        <v>133</v>
      </c>
      <c r="F54" s="46">
        <v>2500000</v>
      </c>
      <c r="G54" s="46">
        <v>0</v>
      </c>
      <c r="H54" s="46">
        <v>0</v>
      </c>
      <c r="I54" s="46">
        <v>0</v>
      </c>
      <c r="J54" s="46">
        <v>0</v>
      </c>
      <c r="K54" s="46">
        <f t="shared" si="53"/>
        <v>0</v>
      </c>
      <c r="L54" s="46">
        <f t="shared" si="61"/>
        <v>2500000</v>
      </c>
      <c r="M54" s="68">
        <f t="shared" si="62"/>
        <v>3.1677804660217157E-7</v>
      </c>
      <c r="N54" s="46">
        <v>0</v>
      </c>
      <c r="O54" s="56">
        <v>0</v>
      </c>
      <c r="P54" s="46">
        <f t="shared" si="63"/>
        <v>2500000</v>
      </c>
      <c r="Q54" s="56">
        <v>0</v>
      </c>
      <c r="R54" s="46">
        <f t="shared" si="64"/>
        <v>2500000</v>
      </c>
      <c r="S54" s="46">
        <f t="shared" si="65"/>
        <v>0</v>
      </c>
      <c r="T54" s="46">
        <v>0</v>
      </c>
      <c r="U54" s="46">
        <f t="shared" si="66"/>
        <v>0</v>
      </c>
      <c r="V54" s="46">
        <v>0</v>
      </c>
      <c r="W54" s="48">
        <f t="shared" si="67"/>
        <v>0</v>
      </c>
      <c r="X54" s="69">
        <f t="shared" si="45"/>
        <v>0</v>
      </c>
      <c r="Y54" s="54">
        <f t="shared" si="4"/>
        <v>0</v>
      </c>
      <c r="Z54" s="54">
        <f t="shared" si="41"/>
        <v>0</v>
      </c>
      <c r="AA54" s="54" t="s">
        <v>40</v>
      </c>
      <c r="AB54" s="54" t="s">
        <v>40</v>
      </c>
    </row>
    <row r="55" spans="1:28" ht="50.25" customHeight="1" x14ac:dyDescent="0.25">
      <c r="A55" s="71" t="s">
        <v>134</v>
      </c>
      <c r="B55" s="44" t="s">
        <v>41</v>
      </c>
      <c r="C55" s="44">
        <v>20</v>
      </c>
      <c r="D55" s="44" t="s">
        <v>38</v>
      </c>
      <c r="E55" s="45" t="s">
        <v>135</v>
      </c>
      <c r="F55" s="46">
        <v>7500000</v>
      </c>
      <c r="G55" s="46">
        <v>0</v>
      </c>
      <c r="H55" s="46">
        <v>0</v>
      </c>
      <c r="I55" s="46">
        <v>0</v>
      </c>
      <c r="J55" s="46">
        <v>0</v>
      </c>
      <c r="K55" s="46">
        <f t="shared" si="53"/>
        <v>0</v>
      </c>
      <c r="L55" s="46">
        <f t="shared" si="61"/>
        <v>7500000</v>
      </c>
      <c r="M55" s="52">
        <f t="shared" si="62"/>
        <v>9.503341398065147E-7</v>
      </c>
      <c r="N55" s="46">
        <v>0</v>
      </c>
      <c r="O55" s="56">
        <v>2240768</v>
      </c>
      <c r="P55" s="46">
        <f t="shared" si="63"/>
        <v>5259232</v>
      </c>
      <c r="Q55" s="56">
        <v>1740768</v>
      </c>
      <c r="R55" s="46">
        <f t="shared" si="64"/>
        <v>5759232</v>
      </c>
      <c r="S55" s="46">
        <f t="shared" si="65"/>
        <v>500000</v>
      </c>
      <c r="T55" s="46">
        <v>0</v>
      </c>
      <c r="U55" s="46">
        <f t="shared" si="66"/>
        <v>1740768</v>
      </c>
      <c r="V55" s="46">
        <v>0</v>
      </c>
      <c r="W55" s="48">
        <f t="shared" si="67"/>
        <v>0</v>
      </c>
      <c r="X55" s="69">
        <f t="shared" si="45"/>
        <v>0.23210239999999999</v>
      </c>
      <c r="Y55" s="54">
        <f t="shared" si="4"/>
        <v>0</v>
      </c>
      <c r="Z55" s="54">
        <f t="shared" si="41"/>
        <v>0</v>
      </c>
      <c r="AA55" s="54">
        <f t="shared" si="60"/>
        <v>0</v>
      </c>
      <c r="AB55" s="54" t="s">
        <v>40</v>
      </c>
    </row>
    <row r="56" spans="1:28" ht="38.25" customHeight="1" x14ac:dyDescent="0.25">
      <c r="A56" s="71" t="s">
        <v>136</v>
      </c>
      <c r="B56" s="44" t="s">
        <v>41</v>
      </c>
      <c r="C56" s="44">
        <v>20</v>
      </c>
      <c r="D56" s="44" t="s">
        <v>38</v>
      </c>
      <c r="E56" s="45" t="s">
        <v>137</v>
      </c>
      <c r="F56" s="46">
        <v>17500000</v>
      </c>
      <c r="G56" s="46">
        <v>0</v>
      </c>
      <c r="H56" s="46">
        <v>0</v>
      </c>
      <c r="I56" s="46">
        <v>0</v>
      </c>
      <c r="J56" s="46">
        <v>0</v>
      </c>
      <c r="K56" s="46">
        <f t="shared" si="53"/>
        <v>0</v>
      </c>
      <c r="L56" s="46">
        <f t="shared" si="61"/>
        <v>17500000</v>
      </c>
      <c r="M56" s="52">
        <f t="shared" si="62"/>
        <v>2.2174463262152009E-6</v>
      </c>
      <c r="N56" s="46">
        <v>0</v>
      </c>
      <c r="O56" s="56">
        <v>3235419</v>
      </c>
      <c r="P56" s="46">
        <f t="shared" si="63"/>
        <v>14264581</v>
      </c>
      <c r="Q56" s="56">
        <v>3235419</v>
      </c>
      <c r="R56" s="46">
        <f t="shared" si="64"/>
        <v>14264581</v>
      </c>
      <c r="S56" s="46">
        <f t="shared" si="65"/>
        <v>0</v>
      </c>
      <c r="T56" s="46">
        <v>0</v>
      </c>
      <c r="U56" s="46">
        <f t="shared" si="66"/>
        <v>3235419</v>
      </c>
      <c r="V56" s="46">
        <v>0</v>
      </c>
      <c r="W56" s="48">
        <f t="shared" si="67"/>
        <v>0</v>
      </c>
      <c r="X56" s="69">
        <f t="shared" si="45"/>
        <v>0.18488108571428571</v>
      </c>
      <c r="Y56" s="54">
        <f t="shared" si="4"/>
        <v>0</v>
      </c>
      <c r="Z56" s="54">
        <f t="shared" si="41"/>
        <v>0</v>
      </c>
      <c r="AA56" s="54">
        <f t="shared" si="60"/>
        <v>0</v>
      </c>
      <c r="AB56" s="54" t="s">
        <v>40</v>
      </c>
    </row>
    <row r="57" spans="1:28" ht="37.5" customHeight="1" x14ac:dyDescent="0.25">
      <c r="A57" s="71" t="s">
        <v>138</v>
      </c>
      <c r="B57" s="44" t="s">
        <v>41</v>
      </c>
      <c r="C57" s="44">
        <v>20</v>
      </c>
      <c r="D57" s="44" t="s">
        <v>38</v>
      </c>
      <c r="E57" s="45" t="s">
        <v>139</v>
      </c>
      <c r="F57" s="46">
        <v>46000000</v>
      </c>
      <c r="G57" s="46">
        <v>0</v>
      </c>
      <c r="H57" s="46">
        <v>0</v>
      </c>
      <c r="I57" s="46">
        <v>0</v>
      </c>
      <c r="J57" s="46">
        <v>0</v>
      </c>
      <c r="K57" s="46">
        <f t="shared" si="53"/>
        <v>0</v>
      </c>
      <c r="L57" s="46">
        <f t="shared" si="61"/>
        <v>46000000</v>
      </c>
      <c r="M57" s="53">
        <f t="shared" si="62"/>
        <v>5.8287160574799567E-6</v>
      </c>
      <c r="N57" s="46">
        <v>0</v>
      </c>
      <c r="O57" s="56">
        <v>16646053</v>
      </c>
      <c r="P57" s="46">
        <f t="shared" si="63"/>
        <v>29353947</v>
      </c>
      <c r="Q57" s="56">
        <v>15646053</v>
      </c>
      <c r="R57" s="46">
        <f t="shared" si="64"/>
        <v>30353947</v>
      </c>
      <c r="S57" s="46">
        <f t="shared" si="65"/>
        <v>1000000</v>
      </c>
      <c r="T57" s="46">
        <v>0</v>
      </c>
      <c r="U57" s="46">
        <f t="shared" si="66"/>
        <v>15646053</v>
      </c>
      <c r="V57" s="46">
        <v>0</v>
      </c>
      <c r="W57" s="48">
        <f t="shared" si="67"/>
        <v>0</v>
      </c>
      <c r="X57" s="69">
        <f t="shared" si="45"/>
        <v>0.34013158695652174</v>
      </c>
      <c r="Y57" s="54">
        <f t="shared" si="4"/>
        <v>0</v>
      </c>
      <c r="Z57" s="54">
        <f t="shared" si="41"/>
        <v>0</v>
      </c>
      <c r="AA57" s="54">
        <f t="shared" si="60"/>
        <v>0</v>
      </c>
      <c r="AB57" s="54" t="s">
        <v>40</v>
      </c>
    </row>
    <row r="58" spans="1:28" ht="49.5" customHeight="1" x14ac:dyDescent="0.25">
      <c r="A58" s="39" t="s">
        <v>140</v>
      </c>
      <c r="B58" s="34" t="s">
        <v>41</v>
      </c>
      <c r="C58" s="34">
        <v>20</v>
      </c>
      <c r="D58" s="34" t="s">
        <v>38</v>
      </c>
      <c r="E58" s="40" t="s">
        <v>141</v>
      </c>
      <c r="F58" s="62">
        <f>+F59+F60+F61</f>
        <v>14000000</v>
      </c>
      <c r="G58" s="62">
        <f>+G59+G60+G61</f>
        <v>0</v>
      </c>
      <c r="H58" s="62">
        <f>+H59+H60+H61</f>
        <v>0</v>
      </c>
      <c r="I58" s="62">
        <f>+I59+I60+I61</f>
        <v>0</v>
      </c>
      <c r="J58" s="62">
        <f>+J59+J60+J61</f>
        <v>0</v>
      </c>
      <c r="K58" s="62">
        <f t="shared" si="53"/>
        <v>0</v>
      </c>
      <c r="L58" s="62">
        <f t="shared" ref="L58:W58" si="68">+L59+L60+L61</f>
        <v>14000000</v>
      </c>
      <c r="M58" s="67">
        <f t="shared" si="68"/>
        <v>1.7739570609721606E-6</v>
      </c>
      <c r="N58" s="62">
        <f t="shared" si="68"/>
        <v>0</v>
      </c>
      <c r="O58" s="62">
        <f t="shared" si="68"/>
        <v>2500000</v>
      </c>
      <c r="P58" s="62">
        <f t="shared" si="68"/>
        <v>11500000</v>
      </c>
      <c r="Q58" s="62">
        <f t="shared" si="68"/>
        <v>0</v>
      </c>
      <c r="R58" s="62">
        <f t="shared" si="68"/>
        <v>14000000</v>
      </c>
      <c r="S58" s="62">
        <f t="shared" si="68"/>
        <v>2500000</v>
      </c>
      <c r="T58" s="62">
        <f t="shared" si="68"/>
        <v>0</v>
      </c>
      <c r="U58" s="62">
        <f t="shared" si="68"/>
        <v>0</v>
      </c>
      <c r="V58" s="62">
        <f t="shared" si="68"/>
        <v>0</v>
      </c>
      <c r="W58" s="62">
        <f t="shared" si="68"/>
        <v>0</v>
      </c>
      <c r="X58" s="65">
        <f t="shared" si="45"/>
        <v>0</v>
      </c>
      <c r="Y58" s="65">
        <f t="shared" si="4"/>
        <v>0</v>
      </c>
      <c r="Z58" s="65">
        <f t="shared" si="41"/>
        <v>0</v>
      </c>
      <c r="AA58" s="65" t="s">
        <v>40</v>
      </c>
      <c r="AB58" s="65" t="s">
        <v>40</v>
      </c>
    </row>
    <row r="59" spans="1:28" ht="45.75" customHeight="1" x14ac:dyDescent="0.25">
      <c r="A59" s="43" t="s">
        <v>142</v>
      </c>
      <c r="B59" s="44" t="s">
        <v>41</v>
      </c>
      <c r="C59" s="44">
        <v>20</v>
      </c>
      <c r="D59" s="44" t="s">
        <v>38</v>
      </c>
      <c r="E59" s="45" t="s">
        <v>143</v>
      </c>
      <c r="F59" s="46">
        <v>2000000</v>
      </c>
      <c r="G59" s="46">
        <v>0</v>
      </c>
      <c r="H59" s="46">
        <v>0</v>
      </c>
      <c r="I59" s="46">
        <v>0</v>
      </c>
      <c r="J59" s="46">
        <v>0</v>
      </c>
      <c r="K59" s="46">
        <f t="shared" si="53"/>
        <v>0</v>
      </c>
      <c r="L59" s="46">
        <f>+F59+K59</f>
        <v>2000000</v>
      </c>
      <c r="M59" s="68">
        <f>L59/$L$295</f>
        <v>2.5342243728173724E-7</v>
      </c>
      <c r="N59" s="46">
        <v>0</v>
      </c>
      <c r="O59" s="56">
        <v>0</v>
      </c>
      <c r="P59" s="46">
        <f>L59-O59</f>
        <v>2000000</v>
      </c>
      <c r="Q59" s="56">
        <v>0</v>
      </c>
      <c r="R59" s="46">
        <f>+L59-Q59</f>
        <v>2000000</v>
      </c>
      <c r="S59" s="46">
        <f>O59-Q59</f>
        <v>0</v>
      </c>
      <c r="T59" s="46">
        <v>0</v>
      </c>
      <c r="U59" s="46">
        <f>+Q59-T59</f>
        <v>0</v>
      </c>
      <c r="V59" s="46">
        <v>0</v>
      </c>
      <c r="W59" s="48">
        <f>+T59-V59</f>
        <v>0</v>
      </c>
      <c r="X59" s="54">
        <f t="shared" si="45"/>
        <v>0</v>
      </c>
      <c r="Y59" s="54">
        <f t="shared" si="4"/>
        <v>0</v>
      </c>
      <c r="Z59" s="54">
        <f t="shared" si="41"/>
        <v>0</v>
      </c>
      <c r="AA59" s="54" t="s">
        <v>40</v>
      </c>
      <c r="AB59" s="54" t="s">
        <v>40</v>
      </c>
    </row>
    <row r="60" spans="1:28" ht="36.75" customHeight="1" x14ac:dyDescent="0.25">
      <c r="A60" s="43" t="s">
        <v>144</v>
      </c>
      <c r="B60" s="44" t="s">
        <v>41</v>
      </c>
      <c r="C60" s="44">
        <v>20</v>
      </c>
      <c r="D60" s="44" t="s">
        <v>38</v>
      </c>
      <c r="E60" s="45" t="s">
        <v>145</v>
      </c>
      <c r="F60" s="46">
        <v>4000000</v>
      </c>
      <c r="G60" s="46">
        <v>0</v>
      </c>
      <c r="H60" s="46">
        <v>0</v>
      </c>
      <c r="I60" s="46">
        <v>0</v>
      </c>
      <c r="J60" s="46">
        <v>0</v>
      </c>
      <c r="K60" s="46">
        <f t="shared" si="53"/>
        <v>0</v>
      </c>
      <c r="L60" s="46">
        <f>+F60+K60</f>
        <v>4000000</v>
      </c>
      <c r="M60" s="68">
        <f>L60/$L$295</f>
        <v>5.0684487456347448E-7</v>
      </c>
      <c r="N60" s="46">
        <v>0</v>
      </c>
      <c r="O60" s="56">
        <v>1000000</v>
      </c>
      <c r="P60" s="46">
        <f>L60-O60</f>
        <v>3000000</v>
      </c>
      <c r="Q60" s="56">
        <v>0</v>
      </c>
      <c r="R60" s="46">
        <f>+L60-Q60</f>
        <v>4000000</v>
      </c>
      <c r="S60" s="46">
        <f>O60-Q60</f>
        <v>1000000</v>
      </c>
      <c r="T60" s="46">
        <v>0</v>
      </c>
      <c r="U60" s="46">
        <f>+Q60-T60</f>
        <v>0</v>
      </c>
      <c r="V60" s="46">
        <v>0</v>
      </c>
      <c r="W60" s="48">
        <f>+T60-V60</f>
        <v>0</v>
      </c>
      <c r="X60" s="54">
        <f t="shared" si="45"/>
        <v>0</v>
      </c>
      <c r="Y60" s="54">
        <f t="shared" si="4"/>
        <v>0</v>
      </c>
      <c r="Z60" s="54">
        <f t="shared" si="41"/>
        <v>0</v>
      </c>
      <c r="AA60" s="54" t="s">
        <v>40</v>
      </c>
      <c r="AB60" s="54" t="s">
        <v>40</v>
      </c>
    </row>
    <row r="61" spans="1:28" ht="48" customHeight="1" x14ac:dyDescent="0.25">
      <c r="A61" s="43" t="s">
        <v>146</v>
      </c>
      <c r="B61" s="44" t="s">
        <v>41</v>
      </c>
      <c r="C61" s="44">
        <v>20</v>
      </c>
      <c r="D61" s="44" t="s">
        <v>38</v>
      </c>
      <c r="E61" s="45" t="s">
        <v>147</v>
      </c>
      <c r="F61" s="46">
        <v>8000000</v>
      </c>
      <c r="G61" s="62">
        <f t="shared" ref="G61:J62" si="69">+G62+G73+G80+G86+G69</f>
        <v>0</v>
      </c>
      <c r="H61" s="62">
        <f t="shared" si="69"/>
        <v>0</v>
      </c>
      <c r="I61" s="46">
        <v>0</v>
      </c>
      <c r="J61" s="46">
        <v>0</v>
      </c>
      <c r="K61" s="46">
        <f t="shared" si="53"/>
        <v>0</v>
      </c>
      <c r="L61" s="46">
        <f>+F61+K61</f>
        <v>8000000</v>
      </c>
      <c r="M61" s="52">
        <f>L61/$L$295</f>
        <v>1.013689749126949E-6</v>
      </c>
      <c r="N61" s="46">
        <v>0</v>
      </c>
      <c r="O61" s="56">
        <v>1500000</v>
      </c>
      <c r="P61" s="46">
        <f>L61-O61</f>
        <v>6500000</v>
      </c>
      <c r="Q61" s="56">
        <v>0</v>
      </c>
      <c r="R61" s="46">
        <f>+L61-Q61</f>
        <v>8000000</v>
      </c>
      <c r="S61" s="46">
        <f>O61-Q61</f>
        <v>1500000</v>
      </c>
      <c r="T61" s="46">
        <v>0</v>
      </c>
      <c r="U61" s="46">
        <f>+Q61-T61</f>
        <v>0</v>
      </c>
      <c r="V61" s="46">
        <v>0</v>
      </c>
      <c r="W61" s="48">
        <f>+T61-V61</f>
        <v>0</v>
      </c>
      <c r="X61" s="54">
        <f t="shared" si="45"/>
        <v>0</v>
      </c>
      <c r="Y61" s="54">
        <f t="shared" si="4"/>
        <v>0</v>
      </c>
      <c r="Z61" s="54">
        <f t="shared" si="41"/>
        <v>0</v>
      </c>
      <c r="AA61" s="54" t="s">
        <v>40</v>
      </c>
      <c r="AB61" s="54" t="s">
        <v>40</v>
      </c>
    </row>
    <row r="62" spans="1:28" ht="37.5" customHeight="1" x14ac:dyDescent="0.25">
      <c r="A62" s="39" t="s">
        <v>148</v>
      </c>
      <c r="B62" s="34" t="s">
        <v>41</v>
      </c>
      <c r="C62" s="34">
        <v>20</v>
      </c>
      <c r="D62" s="34" t="s">
        <v>38</v>
      </c>
      <c r="E62" s="40" t="s">
        <v>149</v>
      </c>
      <c r="F62" s="62">
        <f>+F63+F74+F81+F87+F70</f>
        <v>19900406578</v>
      </c>
      <c r="G62" s="62">
        <f t="shared" si="69"/>
        <v>0</v>
      </c>
      <c r="H62" s="62">
        <f t="shared" si="69"/>
        <v>0</v>
      </c>
      <c r="I62" s="62">
        <f t="shared" si="69"/>
        <v>3000000</v>
      </c>
      <c r="J62" s="62">
        <f t="shared" si="69"/>
        <v>3000000</v>
      </c>
      <c r="K62" s="62">
        <f t="shared" si="53"/>
        <v>0</v>
      </c>
      <c r="L62" s="62">
        <f t="shared" ref="L62:W62" si="70">+L63+L74+L81+L87+L70</f>
        <v>19900406578</v>
      </c>
      <c r="M62" s="42">
        <f t="shared" si="70"/>
        <v>2.5216047689471379E-3</v>
      </c>
      <c r="N62" s="62">
        <f t="shared" si="70"/>
        <v>0</v>
      </c>
      <c r="O62" s="62">
        <f t="shared" si="70"/>
        <v>14362658552.879999</v>
      </c>
      <c r="P62" s="62">
        <f t="shared" si="70"/>
        <v>5537748025.1200008</v>
      </c>
      <c r="Q62" s="62">
        <f t="shared" si="70"/>
        <v>12420307158.879999</v>
      </c>
      <c r="R62" s="62">
        <f t="shared" si="70"/>
        <v>7480099419.1199999</v>
      </c>
      <c r="S62" s="62">
        <f t="shared" si="70"/>
        <v>1942351394</v>
      </c>
      <c r="T62" s="62">
        <f t="shared" si="70"/>
        <v>1568011906.3399999</v>
      </c>
      <c r="U62" s="62">
        <f t="shared" si="70"/>
        <v>10852295252.540001</v>
      </c>
      <c r="V62" s="62">
        <f t="shared" si="70"/>
        <v>605134803.87</v>
      </c>
      <c r="W62" s="62">
        <f t="shared" si="70"/>
        <v>962877102.47000003</v>
      </c>
      <c r="X62" s="38">
        <f t="shared" si="45"/>
        <v>0.62412328663730476</v>
      </c>
      <c r="Y62" s="38">
        <f t="shared" si="4"/>
        <v>7.8792958334501825E-2</v>
      </c>
      <c r="Z62" s="38">
        <f t="shared" si="41"/>
        <v>3.0408162843214449E-2</v>
      </c>
      <c r="AA62" s="38">
        <f t="shared" si="60"/>
        <v>0.12624582357602462</v>
      </c>
      <c r="AB62" s="38">
        <f t="shared" ref="AB62:AB72" si="71">+V62/T62</f>
        <v>0.38592487813596077</v>
      </c>
    </row>
    <row r="63" spans="1:28" ht="79.5" customHeight="1" x14ac:dyDescent="0.25">
      <c r="A63" s="39" t="s">
        <v>150</v>
      </c>
      <c r="B63" s="34" t="s">
        <v>41</v>
      </c>
      <c r="C63" s="34">
        <v>20</v>
      </c>
      <c r="D63" s="34" t="s">
        <v>38</v>
      </c>
      <c r="E63" s="40" t="s">
        <v>151</v>
      </c>
      <c r="F63" s="62">
        <f>+F64+F67+F68+F69+F66+F65</f>
        <v>1011449455</v>
      </c>
      <c r="G63" s="62">
        <f>+G64+G67+G68+G69+G66+G65</f>
        <v>0</v>
      </c>
      <c r="H63" s="62">
        <f>+H64+H67+H68+H69+H66+H65</f>
        <v>0</v>
      </c>
      <c r="I63" s="62">
        <f>+I64+I67+I68+I69+I66+I65</f>
        <v>0</v>
      </c>
      <c r="J63" s="62">
        <f>+J64+J67+J68+J69+J66+J65</f>
        <v>0</v>
      </c>
      <c r="K63" s="62">
        <f t="shared" si="53"/>
        <v>0</v>
      </c>
      <c r="L63" s="62">
        <f>+L64+L67+L68+L69+L66+L65</f>
        <v>1011449455</v>
      </c>
      <c r="M63" s="42">
        <f t="shared" ref="M63:M126" si="72">L63/$L$295</f>
        <v>1.2816199303669241E-4</v>
      </c>
      <c r="N63" s="62">
        <f t="shared" ref="N63:W63" si="73">+N64+N67+N68+N69+N66+N65</f>
        <v>0</v>
      </c>
      <c r="O63" s="62">
        <f t="shared" si="73"/>
        <v>942849455</v>
      </c>
      <c r="P63" s="62">
        <f t="shared" si="73"/>
        <v>68600000</v>
      </c>
      <c r="Q63" s="62">
        <f t="shared" si="73"/>
        <v>615341391</v>
      </c>
      <c r="R63" s="62">
        <f t="shared" si="73"/>
        <v>396108064</v>
      </c>
      <c r="S63" s="62">
        <f t="shared" si="73"/>
        <v>327508064</v>
      </c>
      <c r="T63" s="62">
        <f t="shared" si="73"/>
        <v>27744495</v>
      </c>
      <c r="U63" s="62">
        <f t="shared" si="73"/>
        <v>587596896</v>
      </c>
      <c r="V63" s="62">
        <f t="shared" si="73"/>
        <v>27744495</v>
      </c>
      <c r="W63" s="62">
        <f t="shared" si="73"/>
        <v>0</v>
      </c>
      <c r="X63" s="49">
        <f t="shared" si="45"/>
        <v>0.60837581943232155</v>
      </c>
      <c r="Y63" s="49">
        <f t="shared" si="4"/>
        <v>2.7430431508809305E-2</v>
      </c>
      <c r="Z63" s="49">
        <f t="shared" si="41"/>
        <v>2.7430431508809305E-2</v>
      </c>
      <c r="AA63" s="49">
        <f t="shared" si="60"/>
        <v>4.5087971337198739E-2</v>
      </c>
      <c r="AB63" s="49">
        <f t="shared" si="71"/>
        <v>1</v>
      </c>
    </row>
    <row r="64" spans="1:28" ht="42.75" customHeight="1" x14ac:dyDescent="0.25">
      <c r="A64" s="43" t="s">
        <v>152</v>
      </c>
      <c r="B64" s="44" t="s">
        <v>41</v>
      </c>
      <c r="C64" s="44">
        <v>20</v>
      </c>
      <c r="D64" s="44" t="s">
        <v>38</v>
      </c>
      <c r="E64" s="45" t="s">
        <v>153</v>
      </c>
      <c r="F64" s="46">
        <v>27000000</v>
      </c>
      <c r="G64" s="46">
        <v>0</v>
      </c>
      <c r="H64" s="46">
        <v>0</v>
      </c>
      <c r="I64" s="46">
        <v>0</v>
      </c>
      <c r="J64" s="46">
        <v>0</v>
      </c>
      <c r="K64" s="46">
        <f t="shared" si="53"/>
        <v>0</v>
      </c>
      <c r="L64" s="46">
        <f t="shared" ref="L64:L69" si="74">+F64+K64</f>
        <v>27000000</v>
      </c>
      <c r="M64" s="52">
        <f t="shared" si="72"/>
        <v>3.4212029033034529E-6</v>
      </c>
      <c r="N64" s="46">
        <v>0</v>
      </c>
      <c r="O64" s="56">
        <v>2400000</v>
      </c>
      <c r="P64" s="46">
        <f t="shared" ref="P64:P69" si="75">L64-O64</f>
        <v>24600000</v>
      </c>
      <c r="Q64" s="56">
        <v>0</v>
      </c>
      <c r="R64" s="46">
        <f t="shared" ref="R64:R69" si="76">+L64-Q64</f>
        <v>27000000</v>
      </c>
      <c r="S64" s="46">
        <f t="shared" ref="S64:S69" si="77">O64-Q64</f>
        <v>2400000</v>
      </c>
      <c r="T64" s="46">
        <v>0</v>
      </c>
      <c r="U64" s="46">
        <f t="shared" ref="U64:U69" si="78">+Q64-T64</f>
        <v>0</v>
      </c>
      <c r="V64" s="46">
        <v>0</v>
      </c>
      <c r="W64" s="48">
        <f t="shared" ref="W64:W69" si="79">+T64-V64</f>
        <v>0</v>
      </c>
      <c r="X64" s="54">
        <f t="shared" si="45"/>
        <v>0</v>
      </c>
      <c r="Y64" s="54">
        <f t="shared" si="4"/>
        <v>0</v>
      </c>
      <c r="Z64" s="54">
        <f t="shared" si="41"/>
        <v>0</v>
      </c>
      <c r="AA64" s="54" t="s">
        <v>40</v>
      </c>
      <c r="AB64" s="54" t="s">
        <v>40</v>
      </c>
    </row>
    <row r="65" spans="1:28" ht="42" customHeight="1" x14ac:dyDescent="0.25">
      <c r="A65" s="43" t="s">
        <v>154</v>
      </c>
      <c r="B65" s="44" t="s">
        <v>41</v>
      </c>
      <c r="C65" s="44">
        <v>20</v>
      </c>
      <c r="D65" s="44" t="s">
        <v>38</v>
      </c>
      <c r="E65" s="45" t="s">
        <v>155</v>
      </c>
      <c r="F65" s="46">
        <v>10000000</v>
      </c>
      <c r="G65" s="46">
        <v>0</v>
      </c>
      <c r="H65" s="46">
        <v>0</v>
      </c>
      <c r="I65" s="46">
        <v>0</v>
      </c>
      <c r="J65" s="46">
        <v>0</v>
      </c>
      <c r="K65" s="46">
        <f t="shared" si="53"/>
        <v>0</v>
      </c>
      <c r="L65" s="46">
        <f t="shared" si="74"/>
        <v>10000000</v>
      </c>
      <c r="M65" s="52">
        <f t="shared" si="72"/>
        <v>1.2671121864086863E-6</v>
      </c>
      <c r="N65" s="46">
        <v>0</v>
      </c>
      <c r="O65" s="56">
        <v>0</v>
      </c>
      <c r="P65" s="46">
        <f t="shared" si="75"/>
        <v>10000000</v>
      </c>
      <c r="Q65" s="56">
        <v>0</v>
      </c>
      <c r="R65" s="46">
        <f t="shared" si="76"/>
        <v>10000000</v>
      </c>
      <c r="S65" s="46">
        <f t="shared" si="77"/>
        <v>0</v>
      </c>
      <c r="T65" s="46">
        <v>0</v>
      </c>
      <c r="U65" s="46">
        <f t="shared" si="78"/>
        <v>0</v>
      </c>
      <c r="V65" s="46">
        <v>0</v>
      </c>
      <c r="W65" s="48">
        <f t="shared" si="79"/>
        <v>0</v>
      </c>
      <c r="X65" s="54">
        <f t="shared" si="45"/>
        <v>0</v>
      </c>
      <c r="Y65" s="54">
        <f t="shared" si="4"/>
        <v>0</v>
      </c>
      <c r="Z65" s="54">
        <f t="shared" si="41"/>
        <v>0</v>
      </c>
      <c r="AA65" s="54" t="s">
        <v>40</v>
      </c>
      <c r="AB65" s="54" t="s">
        <v>40</v>
      </c>
    </row>
    <row r="66" spans="1:28" ht="42" customHeight="1" x14ac:dyDescent="0.25">
      <c r="A66" s="43" t="s">
        <v>156</v>
      </c>
      <c r="B66" s="44" t="s">
        <v>41</v>
      </c>
      <c r="C66" s="44">
        <v>20</v>
      </c>
      <c r="D66" s="44" t="s">
        <v>38</v>
      </c>
      <c r="E66" s="45" t="s">
        <v>157</v>
      </c>
      <c r="F66" s="46">
        <v>7000000</v>
      </c>
      <c r="G66" s="46">
        <v>0</v>
      </c>
      <c r="H66" s="46">
        <v>0</v>
      </c>
      <c r="I66" s="46">
        <v>0</v>
      </c>
      <c r="J66" s="46">
        <v>0</v>
      </c>
      <c r="K66" s="46">
        <f t="shared" si="53"/>
        <v>0</v>
      </c>
      <c r="L66" s="46">
        <f t="shared" si="74"/>
        <v>7000000</v>
      </c>
      <c r="M66" s="52">
        <f t="shared" si="72"/>
        <v>8.8697853048608042E-7</v>
      </c>
      <c r="N66" s="46">
        <v>0</v>
      </c>
      <c r="O66" s="56">
        <v>0</v>
      </c>
      <c r="P66" s="46">
        <f t="shared" si="75"/>
        <v>7000000</v>
      </c>
      <c r="Q66" s="56">
        <v>0</v>
      </c>
      <c r="R66" s="46">
        <f t="shared" si="76"/>
        <v>7000000</v>
      </c>
      <c r="S66" s="46">
        <f t="shared" si="77"/>
        <v>0</v>
      </c>
      <c r="T66" s="46">
        <v>0</v>
      </c>
      <c r="U66" s="46">
        <f t="shared" si="78"/>
        <v>0</v>
      </c>
      <c r="V66" s="46">
        <v>0</v>
      </c>
      <c r="W66" s="48">
        <f t="shared" si="79"/>
        <v>0</v>
      </c>
      <c r="X66" s="54">
        <f t="shared" si="45"/>
        <v>0</v>
      </c>
      <c r="Y66" s="54">
        <f t="shared" si="4"/>
        <v>0</v>
      </c>
      <c r="Z66" s="54">
        <f t="shared" si="41"/>
        <v>0</v>
      </c>
      <c r="AA66" s="54" t="s">
        <v>40</v>
      </c>
      <c r="AB66" s="54" t="s">
        <v>40</v>
      </c>
    </row>
    <row r="67" spans="1:28" ht="42" customHeight="1" x14ac:dyDescent="0.25">
      <c r="A67" s="43" t="s">
        <v>158</v>
      </c>
      <c r="B67" s="44" t="s">
        <v>41</v>
      </c>
      <c r="C67" s="44">
        <v>20</v>
      </c>
      <c r="D67" s="44" t="s">
        <v>38</v>
      </c>
      <c r="E67" s="45" t="s">
        <v>159</v>
      </c>
      <c r="F67" s="46">
        <v>30000000</v>
      </c>
      <c r="G67" s="46">
        <v>0</v>
      </c>
      <c r="H67" s="46">
        <v>0</v>
      </c>
      <c r="I67" s="46">
        <v>0</v>
      </c>
      <c r="J67" s="46">
        <v>0</v>
      </c>
      <c r="K67" s="46">
        <f t="shared" si="53"/>
        <v>0</v>
      </c>
      <c r="L67" s="46">
        <f t="shared" si="74"/>
        <v>30000000</v>
      </c>
      <c r="M67" s="52">
        <f t="shared" si="72"/>
        <v>3.8013365592260588E-6</v>
      </c>
      <c r="N67" s="46">
        <v>0</v>
      </c>
      <c r="O67" s="56">
        <v>3000000</v>
      </c>
      <c r="P67" s="46">
        <f t="shared" si="75"/>
        <v>27000000</v>
      </c>
      <c r="Q67" s="56">
        <v>0</v>
      </c>
      <c r="R67" s="46">
        <f t="shared" si="76"/>
        <v>30000000</v>
      </c>
      <c r="S67" s="46">
        <f t="shared" si="77"/>
        <v>3000000</v>
      </c>
      <c r="T67" s="46">
        <v>0</v>
      </c>
      <c r="U67" s="46">
        <f t="shared" si="78"/>
        <v>0</v>
      </c>
      <c r="V67" s="46">
        <v>0</v>
      </c>
      <c r="W67" s="48">
        <f t="shared" si="79"/>
        <v>0</v>
      </c>
      <c r="X67" s="54">
        <f t="shared" si="45"/>
        <v>0</v>
      </c>
      <c r="Y67" s="54">
        <f t="shared" si="4"/>
        <v>0</v>
      </c>
      <c r="Z67" s="54">
        <f t="shared" si="41"/>
        <v>0</v>
      </c>
      <c r="AA67" s="54" t="s">
        <v>40</v>
      </c>
      <c r="AB67" s="54" t="s">
        <v>40</v>
      </c>
    </row>
    <row r="68" spans="1:28" ht="42" customHeight="1" x14ac:dyDescent="0.25">
      <c r="A68" s="43" t="s">
        <v>160</v>
      </c>
      <c r="B68" s="44" t="s">
        <v>41</v>
      </c>
      <c r="C68" s="44">
        <v>20</v>
      </c>
      <c r="D68" s="44" t="s">
        <v>38</v>
      </c>
      <c r="E68" s="45" t="s">
        <v>161</v>
      </c>
      <c r="F68" s="46">
        <v>587596896</v>
      </c>
      <c r="G68" s="46">
        <v>0</v>
      </c>
      <c r="H68" s="46">
        <v>0</v>
      </c>
      <c r="I68" s="46">
        <v>0</v>
      </c>
      <c r="J68" s="46">
        <v>0</v>
      </c>
      <c r="K68" s="46">
        <f t="shared" si="53"/>
        <v>0</v>
      </c>
      <c r="L68" s="46">
        <f t="shared" si="74"/>
        <v>587596896</v>
      </c>
      <c r="M68" s="51">
        <f t="shared" si="72"/>
        <v>7.445511876175174E-5</v>
      </c>
      <c r="N68" s="46">
        <v>0</v>
      </c>
      <c r="O68" s="56">
        <v>587596896</v>
      </c>
      <c r="P68" s="46">
        <f t="shared" si="75"/>
        <v>0</v>
      </c>
      <c r="Q68" s="56">
        <v>587596896</v>
      </c>
      <c r="R68" s="46">
        <f t="shared" si="76"/>
        <v>0</v>
      </c>
      <c r="S68" s="46">
        <f t="shared" si="77"/>
        <v>0</v>
      </c>
      <c r="T68" s="46">
        <v>0</v>
      </c>
      <c r="U68" s="46">
        <f t="shared" si="78"/>
        <v>587596896</v>
      </c>
      <c r="V68" s="46">
        <v>0</v>
      </c>
      <c r="W68" s="48">
        <f t="shared" si="79"/>
        <v>0</v>
      </c>
      <c r="X68" s="54">
        <f t="shared" si="45"/>
        <v>1</v>
      </c>
      <c r="Y68" s="54">
        <f t="shared" si="4"/>
        <v>0</v>
      </c>
      <c r="Z68" s="54">
        <f t="shared" si="41"/>
        <v>0</v>
      </c>
      <c r="AA68" s="54">
        <f t="shared" si="60"/>
        <v>0</v>
      </c>
      <c r="AB68" s="54" t="s">
        <v>40</v>
      </c>
    </row>
    <row r="69" spans="1:28" ht="42" customHeight="1" x14ac:dyDescent="0.25">
      <c r="A69" s="43" t="s">
        <v>162</v>
      </c>
      <c r="B69" s="44" t="s">
        <v>41</v>
      </c>
      <c r="C69" s="44">
        <v>20</v>
      </c>
      <c r="D69" s="44" t="s">
        <v>38</v>
      </c>
      <c r="E69" s="45" t="s">
        <v>163</v>
      </c>
      <c r="F69" s="46">
        <v>349852559</v>
      </c>
      <c r="G69" s="46">
        <v>0</v>
      </c>
      <c r="H69" s="46">
        <v>0</v>
      </c>
      <c r="I69" s="46">
        <v>0</v>
      </c>
      <c r="J69" s="46">
        <v>0</v>
      </c>
      <c r="K69" s="46">
        <f t="shared" si="53"/>
        <v>0</v>
      </c>
      <c r="L69" s="46">
        <f t="shared" si="74"/>
        <v>349852559</v>
      </c>
      <c r="M69" s="53">
        <f t="shared" si="72"/>
        <v>4.4330244095516394E-5</v>
      </c>
      <c r="N69" s="46">
        <v>0</v>
      </c>
      <c r="O69" s="56">
        <v>349852559</v>
      </c>
      <c r="P69" s="46">
        <f t="shared" si="75"/>
        <v>0</v>
      </c>
      <c r="Q69" s="56">
        <v>27744495</v>
      </c>
      <c r="R69" s="46">
        <f t="shared" si="76"/>
        <v>322108064</v>
      </c>
      <c r="S69" s="46">
        <f t="shared" si="77"/>
        <v>322108064</v>
      </c>
      <c r="T69" s="46">
        <v>27744495</v>
      </c>
      <c r="U69" s="46">
        <f t="shared" si="78"/>
        <v>0</v>
      </c>
      <c r="V69" s="46">
        <v>27744495</v>
      </c>
      <c r="W69" s="48">
        <f t="shared" si="79"/>
        <v>0</v>
      </c>
      <c r="X69" s="49">
        <f t="shared" si="45"/>
        <v>7.9303393061646868E-2</v>
      </c>
      <c r="Y69" s="49">
        <f t="shared" si="4"/>
        <v>7.9303393061646868E-2</v>
      </c>
      <c r="Z69" s="49">
        <f t="shared" si="41"/>
        <v>7.9303393061646868E-2</v>
      </c>
      <c r="AA69" s="49">
        <f t="shared" si="60"/>
        <v>1</v>
      </c>
      <c r="AB69" s="49">
        <f t="shared" si="71"/>
        <v>1</v>
      </c>
    </row>
    <row r="70" spans="1:28" ht="48" customHeight="1" x14ac:dyDescent="0.25">
      <c r="A70" s="39" t="s">
        <v>164</v>
      </c>
      <c r="B70" s="34" t="s">
        <v>41</v>
      </c>
      <c r="C70" s="34">
        <v>20</v>
      </c>
      <c r="D70" s="34" t="s">
        <v>38</v>
      </c>
      <c r="E70" s="40" t="s">
        <v>165</v>
      </c>
      <c r="F70" s="62">
        <f>+F71+F72+F73</f>
        <v>11018432425</v>
      </c>
      <c r="G70" s="62">
        <f>+G71+G72+G73</f>
        <v>0</v>
      </c>
      <c r="H70" s="62">
        <f>+H71+H72+H73</f>
        <v>0</v>
      </c>
      <c r="I70" s="62">
        <f>+I71+I72+I73</f>
        <v>0</v>
      </c>
      <c r="J70" s="62">
        <f>+J71+J72+J73</f>
        <v>3000000</v>
      </c>
      <c r="K70" s="62">
        <f t="shared" si="53"/>
        <v>-3000000</v>
      </c>
      <c r="L70" s="62">
        <f>+L71+L72+L73</f>
        <v>11015432425</v>
      </c>
      <c r="M70" s="42">
        <f t="shared" si="72"/>
        <v>1.3957788664278887E-3</v>
      </c>
      <c r="N70" s="62">
        <f t="shared" ref="N70:W70" si="80">+N71+N72+N73</f>
        <v>0</v>
      </c>
      <c r="O70" s="62">
        <f t="shared" si="80"/>
        <v>9771323534</v>
      </c>
      <c r="P70" s="62">
        <f t="shared" si="80"/>
        <v>1244108891</v>
      </c>
      <c r="Q70" s="62">
        <f t="shared" si="80"/>
        <v>9047064672</v>
      </c>
      <c r="R70" s="62">
        <f t="shared" si="80"/>
        <v>1968367753</v>
      </c>
      <c r="S70" s="62">
        <f t="shared" si="80"/>
        <v>724258862</v>
      </c>
      <c r="T70" s="62">
        <f t="shared" si="80"/>
        <v>1526960146.8699999</v>
      </c>
      <c r="U70" s="62">
        <f t="shared" si="80"/>
        <v>7520104525.1300001</v>
      </c>
      <c r="V70" s="62">
        <f t="shared" si="80"/>
        <v>572693715.87</v>
      </c>
      <c r="W70" s="62">
        <f t="shared" si="80"/>
        <v>954266431</v>
      </c>
      <c r="X70" s="38">
        <f t="shared" si="45"/>
        <v>0.82130817229356301</v>
      </c>
      <c r="Y70" s="38">
        <f t="shared" si="4"/>
        <v>0.13862008207725898</v>
      </c>
      <c r="Z70" s="38">
        <f t="shared" si="41"/>
        <v>5.1990125650468962E-2</v>
      </c>
      <c r="AA70" s="38">
        <f t="shared" si="60"/>
        <v>0.1687796210406044</v>
      </c>
      <c r="AB70" s="38">
        <f t="shared" si="71"/>
        <v>0.37505478911412427</v>
      </c>
    </row>
    <row r="71" spans="1:28" ht="42" customHeight="1" x14ac:dyDescent="0.25">
      <c r="A71" s="43" t="s">
        <v>166</v>
      </c>
      <c r="B71" s="44" t="s">
        <v>41</v>
      </c>
      <c r="C71" s="44">
        <v>20</v>
      </c>
      <c r="D71" s="44" t="s">
        <v>38</v>
      </c>
      <c r="E71" s="45" t="s">
        <v>167</v>
      </c>
      <c r="F71" s="46">
        <v>1952800255</v>
      </c>
      <c r="G71" s="46">
        <v>0</v>
      </c>
      <c r="H71" s="46">
        <v>0</v>
      </c>
      <c r="I71" s="46">
        <v>0</v>
      </c>
      <c r="J71" s="46">
        <v>0</v>
      </c>
      <c r="K71" s="46">
        <f t="shared" si="53"/>
        <v>0</v>
      </c>
      <c r="L71" s="46">
        <f>+F71+K71</f>
        <v>1952800255</v>
      </c>
      <c r="M71" s="51">
        <f t="shared" si="72"/>
        <v>2.4744170007324904E-4</v>
      </c>
      <c r="N71" s="46">
        <v>0</v>
      </c>
      <c r="O71" s="46">
        <v>1028698747</v>
      </c>
      <c r="P71" s="46">
        <f>L71-O71</f>
        <v>924101508</v>
      </c>
      <c r="Q71" s="46">
        <v>1028698747</v>
      </c>
      <c r="R71" s="46">
        <f>+L71-Q71</f>
        <v>924101508</v>
      </c>
      <c r="S71" s="46">
        <f>O71-Q71</f>
        <v>0</v>
      </c>
      <c r="T71" s="46">
        <v>1028698747</v>
      </c>
      <c r="U71" s="46">
        <f>+Q71-T71</f>
        <v>0</v>
      </c>
      <c r="V71" s="46">
        <v>74432316</v>
      </c>
      <c r="W71" s="48">
        <f>+T71-V71</f>
        <v>954266431</v>
      </c>
      <c r="X71" s="49">
        <f t="shared" si="45"/>
        <v>0.52678134610341909</v>
      </c>
      <c r="Y71" s="49">
        <f t="shared" ref="Y71:Y134" si="81">+T71/L71</f>
        <v>0.52678134610341909</v>
      </c>
      <c r="Z71" s="49">
        <f t="shared" si="41"/>
        <v>3.8115683265311742E-2</v>
      </c>
      <c r="AA71" s="49">
        <f t="shared" si="60"/>
        <v>1</v>
      </c>
      <c r="AB71" s="49">
        <f t="shared" si="71"/>
        <v>7.2355795335677611E-2</v>
      </c>
    </row>
    <row r="72" spans="1:28" ht="42" customHeight="1" x14ac:dyDescent="0.25">
      <c r="A72" s="43" t="s">
        <v>168</v>
      </c>
      <c r="B72" s="44" t="s">
        <v>41</v>
      </c>
      <c r="C72" s="44">
        <v>20</v>
      </c>
      <c r="D72" s="44" t="s">
        <v>38</v>
      </c>
      <c r="E72" s="45" t="s">
        <v>169</v>
      </c>
      <c r="F72" s="46">
        <v>9046632170</v>
      </c>
      <c r="G72" s="46">
        <v>0</v>
      </c>
      <c r="H72" s="46">
        <v>0</v>
      </c>
      <c r="I72" s="46">
        <v>0</v>
      </c>
      <c r="J72" s="46">
        <v>3000000</v>
      </c>
      <c r="K72" s="46">
        <f t="shared" si="53"/>
        <v>-3000000</v>
      </c>
      <c r="L72" s="46">
        <f>+F72+K72</f>
        <v>9043632170</v>
      </c>
      <c r="M72" s="51">
        <f t="shared" si="72"/>
        <v>1.1459296532004633E-3</v>
      </c>
      <c r="N72" s="46">
        <v>0</v>
      </c>
      <c r="O72" s="46">
        <v>8734791902</v>
      </c>
      <c r="P72" s="46">
        <f>L72-O72</f>
        <v>308840268</v>
      </c>
      <c r="Q72" s="46">
        <v>8010533040</v>
      </c>
      <c r="R72" s="46">
        <f>+L72-Q72</f>
        <v>1033099130</v>
      </c>
      <c r="S72" s="46">
        <f>O72-Q72</f>
        <v>724258862</v>
      </c>
      <c r="T72" s="46">
        <v>498261399.87</v>
      </c>
      <c r="U72" s="46">
        <f>+Q72-T72</f>
        <v>7512271640.1300001</v>
      </c>
      <c r="V72" s="46">
        <v>498261399.87</v>
      </c>
      <c r="W72" s="48">
        <f>+T72-V72</f>
        <v>0</v>
      </c>
      <c r="X72" s="49">
        <f t="shared" si="45"/>
        <v>0.88576502111319289</v>
      </c>
      <c r="Y72" s="49">
        <f t="shared" si="81"/>
        <v>5.5095274830267674E-2</v>
      </c>
      <c r="Z72" s="49">
        <f t="shared" si="41"/>
        <v>5.5095274830267674E-2</v>
      </c>
      <c r="AA72" s="49">
        <f t="shared" si="60"/>
        <v>6.2200779571342985E-2</v>
      </c>
      <c r="AB72" s="49">
        <f t="shared" si="71"/>
        <v>1</v>
      </c>
    </row>
    <row r="73" spans="1:28" ht="42" customHeight="1" x14ac:dyDescent="0.25">
      <c r="A73" s="43" t="s">
        <v>170</v>
      </c>
      <c r="B73" s="44" t="s">
        <v>41</v>
      </c>
      <c r="C73" s="44">
        <v>20</v>
      </c>
      <c r="D73" s="44" t="s">
        <v>38</v>
      </c>
      <c r="E73" s="45" t="s">
        <v>171</v>
      </c>
      <c r="F73" s="46">
        <v>19000000</v>
      </c>
      <c r="G73" s="46">
        <v>0</v>
      </c>
      <c r="H73" s="46">
        <v>0</v>
      </c>
      <c r="I73" s="46">
        <v>0</v>
      </c>
      <c r="J73" s="46">
        <v>0</v>
      </c>
      <c r="K73" s="46">
        <f t="shared" si="53"/>
        <v>0</v>
      </c>
      <c r="L73" s="46">
        <f>+F73+K73</f>
        <v>19000000</v>
      </c>
      <c r="M73" s="52">
        <f t="shared" si="72"/>
        <v>2.4075131541765038E-6</v>
      </c>
      <c r="N73" s="46">
        <v>0</v>
      </c>
      <c r="O73" s="46">
        <v>7832885</v>
      </c>
      <c r="P73" s="46">
        <f>L73-O73</f>
        <v>11167115</v>
      </c>
      <c r="Q73" s="46">
        <v>7832885</v>
      </c>
      <c r="R73" s="46">
        <f>+L73-Q73</f>
        <v>11167115</v>
      </c>
      <c r="S73" s="46">
        <f>O73-Q73</f>
        <v>0</v>
      </c>
      <c r="T73" s="46">
        <v>0</v>
      </c>
      <c r="U73" s="46">
        <f>+Q73-T73</f>
        <v>7832885</v>
      </c>
      <c r="V73" s="46">
        <v>0</v>
      </c>
      <c r="W73" s="48">
        <f>+T73-V73</f>
        <v>0</v>
      </c>
      <c r="X73" s="54">
        <f t="shared" si="45"/>
        <v>0.4122571052631579</v>
      </c>
      <c r="Y73" s="54">
        <f t="shared" si="81"/>
        <v>0</v>
      </c>
      <c r="Z73" s="54">
        <f t="shared" si="41"/>
        <v>0</v>
      </c>
      <c r="AA73" s="54">
        <f t="shared" si="60"/>
        <v>0</v>
      </c>
      <c r="AB73" s="54" t="s">
        <v>40</v>
      </c>
    </row>
    <row r="74" spans="1:28" ht="49.5" customHeight="1" x14ac:dyDescent="0.25">
      <c r="A74" s="39" t="s">
        <v>172</v>
      </c>
      <c r="B74" s="34" t="s">
        <v>41</v>
      </c>
      <c r="C74" s="34">
        <v>20</v>
      </c>
      <c r="D74" s="34" t="s">
        <v>38</v>
      </c>
      <c r="E74" s="40" t="s">
        <v>173</v>
      </c>
      <c r="F74" s="62">
        <f>SUM(F75:F80)</f>
        <v>7144524698</v>
      </c>
      <c r="G74" s="62">
        <f>SUM(G75:G80)</f>
        <v>0</v>
      </c>
      <c r="H74" s="62">
        <f>SUM(H75:H80)</f>
        <v>0</v>
      </c>
      <c r="I74" s="62">
        <f>SUM(I75:I80)</f>
        <v>3000000</v>
      </c>
      <c r="J74" s="62">
        <f>SUM(J75:J80)</f>
        <v>0</v>
      </c>
      <c r="K74" s="62">
        <f t="shared" si="53"/>
        <v>3000000</v>
      </c>
      <c r="L74" s="62">
        <f>SUM(L75:L80)</f>
        <v>7147524698</v>
      </c>
      <c r="M74" s="42">
        <f t="shared" si="72"/>
        <v>9.0567156474928654E-4</v>
      </c>
      <c r="N74" s="62">
        <f t="shared" ref="N74:W74" si="82">SUM(N75:N80)</f>
        <v>0</v>
      </c>
      <c r="O74" s="62">
        <f t="shared" si="82"/>
        <v>3488485563.8799996</v>
      </c>
      <c r="P74" s="62">
        <f t="shared" si="82"/>
        <v>3659039134.1200004</v>
      </c>
      <c r="Q74" s="62">
        <f t="shared" si="82"/>
        <v>2757887515.8799996</v>
      </c>
      <c r="R74" s="62">
        <f t="shared" si="82"/>
        <v>4389637182.1199999</v>
      </c>
      <c r="S74" s="62">
        <f t="shared" si="82"/>
        <v>730598048</v>
      </c>
      <c r="T74" s="62">
        <f t="shared" si="82"/>
        <v>13293684.469999999</v>
      </c>
      <c r="U74" s="62">
        <f t="shared" si="82"/>
        <v>2744593831.4099998</v>
      </c>
      <c r="V74" s="62">
        <f t="shared" si="82"/>
        <v>4683013</v>
      </c>
      <c r="W74" s="62">
        <f t="shared" si="82"/>
        <v>8610671.4699999988</v>
      </c>
      <c r="X74" s="38">
        <f t="shared" si="45"/>
        <v>0.38585211418041043</v>
      </c>
      <c r="Y74" s="38">
        <f t="shared" si="81"/>
        <v>1.8599004594863169E-3</v>
      </c>
      <c r="Z74" s="38">
        <f t="shared" si="41"/>
        <v>6.5519367863260236E-4</v>
      </c>
      <c r="AA74" s="38">
        <f t="shared" si="60"/>
        <v>4.8202417224975863E-3</v>
      </c>
      <c r="AB74" s="38">
        <f t="shared" ref="AB74:AB97" si="83">+V74/T74</f>
        <v>0.35227351834385762</v>
      </c>
    </row>
    <row r="75" spans="1:28" ht="41.25" customHeight="1" x14ac:dyDescent="0.25">
      <c r="A75" s="43" t="s">
        <v>174</v>
      </c>
      <c r="B75" s="44" t="s">
        <v>41</v>
      </c>
      <c r="C75" s="44">
        <v>20</v>
      </c>
      <c r="D75" s="44" t="s">
        <v>38</v>
      </c>
      <c r="E75" s="45" t="s">
        <v>175</v>
      </c>
      <c r="F75" s="46">
        <v>1583473232</v>
      </c>
      <c r="G75" s="46">
        <v>0</v>
      </c>
      <c r="H75" s="46">
        <v>0</v>
      </c>
      <c r="I75" s="46">
        <v>0</v>
      </c>
      <c r="J75" s="46">
        <v>0</v>
      </c>
      <c r="K75" s="46">
        <f t="shared" si="53"/>
        <v>0</v>
      </c>
      <c r="L75" s="46">
        <f t="shared" ref="L75:L80" si="84">+F75+K75</f>
        <v>1583473232</v>
      </c>
      <c r="M75" s="51">
        <f t="shared" si="72"/>
        <v>2.006438229119149E-4</v>
      </c>
      <c r="N75" s="46">
        <v>0</v>
      </c>
      <c r="O75" s="46">
        <v>955196927</v>
      </c>
      <c r="P75" s="46">
        <f t="shared" ref="P75:P80" si="85">L75-O75</f>
        <v>628276305</v>
      </c>
      <c r="Q75" s="46">
        <v>840800380</v>
      </c>
      <c r="R75" s="46">
        <f t="shared" ref="R75:R80" si="86">+L75-Q75</f>
        <v>742672852</v>
      </c>
      <c r="S75" s="46">
        <f t="shared" ref="S75:S80" si="87">O75-Q75</f>
        <v>114396547</v>
      </c>
      <c r="T75" s="46">
        <v>8602248</v>
      </c>
      <c r="U75" s="46">
        <f t="shared" ref="U75:U80" si="88">+Q75-T75</f>
        <v>832198132</v>
      </c>
      <c r="V75" s="46">
        <v>0</v>
      </c>
      <c r="W75" s="48">
        <f t="shared" ref="W75:W80" si="89">+T75-V75</f>
        <v>8602248</v>
      </c>
      <c r="X75" s="49">
        <f t="shared" si="45"/>
        <v>0.53098490268637522</v>
      </c>
      <c r="Y75" s="49">
        <f t="shared" si="81"/>
        <v>5.4325187354982707E-3</v>
      </c>
      <c r="Z75" s="49">
        <f t="shared" si="41"/>
        <v>0</v>
      </c>
      <c r="AA75" s="49">
        <f t="shared" si="60"/>
        <v>1.0231022968852607E-2</v>
      </c>
      <c r="AB75" s="49">
        <f t="shared" si="83"/>
        <v>0</v>
      </c>
    </row>
    <row r="76" spans="1:28" ht="39" customHeight="1" x14ac:dyDescent="0.25">
      <c r="A76" s="43" t="s">
        <v>176</v>
      </c>
      <c r="B76" s="44" t="s">
        <v>41</v>
      </c>
      <c r="C76" s="44">
        <v>20</v>
      </c>
      <c r="D76" s="44" t="s">
        <v>38</v>
      </c>
      <c r="E76" s="45" t="s">
        <v>177</v>
      </c>
      <c r="F76" s="46">
        <v>3205206795</v>
      </c>
      <c r="G76" s="46">
        <v>0</v>
      </c>
      <c r="H76" s="46">
        <v>0</v>
      </c>
      <c r="I76" s="46">
        <v>0</v>
      </c>
      <c r="J76" s="46">
        <v>0</v>
      </c>
      <c r="K76" s="46">
        <f t="shared" si="53"/>
        <v>0</v>
      </c>
      <c r="L76" s="46">
        <f t="shared" si="84"/>
        <v>3205206795</v>
      </c>
      <c r="M76" s="51">
        <f t="shared" si="72"/>
        <v>4.0613565899044279E-4</v>
      </c>
      <c r="N76" s="46">
        <v>0</v>
      </c>
      <c r="O76" s="46">
        <v>1265695353.5999999</v>
      </c>
      <c r="P76" s="46">
        <f t="shared" si="85"/>
        <v>1939511441.4000001</v>
      </c>
      <c r="Q76" s="46">
        <v>1189692823.5999999</v>
      </c>
      <c r="R76" s="46">
        <f t="shared" si="86"/>
        <v>2015513971.4000001</v>
      </c>
      <c r="S76" s="46">
        <f t="shared" si="87"/>
        <v>76002530</v>
      </c>
      <c r="T76" s="46">
        <v>8063.6</v>
      </c>
      <c r="U76" s="46">
        <f t="shared" si="88"/>
        <v>1189684760</v>
      </c>
      <c r="V76" s="46">
        <v>0</v>
      </c>
      <c r="W76" s="48">
        <f t="shared" si="89"/>
        <v>8063.6</v>
      </c>
      <c r="X76" s="49">
        <f t="shared" si="45"/>
        <v>0.37117505973588827</v>
      </c>
      <c r="Y76" s="72">
        <f t="shared" si="81"/>
        <v>2.5157815129366715E-6</v>
      </c>
      <c r="Z76" s="49">
        <f t="shared" si="41"/>
        <v>0</v>
      </c>
      <c r="AA76" s="49">
        <f t="shared" si="60"/>
        <v>6.7778840386711074E-6</v>
      </c>
      <c r="AB76" s="49">
        <f t="shared" si="83"/>
        <v>0</v>
      </c>
    </row>
    <row r="77" spans="1:28" ht="44.25" customHeight="1" x14ac:dyDescent="0.25">
      <c r="A77" s="43" t="s">
        <v>178</v>
      </c>
      <c r="B77" s="44" t="s">
        <v>41</v>
      </c>
      <c r="C77" s="44">
        <v>20</v>
      </c>
      <c r="D77" s="44" t="s">
        <v>38</v>
      </c>
      <c r="E77" s="45" t="s">
        <v>179</v>
      </c>
      <c r="F77" s="46">
        <v>126060430</v>
      </c>
      <c r="G77" s="46">
        <v>0</v>
      </c>
      <c r="H77" s="46">
        <v>0</v>
      </c>
      <c r="I77" s="46">
        <v>0</v>
      </c>
      <c r="J77" s="46">
        <v>0</v>
      </c>
      <c r="K77" s="46">
        <f t="shared" si="53"/>
        <v>0</v>
      </c>
      <c r="L77" s="46">
        <f t="shared" si="84"/>
        <v>126060430</v>
      </c>
      <c r="M77" s="53">
        <f t="shared" si="72"/>
        <v>1.5973270707691914E-5</v>
      </c>
      <c r="N77" s="46">
        <v>0</v>
      </c>
      <c r="O77" s="46">
        <v>70000359.870000005</v>
      </c>
      <c r="P77" s="46">
        <f t="shared" si="85"/>
        <v>56060070.129999995</v>
      </c>
      <c r="Q77" s="46">
        <v>4683372.87</v>
      </c>
      <c r="R77" s="46">
        <f t="shared" si="86"/>
        <v>121377057.13</v>
      </c>
      <c r="S77" s="46">
        <f t="shared" si="87"/>
        <v>65316987.000000007</v>
      </c>
      <c r="T77" s="46">
        <v>4683372.87</v>
      </c>
      <c r="U77" s="46">
        <f t="shared" si="88"/>
        <v>0</v>
      </c>
      <c r="V77" s="46">
        <v>4683013</v>
      </c>
      <c r="W77" s="48">
        <f t="shared" si="89"/>
        <v>359.87000000011176</v>
      </c>
      <c r="X77" s="49">
        <f t="shared" si="45"/>
        <v>3.7151807827404681E-2</v>
      </c>
      <c r="Y77" s="49">
        <f t="shared" si="81"/>
        <v>3.7151807827404681E-2</v>
      </c>
      <c r="Z77" s="49">
        <f t="shared" si="41"/>
        <v>3.7148953085436878E-2</v>
      </c>
      <c r="AA77" s="49">
        <f t="shared" si="60"/>
        <v>1</v>
      </c>
      <c r="AB77" s="49">
        <f t="shared" si="83"/>
        <v>0.99992316007928705</v>
      </c>
    </row>
    <row r="78" spans="1:28" ht="32.25" customHeight="1" x14ac:dyDescent="0.25">
      <c r="A78" s="43" t="s">
        <v>180</v>
      </c>
      <c r="B78" s="44" t="s">
        <v>41</v>
      </c>
      <c r="C78" s="44">
        <v>20</v>
      </c>
      <c r="D78" s="44" t="s">
        <v>38</v>
      </c>
      <c r="E78" s="45" t="s">
        <v>181</v>
      </c>
      <c r="F78" s="46">
        <v>1505880945</v>
      </c>
      <c r="G78" s="46">
        <v>0</v>
      </c>
      <c r="H78" s="46">
        <v>0</v>
      </c>
      <c r="I78" s="46">
        <v>0</v>
      </c>
      <c r="J78" s="46">
        <v>0</v>
      </c>
      <c r="K78" s="46">
        <f t="shared" si="53"/>
        <v>0</v>
      </c>
      <c r="L78" s="46">
        <f t="shared" si="84"/>
        <v>1505880945</v>
      </c>
      <c r="M78" s="51">
        <f t="shared" si="72"/>
        <v>1.9081200966901288E-4</v>
      </c>
      <c r="N78" s="46">
        <v>0</v>
      </c>
      <c r="O78" s="46">
        <v>835689627.40999997</v>
      </c>
      <c r="P78" s="46">
        <f t="shared" si="85"/>
        <v>670191317.59000003</v>
      </c>
      <c r="Q78" s="46">
        <v>363807643.41000003</v>
      </c>
      <c r="R78" s="46">
        <f t="shared" si="86"/>
        <v>1142073301.5899999</v>
      </c>
      <c r="S78" s="46">
        <f t="shared" si="87"/>
        <v>471881983.99999994</v>
      </c>
      <c r="T78" s="46">
        <v>0</v>
      </c>
      <c r="U78" s="46">
        <f t="shared" si="88"/>
        <v>363807643.41000003</v>
      </c>
      <c r="V78" s="46">
        <v>0</v>
      </c>
      <c r="W78" s="48">
        <f t="shared" si="89"/>
        <v>0</v>
      </c>
      <c r="X78" s="54">
        <f t="shared" si="45"/>
        <v>0.24159123908032454</v>
      </c>
      <c r="Y78" s="54">
        <f t="shared" si="81"/>
        <v>0</v>
      </c>
      <c r="Z78" s="54">
        <f t="shared" si="41"/>
        <v>0</v>
      </c>
      <c r="AA78" s="54">
        <f t="shared" si="60"/>
        <v>0</v>
      </c>
      <c r="AB78" s="54" t="s">
        <v>40</v>
      </c>
    </row>
    <row r="79" spans="1:28" ht="50.25" customHeight="1" x14ac:dyDescent="0.25">
      <c r="A79" s="43" t="s">
        <v>182</v>
      </c>
      <c r="B79" s="44" t="s">
        <v>41</v>
      </c>
      <c r="C79" s="44">
        <v>20</v>
      </c>
      <c r="D79" s="44" t="s">
        <v>38</v>
      </c>
      <c r="E79" s="45" t="s">
        <v>183</v>
      </c>
      <c r="F79" s="46">
        <v>365000000</v>
      </c>
      <c r="G79" s="46">
        <v>0</v>
      </c>
      <c r="H79" s="46">
        <v>0</v>
      </c>
      <c r="I79" s="46">
        <v>0</v>
      </c>
      <c r="J79" s="46">
        <v>0</v>
      </c>
      <c r="K79" s="46">
        <f t="shared" si="53"/>
        <v>0</v>
      </c>
      <c r="L79" s="46">
        <f t="shared" si="84"/>
        <v>365000000</v>
      </c>
      <c r="M79" s="53">
        <f t="shared" si="72"/>
        <v>4.6249594803917048E-5</v>
      </c>
      <c r="N79" s="46">
        <v>0</v>
      </c>
      <c r="O79" s="46">
        <v>0</v>
      </c>
      <c r="P79" s="46">
        <f t="shared" si="85"/>
        <v>365000000</v>
      </c>
      <c r="Q79" s="46">
        <v>0</v>
      </c>
      <c r="R79" s="46">
        <f t="shared" si="86"/>
        <v>365000000</v>
      </c>
      <c r="S79" s="46">
        <f t="shared" si="87"/>
        <v>0</v>
      </c>
      <c r="T79" s="46">
        <v>0</v>
      </c>
      <c r="U79" s="46">
        <f t="shared" si="88"/>
        <v>0</v>
      </c>
      <c r="V79" s="46">
        <v>0</v>
      </c>
      <c r="W79" s="48">
        <f t="shared" si="89"/>
        <v>0</v>
      </c>
      <c r="X79" s="54">
        <f t="shared" si="45"/>
        <v>0</v>
      </c>
      <c r="Y79" s="54">
        <f t="shared" si="81"/>
        <v>0</v>
      </c>
      <c r="Z79" s="54">
        <f t="shared" si="41"/>
        <v>0</v>
      </c>
      <c r="AA79" s="54" t="s">
        <v>40</v>
      </c>
      <c r="AB79" s="54" t="s">
        <v>40</v>
      </c>
    </row>
    <row r="80" spans="1:28" ht="49.5" customHeight="1" x14ac:dyDescent="0.25">
      <c r="A80" s="43" t="s">
        <v>184</v>
      </c>
      <c r="B80" s="44" t="s">
        <v>41</v>
      </c>
      <c r="C80" s="44">
        <v>20</v>
      </c>
      <c r="D80" s="44" t="s">
        <v>38</v>
      </c>
      <c r="E80" s="45" t="s">
        <v>185</v>
      </c>
      <c r="F80" s="46">
        <v>358903296</v>
      </c>
      <c r="G80" s="46">
        <v>0</v>
      </c>
      <c r="H80" s="46">
        <v>0</v>
      </c>
      <c r="I80" s="46">
        <v>3000000</v>
      </c>
      <c r="J80" s="46">
        <v>0</v>
      </c>
      <c r="K80" s="46">
        <f t="shared" si="53"/>
        <v>3000000</v>
      </c>
      <c r="L80" s="46">
        <f t="shared" si="84"/>
        <v>361903296</v>
      </c>
      <c r="M80" s="53">
        <f t="shared" si="72"/>
        <v>4.5857207666307E-5</v>
      </c>
      <c r="N80" s="46">
        <v>0</v>
      </c>
      <c r="O80" s="46">
        <v>361903296</v>
      </c>
      <c r="P80" s="46">
        <f t="shared" si="85"/>
        <v>0</v>
      </c>
      <c r="Q80" s="46">
        <v>358903296</v>
      </c>
      <c r="R80" s="46">
        <f t="shared" si="86"/>
        <v>3000000</v>
      </c>
      <c r="S80" s="46">
        <f t="shared" si="87"/>
        <v>3000000</v>
      </c>
      <c r="T80" s="46">
        <v>0</v>
      </c>
      <c r="U80" s="46">
        <f t="shared" si="88"/>
        <v>358903296</v>
      </c>
      <c r="V80" s="46">
        <v>0</v>
      </c>
      <c r="W80" s="48">
        <f t="shared" si="89"/>
        <v>0</v>
      </c>
      <c r="X80" s="54">
        <f t="shared" si="45"/>
        <v>0.9917104927389222</v>
      </c>
      <c r="Y80" s="54">
        <f t="shared" si="81"/>
        <v>0</v>
      </c>
      <c r="Z80" s="54">
        <f t="shared" si="41"/>
        <v>0</v>
      </c>
      <c r="AA80" s="54">
        <f t="shared" si="60"/>
        <v>0</v>
      </c>
      <c r="AB80" s="54" t="s">
        <v>40</v>
      </c>
    </row>
    <row r="81" spans="1:28" ht="41.25" customHeight="1" x14ac:dyDescent="0.25">
      <c r="A81" s="39" t="s">
        <v>186</v>
      </c>
      <c r="B81" s="34" t="s">
        <v>41</v>
      </c>
      <c r="C81" s="34">
        <v>20</v>
      </c>
      <c r="D81" s="34" t="s">
        <v>38</v>
      </c>
      <c r="E81" s="40" t="s">
        <v>187</v>
      </c>
      <c r="F81" s="62">
        <f>SUM(F82:F86)</f>
        <v>646000000</v>
      </c>
      <c r="G81" s="62">
        <f>SUM(G82:G86)</f>
        <v>0</v>
      </c>
      <c r="H81" s="62">
        <f>SUM(H82:H86)</f>
        <v>0</v>
      </c>
      <c r="I81" s="62">
        <f>SUM(I82:I86)</f>
        <v>0</v>
      </c>
      <c r="J81" s="62">
        <f>SUM(J82:J86)</f>
        <v>0</v>
      </c>
      <c r="K81" s="62">
        <f t="shared" si="53"/>
        <v>0</v>
      </c>
      <c r="L81" s="62">
        <f>SUM(L82:L86)</f>
        <v>646000000</v>
      </c>
      <c r="M81" s="42">
        <f t="shared" si="72"/>
        <v>8.1855447242001132E-5</v>
      </c>
      <c r="N81" s="62">
        <f t="shared" ref="N81:W81" si="90">SUM(N82:N86)</f>
        <v>0</v>
      </c>
      <c r="O81" s="62">
        <f t="shared" si="90"/>
        <v>154000000</v>
      </c>
      <c r="P81" s="62">
        <f t="shared" si="90"/>
        <v>492000000</v>
      </c>
      <c r="Q81" s="62">
        <f t="shared" si="90"/>
        <v>13580</v>
      </c>
      <c r="R81" s="62">
        <f t="shared" si="90"/>
        <v>645986420</v>
      </c>
      <c r="S81" s="62">
        <f t="shared" si="90"/>
        <v>153986420</v>
      </c>
      <c r="T81" s="62">
        <f t="shared" si="90"/>
        <v>13580</v>
      </c>
      <c r="U81" s="62">
        <f t="shared" si="90"/>
        <v>0</v>
      </c>
      <c r="V81" s="62">
        <f t="shared" si="90"/>
        <v>13580</v>
      </c>
      <c r="W81" s="62">
        <f t="shared" si="90"/>
        <v>0</v>
      </c>
      <c r="X81" s="73">
        <f t="shared" si="45"/>
        <v>2.1021671826625386E-5</v>
      </c>
      <c r="Y81" s="73">
        <f t="shared" si="81"/>
        <v>2.1021671826625386E-5</v>
      </c>
      <c r="Z81" s="73">
        <f t="shared" si="41"/>
        <v>2.1021671826625386E-5</v>
      </c>
      <c r="AA81" s="38">
        <f t="shared" si="60"/>
        <v>1</v>
      </c>
      <c r="AB81" s="38">
        <f t="shared" ref="AB81" si="91">+V81/T81</f>
        <v>1</v>
      </c>
    </row>
    <row r="82" spans="1:28" ht="39" customHeight="1" x14ac:dyDescent="0.25">
      <c r="A82" s="43" t="s">
        <v>188</v>
      </c>
      <c r="B82" s="44" t="s">
        <v>41</v>
      </c>
      <c r="C82" s="44">
        <v>20</v>
      </c>
      <c r="D82" s="44" t="s">
        <v>38</v>
      </c>
      <c r="E82" s="45" t="s">
        <v>189</v>
      </c>
      <c r="F82" s="46">
        <v>302000000</v>
      </c>
      <c r="G82" s="46">
        <v>0</v>
      </c>
      <c r="H82" s="46">
        <v>0</v>
      </c>
      <c r="I82" s="46">
        <v>0</v>
      </c>
      <c r="J82" s="46">
        <v>0</v>
      </c>
      <c r="K82" s="46">
        <f t="shared" si="53"/>
        <v>0</v>
      </c>
      <c r="L82" s="46">
        <f t="shared" ref="L82:L87" si="92">+F82+K82</f>
        <v>302000000</v>
      </c>
      <c r="M82" s="53">
        <f t="shared" si="72"/>
        <v>3.8266788029542325E-5</v>
      </c>
      <c r="N82" s="46">
        <v>0</v>
      </c>
      <c r="O82" s="46">
        <v>150000000</v>
      </c>
      <c r="P82" s="46">
        <f t="shared" ref="P82:P87" si="93">L82-O82</f>
        <v>152000000</v>
      </c>
      <c r="Q82" s="46">
        <v>0</v>
      </c>
      <c r="R82" s="46">
        <f t="shared" ref="R82:R87" si="94">+L82-Q82</f>
        <v>302000000</v>
      </c>
      <c r="S82" s="46">
        <f t="shared" ref="S82:S87" si="95">O82-Q82</f>
        <v>150000000</v>
      </c>
      <c r="T82" s="46">
        <v>0</v>
      </c>
      <c r="U82" s="46">
        <f t="shared" ref="U82:U87" si="96">+Q82-T82</f>
        <v>0</v>
      </c>
      <c r="V82" s="46">
        <v>0</v>
      </c>
      <c r="W82" s="48">
        <f t="shared" ref="W82:W86" si="97">+T82-V82</f>
        <v>0</v>
      </c>
      <c r="X82" s="54">
        <f t="shared" si="45"/>
        <v>0</v>
      </c>
      <c r="Y82" s="54">
        <f t="shared" si="81"/>
        <v>0</v>
      </c>
      <c r="Z82" s="54">
        <f t="shared" si="41"/>
        <v>0</v>
      </c>
      <c r="AA82" s="54" t="s">
        <v>40</v>
      </c>
      <c r="AB82" s="54" t="s">
        <v>40</v>
      </c>
    </row>
    <row r="83" spans="1:28" ht="48" customHeight="1" x14ac:dyDescent="0.25">
      <c r="A83" s="43" t="s">
        <v>190</v>
      </c>
      <c r="B83" s="44" t="s">
        <v>41</v>
      </c>
      <c r="C83" s="44">
        <v>20</v>
      </c>
      <c r="D83" s="44" t="s">
        <v>38</v>
      </c>
      <c r="E83" s="45" t="s">
        <v>191</v>
      </c>
      <c r="F83" s="46">
        <v>40000000</v>
      </c>
      <c r="G83" s="46">
        <v>0</v>
      </c>
      <c r="H83" s="46">
        <v>0</v>
      </c>
      <c r="I83" s="46">
        <v>0</v>
      </c>
      <c r="J83" s="46">
        <v>0</v>
      </c>
      <c r="K83" s="46">
        <f t="shared" si="53"/>
        <v>0</v>
      </c>
      <c r="L83" s="46">
        <f t="shared" si="92"/>
        <v>40000000</v>
      </c>
      <c r="M83" s="53">
        <f t="shared" si="72"/>
        <v>5.068448745634745E-6</v>
      </c>
      <c r="N83" s="46">
        <v>0</v>
      </c>
      <c r="O83" s="46">
        <v>0</v>
      </c>
      <c r="P83" s="46">
        <f t="shared" si="93"/>
        <v>40000000</v>
      </c>
      <c r="Q83" s="46">
        <v>0</v>
      </c>
      <c r="R83" s="46">
        <f t="shared" si="94"/>
        <v>40000000</v>
      </c>
      <c r="S83" s="46">
        <f t="shared" si="95"/>
        <v>0</v>
      </c>
      <c r="T83" s="46">
        <v>0</v>
      </c>
      <c r="U83" s="46">
        <f t="shared" si="96"/>
        <v>0</v>
      </c>
      <c r="V83" s="46">
        <v>0</v>
      </c>
      <c r="W83" s="48">
        <f t="shared" si="97"/>
        <v>0</v>
      </c>
      <c r="X83" s="54">
        <f t="shared" si="45"/>
        <v>0</v>
      </c>
      <c r="Y83" s="54">
        <f t="shared" si="81"/>
        <v>0</v>
      </c>
      <c r="Z83" s="54">
        <f t="shared" si="41"/>
        <v>0</v>
      </c>
      <c r="AA83" s="54" t="s">
        <v>40</v>
      </c>
      <c r="AB83" s="54" t="s">
        <v>40</v>
      </c>
    </row>
    <row r="84" spans="1:28" ht="62.25" customHeight="1" x14ac:dyDescent="0.25">
      <c r="A84" s="43" t="s">
        <v>192</v>
      </c>
      <c r="B84" s="44" t="s">
        <v>41</v>
      </c>
      <c r="C84" s="44">
        <v>20</v>
      </c>
      <c r="D84" s="44" t="s">
        <v>38</v>
      </c>
      <c r="E84" s="45" t="s">
        <v>193</v>
      </c>
      <c r="F84" s="46">
        <v>4000000</v>
      </c>
      <c r="G84" s="46">
        <v>0</v>
      </c>
      <c r="H84" s="46">
        <v>0</v>
      </c>
      <c r="I84" s="46">
        <v>0</v>
      </c>
      <c r="J84" s="46">
        <v>0</v>
      </c>
      <c r="K84" s="46">
        <f t="shared" si="53"/>
        <v>0</v>
      </c>
      <c r="L84" s="46">
        <f t="shared" si="92"/>
        <v>4000000</v>
      </c>
      <c r="M84" s="68">
        <f t="shared" si="72"/>
        <v>5.0684487456347448E-7</v>
      </c>
      <c r="N84" s="46">
        <v>0</v>
      </c>
      <c r="O84" s="46">
        <v>4000000</v>
      </c>
      <c r="P84" s="46">
        <f t="shared" si="93"/>
        <v>0</v>
      </c>
      <c r="Q84" s="46">
        <v>13580</v>
      </c>
      <c r="R84" s="46">
        <f t="shared" si="94"/>
        <v>3986420</v>
      </c>
      <c r="S84" s="46">
        <f t="shared" si="95"/>
        <v>3986420</v>
      </c>
      <c r="T84" s="46">
        <v>13580</v>
      </c>
      <c r="U84" s="46">
        <f t="shared" si="96"/>
        <v>0</v>
      </c>
      <c r="V84" s="46">
        <v>13580</v>
      </c>
      <c r="W84" s="48">
        <f t="shared" si="97"/>
        <v>0</v>
      </c>
      <c r="X84" s="49">
        <f t="shared" si="45"/>
        <v>3.395E-3</v>
      </c>
      <c r="Y84" s="49">
        <f t="shared" si="81"/>
        <v>3.395E-3</v>
      </c>
      <c r="Z84" s="49">
        <f t="shared" si="41"/>
        <v>3.395E-3</v>
      </c>
      <c r="AA84" s="49">
        <f t="shared" ref="AA84" si="98">+T84/Q84</f>
        <v>1</v>
      </c>
      <c r="AB84" s="49">
        <f t="shared" ref="AB84" si="99">+V84/T84</f>
        <v>1</v>
      </c>
    </row>
    <row r="85" spans="1:28" ht="41.25" customHeight="1" x14ac:dyDescent="0.25">
      <c r="A85" s="43" t="s">
        <v>194</v>
      </c>
      <c r="B85" s="44" t="s">
        <v>41</v>
      </c>
      <c r="C85" s="44">
        <v>20</v>
      </c>
      <c r="D85" s="44" t="s">
        <v>38</v>
      </c>
      <c r="E85" s="45" t="s">
        <v>195</v>
      </c>
      <c r="F85" s="46">
        <v>266100000</v>
      </c>
      <c r="G85" s="46">
        <v>0</v>
      </c>
      <c r="H85" s="46">
        <v>0</v>
      </c>
      <c r="I85" s="46">
        <v>0</v>
      </c>
      <c r="J85" s="46">
        <v>0</v>
      </c>
      <c r="K85" s="46">
        <f t="shared" si="53"/>
        <v>0</v>
      </c>
      <c r="L85" s="56">
        <f t="shared" si="92"/>
        <v>266100000</v>
      </c>
      <c r="M85" s="53">
        <f t="shared" si="72"/>
        <v>3.3717855280335144E-5</v>
      </c>
      <c r="N85" s="46">
        <v>0</v>
      </c>
      <c r="O85" s="46">
        <v>0</v>
      </c>
      <c r="P85" s="46">
        <f t="shared" si="93"/>
        <v>266100000</v>
      </c>
      <c r="Q85" s="46">
        <v>0</v>
      </c>
      <c r="R85" s="46">
        <f t="shared" si="94"/>
        <v>266100000</v>
      </c>
      <c r="S85" s="46">
        <f t="shared" si="95"/>
        <v>0</v>
      </c>
      <c r="T85" s="46">
        <v>0</v>
      </c>
      <c r="U85" s="46">
        <f t="shared" si="96"/>
        <v>0</v>
      </c>
      <c r="V85" s="46">
        <v>0</v>
      </c>
      <c r="W85" s="48">
        <f t="shared" si="97"/>
        <v>0</v>
      </c>
      <c r="X85" s="54">
        <f t="shared" si="45"/>
        <v>0</v>
      </c>
      <c r="Y85" s="54">
        <f t="shared" si="81"/>
        <v>0</v>
      </c>
      <c r="Z85" s="54">
        <f t="shared" si="41"/>
        <v>0</v>
      </c>
      <c r="AA85" s="54" t="s">
        <v>40</v>
      </c>
      <c r="AB85" s="54" t="s">
        <v>40</v>
      </c>
    </row>
    <row r="86" spans="1:28" ht="36.75" customHeight="1" x14ac:dyDescent="0.25">
      <c r="A86" s="43" t="s">
        <v>196</v>
      </c>
      <c r="B86" s="44" t="s">
        <v>41</v>
      </c>
      <c r="C86" s="44">
        <v>20</v>
      </c>
      <c r="D86" s="44" t="s">
        <v>38</v>
      </c>
      <c r="E86" s="45" t="s">
        <v>197</v>
      </c>
      <c r="F86" s="46">
        <v>33900000</v>
      </c>
      <c r="G86" s="46">
        <v>0</v>
      </c>
      <c r="H86" s="46">
        <v>0</v>
      </c>
      <c r="I86" s="46">
        <v>0</v>
      </c>
      <c r="J86" s="46">
        <v>0</v>
      </c>
      <c r="K86" s="46">
        <f t="shared" si="53"/>
        <v>0</v>
      </c>
      <c r="L86" s="56">
        <f t="shared" si="92"/>
        <v>33900000</v>
      </c>
      <c r="M86" s="52">
        <f t="shared" si="72"/>
        <v>4.2955103119254466E-6</v>
      </c>
      <c r="N86" s="46">
        <v>0</v>
      </c>
      <c r="O86" s="46">
        <v>0</v>
      </c>
      <c r="P86" s="46">
        <f t="shared" si="93"/>
        <v>33900000</v>
      </c>
      <c r="Q86" s="46">
        <v>0</v>
      </c>
      <c r="R86" s="46">
        <f t="shared" si="94"/>
        <v>33900000</v>
      </c>
      <c r="S86" s="46">
        <f t="shared" si="95"/>
        <v>0</v>
      </c>
      <c r="T86" s="46">
        <v>0</v>
      </c>
      <c r="U86" s="46">
        <f t="shared" si="96"/>
        <v>0</v>
      </c>
      <c r="V86" s="46">
        <v>0</v>
      </c>
      <c r="W86" s="48">
        <f t="shared" si="97"/>
        <v>0</v>
      </c>
      <c r="X86" s="54">
        <f t="shared" si="45"/>
        <v>0</v>
      </c>
      <c r="Y86" s="54">
        <f t="shared" si="81"/>
        <v>0</v>
      </c>
      <c r="Z86" s="54">
        <f t="shared" si="41"/>
        <v>0</v>
      </c>
      <c r="AA86" s="54" t="s">
        <v>40</v>
      </c>
      <c r="AB86" s="54" t="s">
        <v>40</v>
      </c>
    </row>
    <row r="87" spans="1:28" ht="26.25" customHeight="1" x14ac:dyDescent="0.25">
      <c r="A87" s="39" t="s">
        <v>198</v>
      </c>
      <c r="B87" s="34" t="s">
        <v>41</v>
      </c>
      <c r="C87" s="34">
        <v>20</v>
      </c>
      <c r="D87" s="34" t="s">
        <v>38</v>
      </c>
      <c r="E87" s="40" t="s">
        <v>199</v>
      </c>
      <c r="F87" s="62">
        <v>80000000</v>
      </c>
      <c r="G87" s="62">
        <v>0</v>
      </c>
      <c r="H87" s="62">
        <v>0</v>
      </c>
      <c r="I87" s="62">
        <v>0</v>
      </c>
      <c r="J87" s="62">
        <v>0</v>
      </c>
      <c r="K87" s="62">
        <f t="shared" si="53"/>
        <v>0</v>
      </c>
      <c r="L87" s="62">
        <f t="shared" si="92"/>
        <v>80000000</v>
      </c>
      <c r="M87" s="61">
        <f t="shared" si="72"/>
        <v>1.013689749126949E-5</v>
      </c>
      <c r="N87" s="62">
        <v>0</v>
      </c>
      <c r="O87" s="62">
        <v>6000000</v>
      </c>
      <c r="P87" s="62">
        <f t="shared" si="93"/>
        <v>74000000</v>
      </c>
      <c r="Q87" s="62">
        <v>0</v>
      </c>
      <c r="R87" s="62">
        <f t="shared" si="94"/>
        <v>80000000</v>
      </c>
      <c r="S87" s="62">
        <f t="shared" si="95"/>
        <v>6000000</v>
      </c>
      <c r="T87" s="62">
        <v>0</v>
      </c>
      <c r="U87" s="62">
        <f t="shared" si="96"/>
        <v>0</v>
      </c>
      <c r="V87" s="62">
        <v>0</v>
      </c>
      <c r="W87" s="62">
        <v>0</v>
      </c>
      <c r="X87" s="65">
        <f t="shared" si="45"/>
        <v>0</v>
      </c>
      <c r="Y87" s="65">
        <f t="shared" si="81"/>
        <v>0</v>
      </c>
      <c r="Z87" s="65">
        <f t="shared" si="41"/>
        <v>0</v>
      </c>
      <c r="AA87" s="65" t="s">
        <v>40</v>
      </c>
      <c r="AB87" s="65" t="s">
        <v>40</v>
      </c>
    </row>
    <row r="88" spans="1:28" ht="26.25" customHeight="1" x14ac:dyDescent="0.25">
      <c r="A88" s="39" t="s">
        <v>200</v>
      </c>
      <c r="B88" s="34" t="s">
        <v>37</v>
      </c>
      <c r="C88" s="34">
        <v>10</v>
      </c>
      <c r="D88" s="34" t="s">
        <v>38</v>
      </c>
      <c r="E88" s="40" t="s">
        <v>201</v>
      </c>
      <c r="F88" s="62">
        <f>+F99</f>
        <v>10073090054</v>
      </c>
      <c r="G88" s="62">
        <f>+G99</f>
        <v>0</v>
      </c>
      <c r="H88" s="62">
        <f>+H99</f>
        <v>0</v>
      </c>
      <c r="I88" s="62">
        <f>+I99</f>
        <v>0</v>
      </c>
      <c r="J88" s="62">
        <f>+J99</f>
        <v>0</v>
      </c>
      <c r="K88" s="62">
        <f t="shared" si="53"/>
        <v>0</v>
      </c>
      <c r="L88" s="62">
        <f>+L99</f>
        <v>10073090054</v>
      </c>
      <c r="M88" s="61">
        <f t="shared" si="72"/>
        <v>1.2763735162215533E-3</v>
      </c>
      <c r="N88" s="62">
        <f t="shared" ref="N88:V88" si="100">+N99</f>
        <v>0</v>
      </c>
      <c r="O88" s="62">
        <f t="shared" si="100"/>
        <v>176207.83</v>
      </c>
      <c r="P88" s="62">
        <f t="shared" si="100"/>
        <v>10072913846.17</v>
      </c>
      <c r="Q88" s="62">
        <f t="shared" si="100"/>
        <v>176207.83</v>
      </c>
      <c r="R88" s="62">
        <f t="shared" si="100"/>
        <v>10072913846.17</v>
      </c>
      <c r="S88" s="62">
        <f t="shared" si="100"/>
        <v>0</v>
      </c>
      <c r="T88" s="62">
        <f t="shared" si="100"/>
        <v>0</v>
      </c>
      <c r="U88" s="62">
        <f t="shared" si="100"/>
        <v>176207.83</v>
      </c>
      <c r="V88" s="62">
        <f t="shared" si="100"/>
        <v>0</v>
      </c>
      <c r="W88" s="62">
        <f t="shared" ref="W88" si="101">+W99</f>
        <v>0</v>
      </c>
      <c r="X88" s="65">
        <f t="shared" si="45"/>
        <v>1.7492927101354394E-5</v>
      </c>
      <c r="Y88" s="65">
        <f t="shared" si="81"/>
        <v>0</v>
      </c>
      <c r="Z88" s="65">
        <f t="shared" si="41"/>
        <v>0</v>
      </c>
      <c r="AA88" s="65">
        <f t="shared" si="60"/>
        <v>0</v>
      </c>
      <c r="AB88" s="65" t="s">
        <v>40</v>
      </c>
    </row>
    <row r="89" spans="1:28" ht="26.25" customHeight="1" x14ac:dyDescent="0.25">
      <c r="A89" s="39" t="s">
        <v>200</v>
      </c>
      <c r="B89" s="34" t="s">
        <v>41</v>
      </c>
      <c r="C89" s="34">
        <v>20</v>
      </c>
      <c r="D89" s="34" t="s">
        <v>38</v>
      </c>
      <c r="E89" s="40" t="s">
        <v>201</v>
      </c>
      <c r="F89" s="62">
        <f>+F90+F93</f>
        <v>6268863000</v>
      </c>
      <c r="G89" s="62">
        <f>+G90+G93</f>
        <v>0</v>
      </c>
      <c r="H89" s="62">
        <f>+H90+H93</f>
        <v>0</v>
      </c>
      <c r="I89" s="62">
        <f>+I90+I93</f>
        <v>0</v>
      </c>
      <c r="J89" s="62">
        <f>+J90+J93</f>
        <v>0</v>
      </c>
      <c r="K89" s="62">
        <f t="shared" si="53"/>
        <v>0</v>
      </c>
      <c r="L89" s="62">
        <f>+L90+L93</f>
        <v>6268863000</v>
      </c>
      <c r="M89" s="42">
        <f t="shared" si="72"/>
        <v>7.9433527022265162E-4</v>
      </c>
      <c r="N89" s="62">
        <f t="shared" ref="N89:V89" si="102">+N90+N93</f>
        <v>6064776000</v>
      </c>
      <c r="O89" s="62">
        <f t="shared" si="102"/>
        <v>204087000</v>
      </c>
      <c r="P89" s="62">
        <f t="shared" si="102"/>
        <v>6064776000</v>
      </c>
      <c r="Q89" s="62">
        <f t="shared" si="102"/>
        <v>33315753</v>
      </c>
      <c r="R89" s="62">
        <f t="shared" si="102"/>
        <v>6235547247</v>
      </c>
      <c r="S89" s="62">
        <f t="shared" si="102"/>
        <v>170771247</v>
      </c>
      <c r="T89" s="62">
        <f t="shared" si="102"/>
        <v>16087365</v>
      </c>
      <c r="U89" s="62">
        <f t="shared" si="102"/>
        <v>17228388</v>
      </c>
      <c r="V89" s="62">
        <f t="shared" si="102"/>
        <v>16087365</v>
      </c>
      <c r="W89" s="62">
        <f t="shared" ref="W89" si="103">+W90+W93</f>
        <v>0</v>
      </c>
      <c r="X89" s="38">
        <f t="shared" si="45"/>
        <v>5.3144809513304084E-3</v>
      </c>
      <c r="Y89" s="38">
        <f t="shared" si="81"/>
        <v>2.5662333025941067E-3</v>
      </c>
      <c r="Z89" s="38">
        <f t="shared" si="41"/>
        <v>2.5662333025941067E-3</v>
      </c>
      <c r="AA89" s="38">
        <f t="shared" si="60"/>
        <v>0.48287562343255458</v>
      </c>
      <c r="AB89" s="38">
        <f t="shared" si="83"/>
        <v>1</v>
      </c>
    </row>
    <row r="90" spans="1:28" ht="26.25" customHeight="1" x14ac:dyDescent="0.25">
      <c r="A90" s="39" t="s">
        <v>202</v>
      </c>
      <c r="B90" s="34" t="s">
        <v>41</v>
      </c>
      <c r="C90" s="34">
        <v>20</v>
      </c>
      <c r="D90" s="34" t="s">
        <v>38</v>
      </c>
      <c r="E90" s="40" t="s">
        <v>203</v>
      </c>
      <c r="F90" s="62">
        <f>+F91</f>
        <v>6064776000</v>
      </c>
      <c r="G90" s="62">
        <f t="shared" ref="G90:J91" si="104">+G91</f>
        <v>0</v>
      </c>
      <c r="H90" s="62">
        <f t="shared" si="104"/>
        <v>0</v>
      </c>
      <c r="I90" s="62">
        <f t="shared" si="104"/>
        <v>0</v>
      </c>
      <c r="J90" s="62">
        <f t="shared" si="104"/>
        <v>0</v>
      </c>
      <c r="K90" s="62">
        <f t="shared" si="53"/>
        <v>0</v>
      </c>
      <c r="L90" s="62">
        <f>+L91</f>
        <v>6064776000</v>
      </c>
      <c r="M90" s="42">
        <f t="shared" si="72"/>
        <v>7.6847515774389273E-4</v>
      </c>
      <c r="N90" s="62">
        <f t="shared" ref="N90:W91" si="105">+N91</f>
        <v>6064776000</v>
      </c>
      <c r="O90" s="62">
        <f t="shared" si="105"/>
        <v>0</v>
      </c>
      <c r="P90" s="62">
        <f t="shared" si="105"/>
        <v>6064776000</v>
      </c>
      <c r="Q90" s="62">
        <f t="shared" si="105"/>
        <v>0</v>
      </c>
      <c r="R90" s="62">
        <f t="shared" si="105"/>
        <v>6064776000</v>
      </c>
      <c r="S90" s="62">
        <f t="shared" si="105"/>
        <v>0</v>
      </c>
      <c r="T90" s="62">
        <f t="shared" si="105"/>
        <v>0</v>
      </c>
      <c r="U90" s="62">
        <f t="shared" si="105"/>
        <v>0</v>
      </c>
      <c r="V90" s="62">
        <f t="shared" si="105"/>
        <v>0</v>
      </c>
      <c r="W90" s="62">
        <f t="shared" si="105"/>
        <v>0</v>
      </c>
      <c r="X90" s="65">
        <f t="shared" si="45"/>
        <v>0</v>
      </c>
      <c r="Y90" s="65">
        <f t="shared" si="81"/>
        <v>0</v>
      </c>
      <c r="Z90" s="65">
        <f t="shared" si="41"/>
        <v>0</v>
      </c>
      <c r="AA90" s="65" t="s">
        <v>40</v>
      </c>
      <c r="AB90" s="65" t="s">
        <v>40</v>
      </c>
    </row>
    <row r="91" spans="1:28" ht="33.75" customHeight="1" x14ac:dyDescent="0.25">
      <c r="A91" s="39" t="s">
        <v>204</v>
      </c>
      <c r="B91" s="34" t="s">
        <v>41</v>
      </c>
      <c r="C91" s="34">
        <v>20</v>
      </c>
      <c r="D91" s="34" t="s">
        <v>38</v>
      </c>
      <c r="E91" s="40" t="s">
        <v>205</v>
      </c>
      <c r="F91" s="62">
        <f t="shared" ref="F91" si="106">+F92</f>
        <v>6064776000</v>
      </c>
      <c r="G91" s="62">
        <f t="shared" si="104"/>
        <v>0</v>
      </c>
      <c r="H91" s="62">
        <f t="shared" si="104"/>
        <v>0</v>
      </c>
      <c r="I91" s="62">
        <f t="shared" si="104"/>
        <v>0</v>
      </c>
      <c r="J91" s="62">
        <f t="shared" si="104"/>
        <v>0</v>
      </c>
      <c r="K91" s="62">
        <f t="shared" si="53"/>
        <v>0</v>
      </c>
      <c r="L91" s="62">
        <f>+L92</f>
        <v>6064776000</v>
      </c>
      <c r="M91" s="42">
        <f t="shared" si="72"/>
        <v>7.6847515774389273E-4</v>
      </c>
      <c r="N91" s="62">
        <f t="shared" si="105"/>
        <v>6064776000</v>
      </c>
      <c r="O91" s="62">
        <f t="shared" si="105"/>
        <v>0</v>
      </c>
      <c r="P91" s="62">
        <f t="shared" si="105"/>
        <v>6064776000</v>
      </c>
      <c r="Q91" s="62">
        <f t="shared" si="105"/>
        <v>0</v>
      </c>
      <c r="R91" s="62">
        <f t="shared" si="105"/>
        <v>6064776000</v>
      </c>
      <c r="S91" s="62">
        <f t="shared" si="105"/>
        <v>0</v>
      </c>
      <c r="T91" s="62">
        <f t="shared" si="105"/>
        <v>0</v>
      </c>
      <c r="U91" s="62">
        <f t="shared" si="105"/>
        <v>0</v>
      </c>
      <c r="V91" s="62">
        <f t="shared" si="105"/>
        <v>0</v>
      </c>
      <c r="W91" s="62">
        <f t="shared" si="105"/>
        <v>0</v>
      </c>
      <c r="X91" s="65">
        <f t="shared" si="45"/>
        <v>0</v>
      </c>
      <c r="Y91" s="65">
        <f t="shared" si="81"/>
        <v>0</v>
      </c>
      <c r="Z91" s="65">
        <f t="shared" si="41"/>
        <v>0</v>
      </c>
      <c r="AA91" s="65" t="s">
        <v>40</v>
      </c>
      <c r="AB91" s="65" t="s">
        <v>40</v>
      </c>
    </row>
    <row r="92" spans="1:28" ht="49.5" customHeight="1" x14ac:dyDescent="0.25">
      <c r="A92" s="43" t="s">
        <v>206</v>
      </c>
      <c r="B92" s="44" t="s">
        <v>41</v>
      </c>
      <c r="C92" s="44">
        <v>20</v>
      </c>
      <c r="D92" s="44" t="s">
        <v>38</v>
      </c>
      <c r="E92" s="45" t="s">
        <v>207</v>
      </c>
      <c r="F92" s="59">
        <v>6064776000</v>
      </c>
      <c r="G92" s="46">
        <v>0</v>
      </c>
      <c r="H92" s="46">
        <v>0</v>
      </c>
      <c r="I92" s="46">
        <v>0</v>
      </c>
      <c r="J92" s="46">
        <v>0</v>
      </c>
      <c r="K92" s="46">
        <f t="shared" si="53"/>
        <v>0</v>
      </c>
      <c r="L92" s="46">
        <f>+F92+K92</f>
        <v>6064776000</v>
      </c>
      <c r="M92" s="51">
        <f t="shared" si="72"/>
        <v>7.6847515774389273E-4</v>
      </c>
      <c r="N92" s="59">
        <v>6064776000</v>
      </c>
      <c r="O92" s="46">
        <v>0</v>
      </c>
      <c r="P92" s="46">
        <f>L92-O92</f>
        <v>6064776000</v>
      </c>
      <c r="Q92" s="46">
        <v>0</v>
      </c>
      <c r="R92" s="46">
        <f>+L92-Q92</f>
        <v>6064776000</v>
      </c>
      <c r="S92" s="46">
        <f>O92-Q92</f>
        <v>0</v>
      </c>
      <c r="T92" s="46">
        <v>0</v>
      </c>
      <c r="U92" s="46">
        <f>+Q92-T92</f>
        <v>0</v>
      </c>
      <c r="V92" s="46">
        <v>0</v>
      </c>
      <c r="W92" s="48">
        <f>+T92-V92</f>
        <v>0</v>
      </c>
      <c r="X92" s="54">
        <f t="shared" si="45"/>
        <v>0</v>
      </c>
      <c r="Y92" s="54">
        <f t="shared" si="81"/>
        <v>0</v>
      </c>
      <c r="Z92" s="54">
        <f t="shared" si="41"/>
        <v>0</v>
      </c>
      <c r="AA92" s="54" t="s">
        <v>40</v>
      </c>
      <c r="AB92" s="54" t="s">
        <v>40</v>
      </c>
    </row>
    <row r="93" spans="1:28" ht="31.5" customHeight="1" x14ac:dyDescent="0.25">
      <c r="A93" s="39" t="s">
        <v>208</v>
      </c>
      <c r="B93" s="34" t="s">
        <v>41</v>
      </c>
      <c r="C93" s="34">
        <v>20</v>
      </c>
      <c r="D93" s="34" t="s">
        <v>38</v>
      </c>
      <c r="E93" s="40" t="s">
        <v>209</v>
      </c>
      <c r="F93" s="62">
        <f t="shared" ref="F93:J94" si="107">+F94</f>
        <v>204087000</v>
      </c>
      <c r="G93" s="62">
        <f t="shared" si="107"/>
        <v>0</v>
      </c>
      <c r="H93" s="62">
        <f t="shared" si="107"/>
        <v>0</v>
      </c>
      <c r="I93" s="62">
        <f t="shared" si="107"/>
        <v>0</v>
      </c>
      <c r="J93" s="62">
        <f t="shared" si="107"/>
        <v>0</v>
      </c>
      <c r="K93" s="62">
        <f t="shared" si="53"/>
        <v>0</v>
      </c>
      <c r="L93" s="62">
        <f>+L94</f>
        <v>204087000</v>
      </c>
      <c r="M93" s="61">
        <f t="shared" si="72"/>
        <v>2.5860112478758956E-5</v>
      </c>
      <c r="N93" s="62">
        <f t="shared" ref="N93:W94" si="108">+N94</f>
        <v>0</v>
      </c>
      <c r="O93" s="62">
        <f t="shared" si="108"/>
        <v>204087000</v>
      </c>
      <c r="P93" s="62">
        <f t="shared" si="108"/>
        <v>0</v>
      </c>
      <c r="Q93" s="62">
        <f t="shared" si="108"/>
        <v>33315753</v>
      </c>
      <c r="R93" s="62">
        <f t="shared" si="108"/>
        <v>170771247</v>
      </c>
      <c r="S93" s="62">
        <f t="shared" si="108"/>
        <v>170771247</v>
      </c>
      <c r="T93" s="62">
        <f t="shared" si="108"/>
        <v>16087365</v>
      </c>
      <c r="U93" s="62">
        <f t="shared" si="108"/>
        <v>17228388</v>
      </c>
      <c r="V93" s="62">
        <f t="shared" si="108"/>
        <v>16087365</v>
      </c>
      <c r="W93" s="62">
        <f t="shared" si="108"/>
        <v>0</v>
      </c>
      <c r="X93" s="38">
        <f t="shared" si="45"/>
        <v>0.16324289641182438</v>
      </c>
      <c r="Y93" s="38">
        <f t="shared" si="81"/>
        <v>7.8826015375795616E-2</v>
      </c>
      <c r="Z93" s="38">
        <f t="shared" si="41"/>
        <v>7.8826015375795616E-2</v>
      </c>
      <c r="AA93" s="38">
        <f t="shared" si="60"/>
        <v>0.48287562343255458</v>
      </c>
      <c r="AB93" s="38">
        <f t="shared" si="83"/>
        <v>1</v>
      </c>
    </row>
    <row r="94" spans="1:28" ht="31.5" customHeight="1" x14ac:dyDescent="0.25">
      <c r="A94" s="39" t="s">
        <v>210</v>
      </c>
      <c r="B94" s="34" t="s">
        <v>41</v>
      </c>
      <c r="C94" s="34">
        <v>20</v>
      </c>
      <c r="D94" s="34" t="s">
        <v>38</v>
      </c>
      <c r="E94" s="40" t="s">
        <v>211</v>
      </c>
      <c r="F94" s="62">
        <f t="shared" si="107"/>
        <v>204087000</v>
      </c>
      <c r="G94" s="62">
        <f t="shared" si="107"/>
        <v>0</v>
      </c>
      <c r="H94" s="62">
        <f t="shared" si="107"/>
        <v>0</v>
      </c>
      <c r="I94" s="62">
        <f t="shared" si="107"/>
        <v>0</v>
      </c>
      <c r="J94" s="62">
        <f t="shared" si="107"/>
        <v>0</v>
      </c>
      <c r="K94" s="62">
        <f t="shared" si="53"/>
        <v>0</v>
      </c>
      <c r="L94" s="62">
        <f>+L95</f>
        <v>204087000</v>
      </c>
      <c r="M94" s="61">
        <f t="shared" si="72"/>
        <v>2.5860112478758956E-5</v>
      </c>
      <c r="N94" s="62">
        <f t="shared" si="108"/>
        <v>0</v>
      </c>
      <c r="O94" s="62">
        <f t="shared" si="108"/>
        <v>204087000</v>
      </c>
      <c r="P94" s="62">
        <f t="shared" si="108"/>
        <v>0</v>
      </c>
      <c r="Q94" s="62">
        <f t="shared" si="108"/>
        <v>33315753</v>
      </c>
      <c r="R94" s="62">
        <f t="shared" si="108"/>
        <v>170771247</v>
      </c>
      <c r="S94" s="62">
        <f t="shared" si="108"/>
        <v>170771247</v>
      </c>
      <c r="T94" s="62">
        <f t="shared" si="108"/>
        <v>16087365</v>
      </c>
      <c r="U94" s="62">
        <f t="shared" si="108"/>
        <v>17228388</v>
      </c>
      <c r="V94" s="62">
        <f t="shared" si="108"/>
        <v>16087365</v>
      </c>
      <c r="W94" s="62">
        <f t="shared" si="108"/>
        <v>0</v>
      </c>
      <c r="X94" s="38">
        <f t="shared" si="45"/>
        <v>0.16324289641182438</v>
      </c>
      <c r="Y94" s="38">
        <f t="shared" si="81"/>
        <v>7.8826015375795616E-2</v>
      </c>
      <c r="Z94" s="38">
        <f t="shared" si="41"/>
        <v>7.8826015375795616E-2</v>
      </c>
      <c r="AA94" s="38">
        <f t="shared" si="60"/>
        <v>0.48287562343255458</v>
      </c>
      <c r="AB94" s="38">
        <f t="shared" si="83"/>
        <v>1</v>
      </c>
    </row>
    <row r="95" spans="1:28" ht="34.5" customHeight="1" x14ac:dyDescent="0.25">
      <c r="A95" s="39" t="s">
        <v>212</v>
      </c>
      <c r="B95" s="34" t="s">
        <v>41</v>
      </c>
      <c r="C95" s="34">
        <v>20</v>
      </c>
      <c r="D95" s="34" t="s">
        <v>38</v>
      </c>
      <c r="E95" s="40" t="s">
        <v>213</v>
      </c>
      <c r="F95" s="62">
        <f>+F96+F97</f>
        <v>204087000</v>
      </c>
      <c r="G95" s="62">
        <f>+G96+G97</f>
        <v>0</v>
      </c>
      <c r="H95" s="62">
        <f>+H96+H97</f>
        <v>0</v>
      </c>
      <c r="I95" s="62">
        <f>+I96+I97</f>
        <v>0</v>
      </c>
      <c r="J95" s="62">
        <f>+J96+J97</f>
        <v>0</v>
      </c>
      <c r="K95" s="62">
        <f t="shared" si="53"/>
        <v>0</v>
      </c>
      <c r="L95" s="62">
        <f>+L96+L97</f>
        <v>204087000</v>
      </c>
      <c r="M95" s="61">
        <f t="shared" si="72"/>
        <v>2.5860112478758956E-5</v>
      </c>
      <c r="N95" s="62">
        <f t="shared" ref="N95:W95" si="109">+N96+N97</f>
        <v>0</v>
      </c>
      <c r="O95" s="62">
        <f t="shared" si="109"/>
        <v>204087000</v>
      </c>
      <c r="P95" s="62">
        <f t="shared" si="109"/>
        <v>0</v>
      </c>
      <c r="Q95" s="62">
        <f t="shared" si="109"/>
        <v>33315753</v>
      </c>
      <c r="R95" s="62">
        <f t="shared" si="109"/>
        <v>170771247</v>
      </c>
      <c r="S95" s="62">
        <f t="shared" si="109"/>
        <v>170771247</v>
      </c>
      <c r="T95" s="62">
        <f t="shared" si="109"/>
        <v>16087365</v>
      </c>
      <c r="U95" s="62">
        <f t="shared" si="109"/>
        <v>17228388</v>
      </c>
      <c r="V95" s="62">
        <f t="shared" si="109"/>
        <v>16087365</v>
      </c>
      <c r="W95" s="62">
        <f t="shared" si="109"/>
        <v>0</v>
      </c>
      <c r="X95" s="38">
        <f t="shared" si="45"/>
        <v>0.16324289641182438</v>
      </c>
      <c r="Y95" s="38">
        <f t="shared" si="81"/>
        <v>7.8826015375795616E-2</v>
      </c>
      <c r="Z95" s="38">
        <f t="shared" si="41"/>
        <v>7.8826015375795616E-2</v>
      </c>
      <c r="AA95" s="38">
        <f t="shared" si="60"/>
        <v>0.48287562343255458</v>
      </c>
      <c r="AB95" s="38">
        <f t="shared" si="83"/>
        <v>1</v>
      </c>
    </row>
    <row r="96" spans="1:28" ht="33.75" customHeight="1" x14ac:dyDescent="0.25">
      <c r="A96" s="43" t="s">
        <v>214</v>
      </c>
      <c r="B96" s="44" t="s">
        <v>41</v>
      </c>
      <c r="C96" s="44">
        <v>20</v>
      </c>
      <c r="D96" s="44" t="s">
        <v>38</v>
      </c>
      <c r="E96" s="45" t="s">
        <v>215</v>
      </c>
      <c r="F96" s="46">
        <v>73471320</v>
      </c>
      <c r="G96" s="46">
        <v>0</v>
      </c>
      <c r="H96" s="46">
        <v>0</v>
      </c>
      <c r="I96" s="46">
        <v>0</v>
      </c>
      <c r="J96" s="46">
        <v>0</v>
      </c>
      <c r="K96" s="46">
        <f t="shared" si="53"/>
        <v>0</v>
      </c>
      <c r="L96" s="46">
        <f>+F96+K96</f>
        <v>73471320</v>
      </c>
      <c r="M96" s="53">
        <f t="shared" si="72"/>
        <v>9.3096404923532243E-6</v>
      </c>
      <c r="N96" s="46">
        <v>0</v>
      </c>
      <c r="O96" s="46">
        <v>73471320</v>
      </c>
      <c r="P96" s="46">
        <f>L96-O96</f>
        <v>0</v>
      </c>
      <c r="Q96" s="46">
        <v>5037862</v>
      </c>
      <c r="R96" s="46">
        <f>+L96-Q96</f>
        <v>68433458</v>
      </c>
      <c r="S96" s="46">
        <f>O96-Q96</f>
        <v>68433458</v>
      </c>
      <c r="T96" s="46">
        <v>2197221</v>
      </c>
      <c r="U96" s="46">
        <f>+Q96-T96</f>
        <v>2840641</v>
      </c>
      <c r="V96" s="46">
        <v>2197221</v>
      </c>
      <c r="W96" s="48">
        <f>+T96-V96</f>
        <v>0</v>
      </c>
      <c r="X96" s="49">
        <f t="shared" si="45"/>
        <v>6.8569096077217617E-2</v>
      </c>
      <c r="Y96" s="49">
        <f t="shared" si="81"/>
        <v>2.9905832643268147E-2</v>
      </c>
      <c r="Z96" s="49">
        <f t="shared" ref="Z96:Z159" si="110">+V96/L96</f>
        <v>2.9905832643268147E-2</v>
      </c>
      <c r="AA96" s="49">
        <f t="shared" si="60"/>
        <v>0.43614156163864748</v>
      </c>
      <c r="AB96" s="49">
        <f t="shared" si="83"/>
        <v>1</v>
      </c>
    </row>
    <row r="97" spans="1:28" ht="37.5" customHeight="1" x14ac:dyDescent="0.25">
      <c r="A97" s="43" t="s">
        <v>216</v>
      </c>
      <c r="B97" s="44" t="s">
        <v>41</v>
      </c>
      <c r="C97" s="44">
        <v>20</v>
      </c>
      <c r="D97" s="44" t="s">
        <v>38</v>
      </c>
      <c r="E97" s="45" t="s">
        <v>217</v>
      </c>
      <c r="F97" s="46">
        <v>130615680</v>
      </c>
      <c r="G97" s="46">
        <v>0</v>
      </c>
      <c r="H97" s="46">
        <v>0</v>
      </c>
      <c r="I97" s="46">
        <v>0</v>
      </c>
      <c r="J97" s="46">
        <v>0</v>
      </c>
      <c r="K97" s="46">
        <f t="shared" si="53"/>
        <v>0</v>
      </c>
      <c r="L97" s="46">
        <f>+F97+K97</f>
        <v>130615680</v>
      </c>
      <c r="M97" s="53">
        <f t="shared" si="72"/>
        <v>1.6550471986405731E-5</v>
      </c>
      <c r="N97" s="46">
        <v>0</v>
      </c>
      <c r="O97" s="46">
        <v>130615680</v>
      </c>
      <c r="P97" s="46">
        <f>L97-O97</f>
        <v>0</v>
      </c>
      <c r="Q97" s="46">
        <v>28277891</v>
      </c>
      <c r="R97" s="46">
        <f>+L97-Q97</f>
        <v>102337789</v>
      </c>
      <c r="S97" s="46">
        <f>O97-Q97</f>
        <v>102337789</v>
      </c>
      <c r="T97" s="46">
        <v>13890144</v>
      </c>
      <c r="U97" s="46">
        <f>+Q97-T97</f>
        <v>14387747</v>
      </c>
      <c r="V97" s="46">
        <v>13890144</v>
      </c>
      <c r="W97" s="48">
        <f>+T97-V97</f>
        <v>0</v>
      </c>
      <c r="X97" s="49">
        <f t="shared" si="45"/>
        <v>0.21649690910004066</v>
      </c>
      <c r="Y97" s="49">
        <f t="shared" si="81"/>
        <v>0.10634361816284232</v>
      </c>
      <c r="Z97" s="49">
        <f t="shared" si="110"/>
        <v>0.10634361816284232</v>
      </c>
      <c r="AA97" s="49">
        <f t="shared" si="60"/>
        <v>0.49120155389240305</v>
      </c>
      <c r="AB97" s="49">
        <f t="shared" si="83"/>
        <v>1</v>
      </c>
    </row>
    <row r="98" spans="1:28" ht="29.25" customHeight="1" x14ac:dyDescent="0.25">
      <c r="A98" s="74" t="s">
        <v>218</v>
      </c>
      <c r="B98" s="75" t="s">
        <v>37</v>
      </c>
      <c r="C98" s="75">
        <v>10</v>
      </c>
      <c r="D98" s="75" t="s">
        <v>38</v>
      </c>
      <c r="E98" s="76" t="s">
        <v>219</v>
      </c>
      <c r="F98" s="77">
        <f>+F99</f>
        <v>10073090054</v>
      </c>
      <c r="G98" s="62">
        <f>+G99</f>
        <v>0</v>
      </c>
      <c r="H98" s="62">
        <f>+H99</f>
        <v>0</v>
      </c>
      <c r="I98" s="62">
        <f>+I99</f>
        <v>0</v>
      </c>
      <c r="J98" s="62">
        <f>+J99</f>
        <v>0</v>
      </c>
      <c r="K98" s="62">
        <f t="shared" si="53"/>
        <v>0</v>
      </c>
      <c r="L98" s="62">
        <f>+L99</f>
        <v>10073090054</v>
      </c>
      <c r="M98" s="42">
        <f t="shared" si="72"/>
        <v>1.2763735162215533E-3</v>
      </c>
      <c r="N98" s="62">
        <f t="shared" ref="N98:W98" si="111">+N99</f>
        <v>0</v>
      </c>
      <c r="O98" s="62">
        <f t="shared" si="111"/>
        <v>176207.83</v>
      </c>
      <c r="P98" s="62">
        <f t="shared" si="111"/>
        <v>10072913846.17</v>
      </c>
      <c r="Q98" s="62">
        <f t="shared" si="111"/>
        <v>176207.83</v>
      </c>
      <c r="R98" s="62">
        <f t="shared" si="111"/>
        <v>10072913846.17</v>
      </c>
      <c r="S98" s="62">
        <f t="shared" si="111"/>
        <v>0</v>
      </c>
      <c r="T98" s="62">
        <f t="shared" si="111"/>
        <v>0</v>
      </c>
      <c r="U98" s="62">
        <f t="shared" si="111"/>
        <v>176207.83</v>
      </c>
      <c r="V98" s="62">
        <f t="shared" si="111"/>
        <v>0</v>
      </c>
      <c r="W98" s="62">
        <f t="shared" si="111"/>
        <v>0</v>
      </c>
      <c r="X98" s="54">
        <f t="shared" si="45"/>
        <v>1.7492927101354394E-5</v>
      </c>
      <c r="Y98" s="54">
        <f t="shared" si="81"/>
        <v>0</v>
      </c>
      <c r="Z98" s="54">
        <f t="shared" si="110"/>
        <v>0</v>
      </c>
      <c r="AA98" s="54">
        <f t="shared" si="60"/>
        <v>0</v>
      </c>
      <c r="AB98" s="54" t="s">
        <v>40</v>
      </c>
    </row>
    <row r="99" spans="1:28" ht="29.25" customHeight="1" x14ac:dyDescent="0.25">
      <c r="A99" s="74" t="s">
        <v>220</v>
      </c>
      <c r="B99" s="75" t="s">
        <v>37</v>
      </c>
      <c r="C99" s="75">
        <v>10</v>
      </c>
      <c r="D99" s="75" t="s">
        <v>38</v>
      </c>
      <c r="E99" s="76" t="s">
        <v>221</v>
      </c>
      <c r="F99" s="77">
        <f>+F100+F101</f>
        <v>10073090054</v>
      </c>
      <c r="G99" s="62">
        <f>+G100+G101</f>
        <v>0</v>
      </c>
      <c r="H99" s="62">
        <f>+H100+H101</f>
        <v>0</v>
      </c>
      <c r="I99" s="62">
        <f>+I100+I101</f>
        <v>0</v>
      </c>
      <c r="J99" s="62">
        <f>+J100+J101</f>
        <v>0</v>
      </c>
      <c r="K99" s="62">
        <f t="shared" si="53"/>
        <v>0</v>
      </c>
      <c r="L99" s="62">
        <f>+L100+L101</f>
        <v>10073090054</v>
      </c>
      <c r="M99" s="42">
        <f t="shared" si="72"/>
        <v>1.2763735162215533E-3</v>
      </c>
      <c r="N99" s="62">
        <f t="shared" ref="N99:W99" si="112">+N100+N101</f>
        <v>0</v>
      </c>
      <c r="O99" s="62">
        <f t="shared" si="112"/>
        <v>176207.83</v>
      </c>
      <c r="P99" s="62">
        <f t="shared" si="112"/>
        <v>10072913846.17</v>
      </c>
      <c r="Q99" s="62">
        <f t="shared" si="112"/>
        <v>176207.83</v>
      </c>
      <c r="R99" s="62">
        <f t="shared" si="112"/>
        <v>10072913846.17</v>
      </c>
      <c r="S99" s="62">
        <f t="shared" si="112"/>
        <v>0</v>
      </c>
      <c r="T99" s="62">
        <f t="shared" si="112"/>
        <v>0</v>
      </c>
      <c r="U99" s="62">
        <f t="shared" si="112"/>
        <v>176207.83</v>
      </c>
      <c r="V99" s="62">
        <f t="shared" si="112"/>
        <v>0</v>
      </c>
      <c r="W99" s="62">
        <f t="shared" si="112"/>
        <v>0</v>
      </c>
      <c r="X99" s="54">
        <f t="shared" si="45"/>
        <v>1.7492927101354394E-5</v>
      </c>
      <c r="Y99" s="54">
        <f t="shared" si="81"/>
        <v>0</v>
      </c>
      <c r="Z99" s="54">
        <f t="shared" si="110"/>
        <v>0</v>
      </c>
      <c r="AA99" s="54">
        <f t="shared" si="60"/>
        <v>0</v>
      </c>
      <c r="AB99" s="54" t="s">
        <v>40</v>
      </c>
    </row>
    <row r="100" spans="1:28" ht="29.25" customHeight="1" x14ac:dyDescent="0.25">
      <c r="A100" s="78" t="s">
        <v>222</v>
      </c>
      <c r="B100" s="79" t="s">
        <v>37</v>
      </c>
      <c r="C100" s="79">
        <v>10</v>
      </c>
      <c r="D100" s="79" t="s">
        <v>38</v>
      </c>
      <c r="E100" s="80" t="s">
        <v>223</v>
      </c>
      <c r="F100" s="81">
        <v>5036545027</v>
      </c>
      <c r="G100" s="46">
        <v>0</v>
      </c>
      <c r="H100" s="46">
        <v>0</v>
      </c>
      <c r="I100" s="46">
        <v>0</v>
      </c>
      <c r="J100" s="46">
        <v>0</v>
      </c>
      <c r="K100" s="46">
        <f t="shared" si="53"/>
        <v>0</v>
      </c>
      <c r="L100" s="46">
        <f>+F100+K100</f>
        <v>5036545027</v>
      </c>
      <c r="M100" s="51">
        <f t="shared" si="72"/>
        <v>6.3818675811077663E-4</v>
      </c>
      <c r="N100" s="46">
        <v>0</v>
      </c>
      <c r="O100" s="46">
        <v>176207.83</v>
      </c>
      <c r="P100" s="46">
        <f>L100-O100</f>
        <v>5036368819.1700001</v>
      </c>
      <c r="Q100" s="46">
        <v>176207.83</v>
      </c>
      <c r="R100" s="46">
        <f>+L100-Q100</f>
        <v>5036368819.1700001</v>
      </c>
      <c r="S100" s="46">
        <f>O100-Q100</f>
        <v>0</v>
      </c>
      <c r="T100" s="46">
        <v>0</v>
      </c>
      <c r="U100" s="46">
        <f>+Q100-T100</f>
        <v>176207.83</v>
      </c>
      <c r="V100" s="46">
        <v>0</v>
      </c>
      <c r="W100" s="48">
        <f>+T100-V100</f>
        <v>0</v>
      </c>
      <c r="X100" s="54">
        <f t="shared" si="45"/>
        <v>3.4985854202708788E-5</v>
      </c>
      <c r="Y100" s="54">
        <f t="shared" si="81"/>
        <v>0</v>
      </c>
      <c r="Z100" s="54">
        <f t="shared" si="110"/>
        <v>0</v>
      </c>
      <c r="AA100" s="54">
        <f t="shared" si="60"/>
        <v>0</v>
      </c>
      <c r="AB100" s="54" t="s">
        <v>40</v>
      </c>
    </row>
    <row r="101" spans="1:28" ht="29.25" customHeight="1" x14ac:dyDescent="0.25">
      <c r="A101" s="78" t="s">
        <v>224</v>
      </c>
      <c r="B101" s="79" t="s">
        <v>37</v>
      </c>
      <c r="C101" s="79">
        <v>10</v>
      </c>
      <c r="D101" s="79" t="s">
        <v>38</v>
      </c>
      <c r="E101" s="80" t="s">
        <v>225</v>
      </c>
      <c r="F101" s="81">
        <v>5036545027</v>
      </c>
      <c r="G101" s="46">
        <v>0</v>
      </c>
      <c r="H101" s="46">
        <v>0</v>
      </c>
      <c r="I101" s="46">
        <v>0</v>
      </c>
      <c r="J101" s="46">
        <v>0</v>
      </c>
      <c r="K101" s="46">
        <f t="shared" si="53"/>
        <v>0</v>
      </c>
      <c r="L101" s="46">
        <f>+F101+K101</f>
        <v>5036545027</v>
      </c>
      <c r="M101" s="51">
        <f t="shared" si="72"/>
        <v>6.3818675811077663E-4</v>
      </c>
      <c r="N101" s="46">
        <v>0</v>
      </c>
      <c r="O101" s="46">
        <v>0</v>
      </c>
      <c r="P101" s="46">
        <f>L101-O101</f>
        <v>5036545027</v>
      </c>
      <c r="Q101" s="46">
        <v>0</v>
      </c>
      <c r="R101" s="46">
        <f>+L101-Q101</f>
        <v>5036545027</v>
      </c>
      <c r="S101" s="46">
        <f>O101-Q101</f>
        <v>0</v>
      </c>
      <c r="T101" s="46">
        <v>0</v>
      </c>
      <c r="U101" s="46">
        <f>+Q101-T101</f>
        <v>0</v>
      </c>
      <c r="V101" s="46">
        <v>0</v>
      </c>
      <c r="W101" s="48">
        <f>+T101-V101</f>
        <v>0</v>
      </c>
      <c r="X101" s="54">
        <f t="shared" si="45"/>
        <v>0</v>
      </c>
      <c r="Y101" s="54">
        <f t="shared" si="81"/>
        <v>0</v>
      </c>
      <c r="Z101" s="54">
        <f t="shared" si="110"/>
        <v>0</v>
      </c>
      <c r="AA101" s="54" t="s">
        <v>40</v>
      </c>
      <c r="AB101" s="54" t="s">
        <v>40</v>
      </c>
    </row>
    <row r="102" spans="1:28" ht="33" customHeight="1" x14ac:dyDescent="0.25">
      <c r="A102" s="39" t="s">
        <v>226</v>
      </c>
      <c r="B102" s="82" t="s">
        <v>41</v>
      </c>
      <c r="C102" s="82">
        <v>20</v>
      </c>
      <c r="D102" s="82" t="s">
        <v>38</v>
      </c>
      <c r="E102" s="40" t="s">
        <v>227</v>
      </c>
      <c r="F102" s="62">
        <f t="shared" ref="F102:J103" si="113">+F103</f>
        <v>15202471000</v>
      </c>
      <c r="G102" s="62">
        <f t="shared" si="113"/>
        <v>0</v>
      </c>
      <c r="H102" s="62">
        <f t="shared" si="113"/>
        <v>0</v>
      </c>
      <c r="I102" s="62">
        <f t="shared" si="113"/>
        <v>0</v>
      </c>
      <c r="J102" s="62">
        <f t="shared" si="113"/>
        <v>0</v>
      </c>
      <c r="K102" s="62">
        <f t="shared" si="53"/>
        <v>0</v>
      </c>
      <c r="L102" s="62">
        <f>+L103</f>
        <v>15202471000</v>
      </c>
      <c r="M102" s="42">
        <f t="shared" si="72"/>
        <v>1.9263236267624648E-3</v>
      </c>
      <c r="N102" s="62">
        <f t="shared" ref="N102:W103" si="114">+N103</f>
        <v>0</v>
      </c>
      <c r="O102" s="62">
        <f t="shared" si="114"/>
        <v>0</v>
      </c>
      <c r="P102" s="62">
        <f t="shared" si="114"/>
        <v>15202471000</v>
      </c>
      <c r="Q102" s="62">
        <f t="shared" si="114"/>
        <v>0</v>
      </c>
      <c r="R102" s="62">
        <f t="shared" si="114"/>
        <v>15202471000</v>
      </c>
      <c r="S102" s="62">
        <f t="shared" si="114"/>
        <v>0</v>
      </c>
      <c r="T102" s="62">
        <f t="shared" si="114"/>
        <v>0</v>
      </c>
      <c r="U102" s="62">
        <f t="shared" si="114"/>
        <v>0</v>
      </c>
      <c r="V102" s="62">
        <f t="shared" si="114"/>
        <v>0</v>
      </c>
      <c r="W102" s="62">
        <f t="shared" si="114"/>
        <v>0</v>
      </c>
      <c r="X102" s="65">
        <f t="shared" ref="X102:X165" si="115">+Q102/L102</f>
        <v>0</v>
      </c>
      <c r="Y102" s="65">
        <f t="shared" si="81"/>
        <v>0</v>
      </c>
      <c r="Z102" s="65">
        <f t="shared" si="110"/>
        <v>0</v>
      </c>
      <c r="AA102" s="65" t="s">
        <v>40</v>
      </c>
      <c r="AB102" s="65" t="s">
        <v>40</v>
      </c>
    </row>
    <row r="103" spans="1:28" ht="33" customHeight="1" x14ac:dyDescent="0.25">
      <c r="A103" s="39" t="s">
        <v>228</v>
      </c>
      <c r="B103" s="82" t="s">
        <v>41</v>
      </c>
      <c r="C103" s="82">
        <v>20</v>
      </c>
      <c r="D103" s="82" t="s">
        <v>38</v>
      </c>
      <c r="E103" s="40" t="s">
        <v>229</v>
      </c>
      <c r="F103" s="62">
        <f t="shared" si="113"/>
        <v>15202471000</v>
      </c>
      <c r="G103" s="62">
        <f t="shared" si="113"/>
        <v>0</v>
      </c>
      <c r="H103" s="62">
        <f t="shared" si="113"/>
        <v>0</v>
      </c>
      <c r="I103" s="62">
        <f t="shared" si="113"/>
        <v>0</v>
      </c>
      <c r="J103" s="62">
        <f t="shared" si="113"/>
        <v>0</v>
      </c>
      <c r="K103" s="62">
        <f t="shared" si="53"/>
        <v>0</v>
      </c>
      <c r="L103" s="62">
        <f>+L104</f>
        <v>15202471000</v>
      </c>
      <c r="M103" s="42">
        <f t="shared" si="72"/>
        <v>1.9263236267624648E-3</v>
      </c>
      <c r="N103" s="62">
        <f t="shared" si="114"/>
        <v>0</v>
      </c>
      <c r="O103" s="62">
        <f t="shared" si="114"/>
        <v>0</v>
      </c>
      <c r="P103" s="62">
        <f t="shared" si="114"/>
        <v>15202471000</v>
      </c>
      <c r="Q103" s="62">
        <f t="shared" si="114"/>
        <v>0</v>
      </c>
      <c r="R103" s="62">
        <f t="shared" si="114"/>
        <v>15202471000</v>
      </c>
      <c r="S103" s="62">
        <f t="shared" si="114"/>
        <v>0</v>
      </c>
      <c r="T103" s="62">
        <f t="shared" si="114"/>
        <v>0</v>
      </c>
      <c r="U103" s="62">
        <f t="shared" si="114"/>
        <v>0</v>
      </c>
      <c r="V103" s="62">
        <f t="shared" si="114"/>
        <v>0</v>
      </c>
      <c r="W103" s="62">
        <f t="shared" si="114"/>
        <v>0</v>
      </c>
      <c r="X103" s="65">
        <f t="shared" si="115"/>
        <v>0</v>
      </c>
      <c r="Y103" s="65">
        <f t="shared" si="81"/>
        <v>0</v>
      </c>
      <c r="Z103" s="65">
        <f t="shared" si="110"/>
        <v>0</v>
      </c>
      <c r="AA103" s="65" t="s">
        <v>40</v>
      </c>
      <c r="AB103" s="65" t="s">
        <v>40</v>
      </c>
    </row>
    <row r="104" spans="1:28" ht="28.5" customHeight="1" thickBot="1" x14ac:dyDescent="0.3">
      <c r="A104" s="83" t="s">
        <v>230</v>
      </c>
      <c r="B104" s="84" t="s">
        <v>41</v>
      </c>
      <c r="C104" s="84">
        <v>20</v>
      </c>
      <c r="D104" s="84" t="s">
        <v>38</v>
      </c>
      <c r="E104" s="85" t="s">
        <v>231</v>
      </c>
      <c r="F104" s="86">
        <v>15202471000</v>
      </c>
      <c r="G104" s="86">
        <v>0</v>
      </c>
      <c r="H104" s="86">
        <v>0</v>
      </c>
      <c r="I104" s="46">
        <v>0</v>
      </c>
      <c r="J104" s="86">
        <v>0</v>
      </c>
      <c r="K104" s="86">
        <f t="shared" si="53"/>
        <v>0</v>
      </c>
      <c r="L104" s="86">
        <f>+F104+K104</f>
        <v>15202471000</v>
      </c>
      <c r="M104" s="87">
        <f t="shared" si="72"/>
        <v>1.9263236267624648E-3</v>
      </c>
      <c r="N104" s="86">
        <v>0</v>
      </c>
      <c r="O104" s="46">
        <v>0</v>
      </c>
      <c r="P104" s="46">
        <f>L104-O104</f>
        <v>15202471000</v>
      </c>
      <c r="Q104" s="46">
        <v>0</v>
      </c>
      <c r="R104" s="86">
        <f>+L104-Q104</f>
        <v>15202471000</v>
      </c>
      <c r="S104" s="46">
        <f>O104-Q104</f>
        <v>0</v>
      </c>
      <c r="T104" s="46">
        <v>0</v>
      </c>
      <c r="U104" s="86">
        <f>+Q104-T104</f>
        <v>0</v>
      </c>
      <c r="V104" s="46">
        <v>0</v>
      </c>
      <c r="W104" s="88">
        <f>+T104-V104</f>
        <v>0</v>
      </c>
      <c r="X104" s="49">
        <f t="shared" si="115"/>
        <v>0</v>
      </c>
      <c r="Y104" s="49">
        <f t="shared" si="81"/>
        <v>0</v>
      </c>
      <c r="Z104" s="49">
        <f t="shared" si="110"/>
        <v>0</v>
      </c>
      <c r="AA104" s="49" t="s">
        <v>40</v>
      </c>
      <c r="AB104" s="49" t="s">
        <v>40</v>
      </c>
    </row>
    <row r="105" spans="1:28" s="4" customFormat="1" ht="28.5" customHeight="1" thickBot="1" x14ac:dyDescent="0.3">
      <c r="A105" s="21" t="s">
        <v>232</v>
      </c>
      <c r="B105" s="89" t="s">
        <v>37</v>
      </c>
      <c r="C105" s="90">
        <v>11</v>
      </c>
      <c r="D105" s="89" t="s">
        <v>233</v>
      </c>
      <c r="E105" s="23" t="s">
        <v>234</v>
      </c>
      <c r="F105" s="24">
        <f t="shared" ref="F105:J107" si="116">+F107</f>
        <v>142092023709</v>
      </c>
      <c r="G105" s="24">
        <f t="shared" si="116"/>
        <v>0</v>
      </c>
      <c r="H105" s="24">
        <f t="shared" si="116"/>
        <v>0</v>
      </c>
      <c r="I105" s="24">
        <f t="shared" si="116"/>
        <v>0</v>
      </c>
      <c r="J105" s="24">
        <f t="shared" si="116"/>
        <v>0</v>
      </c>
      <c r="K105" s="24">
        <f t="shared" si="53"/>
        <v>0</v>
      </c>
      <c r="L105" s="24">
        <f>+L107</f>
        <v>142092023709</v>
      </c>
      <c r="M105" s="25">
        <f t="shared" si="72"/>
        <v>1.8004653483314589E-2</v>
      </c>
      <c r="N105" s="24">
        <f t="shared" ref="N105:W107" si="117">+N107</f>
        <v>0</v>
      </c>
      <c r="O105" s="24">
        <f t="shared" si="117"/>
        <v>0</v>
      </c>
      <c r="P105" s="24">
        <f t="shared" si="117"/>
        <v>142092023709</v>
      </c>
      <c r="Q105" s="24">
        <f t="shared" si="117"/>
        <v>0</v>
      </c>
      <c r="R105" s="24">
        <f t="shared" si="117"/>
        <v>142092023709</v>
      </c>
      <c r="S105" s="24">
        <f t="shared" si="117"/>
        <v>0</v>
      </c>
      <c r="T105" s="24">
        <f t="shared" si="117"/>
        <v>0</v>
      </c>
      <c r="U105" s="24">
        <f t="shared" si="117"/>
        <v>0</v>
      </c>
      <c r="V105" s="24">
        <f t="shared" si="117"/>
        <v>0</v>
      </c>
      <c r="W105" s="24">
        <f t="shared" si="117"/>
        <v>0</v>
      </c>
      <c r="X105" s="26">
        <f t="shared" si="115"/>
        <v>0</v>
      </c>
      <c r="Y105" s="27">
        <f t="shared" si="81"/>
        <v>0</v>
      </c>
      <c r="Z105" s="27">
        <f t="shared" si="110"/>
        <v>0</v>
      </c>
      <c r="AA105" s="27" t="s">
        <v>40</v>
      </c>
      <c r="AB105" s="28" t="s">
        <v>40</v>
      </c>
    </row>
    <row r="106" spans="1:28" s="4" customFormat="1" ht="28.5" customHeight="1" thickBot="1" x14ac:dyDescent="0.3">
      <c r="A106" s="21" t="s">
        <v>232</v>
      </c>
      <c r="B106" s="89" t="s">
        <v>37</v>
      </c>
      <c r="C106" s="90">
        <v>11</v>
      </c>
      <c r="D106" s="89" t="s">
        <v>38</v>
      </c>
      <c r="E106" s="23" t="s">
        <v>234</v>
      </c>
      <c r="F106" s="24">
        <f t="shared" si="116"/>
        <v>2577909803112</v>
      </c>
      <c r="G106" s="24">
        <f t="shared" si="116"/>
        <v>0</v>
      </c>
      <c r="H106" s="24">
        <f t="shared" si="116"/>
        <v>0</v>
      </c>
      <c r="I106" s="24">
        <f t="shared" si="116"/>
        <v>0</v>
      </c>
      <c r="J106" s="24">
        <f t="shared" si="116"/>
        <v>0</v>
      </c>
      <c r="K106" s="24">
        <f t="shared" si="53"/>
        <v>0</v>
      </c>
      <c r="L106" s="24">
        <f>+L108</f>
        <v>2577909803112</v>
      </c>
      <c r="M106" s="25">
        <f t="shared" si="72"/>
        <v>0.32665009269856321</v>
      </c>
      <c r="N106" s="24">
        <f t="shared" si="117"/>
        <v>0</v>
      </c>
      <c r="O106" s="24">
        <f t="shared" si="117"/>
        <v>0</v>
      </c>
      <c r="P106" s="24">
        <f t="shared" si="117"/>
        <v>2577909803112</v>
      </c>
      <c r="Q106" s="24">
        <f t="shared" si="117"/>
        <v>0</v>
      </c>
      <c r="R106" s="24">
        <f t="shared" si="117"/>
        <v>2577909803112</v>
      </c>
      <c r="S106" s="24">
        <f t="shared" si="117"/>
        <v>0</v>
      </c>
      <c r="T106" s="24">
        <f t="shared" si="117"/>
        <v>0</v>
      </c>
      <c r="U106" s="24">
        <f t="shared" si="117"/>
        <v>0</v>
      </c>
      <c r="V106" s="24">
        <f t="shared" si="117"/>
        <v>0</v>
      </c>
      <c r="W106" s="24">
        <f t="shared" si="117"/>
        <v>0</v>
      </c>
      <c r="X106" s="26">
        <f t="shared" si="115"/>
        <v>0</v>
      </c>
      <c r="Y106" s="27">
        <f t="shared" si="81"/>
        <v>0</v>
      </c>
      <c r="Z106" s="27">
        <f t="shared" si="110"/>
        <v>0</v>
      </c>
      <c r="AA106" s="27" t="s">
        <v>40</v>
      </c>
      <c r="AB106" s="28" t="s">
        <v>40</v>
      </c>
    </row>
    <row r="107" spans="1:28" ht="23.25" customHeight="1" x14ac:dyDescent="0.25">
      <c r="A107" s="39" t="s">
        <v>235</v>
      </c>
      <c r="B107" s="34" t="s">
        <v>37</v>
      </c>
      <c r="C107" s="34">
        <v>11</v>
      </c>
      <c r="D107" s="34" t="s">
        <v>233</v>
      </c>
      <c r="E107" s="40" t="s">
        <v>236</v>
      </c>
      <c r="F107" s="63">
        <f t="shared" si="116"/>
        <v>142092023709</v>
      </c>
      <c r="G107" s="63">
        <f t="shared" si="116"/>
        <v>0</v>
      </c>
      <c r="H107" s="63">
        <f t="shared" si="116"/>
        <v>0</v>
      </c>
      <c r="I107" s="63">
        <f t="shared" si="116"/>
        <v>0</v>
      </c>
      <c r="J107" s="63">
        <f t="shared" si="116"/>
        <v>0</v>
      </c>
      <c r="K107" s="63">
        <f t="shared" si="53"/>
        <v>0</v>
      </c>
      <c r="L107" s="63">
        <f>+L109</f>
        <v>142092023709</v>
      </c>
      <c r="M107" s="42">
        <f t="shared" si="72"/>
        <v>1.8004653483314589E-2</v>
      </c>
      <c r="N107" s="63">
        <f t="shared" si="117"/>
        <v>0</v>
      </c>
      <c r="O107" s="63">
        <f t="shared" si="117"/>
        <v>0</v>
      </c>
      <c r="P107" s="63">
        <f t="shared" si="117"/>
        <v>142092023709</v>
      </c>
      <c r="Q107" s="63">
        <f t="shared" si="117"/>
        <v>0</v>
      </c>
      <c r="R107" s="63">
        <f t="shared" si="117"/>
        <v>142092023709</v>
      </c>
      <c r="S107" s="63">
        <f t="shared" si="117"/>
        <v>0</v>
      </c>
      <c r="T107" s="63">
        <f t="shared" si="117"/>
        <v>0</v>
      </c>
      <c r="U107" s="63">
        <f t="shared" si="117"/>
        <v>0</v>
      </c>
      <c r="V107" s="63">
        <f t="shared" si="117"/>
        <v>0</v>
      </c>
      <c r="W107" s="63">
        <f t="shared" si="117"/>
        <v>0</v>
      </c>
      <c r="X107" s="64">
        <f t="shared" si="115"/>
        <v>0</v>
      </c>
      <c r="Y107" s="64">
        <f t="shared" si="81"/>
        <v>0</v>
      </c>
      <c r="Z107" s="64">
        <f t="shared" si="110"/>
        <v>0</v>
      </c>
      <c r="AA107" s="64" t="s">
        <v>40</v>
      </c>
      <c r="AB107" s="64" t="s">
        <v>40</v>
      </c>
    </row>
    <row r="108" spans="1:28" ht="23.25" customHeight="1" x14ac:dyDescent="0.25">
      <c r="A108" s="39" t="s">
        <v>235</v>
      </c>
      <c r="B108" s="82" t="s">
        <v>37</v>
      </c>
      <c r="C108" s="82">
        <v>11</v>
      </c>
      <c r="D108" s="82" t="s">
        <v>38</v>
      </c>
      <c r="E108" s="40" t="s">
        <v>236</v>
      </c>
      <c r="F108" s="63">
        <f>+F112</f>
        <v>2577909803112</v>
      </c>
      <c r="G108" s="63">
        <f>+G112</f>
        <v>0</v>
      </c>
      <c r="H108" s="63">
        <f>+H112</f>
        <v>0</v>
      </c>
      <c r="I108" s="63">
        <f>+I112</f>
        <v>0</v>
      </c>
      <c r="J108" s="63">
        <f>+J112</f>
        <v>0</v>
      </c>
      <c r="K108" s="63">
        <f t="shared" si="53"/>
        <v>0</v>
      </c>
      <c r="L108" s="63">
        <f>+L112</f>
        <v>2577909803112</v>
      </c>
      <c r="M108" s="42">
        <f t="shared" si="72"/>
        <v>0.32665009269856321</v>
      </c>
      <c r="N108" s="63">
        <f t="shared" ref="N108:W108" si="118">+N112</f>
        <v>0</v>
      </c>
      <c r="O108" s="63">
        <f t="shared" si="118"/>
        <v>0</v>
      </c>
      <c r="P108" s="63">
        <f t="shared" si="118"/>
        <v>2577909803112</v>
      </c>
      <c r="Q108" s="63">
        <f t="shared" si="118"/>
        <v>0</v>
      </c>
      <c r="R108" s="63">
        <f t="shared" si="118"/>
        <v>2577909803112</v>
      </c>
      <c r="S108" s="63">
        <f t="shared" si="118"/>
        <v>0</v>
      </c>
      <c r="T108" s="63">
        <f t="shared" si="118"/>
        <v>0</v>
      </c>
      <c r="U108" s="63">
        <f t="shared" si="118"/>
        <v>0</v>
      </c>
      <c r="V108" s="63">
        <f t="shared" si="118"/>
        <v>0</v>
      </c>
      <c r="W108" s="63">
        <f t="shared" si="118"/>
        <v>0</v>
      </c>
      <c r="X108" s="64">
        <f t="shared" si="115"/>
        <v>0</v>
      </c>
      <c r="Y108" s="64">
        <f t="shared" si="81"/>
        <v>0</v>
      </c>
      <c r="Z108" s="64">
        <f t="shared" si="110"/>
        <v>0</v>
      </c>
      <c r="AA108" s="64" t="s">
        <v>40</v>
      </c>
      <c r="AB108" s="64" t="s">
        <v>40</v>
      </c>
    </row>
    <row r="109" spans="1:28" ht="23.25" customHeight="1" x14ac:dyDescent="0.25">
      <c r="A109" s="39" t="s">
        <v>237</v>
      </c>
      <c r="B109" s="34" t="s">
        <v>37</v>
      </c>
      <c r="C109" s="34">
        <v>11</v>
      </c>
      <c r="D109" s="34" t="s">
        <v>233</v>
      </c>
      <c r="E109" s="40" t="s">
        <v>238</v>
      </c>
      <c r="F109" s="63">
        <f t="shared" ref="F109:J110" si="119">+F110</f>
        <v>142092023709</v>
      </c>
      <c r="G109" s="63">
        <f t="shared" si="119"/>
        <v>0</v>
      </c>
      <c r="H109" s="63">
        <f t="shared" si="119"/>
        <v>0</v>
      </c>
      <c r="I109" s="63">
        <f t="shared" si="119"/>
        <v>0</v>
      </c>
      <c r="J109" s="63">
        <f t="shared" si="119"/>
        <v>0</v>
      </c>
      <c r="K109" s="63">
        <f t="shared" ref="K109:K166" si="120">+G109-H109+I109-J109</f>
        <v>0</v>
      </c>
      <c r="L109" s="63">
        <f>+L110</f>
        <v>142092023709</v>
      </c>
      <c r="M109" s="42">
        <f t="shared" si="72"/>
        <v>1.8004653483314589E-2</v>
      </c>
      <c r="N109" s="63">
        <f t="shared" ref="N109:W110" si="121">+N110</f>
        <v>0</v>
      </c>
      <c r="O109" s="63">
        <f t="shared" si="121"/>
        <v>0</v>
      </c>
      <c r="P109" s="63">
        <f t="shared" si="121"/>
        <v>142092023709</v>
      </c>
      <c r="Q109" s="63">
        <f t="shared" si="121"/>
        <v>0</v>
      </c>
      <c r="R109" s="63">
        <f t="shared" si="121"/>
        <v>142092023709</v>
      </c>
      <c r="S109" s="63">
        <f t="shared" si="121"/>
        <v>0</v>
      </c>
      <c r="T109" s="63">
        <f t="shared" si="121"/>
        <v>0</v>
      </c>
      <c r="U109" s="63">
        <f t="shared" si="121"/>
        <v>0</v>
      </c>
      <c r="V109" s="63">
        <f t="shared" si="121"/>
        <v>0</v>
      </c>
      <c r="W109" s="63">
        <f t="shared" si="121"/>
        <v>0</v>
      </c>
      <c r="X109" s="64">
        <f t="shared" si="115"/>
        <v>0</v>
      </c>
      <c r="Y109" s="64">
        <f t="shared" si="81"/>
        <v>0</v>
      </c>
      <c r="Z109" s="64">
        <f t="shared" si="110"/>
        <v>0</v>
      </c>
      <c r="AA109" s="64" t="s">
        <v>40</v>
      </c>
      <c r="AB109" s="64" t="s">
        <v>40</v>
      </c>
    </row>
    <row r="110" spans="1:28" s="4" customFormat="1" ht="23.25" customHeight="1" x14ac:dyDescent="0.25">
      <c r="A110" s="39" t="s">
        <v>239</v>
      </c>
      <c r="B110" s="34" t="s">
        <v>37</v>
      </c>
      <c r="C110" s="34">
        <v>11</v>
      </c>
      <c r="D110" s="34" t="s">
        <v>233</v>
      </c>
      <c r="E110" s="40" t="s">
        <v>240</v>
      </c>
      <c r="F110" s="63">
        <f t="shared" si="119"/>
        <v>142092023709</v>
      </c>
      <c r="G110" s="63">
        <f t="shared" si="119"/>
        <v>0</v>
      </c>
      <c r="H110" s="63">
        <f t="shared" si="119"/>
        <v>0</v>
      </c>
      <c r="I110" s="63">
        <f t="shared" si="119"/>
        <v>0</v>
      </c>
      <c r="J110" s="63">
        <f t="shared" si="119"/>
        <v>0</v>
      </c>
      <c r="K110" s="63">
        <f t="shared" si="120"/>
        <v>0</v>
      </c>
      <c r="L110" s="63">
        <f>+L111</f>
        <v>142092023709</v>
      </c>
      <c r="M110" s="42">
        <f t="shared" si="72"/>
        <v>1.8004653483314589E-2</v>
      </c>
      <c r="N110" s="63">
        <f t="shared" si="121"/>
        <v>0</v>
      </c>
      <c r="O110" s="63">
        <f t="shared" si="121"/>
        <v>0</v>
      </c>
      <c r="P110" s="63">
        <f t="shared" si="121"/>
        <v>142092023709</v>
      </c>
      <c r="Q110" s="63">
        <f t="shared" si="121"/>
        <v>0</v>
      </c>
      <c r="R110" s="63">
        <f t="shared" si="121"/>
        <v>142092023709</v>
      </c>
      <c r="S110" s="63">
        <f t="shared" si="121"/>
        <v>0</v>
      </c>
      <c r="T110" s="63">
        <f t="shared" si="121"/>
        <v>0</v>
      </c>
      <c r="U110" s="63">
        <f t="shared" si="121"/>
        <v>0</v>
      </c>
      <c r="V110" s="63">
        <f t="shared" si="121"/>
        <v>0</v>
      </c>
      <c r="W110" s="63">
        <f t="shared" si="121"/>
        <v>0</v>
      </c>
      <c r="X110" s="64">
        <f t="shared" si="115"/>
        <v>0</v>
      </c>
      <c r="Y110" s="64">
        <f t="shared" si="81"/>
        <v>0</v>
      </c>
      <c r="Z110" s="64">
        <f t="shared" si="110"/>
        <v>0</v>
      </c>
      <c r="AA110" s="64" t="s">
        <v>40</v>
      </c>
      <c r="AB110" s="64" t="s">
        <v>40</v>
      </c>
    </row>
    <row r="111" spans="1:28" ht="23.25" customHeight="1" x14ac:dyDescent="0.25">
      <c r="A111" s="43" t="s">
        <v>241</v>
      </c>
      <c r="B111" s="44" t="s">
        <v>37</v>
      </c>
      <c r="C111" s="44">
        <v>11</v>
      </c>
      <c r="D111" s="44" t="s">
        <v>233</v>
      </c>
      <c r="E111" s="45" t="s">
        <v>37</v>
      </c>
      <c r="F111" s="48">
        <v>142092023709</v>
      </c>
      <c r="G111" s="48">
        <v>0</v>
      </c>
      <c r="H111" s="48">
        <v>0</v>
      </c>
      <c r="I111" s="46">
        <v>0</v>
      </c>
      <c r="J111" s="48">
        <v>0</v>
      </c>
      <c r="K111" s="48">
        <f t="shared" si="120"/>
        <v>0</v>
      </c>
      <c r="L111" s="48">
        <f>+F111+K111</f>
        <v>142092023709</v>
      </c>
      <c r="M111" s="42">
        <f t="shared" si="72"/>
        <v>1.8004653483314589E-2</v>
      </c>
      <c r="N111" s="48">
        <v>0</v>
      </c>
      <c r="O111" s="46">
        <v>0</v>
      </c>
      <c r="P111" s="88">
        <f>L111-O111</f>
        <v>142092023709</v>
      </c>
      <c r="Q111" s="46">
        <v>0</v>
      </c>
      <c r="R111" s="88">
        <f>+L111-Q111</f>
        <v>142092023709</v>
      </c>
      <c r="S111" s="46">
        <f>O111-Q111</f>
        <v>0</v>
      </c>
      <c r="T111" s="46">
        <v>0</v>
      </c>
      <c r="U111" s="88">
        <f>+Q111-T111</f>
        <v>0</v>
      </c>
      <c r="V111" s="46">
        <v>0</v>
      </c>
      <c r="W111" s="88">
        <f>+T111-V111</f>
        <v>0</v>
      </c>
      <c r="X111" s="58">
        <f t="shared" si="115"/>
        <v>0</v>
      </c>
      <c r="Y111" s="58">
        <f t="shared" si="81"/>
        <v>0</v>
      </c>
      <c r="Z111" s="58">
        <f t="shared" si="110"/>
        <v>0</v>
      </c>
      <c r="AA111" s="58" t="s">
        <v>40</v>
      </c>
      <c r="AB111" s="58" t="s">
        <v>40</v>
      </c>
    </row>
    <row r="112" spans="1:28" ht="23.25" customHeight="1" x14ac:dyDescent="0.25">
      <c r="A112" s="39" t="s">
        <v>242</v>
      </c>
      <c r="B112" s="82" t="s">
        <v>37</v>
      </c>
      <c r="C112" s="82">
        <v>11</v>
      </c>
      <c r="D112" s="82" t="s">
        <v>38</v>
      </c>
      <c r="E112" s="40" t="s">
        <v>243</v>
      </c>
      <c r="F112" s="63">
        <f>+F113</f>
        <v>2577909803112</v>
      </c>
      <c r="G112" s="63">
        <f>+G113</f>
        <v>0</v>
      </c>
      <c r="H112" s="63">
        <f>+H113</f>
        <v>0</v>
      </c>
      <c r="I112" s="63">
        <f>+I113</f>
        <v>0</v>
      </c>
      <c r="J112" s="63">
        <f>+J113</f>
        <v>0</v>
      </c>
      <c r="K112" s="63">
        <f t="shared" si="120"/>
        <v>0</v>
      </c>
      <c r="L112" s="63">
        <f>+L113</f>
        <v>2577909803112</v>
      </c>
      <c r="M112" s="42">
        <f t="shared" si="72"/>
        <v>0.32665009269856321</v>
      </c>
      <c r="N112" s="63">
        <f t="shared" ref="N112:W112" si="122">+N113</f>
        <v>0</v>
      </c>
      <c r="O112" s="63">
        <f t="shared" si="122"/>
        <v>0</v>
      </c>
      <c r="P112" s="63">
        <f t="shared" si="122"/>
        <v>2577909803112</v>
      </c>
      <c r="Q112" s="63">
        <f t="shared" si="122"/>
        <v>0</v>
      </c>
      <c r="R112" s="63">
        <f t="shared" si="122"/>
        <v>2577909803112</v>
      </c>
      <c r="S112" s="63">
        <f t="shared" si="122"/>
        <v>0</v>
      </c>
      <c r="T112" s="63">
        <f t="shared" si="122"/>
        <v>0</v>
      </c>
      <c r="U112" s="63">
        <f t="shared" si="122"/>
        <v>0</v>
      </c>
      <c r="V112" s="63">
        <f t="shared" si="122"/>
        <v>0</v>
      </c>
      <c r="W112" s="63">
        <f t="shared" si="122"/>
        <v>0</v>
      </c>
      <c r="X112" s="64">
        <f t="shared" si="115"/>
        <v>0</v>
      </c>
      <c r="Y112" s="64">
        <f t="shared" si="81"/>
        <v>0</v>
      </c>
      <c r="Z112" s="64">
        <f t="shared" si="110"/>
        <v>0</v>
      </c>
      <c r="AA112" s="64" t="s">
        <v>40</v>
      </c>
      <c r="AB112" s="64" t="s">
        <v>40</v>
      </c>
    </row>
    <row r="113" spans="1:28" ht="23.25" customHeight="1" thickBot="1" x14ac:dyDescent="0.3">
      <c r="A113" s="83" t="s">
        <v>244</v>
      </c>
      <c r="B113" s="84" t="s">
        <v>37</v>
      </c>
      <c r="C113" s="84">
        <v>11</v>
      </c>
      <c r="D113" s="84" t="s">
        <v>38</v>
      </c>
      <c r="E113" s="85" t="s">
        <v>245</v>
      </c>
      <c r="F113" s="46">
        <v>2577909803112</v>
      </c>
      <c r="G113" s="88">
        <v>0</v>
      </c>
      <c r="H113" s="88">
        <v>0</v>
      </c>
      <c r="I113" s="88">
        <v>0</v>
      </c>
      <c r="J113" s="88">
        <v>0</v>
      </c>
      <c r="K113" s="88">
        <f t="shared" si="120"/>
        <v>0</v>
      </c>
      <c r="L113" s="88">
        <f>+F113+K113</f>
        <v>2577909803112</v>
      </c>
      <c r="M113" s="87">
        <f t="shared" si="72"/>
        <v>0.32665009269856321</v>
      </c>
      <c r="N113" s="88">
        <v>0</v>
      </c>
      <c r="O113" s="46"/>
      <c r="P113" s="88">
        <f>L113-O113</f>
        <v>2577909803112</v>
      </c>
      <c r="Q113" s="46">
        <v>0</v>
      </c>
      <c r="R113" s="88">
        <f>+L113-Q113</f>
        <v>2577909803112</v>
      </c>
      <c r="S113" s="46">
        <f>O113-Q113</f>
        <v>0</v>
      </c>
      <c r="T113" s="46">
        <v>0</v>
      </c>
      <c r="U113" s="88">
        <f>+Q113-T113</f>
        <v>0</v>
      </c>
      <c r="V113" s="46">
        <v>0</v>
      </c>
      <c r="W113" s="88">
        <f>+T113-V113</f>
        <v>0</v>
      </c>
      <c r="X113" s="58">
        <f t="shared" si="115"/>
        <v>0</v>
      </c>
      <c r="Y113" s="58">
        <f t="shared" si="81"/>
        <v>0</v>
      </c>
      <c r="Z113" s="58">
        <f t="shared" si="110"/>
        <v>0</v>
      </c>
      <c r="AA113" s="58" t="s">
        <v>40</v>
      </c>
      <c r="AB113" s="58" t="s">
        <v>40</v>
      </c>
    </row>
    <row r="114" spans="1:28" s="4" customFormat="1" ht="28.5" customHeight="1" thickBot="1" x14ac:dyDescent="0.3">
      <c r="A114" s="21" t="s">
        <v>246</v>
      </c>
      <c r="B114" s="89" t="s">
        <v>37</v>
      </c>
      <c r="C114" s="90">
        <v>10</v>
      </c>
      <c r="D114" s="89" t="s">
        <v>38</v>
      </c>
      <c r="E114" s="23" t="s">
        <v>247</v>
      </c>
      <c r="F114" s="24">
        <f>+F117+F223+F245+F255+F261</f>
        <v>4895916309483</v>
      </c>
      <c r="G114" s="24">
        <f>+G117+G223+G245+G255+G261</f>
        <v>0</v>
      </c>
      <c r="H114" s="24">
        <f>+H117+H223+H245+H255+H261</f>
        <v>0</v>
      </c>
      <c r="I114" s="24">
        <f>+I117+I223+I245+I255+I261</f>
        <v>0</v>
      </c>
      <c r="J114" s="24">
        <f>+J117+J223+J245+J255+J261</f>
        <v>0</v>
      </c>
      <c r="K114" s="24">
        <f t="shared" si="120"/>
        <v>0</v>
      </c>
      <c r="L114" s="24">
        <f>+L117+L223+L245+L255+L261</f>
        <v>4895916309483</v>
      </c>
      <c r="M114" s="25">
        <f t="shared" si="72"/>
        <v>0.62036752193829503</v>
      </c>
      <c r="N114" s="24">
        <f t="shared" ref="N114:W114" si="123">+N117+N223+N245+N255+N261</f>
        <v>0</v>
      </c>
      <c r="O114" s="24">
        <f t="shared" si="123"/>
        <v>3734059311236.7197</v>
      </c>
      <c r="P114" s="24">
        <f t="shared" si="123"/>
        <v>1161856998246.28</v>
      </c>
      <c r="Q114" s="24">
        <f t="shared" si="123"/>
        <v>3730287127622.7197</v>
      </c>
      <c r="R114" s="24">
        <f t="shared" si="123"/>
        <v>1165629181860.28</v>
      </c>
      <c r="S114" s="24">
        <f t="shared" si="123"/>
        <v>3772183614</v>
      </c>
      <c r="T114" s="24">
        <f t="shared" si="123"/>
        <v>266129.72000000003</v>
      </c>
      <c r="U114" s="24">
        <f t="shared" si="123"/>
        <v>3730286861493</v>
      </c>
      <c r="V114" s="24">
        <f t="shared" si="123"/>
        <v>0</v>
      </c>
      <c r="W114" s="24">
        <f t="shared" si="123"/>
        <v>266129.72000000003</v>
      </c>
      <c r="X114" s="30">
        <f t="shared" si="115"/>
        <v>0.76191807453845783</v>
      </c>
      <c r="Y114" s="91">
        <f t="shared" si="81"/>
        <v>5.4357489625492157E-8</v>
      </c>
      <c r="Z114" s="243">
        <f t="shared" si="110"/>
        <v>0</v>
      </c>
      <c r="AA114" s="91">
        <f t="shared" ref="AA114:AA177" si="124">+T114/Q114</f>
        <v>7.1342958569948537E-8</v>
      </c>
      <c r="AB114" s="267">
        <f t="shared" ref="AB114:AB118" si="125">+V114/T114</f>
        <v>0</v>
      </c>
    </row>
    <row r="115" spans="1:28" s="4" customFormat="1" ht="28.5" customHeight="1" thickBot="1" x14ac:dyDescent="0.3">
      <c r="A115" s="21" t="s">
        <v>246</v>
      </c>
      <c r="B115" s="89" t="s">
        <v>37</v>
      </c>
      <c r="C115" s="90">
        <v>13</v>
      </c>
      <c r="D115" s="89" t="s">
        <v>38</v>
      </c>
      <c r="E115" s="23" t="s">
        <v>247</v>
      </c>
      <c r="F115" s="24">
        <f>+F262</f>
        <v>15000000000</v>
      </c>
      <c r="G115" s="24">
        <f>+G262</f>
        <v>0</v>
      </c>
      <c r="H115" s="24">
        <f>+H262</f>
        <v>0</v>
      </c>
      <c r="I115" s="24">
        <f>+I262</f>
        <v>0</v>
      </c>
      <c r="J115" s="24">
        <f>+J262</f>
        <v>0</v>
      </c>
      <c r="K115" s="24">
        <f t="shared" si="120"/>
        <v>0</v>
      </c>
      <c r="L115" s="24">
        <f>+L262</f>
        <v>15000000000</v>
      </c>
      <c r="M115" s="25">
        <f t="shared" si="72"/>
        <v>1.9006682796130295E-3</v>
      </c>
      <c r="N115" s="24">
        <f t="shared" ref="N115:W115" si="126">+N262</f>
        <v>0</v>
      </c>
      <c r="O115" s="24">
        <f t="shared" si="126"/>
        <v>6405089410</v>
      </c>
      <c r="P115" s="24">
        <f t="shared" si="126"/>
        <v>8594910590</v>
      </c>
      <c r="Q115" s="24">
        <f t="shared" si="126"/>
        <v>6405089410</v>
      </c>
      <c r="R115" s="24">
        <f t="shared" si="126"/>
        <v>8594910590</v>
      </c>
      <c r="S115" s="24">
        <f t="shared" si="126"/>
        <v>0</v>
      </c>
      <c r="T115" s="24">
        <f t="shared" si="126"/>
        <v>0</v>
      </c>
      <c r="U115" s="24">
        <f t="shared" si="126"/>
        <v>6405089410</v>
      </c>
      <c r="V115" s="24">
        <f t="shared" si="126"/>
        <v>0</v>
      </c>
      <c r="W115" s="24">
        <f t="shared" si="126"/>
        <v>0</v>
      </c>
      <c r="X115" s="26">
        <f t="shared" si="115"/>
        <v>0.42700596066666668</v>
      </c>
      <c r="Y115" s="243">
        <f t="shared" si="81"/>
        <v>0</v>
      </c>
      <c r="Z115" s="243">
        <f t="shared" si="110"/>
        <v>0</v>
      </c>
      <c r="AA115" s="243">
        <f t="shared" si="124"/>
        <v>0</v>
      </c>
      <c r="AB115" s="267" t="s">
        <v>40</v>
      </c>
    </row>
    <row r="116" spans="1:28" s="4" customFormat="1" ht="28.5" customHeight="1" thickBot="1" x14ac:dyDescent="0.3">
      <c r="A116" s="21" t="s">
        <v>246</v>
      </c>
      <c r="B116" s="89" t="s">
        <v>41</v>
      </c>
      <c r="C116" s="90">
        <v>20</v>
      </c>
      <c r="D116" s="89" t="s">
        <v>38</v>
      </c>
      <c r="E116" s="23" t="s">
        <v>247</v>
      </c>
      <c r="F116" s="24">
        <f>+F233+F263</f>
        <v>147104900000</v>
      </c>
      <c r="G116" s="24">
        <f>+G233+G263</f>
        <v>0</v>
      </c>
      <c r="H116" s="24">
        <f>+H233+H263</f>
        <v>0</v>
      </c>
      <c r="I116" s="24">
        <f>+I233+I263</f>
        <v>0</v>
      </c>
      <c r="J116" s="24">
        <f>+J233+J263</f>
        <v>0</v>
      </c>
      <c r="K116" s="24">
        <f t="shared" si="120"/>
        <v>0</v>
      </c>
      <c r="L116" s="24">
        <f>+L233+L263</f>
        <v>147104900000</v>
      </c>
      <c r="M116" s="25">
        <f t="shared" si="72"/>
        <v>1.8639841147043115E-2</v>
      </c>
      <c r="N116" s="24">
        <f t="shared" ref="N116:W116" si="127">+N233+N263</f>
        <v>0</v>
      </c>
      <c r="O116" s="24">
        <f t="shared" si="127"/>
        <v>81634316548</v>
      </c>
      <c r="P116" s="24">
        <f t="shared" si="127"/>
        <v>65470583452</v>
      </c>
      <c r="Q116" s="24">
        <f t="shared" si="127"/>
        <v>81304982763</v>
      </c>
      <c r="R116" s="24">
        <f t="shared" si="127"/>
        <v>65799917237</v>
      </c>
      <c r="S116" s="24">
        <f t="shared" si="127"/>
        <v>329333785</v>
      </c>
      <c r="T116" s="24">
        <f>+T233+T263</f>
        <v>65280</v>
      </c>
      <c r="U116" s="24">
        <f t="shared" si="127"/>
        <v>81304917483</v>
      </c>
      <c r="V116" s="24">
        <f t="shared" si="127"/>
        <v>0</v>
      </c>
      <c r="W116" s="24">
        <f t="shared" si="127"/>
        <v>65280</v>
      </c>
      <c r="X116" s="30">
        <f t="shared" si="115"/>
        <v>0.5527007106017543</v>
      </c>
      <c r="Y116" s="91">
        <f t="shared" si="81"/>
        <v>4.4376495956286974E-7</v>
      </c>
      <c r="Z116" s="243">
        <f t="shared" si="110"/>
        <v>0</v>
      </c>
      <c r="AA116" s="268">
        <f t="shared" si="124"/>
        <v>8.0290282073225409E-7</v>
      </c>
      <c r="AB116" s="267">
        <f t="shared" si="125"/>
        <v>0</v>
      </c>
    </row>
    <row r="117" spans="1:28" ht="24" customHeight="1" x14ac:dyDescent="0.25">
      <c r="A117" s="33" t="s">
        <v>248</v>
      </c>
      <c r="B117" s="92" t="s">
        <v>37</v>
      </c>
      <c r="C117" s="92">
        <v>10</v>
      </c>
      <c r="D117" s="92" t="s">
        <v>38</v>
      </c>
      <c r="E117" s="35" t="s">
        <v>249</v>
      </c>
      <c r="F117" s="93">
        <f>+F118</f>
        <v>4811194871576</v>
      </c>
      <c r="G117" s="93">
        <f>+G118</f>
        <v>0</v>
      </c>
      <c r="H117" s="93">
        <f>+H118</f>
        <v>0</v>
      </c>
      <c r="I117" s="93">
        <f>+I118</f>
        <v>0</v>
      </c>
      <c r="J117" s="93">
        <f>+J118</f>
        <v>0</v>
      </c>
      <c r="K117" s="93">
        <f t="shared" si="120"/>
        <v>0</v>
      </c>
      <c r="L117" s="93">
        <f>+L118</f>
        <v>4811194871576</v>
      </c>
      <c r="M117" s="37">
        <f t="shared" si="72"/>
        <v>0.60963236529609244</v>
      </c>
      <c r="N117" s="93">
        <f t="shared" ref="N117:W117" si="128">+N118</f>
        <v>0</v>
      </c>
      <c r="O117" s="93">
        <f t="shared" si="128"/>
        <v>3674703124868.6899</v>
      </c>
      <c r="P117" s="93">
        <f t="shared" si="128"/>
        <v>1136491746707.3101</v>
      </c>
      <c r="Q117" s="93">
        <f t="shared" si="128"/>
        <v>3672820816884.6899</v>
      </c>
      <c r="R117" s="93">
        <f t="shared" si="128"/>
        <v>1138374054691.3101</v>
      </c>
      <c r="S117" s="93">
        <f t="shared" si="128"/>
        <v>1882307984</v>
      </c>
      <c r="T117" s="93">
        <f t="shared" si="128"/>
        <v>231885.69</v>
      </c>
      <c r="U117" s="93">
        <f t="shared" si="128"/>
        <v>3672820584999</v>
      </c>
      <c r="V117" s="93">
        <f t="shared" si="128"/>
        <v>0</v>
      </c>
      <c r="W117" s="93">
        <f t="shared" si="128"/>
        <v>231885.69</v>
      </c>
      <c r="X117" s="38">
        <f t="shared" si="115"/>
        <v>0.76339057446691749</v>
      </c>
      <c r="Y117" s="94">
        <f t="shared" si="81"/>
        <v>4.8197110320755178E-8</v>
      </c>
      <c r="Z117" s="147">
        <f t="shared" si="110"/>
        <v>0</v>
      </c>
      <c r="AA117" s="106">
        <f t="shared" si="124"/>
        <v>6.3135584761983272E-8</v>
      </c>
      <c r="AB117" s="147">
        <f t="shared" si="125"/>
        <v>0</v>
      </c>
    </row>
    <row r="118" spans="1:28" ht="24" customHeight="1" x14ac:dyDescent="0.25">
      <c r="A118" s="39" t="s">
        <v>250</v>
      </c>
      <c r="B118" s="34" t="s">
        <v>37</v>
      </c>
      <c r="C118" s="34">
        <v>10</v>
      </c>
      <c r="D118" s="34" t="s">
        <v>38</v>
      </c>
      <c r="E118" s="40" t="s">
        <v>251</v>
      </c>
      <c r="F118" s="62">
        <f>+F119+F123+F127+F131+F135+F139+F143+F147+F151+F155+F159+F163+F167+F171+F175+F179+F183+F187+F191+F195+F199+F203+F207+F211+F215+F219</f>
        <v>4811194871576</v>
      </c>
      <c r="G118" s="62">
        <f>+G119+G123+G127+G131+G135+G139+G143+G147+G151+G155+G159+G163+G167+G171+G175+G179+G183+G187+G191+G195+G199+G203+G207+G211+G215+G219</f>
        <v>0</v>
      </c>
      <c r="H118" s="62">
        <f>+H119+H123+H127+H131+H135+H139+H143+H147+H151+H155+H159+H163+H167+H171+H175+H179+H183+H187+H191+H195+H199+H203+H207+H211+H215+H219</f>
        <v>0</v>
      </c>
      <c r="I118" s="62">
        <f>+I119+I123+I127+I131+I135+I139+I143+I147+I151+I155+I159+I163+I167+I171+I175+I179+I183+I187+I191+I195+I199+I203+I207+I211+I215+I219</f>
        <v>0</v>
      </c>
      <c r="J118" s="62">
        <f>+J119+J123+J127+J131+J135+J139+J143+J147+J151+J155+J159+J163+J167+J171+J175+J179+J183+J187+J191+J195+J199+J203+J207+J211+J215+J219</f>
        <v>0</v>
      </c>
      <c r="K118" s="62">
        <f t="shared" si="120"/>
        <v>0</v>
      </c>
      <c r="L118" s="62">
        <f>+L119+L123+L127+L131+L135+L139+L143+L147+L151+L155+L159+L163+L167+L171+L175+L179+L183+L187+L191+L195+L199+L203+L207+L211+L215+L219</f>
        <v>4811194871576</v>
      </c>
      <c r="M118" s="42">
        <f t="shared" si="72"/>
        <v>0.60963236529609244</v>
      </c>
      <c r="N118" s="62">
        <f t="shared" ref="N118:W118" si="129">+N119+N123+N127+N131+N135+N139+N143+N147+N151+N155+N159+N163+N167+N171+N175+N179+N183+N187+N191+N195+N199+N203+N207+N211+N215+N219</f>
        <v>0</v>
      </c>
      <c r="O118" s="62">
        <f t="shared" si="129"/>
        <v>3674703124868.6899</v>
      </c>
      <c r="P118" s="62">
        <f t="shared" si="129"/>
        <v>1136491746707.3101</v>
      </c>
      <c r="Q118" s="62">
        <f t="shared" si="129"/>
        <v>3672820816884.6899</v>
      </c>
      <c r="R118" s="62">
        <f t="shared" si="129"/>
        <v>1138374054691.3101</v>
      </c>
      <c r="S118" s="62">
        <f t="shared" si="129"/>
        <v>1882307984</v>
      </c>
      <c r="T118" s="62">
        <f t="shared" si="129"/>
        <v>231885.69</v>
      </c>
      <c r="U118" s="62">
        <f t="shared" si="129"/>
        <v>3672820584999</v>
      </c>
      <c r="V118" s="62">
        <f t="shared" si="129"/>
        <v>0</v>
      </c>
      <c r="W118" s="62">
        <f t="shared" si="129"/>
        <v>231885.69</v>
      </c>
      <c r="X118" s="38">
        <f t="shared" si="115"/>
        <v>0.76339057446691749</v>
      </c>
      <c r="Y118" s="94">
        <f t="shared" si="81"/>
        <v>4.8197110320755178E-8</v>
      </c>
      <c r="Z118" s="147">
        <f t="shared" si="110"/>
        <v>0</v>
      </c>
      <c r="AA118" s="106">
        <f t="shared" si="124"/>
        <v>6.3135584761983272E-8</v>
      </c>
      <c r="AB118" s="147">
        <f t="shared" si="125"/>
        <v>0</v>
      </c>
    </row>
    <row r="119" spans="1:28" ht="54" customHeight="1" x14ac:dyDescent="0.25">
      <c r="A119" s="39" t="s">
        <v>252</v>
      </c>
      <c r="B119" s="34" t="s">
        <v>37</v>
      </c>
      <c r="C119" s="34">
        <v>10</v>
      </c>
      <c r="D119" s="34" t="s">
        <v>38</v>
      </c>
      <c r="E119" s="40" t="s">
        <v>253</v>
      </c>
      <c r="F119" s="62">
        <f t="shared" ref="F119:J121" si="130">+F120</f>
        <v>214344555873</v>
      </c>
      <c r="G119" s="62">
        <f t="shared" si="130"/>
        <v>0</v>
      </c>
      <c r="H119" s="62">
        <f t="shared" si="130"/>
        <v>0</v>
      </c>
      <c r="I119" s="62">
        <f t="shared" si="130"/>
        <v>0</v>
      </c>
      <c r="J119" s="62">
        <f t="shared" si="130"/>
        <v>0</v>
      </c>
      <c r="K119" s="62">
        <f t="shared" si="120"/>
        <v>0</v>
      </c>
      <c r="L119" s="62">
        <f>+L120</f>
        <v>214344555873</v>
      </c>
      <c r="M119" s="42">
        <f t="shared" si="72"/>
        <v>2.7159859883703584E-2</v>
      </c>
      <c r="N119" s="62">
        <f t="shared" ref="N119:W121" si="131">+N120</f>
        <v>0</v>
      </c>
      <c r="O119" s="62">
        <f t="shared" si="131"/>
        <v>189713379685</v>
      </c>
      <c r="P119" s="62">
        <f t="shared" si="131"/>
        <v>24631176188</v>
      </c>
      <c r="Q119" s="62">
        <f t="shared" si="131"/>
        <v>189713379685</v>
      </c>
      <c r="R119" s="62">
        <f t="shared" si="131"/>
        <v>24631176188</v>
      </c>
      <c r="S119" s="62">
        <f t="shared" si="131"/>
        <v>0</v>
      </c>
      <c r="T119" s="62">
        <f t="shared" si="131"/>
        <v>0</v>
      </c>
      <c r="U119" s="62">
        <f t="shared" si="131"/>
        <v>189713379685</v>
      </c>
      <c r="V119" s="62">
        <f t="shared" si="131"/>
        <v>0</v>
      </c>
      <c r="W119" s="62">
        <f t="shared" si="131"/>
        <v>0</v>
      </c>
      <c r="X119" s="65">
        <f t="shared" si="115"/>
        <v>0.88508606580801585</v>
      </c>
      <c r="Y119" s="65">
        <f t="shared" si="81"/>
        <v>0</v>
      </c>
      <c r="Z119" s="65">
        <f t="shared" si="110"/>
        <v>0</v>
      </c>
      <c r="AA119" s="65">
        <f t="shared" si="124"/>
        <v>0</v>
      </c>
      <c r="AB119" s="65" t="s">
        <v>40</v>
      </c>
    </row>
    <row r="120" spans="1:28" ht="54" customHeight="1" x14ac:dyDescent="0.25">
      <c r="A120" s="39" t="s">
        <v>254</v>
      </c>
      <c r="B120" s="34" t="s">
        <v>37</v>
      </c>
      <c r="C120" s="34">
        <v>10</v>
      </c>
      <c r="D120" s="34" t="s">
        <v>38</v>
      </c>
      <c r="E120" s="40" t="s">
        <v>253</v>
      </c>
      <c r="F120" s="62">
        <f t="shared" si="130"/>
        <v>214344555873</v>
      </c>
      <c r="G120" s="62">
        <f t="shared" si="130"/>
        <v>0</v>
      </c>
      <c r="H120" s="62">
        <f t="shared" si="130"/>
        <v>0</v>
      </c>
      <c r="I120" s="62">
        <f t="shared" si="130"/>
        <v>0</v>
      </c>
      <c r="J120" s="62">
        <f t="shared" si="130"/>
        <v>0</v>
      </c>
      <c r="K120" s="62">
        <f t="shared" si="120"/>
        <v>0</v>
      </c>
      <c r="L120" s="62">
        <f>+L121</f>
        <v>214344555873</v>
      </c>
      <c r="M120" s="42">
        <f t="shared" si="72"/>
        <v>2.7159859883703584E-2</v>
      </c>
      <c r="N120" s="62">
        <f t="shared" si="131"/>
        <v>0</v>
      </c>
      <c r="O120" s="62">
        <f t="shared" si="131"/>
        <v>189713379685</v>
      </c>
      <c r="P120" s="62">
        <f t="shared" si="131"/>
        <v>24631176188</v>
      </c>
      <c r="Q120" s="62">
        <f t="shared" si="131"/>
        <v>189713379685</v>
      </c>
      <c r="R120" s="62">
        <f t="shared" si="131"/>
        <v>24631176188</v>
      </c>
      <c r="S120" s="62">
        <f t="shared" si="131"/>
        <v>0</v>
      </c>
      <c r="T120" s="62">
        <f t="shared" si="131"/>
        <v>0</v>
      </c>
      <c r="U120" s="62">
        <f t="shared" si="131"/>
        <v>189713379685</v>
      </c>
      <c r="V120" s="62">
        <f t="shared" si="131"/>
        <v>0</v>
      </c>
      <c r="W120" s="62">
        <f t="shared" si="131"/>
        <v>0</v>
      </c>
      <c r="X120" s="65">
        <f t="shared" si="115"/>
        <v>0.88508606580801585</v>
      </c>
      <c r="Y120" s="65">
        <f t="shared" si="81"/>
        <v>0</v>
      </c>
      <c r="Z120" s="65">
        <f t="shared" si="110"/>
        <v>0</v>
      </c>
      <c r="AA120" s="65">
        <f t="shared" si="124"/>
        <v>0</v>
      </c>
      <c r="AB120" s="65" t="s">
        <v>40</v>
      </c>
    </row>
    <row r="121" spans="1:28" ht="30" customHeight="1" x14ac:dyDescent="0.25">
      <c r="A121" s="39" t="s">
        <v>255</v>
      </c>
      <c r="B121" s="34" t="s">
        <v>37</v>
      </c>
      <c r="C121" s="34">
        <v>10</v>
      </c>
      <c r="D121" s="34" t="s">
        <v>38</v>
      </c>
      <c r="E121" s="40" t="s">
        <v>256</v>
      </c>
      <c r="F121" s="62">
        <f t="shared" si="130"/>
        <v>214344555873</v>
      </c>
      <c r="G121" s="62">
        <f t="shared" si="130"/>
        <v>0</v>
      </c>
      <c r="H121" s="62">
        <f t="shared" si="130"/>
        <v>0</v>
      </c>
      <c r="I121" s="62">
        <f t="shared" si="130"/>
        <v>0</v>
      </c>
      <c r="J121" s="62">
        <f t="shared" si="130"/>
        <v>0</v>
      </c>
      <c r="K121" s="62">
        <f t="shared" si="120"/>
        <v>0</v>
      </c>
      <c r="L121" s="62">
        <f>+L122</f>
        <v>214344555873</v>
      </c>
      <c r="M121" s="42">
        <f t="shared" si="72"/>
        <v>2.7159859883703584E-2</v>
      </c>
      <c r="N121" s="62">
        <f t="shared" si="131"/>
        <v>0</v>
      </c>
      <c r="O121" s="62">
        <f t="shared" si="131"/>
        <v>189713379685</v>
      </c>
      <c r="P121" s="62">
        <f t="shared" si="131"/>
        <v>24631176188</v>
      </c>
      <c r="Q121" s="62">
        <f t="shared" si="131"/>
        <v>189713379685</v>
      </c>
      <c r="R121" s="62">
        <f t="shared" si="131"/>
        <v>24631176188</v>
      </c>
      <c r="S121" s="62">
        <f t="shared" si="131"/>
        <v>0</v>
      </c>
      <c r="T121" s="62">
        <f t="shared" si="131"/>
        <v>0</v>
      </c>
      <c r="U121" s="62">
        <f t="shared" si="131"/>
        <v>189713379685</v>
      </c>
      <c r="V121" s="62">
        <f t="shared" si="131"/>
        <v>0</v>
      </c>
      <c r="W121" s="62">
        <f t="shared" si="131"/>
        <v>0</v>
      </c>
      <c r="X121" s="65">
        <f t="shared" si="115"/>
        <v>0.88508606580801585</v>
      </c>
      <c r="Y121" s="65">
        <f t="shared" si="81"/>
        <v>0</v>
      </c>
      <c r="Z121" s="65">
        <f t="shared" si="110"/>
        <v>0</v>
      </c>
      <c r="AA121" s="65">
        <f t="shared" si="124"/>
        <v>0</v>
      </c>
      <c r="AB121" s="65" t="s">
        <v>40</v>
      </c>
    </row>
    <row r="122" spans="1:28" ht="30" customHeight="1" x14ac:dyDescent="0.25">
      <c r="A122" s="43" t="s">
        <v>257</v>
      </c>
      <c r="B122" s="44" t="s">
        <v>37</v>
      </c>
      <c r="C122" s="44">
        <v>10</v>
      </c>
      <c r="D122" s="44" t="s">
        <v>38</v>
      </c>
      <c r="E122" s="45" t="s">
        <v>258</v>
      </c>
      <c r="F122" s="46">
        <v>214344555873</v>
      </c>
      <c r="G122" s="46">
        <v>0</v>
      </c>
      <c r="H122" s="46">
        <v>0</v>
      </c>
      <c r="I122" s="46">
        <v>0</v>
      </c>
      <c r="J122" s="46">
        <v>0</v>
      </c>
      <c r="K122" s="46">
        <f t="shared" si="120"/>
        <v>0</v>
      </c>
      <c r="L122" s="46">
        <f>+F122+K122</f>
        <v>214344555873</v>
      </c>
      <c r="M122" s="51">
        <f t="shared" si="72"/>
        <v>2.7159859883703584E-2</v>
      </c>
      <c r="N122" s="46">
        <v>0</v>
      </c>
      <c r="O122" s="46">
        <v>189713379685</v>
      </c>
      <c r="P122" s="46">
        <f>L122-O122</f>
        <v>24631176188</v>
      </c>
      <c r="Q122" s="46">
        <v>189713379685</v>
      </c>
      <c r="R122" s="46">
        <f>+L122-Q122</f>
        <v>24631176188</v>
      </c>
      <c r="S122" s="46">
        <f>O122-Q122</f>
        <v>0</v>
      </c>
      <c r="T122" s="46">
        <v>0</v>
      </c>
      <c r="U122" s="46">
        <f>+Q122-T122</f>
        <v>189713379685</v>
      </c>
      <c r="V122" s="46">
        <v>0</v>
      </c>
      <c r="W122" s="48">
        <f>+T122-V122</f>
        <v>0</v>
      </c>
      <c r="X122" s="54">
        <f t="shared" si="115"/>
        <v>0.88508606580801585</v>
      </c>
      <c r="Y122" s="54">
        <f t="shared" si="81"/>
        <v>0</v>
      </c>
      <c r="Z122" s="54">
        <f t="shared" si="110"/>
        <v>0</v>
      </c>
      <c r="AA122" s="54">
        <f t="shared" si="124"/>
        <v>0</v>
      </c>
      <c r="AB122" s="54" t="s">
        <v>40</v>
      </c>
    </row>
    <row r="123" spans="1:28" ht="49.5" customHeight="1" x14ac:dyDescent="0.25">
      <c r="A123" s="39" t="s">
        <v>259</v>
      </c>
      <c r="B123" s="34" t="s">
        <v>37</v>
      </c>
      <c r="C123" s="34">
        <v>10</v>
      </c>
      <c r="D123" s="34" t="s">
        <v>38</v>
      </c>
      <c r="E123" s="40" t="s">
        <v>260</v>
      </c>
      <c r="F123" s="62">
        <f t="shared" ref="F123:J125" si="132">+F124</f>
        <v>3195851089</v>
      </c>
      <c r="G123" s="62">
        <f t="shared" si="132"/>
        <v>0</v>
      </c>
      <c r="H123" s="62">
        <f t="shared" si="132"/>
        <v>0</v>
      </c>
      <c r="I123" s="62">
        <f t="shared" si="132"/>
        <v>0</v>
      </c>
      <c r="J123" s="62">
        <f t="shared" si="132"/>
        <v>0</v>
      </c>
      <c r="K123" s="62">
        <f t="shared" si="120"/>
        <v>0</v>
      </c>
      <c r="L123" s="62">
        <f>+L124</f>
        <v>3195851089</v>
      </c>
      <c r="M123" s="42">
        <f t="shared" si="72"/>
        <v>4.0495018608193714E-4</v>
      </c>
      <c r="N123" s="62">
        <f t="shared" ref="N123:W125" si="133">+N124</f>
        <v>0</v>
      </c>
      <c r="O123" s="62">
        <f t="shared" si="133"/>
        <v>3195851089</v>
      </c>
      <c r="P123" s="62">
        <f t="shared" si="133"/>
        <v>0</v>
      </c>
      <c r="Q123" s="62">
        <f t="shared" si="133"/>
        <v>3195851089</v>
      </c>
      <c r="R123" s="62">
        <f t="shared" si="133"/>
        <v>0</v>
      </c>
      <c r="S123" s="62">
        <f t="shared" si="133"/>
        <v>0</v>
      </c>
      <c r="T123" s="62">
        <f t="shared" si="133"/>
        <v>0</v>
      </c>
      <c r="U123" s="62">
        <f t="shared" si="133"/>
        <v>3195851089</v>
      </c>
      <c r="V123" s="62">
        <f t="shared" si="133"/>
        <v>0</v>
      </c>
      <c r="W123" s="62">
        <f t="shared" si="133"/>
        <v>0</v>
      </c>
      <c r="X123" s="65">
        <f t="shared" si="115"/>
        <v>1</v>
      </c>
      <c r="Y123" s="65">
        <f t="shared" si="81"/>
        <v>0</v>
      </c>
      <c r="Z123" s="65">
        <f t="shared" si="110"/>
        <v>0</v>
      </c>
      <c r="AA123" s="65">
        <f t="shared" si="124"/>
        <v>0</v>
      </c>
      <c r="AB123" s="65" t="s">
        <v>40</v>
      </c>
    </row>
    <row r="124" spans="1:28" ht="49.5" customHeight="1" x14ac:dyDescent="0.25">
      <c r="A124" s="39" t="s">
        <v>261</v>
      </c>
      <c r="B124" s="34" t="s">
        <v>37</v>
      </c>
      <c r="C124" s="34">
        <v>10</v>
      </c>
      <c r="D124" s="34" t="s">
        <v>38</v>
      </c>
      <c r="E124" s="95" t="s">
        <v>260</v>
      </c>
      <c r="F124" s="62">
        <f t="shared" si="132"/>
        <v>3195851089</v>
      </c>
      <c r="G124" s="62">
        <f t="shared" si="132"/>
        <v>0</v>
      </c>
      <c r="H124" s="62">
        <f t="shared" si="132"/>
        <v>0</v>
      </c>
      <c r="I124" s="62">
        <f t="shared" si="132"/>
        <v>0</v>
      </c>
      <c r="J124" s="62">
        <f t="shared" si="132"/>
        <v>0</v>
      </c>
      <c r="K124" s="62">
        <f t="shared" si="120"/>
        <v>0</v>
      </c>
      <c r="L124" s="62">
        <f>+L125</f>
        <v>3195851089</v>
      </c>
      <c r="M124" s="42">
        <f t="shared" si="72"/>
        <v>4.0495018608193714E-4</v>
      </c>
      <c r="N124" s="62">
        <f t="shared" si="133"/>
        <v>0</v>
      </c>
      <c r="O124" s="62">
        <f t="shared" si="133"/>
        <v>3195851089</v>
      </c>
      <c r="P124" s="62">
        <f t="shared" si="133"/>
        <v>0</v>
      </c>
      <c r="Q124" s="62">
        <f t="shared" si="133"/>
        <v>3195851089</v>
      </c>
      <c r="R124" s="62">
        <f t="shared" si="133"/>
        <v>0</v>
      </c>
      <c r="S124" s="62">
        <f t="shared" si="133"/>
        <v>0</v>
      </c>
      <c r="T124" s="62">
        <f t="shared" si="133"/>
        <v>0</v>
      </c>
      <c r="U124" s="62">
        <f t="shared" si="133"/>
        <v>3195851089</v>
      </c>
      <c r="V124" s="62">
        <f t="shared" si="133"/>
        <v>0</v>
      </c>
      <c r="W124" s="62">
        <f t="shared" si="133"/>
        <v>0</v>
      </c>
      <c r="X124" s="65">
        <f t="shared" si="115"/>
        <v>1</v>
      </c>
      <c r="Y124" s="65">
        <f t="shared" si="81"/>
        <v>0</v>
      </c>
      <c r="Z124" s="65">
        <f t="shared" si="110"/>
        <v>0</v>
      </c>
      <c r="AA124" s="65">
        <f t="shared" si="124"/>
        <v>0</v>
      </c>
      <c r="AB124" s="65" t="s">
        <v>40</v>
      </c>
    </row>
    <row r="125" spans="1:28" ht="32.25" customHeight="1" x14ac:dyDescent="0.25">
      <c r="A125" s="39" t="s">
        <v>262</v>
      </c>
      <c r="B125" s="34" t="s">
        <v>37</v>
      </c>
      <c r="C125" s="34">
        <v>10</v>
      </c>
      <c r="D125" s="34" t="s">
        <v>38</v>
      </c>
      <c r="E125" s="40" t="s">
        <v>256</v>
      </c>
      <c r="F125" s="62">
        <f t="shared" si="132"/>
        <v>3195851089</v>
      </c>
      <c r="G125" s="62">
        <f t="shared" si="132"/>
        <v>0</v>
      </c>
      <c r="H125" s="62">
        <f t="shared" si="132"/>
        <v>0</v>
      </c>
      <c r="I125" s="62">
        <f t="shared" si="132"/>
        <v>0</v>
      </c>
      <c r="J125" s="62">
        <f t="shared" si="132"/>
        <v>0</v>
      </c>
      <c r="K125" s="62">
        <f t="shared" si="120"/>
        <v>0</v>
      </c>
      <c r="L125" s="62">
        <f>+L126</f>
        <v>3195851089</v>
      </c>
      <c r="M125" s="42">
        <f t="shared" si="72"/>
        <v>4.0495018608193714E-4</v>
      </c>
      <c r="N125" s="62">
        <f t="shared" si="133"/>
        <v>0</v>
      </c>
      <c r="O125" s="62">
        <f t="shared" si="133"/>
        <v>3195851089</v>
      </c>
      <c r="P125" s="62">
        <f t="shared" si="133"/>
        <v>0</v>
      </c>
      <c r="Q125" s="62">
        <f t="shared" si="133"/>
        <v>3195851089</v>
      </c>
      <c r="R125" s="62">
        <f t="shared" si="133"/>
        <v>0</v>
      </c>
      <c r="S125" s="62">
        <f t="shared" si="133"/>
        <v>0</v>
      </c>
      <c r="T125" s="62">
        <f t="shared" si="133"/>
        <v>0</v>
      </c>
      <c r="U125" s="62">
        <f t="shared" si="133"/>
        <v>3195851089</v>
      </c>
      <c r="V125" s="62">
        <f t="shared" si="133"/>
        <v>0</v>
      </c>
      <c r="W125" s="62">
        <f t="shared" si="133"/>
        <v>0</v>
      </c>
      <c r="X125" s="65">
        <f t="shared" si="115"/>
        <v>1</v>
      </c>
      <c r="Y125" s="65">
        <f t="shared" si="81"/>
        <v>0</v>
      </c>
      <c r="Z125" s="65">
        <f t="shared" si="110"/>
        <v>0</v>
      </c>
      <c r="AA125" s="65">
        <f t="shared" si="124"/>
        <v>0</v>
      </c>
      <c r="AB125" s="65" t="s">
        <v>40</v>
      </c>
    </row>
    <row r="126" spans="1:28" ht="30" customHeight="1" x14ac:dyDescent="0.25">
      <c r="A126" s="43" t="s">
        <v>263</v>
      </c>
      <c r="B126" s="44" t="s">
        <v>37</v>
      </c>
      <c r="C126" s="44">
        <v>10</v>
      </c>
      <c r="D126" s="44" t="s">
        <v>38</v>
      </c>
      <c r="E126" s="45" t="s">
        <v>258</v>
      </c>
      <c r="F126" s="46">
        <v>3195851089</v>
      </c>
      <c r="G126" s="46">
        <v>0</v>
      </c>
      <c r="H126" s="46">
        <v>0</v>
      </c>
      <c r="I126" s="46">
        <v>0</v>
      </c>
      <c r="J126" s="46">
        <v>0</v>
      </c>
      <c r="K126" s="46">
        <f t="shared" si="120"/>
        <v>0</v>
      </c>
      <c r="L126" s="46">
        <f>+F126+K126</f>
        <v>3195851089</v>
      </c>
      <c r="M126" s="51">
        <f t="shared" si="72"/>
        <v>4.0495018608193714E-4</v>
      </c>
      <c r="N126" s="46">
        <v>0</v>
      </c>
      <c r="O126" s="46">
        <v>3195851089</v>
      </c>
      <c r="P126" s="46">
        <f>L126-O126</f>
        <v>0</v>
      </c>
      <c r="Q126" s="46">
        <v>3195851089</v>
      </c>
      <c r="R126" s="46">
        <f>+L126-Q126</f>
        <v>0</v>
      </c>
      <c r="S126" s="46">
        <f>O126-Q126</f>
        <v>0</v>
      </c>
      <c r="T126" s="46">
        <v>0</v>
      </c>
      <c r="U126" s="46">
        <f>+Q126-T126</f>
        <v>3195851089</v>
      </c>
      <c r="V126" s="46">
        <v>0</v>
      </c>
      <c r="W126" s="48">
        <f>+T126-V126</f>
        <v>0</v>
      </c>
      <c r="X126" s="54">
        <f t="shared" si="115"/>
        <v>1</v>
      </c>
      <c r="Y126" s="54">
        <f t="shared" si="81"/>
        <v>0</v>
      </c>
      <c r="Z126" s="54">
        <f t="shared" si="110"/>
        <v>0</v>
      </c>
      <c r="AA126" s="54">
        <f t="shared" si="124"/>
        <v>0</v>
      </c>
      <c r="AB126" s="54" t="s">
        <v>40</v>
      </c>
    </row>
    <row r="127" spans="1:28" ht="87" customHeight="1" x14ac:dyDescent="0.25">
      <c r="A127" s="39" t="s">
        <v>264</v>
      </c>
      <c r="B127" s="34" t="s">
        <v>37</v>
      </c>
      <c r="C127" s="34">
        <v>10</v>
      </c>
      <c r="D127" s="34" t="s">
        <v>38</v>
      </c>
      <c r="E127" s="40" t="s">
        <v>265</v>
      </c>
      <c r="F127" s="62">
        <f t="shared" ref="F127:J129" si="134">+F128</f>
        <v>251619519992</v>
      </c>
      <c r="G127" s="62">
        <f t="shared" si="134"/>
        <v>0</v>
      </c>
      <c r="H127" s="62">
        <f t="shared" si="134"/>
        <v>0</v>
      </c>
      <c r="I127" s="62">
        <f t="shared" si="134"/>
        <v>0</v>
      </c>
      <c r="J127" s="62">
        <f t="shared" si="134"/>
        <v>0</v>
      </c>
      <c r="K127" s="62">
        <f t="shared" si="120"/>
        <v>0</v>
      </c>
      <c r="L127" s="62">
        <f>+L128</f>
        <v>251619519992</v>
      </c>
      <c r="M127" s="42">
        <f t="shared" ref="M127:M190" si="135">L127/$L$295</f>
        <v>3.1883016012016728E-2</v>
      </c>
      <c r="N127" s="62">
        <f t="shared" ref="N127:W129" si="136">+N128</f>
        <v>0</v>
      </c>
      <c r="O127" s="62">
        <f t="shared" si="136"/>
        <v>218925372998</v>
      </c>
      <c r="P127" s="62">
        <f t="shared" si="136"/>
        <v>32694146994</v>
      </c>
      <c r="Q127" s="62">
        <f t="shared" si="136"/>
        <v>218925372998</v>
      </c>
      <c r="R127" s="62">
        <f t="shared" si="136"/>
        <v>32694146994</v>
      </c>
      <c r="S127" s="62">
        <f t="shared" si="136"/>
        <v>0</v>
      </c>
      <c r="T127" s="62">
        <f t="shared" si="136"/>
        <v>0</v>
      </c>
      <c r="U127" s="62">
        <f t="shared" si="136"/>
        <v>218925372998</v>
      </c>
      <c r="V127" s="62">
        <f t="shared" si="136"/>
        <v>0</v>
      </c>
      <c r="W127" s="62">
        <f t="shared" si="136"/>
        <v>0</v>
      </c>
      <c r="X127" s="65">
        <f t="shared" si="115"/>
        <v>0.87006514043489358</v>
      </c>
      <c r="Y127" s="65">
        <f t="shared" si="81"/>
        <v>0</v>
      </c>
      <c r="Z127" s="65">
        <f t="shared" si="110"/>
        <v>0</v>
      </c>
      <c r="AA127" s="65">
        <f t="shared" si="124"/>
        <v>0</v>
      </c>
      <c r="AB127" s="65" t="s">
        <v>40</v>
      </c>
    </row>
    <row r="128" spans="1:28" ht="84" customHeight="1" x14ac:dyDescent="0.25">
      <c r="A128" s="39" t="s">
        <v>266</v>
      </c>
      <c r="B128" s="34" t="s">
        <v>37</v>
      </c>
      <c r="C128" s="34">
        <v>10</v>
      </c>
      <c r="D128" s="34" t="s">
        <v>38</v>
      </c>
      <c r="E128" s="40" t="s">
        <v>265</v>
      </c>
      <c r="F128" s="62">
        <f t="shared" si="134"/>
        <v>251619519992</v>
      </c>
      <c r="G128" s="62">
        <f t="shared" si="134"/>
        <v>0</v>
      </c>
      <c r="H128" s="62">
        <f t="shared" si="134"/>
        <v>0</v>
      </c>
      <c r="I128" s="62">
        <f t="shared" si="134"/>
        <v>0</v>
      </c>
      <c r="J128" s="62">
        <f t="shared" si="134"/>
        <v>0</v>
      </c>
      <c r="K128" s="62">
        <f t="shared" si="120"/>
        <v>0</v>
      </c>
      <c r="L128" s="62">
        <f>+L129</f>
        <v>251619519992</v>
      </c>
      <c r="M128" s="42">
        <f t="shared" si="135"/>
        <v>3.1883016012016728E-2</v>
      </c>
      <c r="N128" s="62">
        <f t="shared" si="136"/>
        <v>0</v>
      </c>
      <c r="O128" s="62">
        <f t="shared" si="136"/>
        <v>218925372998</v>
      </c>
      <c r="P128" s="62">
        <f t="shared" si="136"/>
        <v>32694146994</v>
      </c>
      <c r="Q128" s="62">
        <f t="shared" si="136"/>
        <v>218925372998</v>
      </c>
      <c r="R128" s="62">
        <f t="shared" si="136"/>
        <v>32694146994</v>
      </c>
      <c r="S128" s="62">
        <f t="shared" si="136"/>
        <v>0</v>
      </c>
      <c r="T128" s="62">
        <f t="shared" si="136"/>
        <v>0</v>
      </c>
      <c r="U128" s="62">
        <f t="shared" si="136"/>
        <v>218925372998</v>
      </c>
      <c r="V128" s="62">
        <f t="shared" si="136"/>
        <v>0</v>
      </c>
      <c r="W128" s="62">
        <f t="shared" si="136"/>
        <v>0</v>
      </c>
      <c r="X128" s="65">
        <f t="shared" si="115"/>
        <v>0.87006514043489358</v>
      </c>
      <c r="Y128" s="65">
        <f t="shared" si="81"/>
        <v>0</v>
      </c>
      <c r="Z128" s="65">
        <f t="shared" si="110"/>
        <v>0</v>
      </c>
      <c r="AA128" s="65">
        <f t="shared" si="124"/>
        <v>0</v>
      </c>
      <c r="AB128" s="65" t="s">
        <v>40</v>
      </c>
    </row>
    <row r="129" spans="1:28" ht="32.25" customHeight="1" x14ac:dyDescent="0.25">
      <c r="A129" s="39" t="s">
        <v>267</v>
      </c>
      <c r="B129" s="34" t="s">
        <v>37</v>
      </c>
      <c r="C129" s="34">
        <v>10</v>
      </c>
      <c r="D129" s="34" t="s">
        <v>38</v>
      </c>
      <c r="E129" s="40" t="s">
        <v>268</v>
      </c>
      <c r="F129" s="62">
        <f t="shared" si="134"/>
        <v>251619519992</v>
      </c>
      <c r="G129" s="62">
        <f t="shared" si="134"/>
        <v>0</v>
      </c>
      <c r="H129" s="62">
        <f t="shared" si="134"/>
        <v>0</v>
      </c>
      <c r="I129" s="62">
        <f t="shared" si="134"/>
        <v>0</v>
      </c>
      <c r="J129" s="62">
        <f t="shared" si="134"/>
        <v>0</v>
      </c>
      <c r="K129" s="62">
        <f t="shared" si="120"/>
        <v>0</v>
      </c>
      <c r="L129" s="62">
        <f>+L130</f>
        <v>251619519992</v>
      </c>
      <c r="M129" s="42">
        <f t="shared" si="135"/>
        <v>3.1883016012016728E-2</v>
      </c>
      <c r="N129" s="62">
        <f t="shared" si="136"/>
        <v>0</v>
      </c>
      <c r="O129" s="62">
        <f t="shared" si="136"/>
        <v>218925372998</v>
      </c>
      <c r="P129" s="62">
        <f t="shared" si="136"/>
        <v>32694146994</v>
      </c>
      <c r="Q129" s="62">
        <f t="shared" si="136"/>
        <v>218925372998</v>
      </c>
      <c r="R129" s="62">
        <f t="shared" si="136"/>
        <v>32694146994</v>
      </c>
      <c r="S129" s="62">
        <f t="shared" si="136"/>
        <v>0</v>
      </c>
      <c r="T129" s="62">
        <f t="shared" si="136"/>
        <v>0</v>
      </c>
      <c r="U129" s="62">
        <f t="shared" si="136"/>
        <v>218925372998</v>
      </c>
      <c r="V129" s="62">
        <f t="shared" si="136"/>
        <v>0</v>
      </c>
      <c r="W129" s="62">
        <f t="shared" si="136"/>
        <v>0</v>
      </c>
      <c r="X129" s="65">
        <f t="shared" si="115"/>
        <v>0.87006514043489358</v>
      </c>
      <c r="Y129" s="65">
        <f t="shared" si="81"/>
        <v>0</v>
      </c>
      <c r="Z129" s="65">
        <f t="shared" si="110"/>
        <v>0</v>
      </c>
      <c r="AA129" s="65">
        <f t="shared" si="124"/>
        <v>0</v>
      </c>
      <c r="AB129" s="65" t="s">
        <v>40</v>
      </c>
    </row>
    <row r="130" spans="1:28" ht="30" customHeight="1" x14ac:dyDescent="0.25">
      <c r="A130" s="43" t="s">
        <v>269</v>
      </c>
      <c r="B130" s="44" t="s">
        <v>37</v>
      </c>
      <c r="C130" s="44">
        <v>10</v>
      </c>
      <c r="D130" s="44" t="s">
        <v>38</v>
      </c>
      <c r="E130" s="45" t="s">
        <v>258</v>
      </c>
      <c r="F130" s="46">
        <v>251619519992</v>
      </c>
      <c r="G130" s="46">
        <v>0</v>
      </c>
      <c r="H130" s="46">
        <v>0</v>
      </c>
      <c r="I130" s="46">
        <v>0</v>
      </c>
      <c r="J130" s="46">
        <v>0</v>
      </c>
      <c r="K130" s="46">
        <f t="shared" si="120"/>
        <v>0</v>
      </c>
      <c r="L130" s="46">
        <f>+F130+K130</f>
        <v>251619519992</v>
      </c>
      <c r="M130" s="51">
        <f t="shared" si="135"/>
        <v>3.1883016012016728E-2</v>
      </c>
      <c r="N130" s="46">
        <v>0</v>
      </c>
      <c r="O130" s="46">
        <v>218925372998</v>
      </c>
      <c r="P130" s="46">
        <f>L130-O130</f>
        <v>32694146994</v>
      </c>
      <c r="Q130" s="46">
        <v>218925372998</v>
      </c>
      <c r="R130" s="46">
        <f>+L130-Q130</f>
        <v>32694146994</v>
      </c>
      <c r="S130" s="46">
        <f>O130-Q130</f>
        <v>0</v>
      </c>
      <c r="T130" s="46">
        <v>0</v>
      </c>
      <c r="U130" s="46">
        <f>+Q130-T130</f>
        <v>218925372998</v>
      </c>
      <c r="V130" s="46">
        <v>0</v>
      </c>
      <c r="W130" s="48">
        <f>+T130-V130</f>
        <v>0</v>
      </c>
      <c r="X130" s="54">
        <f t="shared" si="115"/>
        <v>0.87006514043489358</v>
      </c>
      <c r="Y130" s="54">
        <f t="shared" si="81"/>
        <v>0</v>
      </c>
      <c r="Z130" s="54">
        <f t="shared" si="110"/>
        <v>0</v>
      </c>
      <c r="AA130" s="54">
        <f t="shared" si="124"/>
        <v>0</v>
      </c>
      <c r="AB130" s="54" t="s">
        <v>40</v>
      </c>
    </row>
    <row r="131" spans="1:28" ht="80.25" customHeight="1" x14ac:dyDescent="0.25">
      <c r="A131" s="39" t="s">
        <v>270</v>
      </c>
      <c r="B131" s="34" t="s">
        <v>37</v>
      </c>
      <c r="C131" s="34">
        <v>10</v>
      </c>
      <c r="D131" s="34" t="s">
        <v>38</v>
      </c>
      <c r="E131" s="95" t="s">
        <v>271</v>
      </c>
      <c r="F131" s="62">
        <f t="shared" ref="F131:J133" si="137">+F132</f>
        <v>189200764831</v>
      </c>
      <c r="G131" s="62">
        <f t="shared" si="137"/>
        <v>0</v>
      </c>
      <c r="H131" s="62">
        <f t="shared" si="137"/>
        <v>0</v>
      </c>
      <c r="I131" s="62">
        <f t="shared" si="137"/>
        <v>0</v>
      </c>
      <c r="J131" s="62">
        <f t="shared" si="137"/>
        <v>0</v>
      </c>
      <c r="K131" s="62">
        <f t="shared" si="120"/>
        <v>0</v>
      </c>
      <c r="L131" s="62">
        <f>+L132</f>
        <v>189200764831</v>
      </c>
      <c r="M131" s="42">
        <f t="shared" si="135"/>
        <v>2.397385947952041E-2</v>
      </c>
      <c r="N131" s="62">
        <f t="shared" ref="N131:W133" si="138">+N132</f>
        <v>0</v>
      </c>
      <c r="O131" s="62">
        <f t="shared" si="138"/>
        <v>167458960592</v>
      </c>
      <c r="P131" s="62">
        <f t="shared" si="138"/>
        <v>21741804239</v>
      </c>
      <c r="Q131" s="62">
        <f t="shared" si="138"/>
        <v>167458960592</v>
      </c>
      <c r="R131" s="62">
        <f t="shared" si="138"/>
        <v>21741804239</v>
      </c>
      <c r="S131" s="62">
        <f t="shared" si="138"/>
        <v>0</v>
      </c>
      <c r="T131" s="62">
        <f t="shared" si="138"/>
        <v>0</v>
      </c>
      <c r="U131" s="62">
        <f t="shared" si="138"/>
        <v>167458960592</v>
      </c>
      <c r="V131" s="62">
        <f t="shared" si="138"/>
        <v>0</v>
      </c>
      <c r="W131" s="62">
        <f t="shared" si="138"/>
        <v>0</v>
      </c>
      <c r="X131" s="65">
        <f t="shared" si="115"/>
        <v>0.88508606580728966</v>
      </c>
      <c r="Y131" s="65">
        <f t="shared" si="81"/>
        <v>0</v>
      </c>
      <c r="Z131" s="65">
        <f t="shared" si="110"/>
        <v>0</v>
      </c>
      <c r="AA131" s="65">
        <f t="shared" si="124"/>
        <v>0</v>
      </c>
      <c r="AB131" s="65" t="s">
        <v>40</v>
      </c>
    </row>
    <row r="132" spans="1:28" ht="80.25" customHeight="1" x14ac:dyDescent="0.25">
      <c r="A132" s="39" t="s">
        <v>272</v>
      </c>
      <c r="B132" s="34" t="s">
        <v>37</v>
      </c>
      <c r="C132" s="34">
        <v>10</v>
      </c>
      <c r="D132" s="34" t="s">
        <v>38</v>
      </c>
      <c r="E132" s="95" t="s">
        <v>271</v>
      </c>
      <c r="F132" s="62">
        <f t="shared" si="137"/>
        <v>189200764831</v>
      </c>
      <c r="G132" s="62">
        <f t="shared" si="137"/>
        <v>0</v>
      </c>
      <c r="H132" s="62">
        <f t="shared" si="137"/>
        <v>0</v>
      </c>
      <c r="I132" s="62">
        <f t="shared" si="137"/>
        <v>0</v>
      </c>
      <c r="J132" s="62">
        <f t="shared" si="137"/>
        <v>0</v>
      </c>
      <c r="K132" s="62">
        <f t="shared" si="120"/>
        <v>0</v>
      </c>
      <c r="L132" s="62">
        <f>+L133</f>
        <v>189200764831</v>
      </c>
      <c r="M132" s="42">
        <f t="shared" si="135"/>
        <v>2.397385947952041E-2</v>
      </c>
      <c r="N132" s="62">
        <f t="shared" si="138"/>
        <v>0</v>
      </c>
      <c r="O132" s="62">
        <f t="shared" si="138"/>
        <v>167458960592</v>
      </c>
      <c r="P132" s="62">
        <f t="shared" si="138"/>
        <v>21741804239</v>
      </c>
      <c r="Q132" s="62">
        <f t="shared" si="138"/>
        <v>167458960592</v>
      </c>
      <c r="R132" s="62">
        <f t="shared" si="138"/>
        <v>21741804239</v>
      </c>
      <c r="S132" s="62">
        <f t="shared" si="138"/>
        <v>0</v>
      </c>
      <c r="T132" s="62">
        <f t="shared" si="138"/>
        <v>0</v>
      </c>
      <c r="U132" s="62">
        <f t="shared" si="138"/>
        <v>167458960592</v>
      </c>
      <c r="V132" s="62">
        <f t="shared" si="138"/>
        <v>0</v>
      </c>
      <c r="W132" s="62">
        <f t="shared" si="138"/>
        <v>0</v>
      </c>
      <c r="X132" s="65">
        <f t="shared" si="115"/>
        <v>0.88508606580728966</v>
      </c>
      <c r="Y132" s="65">
        <f t="shared" si="81"/>
        <v>0</v>
      </c>
      <c r="Z132" s="65">
        <f t="shared" si="110"/>
        <v>0</v>
      </c>
      <c r="AA132" s="65">
        <f t="shared" si="124"/>
        <v>0</v>
      </c>
      <c r="AB132" s="65" t="s">
        <v>40</v>
      </c>
    </row>
    <row r="133" spans="1:28" ht="28.5" customHeight="1" x14ac:dyDescent="0.25">
      <c r="A133" s="39" t="s">
        <v>273</v>
      </c>
      <c r="B133" s="34" t="s">
        <v>37</v>
      </c>
      <c r="C133" s="34">
        <v>10</v>
      </c>
      <c r="D133" s="34" t="s">
        <v>38</v>
      </c>
      <c r="E133" s="40" t="s">
        <v>268</v>
      </c>
      <c r="F133" s="62">
        <f t="shared" si="137"/>
        <v>189200764831</v>
      </c>
      <c r="G133" s="62">
        <f t="shared" si="137"/>
        <v>0</v>
      </c>
      <c r="H133" s="62">
        <f t="shared" si="137"/>
        <v>0</v>
      </c>
      <c r="I133" s="62">
        <f t="shared" si="137"/>
        <v>0</v>
      </c>
      <c r="J133" s="62">
        <f t="shared" si="137"/>
        <v>0</v>
      </c>
      <c r="K133" s="62">
        <f t="shared" si="120"/>
        <v>0</v>
      </c>
      <c r="L133" s="62">
        <f>+L134</f>
        <v>189200764831</v>
      </c>
      <c r="M133" s="42">
        <f t="shared" si="135"/>
        <v>2.397385947952041E-2</v>
      </c>
      <c r="N133" s="62">
        <f t="shared" si="138"/>
        <v>0</v>
      </c>
      <c r="O133" s="62">
        <f t="shared" si="138"/>
        <v>167458960592</v>
      </c>
      <c r="P133" s="62">
        <f t="shared" si="138"/>
        <v>21741804239</v>
      </c>
      <c r="Q133" s="62">
        <f t="shared" si="138"/>
        <v>167458960592</v>
      </c>
      <c r="R133" s="62">
        <f t="shared" si="138"/>
        <v>21741804239</v>
      </c>
      <c r="S133" s="62">
        <f t="shared" si="138"/>
        <v>0</v>
      </c>
      <c r="T133" s="62">
        <f t="shared" si="138"/>
        <v>0</v>
      </c>
      <c r="U133" s="62">
        <f t="shared" si="138"/>
        <v>167458960592</v>
      </c>
      <c r="V133" s="62">
        <f t="shared" si="138"/>
        <v>0</v>
      </c>
      <c r="W133" s="62">
        <f t="shared" si="138"/>
        <v>0</v>
      </c>
      <c r="X133" s="65">
        <f t="shared" si="115"/>
        <v>0.88508606580728966</v>
      </c>
      <c r="Y133" s="65">
        <f t="shared" si="81"/>
        <v>0</v>
      </c>
      <c r="Z133" s="65">
        <f t="shared" si="110"/>
        <v>0</v>
      </c>
      <c r="AA133" s="65">
        <f t="shared" si="124"/>
        <v>0</v>
      </c>
      <c r="AB133" s="65" t="s">
        <v>40</v>
      </c>
    </row>
    <row r="134" spans="1:28" ht="30" customHeight="1" x14ac:dyDescent="0.25">
      <c r="A134" s="43" t="s">
        <v>274</v>
      </c>
      <c r="B134" s="44" t="s">
        <v>37</v>
      </c>
      <c r="C134" s="44">
        <v>10</v>
      </c>
      <c r="D134" s="44" t="s">
        <v>38</v>
      </c>
      <c r="E134" s="45" t="s">
        <v>258</v>
      </c>
      <c r="F134" s="46">
        <v>189200764831</v>
      </c>
      <c r="G134" s="46">
        <v>0</v>
      </c>
      <c r="H134" s="46">
        <v>0</v>
      </c>
      <c r="I134" s="46">
        <v>0</v>
      </c>
      <c r="J134" s="46">
        <v>0</v>
      </c>
      <c r="K134" s="46">
        <f t="shared" si="120"/>
        <v>0</v>
      </c>
      <c r="L134" s="46">
        <f>+F134+K134</f>
        <v>189200764831</v>
      </c>
      <c r="M134" s="51">
        <f t="shared" si="135"/>
        <v>2.397385947952041E-2</v>
      </c>
      <c r="N134" s="46">
        <v>0</v>
      </c>
      <c r="O134" s="46">
        <v>167458960592</v>
      </c>
      <c r="P134" s="46">
        <f>L134-O134</f>
        <v>21741804239</v>
      </c>
      <c r="Q134" s="46">
        <v>167458960592</v>
      </c>
      <c r="R134" s="46">
        <f>+L134-Q134</f>
        <v>21741804239</v>
      </c>
      <c r="S134" s="46">
        <f>O134-Q134</f>
        <v>0</v>
      </c>
      <c r="T134" s="46">
        <v>0</v>
      </c>
      <c r="U134" s="46">
        <f>+Q134-T134</f>
        <v>167458960592</v>
      </c>
      <c r="V134" s="46">
        <v>0</v>
      </c>
      <c r="W134" s="48">
        <f>+T134-V134</f>
        <v>0</v>
      </c>
      <c r="X134" s="54">
        <f t="shared" si="115"/>
        <v>0.88508606580728966</v>
      </c>
      <c r="Y134" s="54">
        <f t="shared" si="81"/>
        <v>0</v>
      </c>
      <c r="Z134" s="54">
        <f t="shared" si="110"/>
        <v>0</v>
      </c>
      <c r="AA134" s="54">
        <f t="shared" si="124"/>
        <v>0</v>
      </c>
      <c r="AB134" s="54" t="s">
        <v>40</v>
      </c>
    </row>
    <row r="135" spans="1:28" ht="61.5" customHeight="1" x14ac:dyDescent="0.25">
      <c r="A135" s="39" t="s">
        <v>275</v>
      </c>
      <c r="B135" s="34" t="s">
        <v>37</v>
      </c>
      <c r="C135" s="34">
        <v>10</v>
      </c>
      <c r="D135" s="34" t="s">
        <v>38</v>
      </c>
      <c r="E135" s="40" t="s">
        <v>276</v>
      </c>
      <c r="F135" s="62">
        <f t="shared" ref="F135:J137" si="139">+F136</f>
        <v>274975644415</v>
      </c>
      <c r="G135" s="62">
        <f t="shared" si="139"/>
        <v>0</v>
      </c>
      <c r="H135" s="62">
        <f t="shared" si="139"/>
        <v>0</v>
      </c>
      <c r="I135" s="62">
        <f t="shared" si="139"/>
        <v>0</v>
      </c>
      <c r="J135" s="62">
        <f t="shared" si="139"/>
        <v>0</v>
      </c>
      <c r="K135" s="62">
        <f t="shared" si="120"/>
        <v>0</v>
      </c>
      <c r="L135" s="62">
        <f>+L136</f>
        <v>274975644415</v>
      </c>
      <c r="M135" s="42">
        <f t="shared" si="135"/>
        <v>3.4842499000382811E-2</v>
      </c>
      <c r="N135" s="62">
        <f t="shared" ref="N135:W137" si="140">+N136</f>
        <v>0</v>
      </c>
      <c r="O135" s="62">
        <f t="shared" si="140"/>
        <v>224181653018</v>
      </c>
      <c r="P135" s="62">
        <f t="shared" si="140"/>
        <v>50793991397</v>
      </c>
      <c r="Q135" s="62">
        <f t="shared" si="140"/>
        <v>224181653018</v>
      </c>
      <c r="R135" s="62">
        <f t="shared" si="140"/>
        <v>50793991397</v>
      </c>
      <c r="S135" s="62">
        <f t="shared" si="140"/>
        <v>0</v>
      </c>
      <c r="T135" s="62">
        <f t="shared" si="140"/>
        <v>0</v>
      </c>
      <c r="U135" s="62">
        <f t="shared" si="140"/>
        <v>224181653018</v>
      </c>
      <c r="V135" s="62">
        <f t="shared" si="140"/>
        <v>0</v>
      </c>
      <c r="W135" s="62">
        <f t="shared" si="140"/>
        <v>0</v>
      </c>
      <c r="X135" s="65">
        <f t="shared" si="115"/>
        <v>0.81527821671238465</v>
      </c>
      <c r="Y135" s="65">
        <f t="shared" ref="Y135:Y198" si="141">+T135/L135</f>
        <v>0</v>
      </c>
      <c r="Z135" s="65">
        <f t="shared" si="110"/>
        <v>0</v>
      </c>
      <c r="AA135" s="65">
        <f t="shared" si="124"/>
        <v>0</v>
      </c>
      <c r="AB135" s="65" t="s">
        <v>40</v>
      </c>
    </row>
    <row r="136" spans="1:28" ht="61.5" customHeight="1" x14ac:dyDescent="0.25">
      <c r="A136" s="39" t="s">
        <v>277</v>
      </c>
      <c r="B136" s="34" t="s">
        <v>37</v>
      </c>
      <c r="C136" s="34">
        <v>10</v>
      </c>
      <c r="D136" s="34" t="s">
        <v>38</v>
      </c>
      <c r="E136" s="95" t="s">
        <v>276</v>
      </c>
      <c r="F136" s="62">
        <f t="shared" si="139"/>
        <v>274975644415</v>
      </c>
      <c r="G136" s="62">
        <f t="shared" si="139"/>
        <v>0</v>
      </c>
      <c r="H136" s="62">
        <f t="shared" si="139"/>
        <v>0</v>
      </c>
      <c r="I136" s="62">
        <f t="shared" si="139"/>
        <v>0</v>
      </c>
      <c r="J136" s="62">
        <f t="shared" si="139"/>
        <v>0</v>
      </c>
      <c r="K136" s="62">
        <f t="shared" si="120"/>
        <v>0</v>
      </c>
      <c r="L136" s="62">
        <f>+L137</f>
        <v>274975644415</v>
      </c>
      <c r="M136" s="42">
        <f t="shared" si="135"/>
        <v>3.4842499000382811E-2</v>
      </c>
      <c r="N136" s="62">
        <f t="shared" si="140"/>
        <v>0</v>
      </c>
      <c r="O136" s="62">
        <f t="shared" si="140"/>
        <v>224181653018</v>
      </c>
      <c r="P136" s="62">
        <f t="shared" si="140"/>
        <v>50793991397</v>
      </c>
      <c r="Q136" s="62">
        <f t="shared" si="140"/>
        <v>224181653018</v>
      </c>
      <c r="R136" s="62">
        <f t="shared" si="140"/>
        <v>50793991397</v>
      </c>
      <c r="S136" s="62">
        <f t="shared" si="140"/>
        <v>0</v>
      </c>
      <c r="T136" s="62">
        <f t="shared" si="140"/>
        <v>0</v>
      </c>
      <c r="U136" s="62">
        <f t="shared" si="140"/>
        <v>224181653018</v>
      </c>
      <c r="V136" s="62">
        <f t="shared" si="140"/>
        <v>0</v>
      </c>
      <c r="W136" s="62">
        <f t="shared" si="140"/>
        <v>0</v>
      </c>
      <c r="X136" s="65">
        <f t="shared" si="115"/>
        <v>0.81527821671238465</v>
      </c>
      <c r="Y136" s="65">
        <f t="shared" si="141"/>
        <v>0</v>
      </c>
      <c r="Z136" s="65">
        <f t="shared" si="110"/>
        <v>0</v>
      </c>
      <c r="AA136" s="65">
        <f t="shared" si="124"/>
        <v>0</v>
      </c>
      <c r="AB136" s="65" t="s">
        <v>40</v>
      </c>
    </row>
    <row r="137" spans="1:28" ht="35.25" customHeight="1" x14ac:dyDescent="0.25">
      <c r="A137" s="39" t="s">
        <v>278</v>
      </c>
      <c r="B137" s="34" t="s">
        <v>37</v>
      </c>
      <c r="C137" s="34">
        <v>10</v>
      </c>
      <c r="D137" s="34" t="s">
        <v>38</v>
      </c>
      <c r="E137" s="40" t="s">
        <v>268</v>
      </c>
      <c r="F137" s="62">
        <f t="shared" si="139"/>
        <v>274975644415</v>
      </c>
      <c r="G137" s="62">
        <f t="shared" si="139"/>
        <v>0</v>
      </c>
      <c r="H137" s="62">
        <f t="shared" si="139"/>
        <v>0</v>
      </c>
      <c r="I137" s="62">
        <f t="shared" si="139"/>
        <v>0</v>
      </c>
      <c r="J137" s="62">
        <f t="shared" si="139"/>
        <v>0</v>
      </c>
      <c r="K137" s="62">
        <f t="shared" si="120"/>
        <v>0</v>
      </c>
      <c r="L137" s="62">
        <f>+L138</f>
        <v>274975644415</v>
      </c>
      <c r="M137" s="42">
        <f t="shared" si="135"/>
        <v>3.4842499000382811E-2</v>
      </c>
      <c r="N137" s="62">
        <f t="shared" si="140"/>
        <v>0</v>
      </c>
      <c r="O137" s="62">
        <f t="shared" si="140"/>
        <v>224181653018</v>
      </c>
      <c r="P137" s="62">
        <f t="shared" si="140"/>
        <v>50793991397</v>
      </c>
      <c r="Q137" s="62">
        <f t="shared" si="140"/>
        <v>224181653018</v>
      </c>
      <c r="R137" s="62">
        <f t="shared" si="140"/>
        <v>50793991397</v>
      </c>
      <c r="S137" s="62">
        <f t="shared" si="140"/>
        <v>0</v>
      </c>
      <c r="T137" s="62">
        <f t="shared" si="140"/>
        <v>0</v>
      </c>
      <c r="U137" s="62">
        <f t="shared" si="140"/>
        <v>224181653018</v>
      </c>
      <c r="V137" s="62">
        <f t="shared" si="140"/>
        <v>0</v>
      </c>
      <c r="W137" s="62">
        <f t="shared" si="140"/>
        <v>0</v>
      </c>
      <c r="X137" s="65">
        <f t="shared" si="115"/>
        <v>0.81527821671238465</v>
      </c>
      <c r="Y137" s="65">
        <f t="shared" si="141"/>
        <v>0</v>
      </c>
      <c r="Z137" s="65">
        <f t="shared" si="110"/>
        <v>0</v>
      </c>
      <c r="AA137" s="65">
        <f t="shared" si="124"/>
        <v>0</v>
      </c>
      <c r="AB137" s="65" t="s">
        <v>40</v>
      </c>
    </row>
    <row r="138" spans="1:28" ht="30" customHeight="1" x14ac:dyDescent="0.25">
      <c r="A138" s="43" t="s">
        <v>279</v>
      </c>
      <c r="B138" s="44" t="s">
        <v>37</v>
      </c>
      <c r="C138" s="44">
        <v>10</v>
      </c>
      <c r="D138" s="44" t="s">
        <v>38</v>
      </c>
      <c r="E138" s="45" t="s">
        <v>258</v>
      </c>
      <c r="F138" s="46">
        <v>274975644415</v>
      </c>
      <c r="G138" s="46">
        <v>0</v>
      </c>
      <c r="H138" s="46">
        <v>0</v>
      </c>
      <c r="I138" s="46">
        <v>0</v>
      </c>
      <c r="J138" s="46">
        <v>0</v>
      </c>
      <c r="K138" s="46">
        <f t="shared" si="120"/>
        <v>0</v>
      </c>
      <c r="L138" s="46">
        <f>+F138+K138</f>
        <v>274975644415</v>
      </c>
      <c r="M138" s="51">
        <f t="shared" si="135"/>
        <v>3.4842499000382811E-2</v>
      </c>
      <c r="N138" s="46">
        <v>0</v>
      </c>
      <c r="O138" s="46">
        <v>224181653018</v>
      </c>
      <c r="P138" s="46">
        <f>L138-O138</f>
        <v>50793991397</v>
      </c>
      <c r="Q138" s="46">
        <v>224181653018</v>
      </c>
      <c r="R138" s="46">
        <f>+L138-Q138</f>
        <v>50793991397</v>
      </c>
      <c r="S138" s="46">
        <f>O138-Q138</f>
        <v>0</v>
      </c>
      <c r="T138" s="46">
        <v>0</v>
      </c>
      <c r="U138" s="46">
        <f>+Q138-T138</f>
        <v>224181653018</v>
      </c>
      <c r="V138" s="46">
        <v>0</v>
      </c>
      <c r="W138" s="48">
        <f>+T138-V138</f>
        <v>0</v>
      </c>
      <c r="X138" s="54">
        <f t="shared" si="115"/>
        <v>0.81527821671238465</v>
      </c>
      <c r="Y138" s="54">
        <f t="shared" si="141"/>
        <v>0</v>
      </c>
      <c r="Z138" s="54">
        <f t="shared" si="110"/>
        <v>0</v>
      </c>
      <c r="AA138" s="54">
        <f t="shared" si="124"/>
        <v>0</v>
      </c>
      <c r="AB138" s="54" t="s">
        <v>40</v>
      </c>
    </row>
    <row r="139" spans="1:28" ht="81.75" customHeight="1" x14ac:dyDescent="0.25">
      <c r="A139" s="39" t="s">
        <v>280</v>
      </c>
      <c r="B139" s="34" t="s">
        <v>37</v>
      </c>
      <c r="C139" s="34">
        <v>10</v>
      </c>
      <c r="D139" s="34" t="s">
        <v>38</v>
      </c>
      <c r="E139" s="40" t="s">
        <v>281</v>
      </c>
      <c r="F139" s="62">
        <f t="shared" ref="F139:J141" si="142">+F140</f>
        <v>266893075907</v>
      </c>
      <c r="G139" s="62">
        <f t="shared" si="142"/>
        <v>0</v>
      </c>
      <c r="H139" s="62">
        <f t="shared" si="142"/>
        <v>0</v>
      </c>
      <c r="I139" s="62">
        <f t="shared" si="142"/>
        <v>0</v>
      </c>
      <c r="J139" s="62">
        <f t="shared" si="142"/>
        <v>0</v>
      </c>
      <c r="K139" s="62">
        <f t="shared" si="120"/>
        <v>0</v>
      </c>
      <c r="L139" s="62">
        <f>+L140</f>
        <v>266893075907</v>
      </c>
      <c r="M139" s="42">
        <f t="shared" si="135"/>
        <v>3.3818346894985828E-2</v>
      </c>
      <c r="N139" s="62">
        <f t="shared" ref="N139:W141" si="143">+N140</f>
        <v>0</v>
      </c>
      <c r="O139" s="62">
        <f t="shared" si="143"/>
        <v>195519818885</v>
      </c>
      <c r="P139" s="62">
        <f t="shared" si="143"/>
        <v>71373257022</v>
      </c>
      <c r="Q139" s="62">
        <f t="shared" si="143"/>
        <v>195519818885</v>
      </c>
      <c r="R139" s="62">
        <f t="shared" si="143"/>
        <v>71373257022</v>
      </c>
      <c r="S139" s="62">
        <f t="shared" si="143"/>
        <v>0</v>
      </c>
      <c r="T139" s="62">
        <f t="shared" si="143"/>
        <v>0</v>
      </c>
      <c r="U139" s="62">
        <f t="shared" si="143"/>
        <v>195519818885</v>
      </c>
      <c r="V139" s="62">
        <f t="shared" si="143"/>
        <v>0</v>
      </c>
      <c r="W139" s="62">
        <f t="shared" si="143"/>
        <v>0</v>
      </c>
      <c r="X139" s="65">
        <f t="shared" si="115"/>
        <v>0.73257733727468333</v>
      </c>
      <c r="Y139" s="65">
        <f t="shared" si="141"/>
        <v>0</v>
      </c>
      <c r="Z139" s="65">
        <f t="shared" si="110"/>
        <v>0</v>
      </c>
      <c r="AA139" s="65">
        <f t="shared" si="124"/>
        <v>0</v>
      </c>
      <c r="AB139" s="65" t="s">
        <v>40</v>
      </c>
    </row>
    <row r="140" spans="1:28" ht="78.75" customHeight="1" x14ac:dyDescent="0.25">
      <c r="A140" s="39" t="s">
        <v>282</v>
      </c>
      <c r="B140" s="34" t="s">
        <v>37</v>
      </c>
      <c r="C140" s="34">
        <v>10</v>
      </c>
      <c r="D140" s="34" t="s">
        <v>38</v>
      </c>
      <c r="E140" s="40" t="s">
        <v>281</v>
      </c>
      <c r="F140" s="62">
        <f t="shared" si="142"/>
        <v>266893075907</v>
      </c>
      <c r="G140" s="62">
        <f t="shared" si="142"/>
        <v>0</v>
      </c>
      <c r="H140" s="62">
        <f t="shared" si="142"/>
        <v>0</v>
      </c>
      <c r="I140" s="62">
        <f t="shared" si="142"/>
        <v>0</v>
      </c>
      <c r="J140" s="62">
        <f t="shared" si="142"/>
        <v>0</v>
      </c>
      <c r="K140" s="62">
        <f t="shared" si="120"/>
        <v>0</v>
      </c>
      <c r="L140" s="62">
        <f>+L141</f>
        <v>266893075907</v>
      </c>
      <c r="M140" s="42">
        <f t="shared" si="135"/>
        <v>3.3818346894985828E-2</v>
      </c>
      <c r="N140" s="62">
        <f t="shared" si="143"/>
        <v>0</v>
      </c>
      <c r="O140" s="62">
        <f t="shared" si="143"/>
        <v>195519818885</v>
      </c>
      <c r="P140" s="62">
        <f t="shared" si="143"/>
        <v>71373257022</v>
      </c>
      <c r="Q140" s="62">
        <f t="shared" si="143"/>
        <v>195519818885</v>
      </c>
      <c r="R140" s="62">
        <f t="shared" si="143"/>
        <v>71373257022</v>
      </c>
      <c r="S140" s="62">
        <f t="shared" si="143"/>
        <v>0</v>
      </c>
      <c r="T140" s="62">
        <f t="shared" si="143"/>
        <v>0</v>
      </c>
      <c r="U140" s="62">
        <f t="shared" si="143"/>
        <v>195519818885</v>
      </c>
      <c r="V140" s="62">
        <f t="shared" si="143"/>
        <v>0</v>
      </c>
      <c r="W140" s="62">
        <f t="shared" si="143"/>
        <v>0</v>
      </c>
      <c r="X140" s="65">
        <f t="shared" si="115"/>
        <v>0.73257733727468333</v>
      </c>
      <c r="Y140" s="65">
        <f t="shared" si="141"/>
        <v>0</v>
      </c>
      <c r="Z140" s="65">
        <f t="shared" si="110"/>
        <v>0</v>
      </c>
      <c r="AA140" s="65">
        <f t="shared" si="124"/>
        <v>0</v>
      </c>
      <c r="AB140" s="65" t="s">
        <v>40</v>
      </c>
    </row>
    <row r="141" spans="1:28" ht="40.5" customHeight="1" x14ac:dyDescent="0.25">
      <c r="A141" s="39" t="s">
        <v>283</v>
      </c>
      <c r="B141" s="34" t="s">
        <v>37</v>
      </c>
      <c r="C141" s="34">
        <v>10</v>
      </c>
      <c r="D141" s="34" t="s">
        <v>38</v>
      </c>
      <c r="E141" s="40" t="s">
        <v>268</v>
      </c>
      <c r="F141" s="62">
        <f t="shared" si="142"/>
        <v>266893075907</v>
      </c>
      <c r="G141" s="62">
        <f t="shared" si="142"/>
        <v>0</v>
      </c>
      <c r="H141" s="62">
        <f t="shared" si="142"/>
        <v>0</v>
      </c>
      <c r="I141" s="62">
        <f t="shared" si="142"/>
        <v>0</v>
      </c>
      <c r="J141" s="62">
        <f t="shared" si="142"/>
        <v>0</v>
      </c>
      <c r="K141" s="62">
        <f t="shared" si="120"/>
        <v>0</v>
      </c>
      <c r="L141" s="62">
        <f>+L142</f>
        <v>266893075907</v>
      </c>
      <c r="M141" s="42">
        <f t="shared" si="135"/>
        <v>3.3818346894985828E-2</v>
      </c>
      <c r="N141" s="62">
        <f t="shared" si="143"/>
        <v>0</v>
      </c>
      <c r="O141" s="62">
        <f t="shared" si="143"/>
        <v>195519818885</v>
      </c>
      <c r="P141" s="62">
        <f t="shared" si="143"/>
        <v>71373257022</v>
      </c>
      <c r="Q141" s="62">
        <f t="shared" si="143"/>
        <v>195519818885</v>
      </c>
      <c r="R141" s="62">
        <f t="shared" si="143"/>
        <v>71373257022</v>
      </c>
      <c r="S141" s="62">
        <f t="shared" si="143"/>
        <v>0</v>
      </c>
      <c r="T141" s="62">
        <f t="shared" si="143"/>
        <v>0</v>
      </c>
      <c r="U141" s="62">
        <f t="shared" si="143"/>
        <v>195519818885</v>
      </c>
      <c r="V141" s="62">
        <f t="shared" si="143"/>
        <v>0</v>
      </c>
      <c r="W141" s="62">
        <f t="shared" si="143"/>
        <v>0</v>
      </c>
      <c r="X141" s="65">
        <f t="shared" si="115"/>
        <v>0.73257733727468333</v>
      </c>
      <c r="Y141" s="65">
        <f t="shared" si="141"/>
        <v>0</v>
      </c>
      <c r="Z141" s="65">
        <f t="shared" si="110"/>
        <v>0</v>
      </c>
      <c r="AA141" s="65">
        <f t="shared" si="124"/>
        <v>0</v>
      </c>
      <c r="AB141" s="65" t="s">
        <v>40</v>
      </c>
    </row>
    <row r="142" spans="1:28" ht="30" customHeight="1" x14ac:dyDescent="0.25">
      <c r="A142" s="43" t="s">
        <v>284</v>
      </c>
      <c r="B142" s="44" t="s">
        <v>37</v>
      </c>
      <c r="C142" s="44">
        <v>10</v>
      </c>
      <c r="D142" s="44" t="s">
        <v>38</v>
      </c>
      <c r="E142" s="45" t="s">
        <v>258</v>
      </c>
      <c r="F142" s="46">
        <v>266893075907</v>
      </c>
      <c r="G142" s="46">
        <v>0</v>
      </c>
      <c r="H142" s="46">
        <v>0</v>
      </c>
      <c r="I142" s="46">
        <v>0</v>
      </c>
      <c r="J142" s="46">
        <v>0</v>
      </c>
      <c r="K142" s="46">
        <f t="shared" si="120"/>
        <v>0</v>
      </c>
      <c r="L142" s="46">
        <f>+F142+K142</f>
        <v>266893075907</v>
      </c>
      <c r="M142" s="51">
        <f t="shared" si="135"/>
        <v>3.3818346894985828E-2</v>
      </c>
      <c r="N142" s="46">
        <v>0</v>
      </c>
      <c r="O142" s="46">
        <v>195519818885</v>
      </c>
      <c r="P142" s="46">
        <f>L142-O142</f>
        <v>71373257022</v>
      </c>
      <c r="Q142" s="46">
        <v>195519818885</v>
      </c>
      <c r="R142" s="46">
        <f>+L142-Q142</f>
        <v>71373257022</v>
      </c>
      <c r="S142" s="46">
        <f>O142-Q142</f>
        <v>0</v>
      </c>
      <c r="T142" s="46">
        <v>0</v>
      </c>
      <c r="U142" s="46">
        <f>+Q142-T142</f>
        <v>195519818885</v>
      </c>
      <c r="V142" s="46">
        <v>0</v>
      </c>
      <c r="W142" s="48">
        <f>+T142-V142</f>
        <v>0</v>
      </c>
      <c r="X142" s="54">
        <f t="shared" si="115"/>
        <v>0.73257733727468333</v>
      </c>
      <c r="Y142" s="54">
        <f t="shared" si="141"/>
        <v>0</v>
      </c>
      <c r="Z142" s="54">
        <f t="shared" si="110"/>
        <v>0</v>
      </c>
      <c r="AA142" s="54">
        <f t="shared" si="124"/>
        <v>0</v>
      </c>
      <c r="AB142" s="54" t="s">
        <v>40</v>
      </c>
    </row>
    <row r="143" spans="1:28" ht="72.75" customHeight="1" x14ac:dyDescent="0.25">
      <c r="A143" s="39" t="s">
        <v>285</v>
      </c>
      <c r="B143" s="34" t="s">
        <v>37</v>
      </c>
      <c r="C143" s="34">
        <v>10</v>
      </c>
      <c r="D143" s="34" t="s">
        <v>38</v>
      </c>
      <c r="E143" s="40" t="s">
        <v>286</v>
      </c>
      <c r="F143" s="62">
        <f t="shared" ref="F143:J145" si="144">+F144</f>
        <v>192137774875</v>
      </c>
      <c r="G143" s="62">
        <f t="shared" si="144"/>
        <v>0</v>
      </c>
      <c r="H143" s="62">
        <f t="shared" si="144"/>
        <v>0</v>
      </c>
      <c r="I143" s="62">
        <f t="shared" si="144"/>
        <v>0</v>
      </c>
      <c r="J143" s="62">
        <f t="shared" si="144"/>
        <v>0</v>
      </c>
      <c r="K143" s="62">
        <f t="shared" si="120"/>
        <v>0</v>
      </c>
      <c r="L143" s="62">
        <f>+L144</f>
        <v>192137774875</v>
      </c>
      <c r="M143" s="42">
        <f t="shared" si="135"/>
        <v>2.4346011601356122E-2</v>
      </c>
      <c r="N143" s="62">
        <f t="shared" ref="N143:W145" si="145">+N144</f>
        <v>0</v>
      </c>
      <c r="O143" s="62">
        <f t="shared" si="145"/>
        <v>121374341606</v>
      </c>
      <c r="P143" s="62">
        <f t="shared" si="145"/>
        <v>70763433269</v>
      </c>
      <c r="Q143" s="62">
        <f t="shared" si="145"/>
        <v>121374341606</v>
      </c>
      <c r="R143" s="62">
        <f t="shared" si="145"/>
        <v>70763433269</v>
      </c>
      <c r="S143" s="62">
        <f t="shared" si="145"/>
        <v>0</v>
      </c>
      <c r="T143" s="62">
        <f t="shared" si="145"/>
        <v>0</v>
      </c>
      <c r="U143" s="62">
        <f t="shared" si="145"/>
        <v>121374341606</v>
      </c>
      <c r="V143" s="62">
        <f t="shared" si="145"/>
        <v>0</v>
      </c>
      <c r="W143" s="62">
        <f t="shared" si="145"/>
        <v>0</v>
      </c>
      <c r="X143" s="65">
        <f t="shared" si="115"/>
        <v>0.63170473211196021</v>
      </c>
      <c r="Y143" s="65">
        <f t="shared" si="141"/>
        <v>0</v>
      </c>
      <c r="Z143" s="65">
        <f t="shared" si="110"/>
        <v>0</v>
      </c>
      <c r="AA143" s="65">
        <f t="shared" si="124"/>
        <v>0</v>
      </c>
      <c r="AB143" s="65" t="s">
        <v>40</v>
      </c>
    </row>
    <row r="144" spans="1:28" ht="72.75" customHeight="1" x14ac:dyDescent="0.25">
      <c r="A144" s="39" t="s">
        <v>287</v>
      </c>
      <c r="B144" s="34" t="s">
        <v>37</v>
      </c>
      <c r="C144" s="34">
        <v>10</v>
      </c>
      <c r="D144" s="34" t="s">
        <v>38</v>
      </c>
      <c r="E144" s="95" t="s">
        <v>286</v>
      </c>
      <c r="F144" s="62">
        <f t="shared" si="144"/>
        <v>192137774875</v>
      </c>
      <c r="G144" s="62">
        <f t="shared" si="144"/>
        <v>0</v>
      </c>
      <c r="H144" s="62">
        <f t="shared" si="144"/>
        <v>0</v>
      </c>
      <c r="I144" s="62">
        <f t="shared" si="144"/>
        <v>0</v>
      </c>
      <c r="J144" s="62">
        <f t="shared" si="144"/>
        <v>0</v>
      </c>
      <c r="K144" s="62">
        <f t="shared" si="120"/>
        <v>0</v>
      </c>
      <c r="L144" s="62">
        <f>+L145</f>
        <v>192137774875</v>
      </c>
      <c r="M144" s="42">
        <f t="shared" si="135"/>
        <v>2.4346011601356122E-2</v>
      </c>
      <c r="N144" s="62">
        <f t="shared" si="145"/>
        <v>0</v>
      </c>
      <c r="O144" s="62">
        <f t="shared" si="145"/>
        <v>121374341606</v>
      </c>
      <c r="P144" s="62">
        <f t="shared" si="145"/>
        <v>70763433269</v>
      </c>
      <c r="Q144" s="62">
        <f t="shared" si="145"/>
        <v>121374341606</v>
      </c>
      <c r="R144" s="62">
        <f t="shared" si="145"/>
        <v>70763433269</v>
      </c>
      <c r="S144" s="62">
        <f t="shared" si="145"/>
        <v>0</v>
      </c>
      <c r="T144" s="62">
        <f t="shared" si="145"/>
        <v>0</v>
      </c>
      <c r="U144" s="62">
        <f t="shared" si="145"/>
        <v>121374341606</v>
      </c>
      <c r="V144" s="62">
        <f t="shared" si="145"/>
        <v>0</v>
      </c>
      <c r="W144" s="62">
        <f t="shared" si="145"/>
        <v>0</v>
      </c>
      <c r="X144" s="65">
        <f t="shared" si="115"/>
        <v>0.63170473211196021</v>
      </c>
      <c r="Y144" s="65">
        <f t="shared" si="141"/>
        <v>0</v>
      </c>
      <c r="Z144" s="65">
        <f t="shared" si="110"/>
        <v>0</v>
      </c>
      <c r="AA144" s="65">
        <f t="shared" si="124"/>
        <v>0</v>
      </c>
      <c r="AB144" s="65" t="s">
        <v>40</v>
      </c>
    </row>
    <row r="145" spans="1:28" ht="32.25" customHeight="1" x14ac:dyDescent="0.25">
      <c r="A145" s="39" t="s">
        <v>288</v>
      </c>
      <c r="B145" s="34" t="s">
        <v>37</v>
      </c>
      <c r="C145" s="34">
        <v>10</v>
      </c>
      <c r="D145" s="34" t="s">
        <v>38</v>
      </c>
      <c r="E145" s="40" t="s">
        <v>268</v>
      </c>
      <c r="F145" s="62">
        <f t="shared" si="144"/>
        <v>192137774875</v>
      </c>
      <c r="G145" s="62">
        <f t="shared" si="144"/>
        <v>0</v>
      </c>
      <c r="H145" s="62">
        <f t="shared" si="144"/>
        <v>0</v>
      </c>
      <c r="I145" s="62">
        <f t="shared" si="144"/>
        <v>0</v>
      </c>
      <c r="J145" s="62">
        <f t="shared" si="144"/>
        <v>0</v>
      </c>
      <c r="K145" s="62">
        <f t="shared" si="120"/>
        <v>0</v>
      </c>
      <c r="L145" s="62">
        <f>+L146</f>
        <v>192137774875</v>
      </c>
      <c r="M145" s="42">
        <f t="shared" si="135"/>
        <v>2.4346011601356122E-2</v>
      </c>
      <c r="N145" s="62">
        <f t="shared" si="145"/>
        <v>0</v>
      </c>
      <c r="O145" s="62">
        <f t="shared" si="145"/>
        <v>121374341606</v>
      </c>
      <c r="P145" s="62">
        <f t="shared" si="145"/>
        <v>70763433269</v>
      </c>
      <c r="Q145" s="62">
        <f t="shared" si="145"/>
        <v>121374341606</v>
      </c>
      <c r="R145" s="62">
        <f t="shared" si="145"/>
        <v>70763433269</v>
      </c>
      <c r="S145" s="62">
        <f t="shared" si="145"/>
        <v>0</v>
      </c>
      <c r="T145" s="62">
        <f t="shared" si="145"/>
        <v>0</v>
      </c>
      <c r="U145" s="62">
        <f t="shared" si="145"/>
        <v>121374341606</v>
      </c>
      <c r="V145" s="62">
        <f t="shared" si="145"/>
        <v>0</v>
      </c>
      <c r="W145" s="62">
        <f t="shared" si="145"/>
        <v>0</v>
      </c>
      <c r="X145" s="65">
        <f t="shared" si="115"/>
        <v>0.63170473211196021</v>
      </c>
      <c r="Y145" s="65">
        <f t="shared" si="141"/>
        <v>0</v>
      </c>
      <c r="Z145" s="65">
        <f t="shared" si="110"/>
        <v>0</v>
      </c>
      <c r="AA145" s="65">
        <f t="shared" si="124"/>
        <v>0</v>
      </c>
      <c r="AB145" s="65" t="s">
        <v>40</v>
      </c>
    </row>
    <row r="146" spans="1:28" ht="30" customHeight="1" x14ac:dyDescent="0.25">
      <c r="A146" s="43" t="s">
        <v>289</v>
      </c>
      <c r="B146" s="44" t="s">
        <v>37</v>
      </c>
      <c r="C146" s="44">
        <v>10</v>
      </c>
      <c r="D146" s="44" t="s">
        <v>38</v>
      </c>
      <c r="E146" s="45" t="s">
        <v>258</v>
      </c>
      <c r="F146" s="46">
        <v>192137774875</v>
      </c>
      <c r="G146" s="46">
        <v>0</v>
      </c>
      <c r="H146" s="46">
        <v>0</v>
      </c>
      <c r="I146" s="46">
        <v>0</v>
      </c>
      <c r="J146" s="46">
        <v>0</v>
      </c>
      <c r="K146" s="46">
        <f t="shared" si="120"/>
        <v>0</v>
      </c>
      <c r="L146" s="46">
        <f>+F146+K146</f>
        <v>192137774875</v>
      </c>
      <c r="M146" s="51">
        <f t="shared" si="135"/>
        <v>2.4346011601356122E-2</v>
      </c>
      <c r="N146" s="46">
        <v>0</v>
      </c>
      <c r="O146" s="46">
        <v>121374341606</v>
      </c>
      <c r="P146" s="46">
        <f>L146-O146</f>
        <v>70763433269</v>
      </c>
      <c r="Q146" s="46">
        <v>121374341606</v>
      </c>
      <c r="R146" s="46">
        <f>+L146-Q146</f>
        <v>70763433269</v>
      </c>
      <c r="S146" s="46">
        <f>O146-Q146</f>
        <v>0</v>
      </c>
      <c r="T146" s="46">
        <v>0</v>
      </c>
      <c r="U146" s="46">
        <f>+Q146-T146</f>
        <v>121374341606</v>
      </c>
      <c r="V146" s="46">
        <v>0</v>
      </c>
      <c r="W146" s="48">
        <f>+T146-V146</f>
        <v>0</v>
      </c>
      <c r="X146" s="54">
        <f t="shared" si="115"/>
        <v>0.63170473211196021</v>
      </c>
      <c r="Y146" s="54">
        <f t="shared" si="141"/>
        <v>0</v>
      </c>
      <c r="Z146" s="54">
        <f t="shared" si="110"/>
        <v>0</v>
      </c>
      <c r="AA146" s="54">
        <f t="shared" si="124"/>
        <v>0</v>
      </c>
      <c r="AB146" s="54" t="s">
        <v>40</v>
      </c>
    </row>
    <row r="147" spans="1:28" ht="87" customHeight="1" x14ac:dyDescent="0.25">
      <c r="A147" s="39" t="s">
        <v>290</v>
      </c>
      <c r="B147" s="34" t="s">
        <v>37</v>
      </c>
      <c r="C147" s="34">
        <v>10</v>
      </c>
      <c r="D147" s="34" t="s">
        <v>38</v>
      </c>
      <c r="E147" s="40" t="s">
        <v>291</v>
      </c>
      <c r="F147" s="62">
        <f t="shared" ref="F147:J149" si="146">+F148</f>
        <v>207433599602</v>
      </c>
      <c r="G147" s="62">
        <f t="shared" si="146"/>
        <v>0</v>
      </c>
      <c r="H147" s="62">
        <f t="shared" si="146"/>
        <v>0</v>
      </c>
      <c r="I147" s="62">
        <f t="shared" si="146"/>
        <v>0</v>
      </c>
      <c r="J147" s="62">
        <f t="shared" si="146"/>
        <v>0</v>
      </c>
      <c r="K147" s="62">
        <f t="shared" si="120"/>
        <v>0</v>
      </c>
      <c r="L147" s="62">
        <f>+L148</f>
        <v>207433599602</v>
      </c>
      <c r="M147" s="42">
        <f t="shared" si="135"/>
        <v>2.6284164192631423E-2</v>
      </c>
      <c r="N147" s="62">
        <f t="shared" ref="N147:W149" si="147">+N148</f>
        <v>0</v>
      </c>
      <c r="O147" s="62">
        <f t="shared" si="147"/>
        <v>129511913718</v>
      </c>
      <c r="P147" s="62">
        <f t="shared" si="147"/>
        <v>77921685884</v>
      </c>
      <c r="Q147" s="62">
        <f t="shared" si="147"/>
        <v>129511913718</v>
      </c>
      <c r="R147" s="62">
        <f t="shared" si="147"/>
        <v>77921685884</v>
      </c>
      <c r="S147" s="62">
        <f t="shared" si="147"/>
        <v>0</v>
      </c>
      <c r="T147" s="62">
        <f t="shared" si="147"/>
        <v>0</v>
      </c>
      <c r="U147" s="62">
        <f t="shared" si="147"/>
        <v>129511913718</v>
      </c>
      <c r="V147" s="62">
        <f t="shared" si="147"/>
        <v>0</v>
      </c>
      <c r="W147" s="62">
        <f t="shared" si="147"/>
        <v>0</v>
      </c>
      <c r="X147" s="65">
        <f t="shared" si="115"/>
        <v>0.62435359539868529</v>
      </c>
      <c r="Y147" s="65">
        <f t="shared" si="141"/>
        <v>0</v>
      </c>
      <c r="Z147" s="65">
        <f t="shared" si="110"/>
        <v>0</v>
      </c>
      <c r="AA147" s="65">
        <f t="shared" si="124"/>
        <v>0</v>
      </c>
      <c r="AB147" s="65" t="s">
        <v>40</v>
      </c>
    </row>
    <row r="148" spans="1:28" ht="85.5" customHeight="1" x14ac:dyDescent="0.25">
      <c r="A148" s="39" t="s">
        <v>292</v>
      </c>
      <c r="B148" s="34" t="s">
        <v>37</v>
      </c>
      <c r="C148" s="34">
        <v>10</v>
      </c>
      <c r="D148" s="34" t="s">
        <v>38</v>
      </c>
      <c r="E148" s="95" t="s">
        <v>291</v>
      </c>
      <c r="F148" s="62">
        <f t="shared" si="146"/>
        <v>207433599602</v>
      </c>
      <c r="G148" s="62">
        <f t="shared" si="146"/>
        <v>0</v>
      </c>
      <c r="H148" s="62">
        <f t="shared" si="146"/>
        <v>0</v>
      </c>
      <c r="I148" s="62">
        <f t="shared" si="146"/>
        <v>0</v>
      </c>
      <c r="J148" s="62">
        <f t="shared" si="146"/>
        <v>0</v>
      </c>
      <c r="K148" s="62">
        <f t="shared" si="120"/>
        <v>0</v>
      </c>
      <c r="L148" s="62">
        <f>+L149</f>
        <v>207433599602</v>
      </c>
      <c r="M148" s="42">
        <f t="shared" si="135"/>
        <v>2.6284164192631423E-2</v>
      </c>
      <c r="N148" s="62">
        <f t="shared" si="147"/>
        <v>0</v>
      </c>
      <c r="O148" s="62">
        <f t="shared" si="147"/>
        <v>129511913718</v>
      </c>
      <c r="P148" s="62">
        <f t="shared" si="147"/>
        <v>77921685884</v>
      </c>
      <c r="Q148" s="62">
        <f t="shared" si="147"/>
        <v>129511913718</v>
      </c>
      <c r="R148" s="62">
        <f t="shared" si="147"/>
        <v>77921685884</v>
      </c>
      <c r="S148" s="62">
        <f t="shared" si="147"/>
        <v>0</v>
      </c>
      <c r="T148" s="62">
        <f t="shared" si="147"/>
        <v>0</v>
      </c>
      <c r="U148" s="62">
        <f t="shared" si="147"/>
        <v>129511913718</v>
      </c>
      <c r="V148" s="62">
        <f t="shared" si="147"/>
        <v>0</v>
      </c>
      <c r="W148" s="62">
        <f t="shared" si="147"/>
        <v>0</v>
      </c>
      <c r="X148" s="65">
        <f t="shared" si="115"/>
        <v>0.62435359539868529</v>
      </c>
      <c r="Y148" s="65">
        <f t="shared" si="141"/>
        <v>0</v>
      </c>
      <c r="Z148" s="65">
        <f t="shared" si="110"/>
        <v>0</v>
      </c>
      <c r="AA148" s="65">
        <f t="shared" si="124"/>
        <v>0</v>
      </c>
      <c r="AB148" s="65" t="s">
        <v>40</v>
      </c>
    </row>
    <row r="149" spans="1:28" ht="31.5" customHeight="1" x14ac:dyDescent="0.25">
      <c r="A149" s="39" t="s">
        <v>293</v>
      </c>
      <c r="B149" s="34" t="s">
        <v>37</v>
      </c>
      <c r="C149" s="34">
        <v>10</v>
      </c>
      <c r="D149" s="34" t="s">
        <v>38</v>
      </c>
      <c r="E149" s="40" t="s">
        <v>268</v>
      </c>
      <c r="F149" s="62">
        <f t="shared" si="146"/>
        <v>207433599602</v>
      </c>
      <c r="G149" s="62">
        <f t="shared" si="146"/>
        <v>0</v>
      </c>
      <c r="H149" s="62">
        <f t="shared" si="146"/>
        <v>0</v>
      </c>
      <c r="I149" s="62">
        <f t="shared" si="146"/>
        <v>0</v>
      </c>
      <c r="J149" s="62">
        <f t="shared" si="146"/>
        <v>0</v>
      </c>
      <c r="K149" s="62">
        <f t="shared" si="120"/>
        <v>0</v>
      </c>
      <c r="L149" s="62">
        <f>+L150</f>
        <v>207433599602</v>
      </c>
      <c r="M149" s="42">
        <f t="shared" si="135"/>
        <v>2.6284164192631423E-2</v>
      </c>
      <c r="N149" s="62">
        <f t="shared" si="147"/>
        <v>0</v>
      </c>
      <c r="O149" s="62">
        <f t="shared" si="147"/>
        <v>129511913718</v>
      </c>
      <c r="P149" s="62">
        <f t="shared" si="147"/>
        <v>77921685884</v>
      </c>
      <c r="Q149" s="62">
        <f t="shared" si="147"/>
        <v>129511913718</v>
      </c>
      <c r="R149" s="62">
        <f t="shared" si="147"/>
        <v>77921685884</v>
      </c>
      <c r="S149" s="62">
        <f t="shared" si="147"/>
        <v>0</v>
      </c>
      <c r="T149" s="62">
        <f t="shared" si="147"/>
        <v>0</v>
      </c>
      <c r="U149" s="62">
        <f t="shared" si="147"/>
        <v>129511913718</v>
      </c>
      <c r="V149" s="62">
        <f t="shared" si="147"/>
        <v>0</v>
      </c>
      <c r="W149" s="62">
        <f t="shared" si="147"/>
        <v>0</v>
      </c>
      <c r="X149" s="65">
        <f t="shared" si="115"/>
        <v>0.62435359539868529</v>
      </c>
      <c r="Y149" s="65">
        <f t="shared" si="141"/>
        <v>0</v>
      </c>
      <c r="Z149" s="65">
        <f t="shared" si="110"/>
        <v>0</v>
      </c>
      <c r="AA149" s="65">
        <f t="shared" si="124"/>
        <v>0</v>
      </c>
      <c r="AB149" s="65" t="s">
        <v>40</v>
      </c>
    </row>
    <row r="150" spans="1:28" ht="30" customHeight="1" x14ac:dyDescent="0.25">
      <c r="A150" s="43" t="s">
        <v>294</v>
      </c>
      <c r="B150" s="44" t="s">
        <v>37</v>
      </c>
      <c r="C150" s="44">
        <v>10</v>
      </c>
      <c r="D150" s="44" t="s">
        <v>38</v>
      </c>
      <c r="E150" s="45" t="s">
        <v>258</v>
      </c>
      <c r="F150" s="46">
        <v>207433599602</v>
      </c>
      <c r="G150" s="46">
        <v>0</v>
      </c>
      <c r="H150" s="46">
        <v>0</v>
      </c>
      <c r="I150" s="46">
        <v>0</v>
      </c>
      <c r="J150" s="46">
        <v>0</v>
      </c>
      <c r="K150" s="46">
        <f t="shared" si="120"/>
        <v>0</v>
      </c>
      <c r="L150" s="46">
        <f>+F150+K150</f>
        <v>207433599602</v>
      </c>
      <c r="M150" s="51">
        <f t="shared" si="135"/>
        <v>2.6284164192631423E-2</v>
      </c>
      <c r="N150" s="46">
        <v>0</v>
      </c>
      <c r="O150" s="46">
        <v>129511913718</v>
      </c>
      <c r="P150" s="46">
        <f>L150-O150</f>
        <v>77921685884</v>
      </c>
      <c r="Q150" s="46">
        <v>129511913718</v>
      </c>
      <c r="R150" s="46">
        <f>+L150-Q150</f>
        <v>77921685884</v>
      </c>
      <c r="S150" s="46">
        <f>O150-Q150</f>
        <v>0</v>
      </c>
      <c r="T150" s="46">
        <v>0</v>
      </c>
      <c r="U150" s="46">
        <f>+Q150-T150</f>
        <v>129511913718</v>
      </c>
      <c r="V150" s="46">
        <v>0</v>
      </c>
      <c r="W150" s="48">
        <f>+T150-V150</f>
        <v>0</v>
      </c>
      <c r="X150" s="54">
        <f t="shared" si="115"/>
        <v>0.62435359539868529</v>
      </c>
      <c r="Y150" s="54">
        <f t="shared" si="141"/>
        <v>0</v>
      </c>
      <c r="Z150" s="54">
        <f t="shared" si="110"/>
        <v>0</v>
      </c>
      <c r="AA150" s="54">
        <f t="shared" si="124"/>
        <v>0</v>
      </c>
      <c r="AB150" s="54" t="s">
        <v>40</v>
      </c>
    </row>
    <row r="151" spans="1:28" ht="65.25" customHeight="1" x14ac:dyDescent="0.25">
      <c r="A151" s="39" t="s">
        <v>295</v>
      </c>
      <c r="B151" s="34" t="s">
        <v>37</v>
      </c>
      <c r="C151" s="34">
        <v>10</v>
      </c>
      <c r="D151" s="34" t="s">
        <v>38</v>
      </c>
      <c r="E151" s="40" t="s">
        <v>296</v>
      </c>
      <c r="F151" s="62">
        <f t="shared" ref="F151:J153" si="148">+F152</f>
        <v>231731619930</v>
      </c>
      <c r="G151" s="62">
        <f t="shared" si="148"/>
        <v>0</v>
      </c>
      <c r="H151" s="62">
        <f t="shared" si="148"/>
        <v>0</v>
      </c>
      <c r="I151" s="62">
        <f t="shared" si="148"/>
        <v>0</v>
      </c>
      <c r="J151" s="62">
        <f t="shared" si="148"/>
        <v>0</v>
      </c>
      <c r="K151" s="62">
        <f t="shared" si="120"/>
        <v>0</v>
      </c>
      <c r="L151" s="62">
        <f>+L152</f>
        <v>231731619930</v>
      </c>
      <c r="M151" s="42">
        <f t="shared" si="135"/>
        <v>2.9362995958952899E-2</v>
      </c>
      <c r="N151" s="62">
        <f t="shared" ref="N151:W153" si="149">+N152</f>
        <v>0</v>
      </c>
      <c r="O151" s="62">
        <f t="shared" si="149"/>
        <v>142803800035</v>
      </c>
      <c r="P151" s="62">
        <f t="shared" si="149"/>
        <v>88927819895</v>
      </c>
      <c r="Q151" s="62">
        <f t="shared" si="149"/>
        <v>142803800035</v>
      </c>
      <c r="R151" s="62">
        <f t="shared" si="149"/>
        <v>88927819895</v>
      </c>
      <c r="S151" s="62">
        <f t="shared" si="149"/>
        <v>0</v>
      </c>
      <c r="T151" s="62">
        <f t="shared" si="149"/>
        <v>0</v>
      </c>
      <c r="U151" s="62">
        <f t="shared" si="149"/>
        <v>142803800035</v>
      </c>
      <c r="V151" s="62">
        <f t="shared" si="149"/>
        <v>0</v>
      </c>
      <c r="W151" s="62">
        <f t="shared" si="149"/>
        <v>0</v>
      </c>
      <c r="X151" s="65">
        <f t="shared" si="115"/>
        <v>0.61624650135418402</v>
      </c>
      <c r="Y151" s="65">
        <f t="shared" si="141"/>
        <v>0</v>
      </c>
      <c r="Z151" s="65">
        <f t="shared" si="110"/>
        <v>0</v>
      </c>
      <c r="AA151" s="65">
        <f t="shared" si="124"/>
        <v>0</v>
      </c>
      <c r="AB151" s="65" t="s">
        <v>40</v>
      </c>
    </row>
    <row r="152" spans="1:28" ht="63.75" customHeight="1" x14ac:dyDescent="0.25">
      <c r="A152" s="39" t="s">
        <v>297</v>
      </c>
      <c r="B152" s="34" t="s">
        <v>37</v>
      </c>
      <c r="C152" s="34">
        <v>10</v>
      </c>
      <c r="D152" s="34" t="s">
        <v>38</v>
      </c>
      <c r="E152" s="95" t="s">
        <v>296</v>
      </c>
      <c r="F152" s="62">
        <f t="shared" si="148"/>
        <v>231731619930</v>
      </c>
      <c r="G152" s="62">
        <f t="shared" si="148"/>
        <v>0</v>
      </c>
      <c r="H152" s="62">
        <f t="shared" si="148"/>
        <v>0</v>
      </c>
      <c r="I152" s="62">
        <f t="shared" si="148"/>
        <v>0</v>
      </c>
      <c r="J152" s="62">
        <f t="shared" si="148"/>
        <v>0</v>
      </c>
      <c r="K152" s="62">
        <f t="shared" si="120"/>
        <v>0</v>
      </c>
      <c r="L152" s="62">
        <f>+L153</f>
        <v>231731619930</v>
      </c>
      <c r="M152" s="42">
        <f t="shared" si="135"/>
        <v>2.9362995958952899E-2</v>
      </c>
      <c r="N152" s="62">
        <f t="shared" si="149"/>
        <v>0</v>
      </c>
      <c r="O152" s="62">
        <f t="shared" si="149"/>
        <v>142803800035</v>
      </c>
      <c r="P152" s="62">
        <f t="shared" si="149"/>
        <v>88927819895</v>
      </c>
      <c r="Q152" s="62">
        <f t="shared" si="149"/>
        <v>142803800035</v>
      </c>
      <c r="R152" s="62">
        <f t="shared" si="149"/>
        <v>88927819895</v>
      </c>
      <c r="S152" s="62">
        <f t="shared" si="149"/>
        <v>0</v>
      </c>
      <c r="T152" s="62">
        <f t="shared" si="149"/>
        <v>0</v>
      </c>
      <c r="U152" s="62">
        <f t="shared" si="149"/>
        <v>142803800035</v>
      </c>
      <c r="V152" s="62">
        <f t="shared" si="149"/>
        <v>0</v>
      </c>
      <c r="W152" s="62">
        <f t="shared" si="149"/>
        <v>0</v>
      </c>
      <c r="X152" s="65">
        <f t="shared" si="115"/>
        <v>0.61624650135418402</v>
      </c>
      <c r="Y152" s="65">
        <f t="shared" si="141"/>
        <v>0</v>
      </c>
      <c r="Z152" s="65">
        <f t="shared" si="110"/>
        <v>0</v>
      </c>
      <c r="AA152" s="65">
        <f t="shared" si="124"/>
        <v>0</v>
      </c>
      <c r="AB152" s="65" t="s">
        <v>40</v>
      </c>
    </row>
    <row r="153" spans="1:28" ht="38.25" customHeight="1" x14ac:dyDescent="0.25">
      <c r="A153" s="39" t="s">
        <v>298</v>
      </c>
      <c r="B153" s="34" t="s">
        <v>37</v>
      </c>
      <c r="C153" s="34">
        <v>10</v>
      </c>
      <c r="D153" s="34" t="s">
        <v>38</v>
      </c>
      <c r="E153" s="40" t="s">
        <v>268</v>
      </c>
      <c r="F153" s="62">
        <f t="shared" si="148"/>
        <v>231731619930</v>
      </c>
      <c r="G153" s="62">
        <f t="shared" si="148"/>
        <v>0</v>
      </c>
      <c r="H153" s="62">
        <f t="shared" si="148"/>
        <v>0</v>
      </c>
      <c r="I153" s="62">
        <f t="shared" si="148"/>
        <v>0</v>
      </c>
      <c r="J153" s="62">
        <f t="shared" si="148"/>
        <v>0</v>
      </c>
      <c r="K153" s="62">
        <f t="shared" si="120"/>
        <v>0</v>
      </c>
      <c r="L153" s="62">
        <f>+L154</f>
        <v>231731619930</v>
      </c>
      <c r="M153" s="42">
        <f t="shared" si="135"/>
        <v>2.9362995958952899E-2</v>
      </c>
      <c r="N153" s="62">
        <f t="shared" si="149"/>
        <v>0</v>
      </c>
      <c r="O153" s="62">
        <f t="shared" si="149"/>
        <v>142803800035</v>
      </c>
      <c r="P153" s="62">
        <f t="shared" si="149"/>
        <v>88927819895</v>
      </c>
      <c r="Q153" s="62">
        <f t="shared" si="149"/>
        <v>142803800035</v>
      </c>
      <c r="R153" s="62">
        <f t="shared" si="149"/>
        <v>88927819895</v>
      </c>
      <c r="S153" s="62">
        <f t="shared" si="149"/>
        <v>0</v>
      </c>
      <c r="T153" s="62">
        <f t="shared" si="149"/>
        <v>0</v>
      </c>
      <c r="U153" s="62">
        <f t="shared" si="149"/>
        <v>142803800035</v>
      </c>
      <c r="V153" s="62">
        <f t="shared" si="149"/>
        <v>0</v>
      </c>
      <c r="W153" s="62">
        <f t="shared" si="149"/>
        <v>0</v>
      </c>
      <c r="X153" s="65">
        <f t="shared" si="115"/>
        <v>0.61624650135418402</v>
      </c>
      <c r="Y153" s="65">
        <f t="shared" si="141"/>
        <v>0</v>
      </c>
      <c r="Z153" s="65">
        <f t="shared" si="110"/>
        <v>0</v>
      </c>
      <c r="AA153" s="65">
        <f t="shared" si="124"/>
        <v>0</v>
      </c>
      <c r="AB153" s="65" t="s">
        <v>40</v>
      </c>
    </row>
    <row r="154" spans="1:28" ht="30" customHeight="1" x14ac:dyDescent="0.25">
      <c r="A154" s="43" t="s">
        <v>299</v>
      </c>
      <c r="B154" s="44" t="s">
        <v>37</v>
      </c>
      <c r="C154" s="44">
        <v>10</v>
      </c>
      <c r="D154" s="44" t="s">
        <v>38</v>
      </c>
      <c r="E154" s="45" t="s">
        <v>258</v>
      </c>
      <c r="F154" s="46">
        <v>231731619930</v>
      </c>
      <c r="G154" s="46">
        <v>0</v>
      </c>
      <c r="H154" s="46">
        <v>0</v>
      </c>
      <c r="I154" s="46">
        <v>0</v>
      </c>
      <c r="J154" s="46">
        <v>0</v>
      </c>
      <c r="K154" s="46">
        <f t="shared" si="120"/>
        <v>0</v>
      </c>
      <c r="L154" s="46">
        <f>+F154+K154</f>
        <v>231731619930</v>
      </c>
      <c r="M154" s="51">
        <f t="shared" si="135"/>
        <v>2.9362995958952899E-2</v>
      </c>
      <c r="N154" s="46">
        <v>0</v>
      </c>
      <c r="O154" s="46">
        <v>142803800035</v>
      </c>
      <c r="P154" s="46">
        <f>L154-O154</f>
        <v>88927819895</v>
      </c>
      <c r="Q154" s="46">
        <v>142803800035</v>
      </c>
      <c r="R154" s="46">
        <f>+L154-Q154</f>
        <v>88927819895</v>
      </c>
      <c r="S154" s="46">
        <f>O154-Q154</f>
        <v>0</v>
      </c>
      <c r="T154" s="46">
        <v>0</v>
      </c>
      <c r="U154" s="46">
        <f>+Q154-T154</f>
        <v>142803800035</v>
      </c>
      <c r="V154" s="46">
        <v>0</v>
      </c>
      <c r="W154" s="48">
        <f>+T154-V154</f>
        <v>0</v>
      </c>
      <c r="X154" s="54">
        <f t="shared" si="115"/>
        <v>0.61624650135418402</v>
      </c>
      <c r="Y154" s="54">
        <f t="shared" si="141"/>
        <v>0</v>
      </c>
      <c r="Z154" s="54">
        <f t="shared" si="110"/>
        <v>0</v>
      </c>
      <c r="AA154" s="54">
        <f t="shared" si="124"/>
        <v>0</v>
      </c>
      <c r="AB154" s="54" t="s">
        <v>40</v>
      </c>
    </row>
    <row r="155" spans="1:28" ht="49.5" customHeight="1" x14ac:dyDescent="0.25">
      <c r="A155" s="96" t="s">
        <v>300</v>
      </c>
      <c r="B155" s="34" t="s">
        <v>37</v>
      </c>
      <c r="C155" s="34">
        <v>10</v>
      </c>
      <c r="D155" s="34" t="s">
        <v>38</v>
      </c>
      <c r="E155" s="40" t="s">
        <v>301</v>
      </c>
      <c r="F155" s="62">
        <f t="shared" ref="F155:J156" si="150">+F156</f>
        <v>12761000000</v>
      </c>
      <c r="G155" s="62">
        <f t="shared" si="150"/>
        <v>0</v>
      </c>
      <c r="H155" s="62">
        <f t="shared" si="150"/>
        <v>0</v>
      </c>
      <c r="I155" s="62">
        <f t="shared" si="150"/>
        <v>0</v>
      </c>
      <c r="J155" s="62">
        <f t="shared" si="150"/>
        <v>0</v>
      </c>
      <c r="K155" s="62">
        <f t="shared" si="120"/>
        <v>0</v>
      </c>
      <c r="L155" s="62">
        <f>+L156</f>
        <v>12761000000</v>
      </c>
      <c r="M155" s="42">
        <f t="shared" si="135"/>
        <v>1.6169618610761246E-3</v>
      </c>
      <c r="N155" s="62">
        <f t="shared" ref="N155:W156" si="151">+N156</f>
        <v>0</v>
      </c>
      <c r="O155" s="62">
        <f t="shared" si="151"/>
        <v>6534220429</v>
      </c>
      <c r="P155" s="62">
        <f t="shared" si="151"/>
        <v>6226779571</v>
      </c>
      <c r="Q155" s="62">
        <f t="shared" si="151"/>
        <v>4651912445</v>
      </c>
      <c r="R155" s="62">
        <f t="shared" si="151"/>
        <v>8109087555</v>
      </c>
      <c r="S155" s="62">
        <f t="shared" si="151"/>
        <v>1882307984</v>
      </c>
      <c r="T155" s="62">
        <f t="shared" si="151"/>
        <v>116100</v>
      </c>
      <c r="U155" s="62">
        <f t="shared" si="151"/>
        <v>4651796345</v>
      </c>
      <c r="V155" s="62">
        <f t="shared" si="151"/>
        <v>0</v>
      </c>
      <c r="W155" s="62">
        <f t="shared" si="151"/>
        <v>116100</v>
      </c>
      <c r="X155" s="38">
        <f t="shared" si="115"/>
        <v>0.36454137175769924</v>
      </c>
      <c r="Y155" s="97">
        <f t="shared" si="141"/>
        <v>9.0980330695086589E-6</v>
      </c>
      <c r="Z155" s="38">
        <f t="shared" si="110"/>
        <v>0</v>
      </c>
      <c r="AA155" s="38">
        <f t="shared" si="124"/>
        <v>2.4957477461723809E-5</v>
      </c>
      <c r="AB155" s="38">
        <f t="shared" ref="AB155:AB158" si="152">+V155/T155</f>
        <v>0</v>
      </c>
    </row>
    <row r="156" spans="1:28" ht="49.5" customHeight="1" x14ac:dyDescent="0.25">
      <c r="A156" s="39" t="s">
        <v>302</v>
      </c>
      <c r="B156" s="34" t="s">
        <v>37</v>
      </c>
      <c r="C156" s="34">
        <v>10</v>
      </c>
      <c r="D156" s="34" t="s">
        <v>38</v>
      </c>
      <c r="E156" s="40" t="s">
        <v>301</v>
      </c>
      <c r="F156" s="62">
        <f t="shared" si="150"/>
        <v>12761000000</v>
      </c>
      <c r="G156" s="62">
        <f t="shared" si="150"/>
        <v>0</v>
      </c>
      <c r="H156" s="62">
        <f t="shared" si="150"/>
        <v>0</v>
      </c>
      <c r="I156" s="62">
        <f t="shared" si="150"/>
        <v>0</v>
      </c>
      <c r="J156" s="62">
        <f t="shared" si="150"/>
        <v>0</v>
      </c>
      <c r="K156" s="62">
        <f t="shared" si="120"/>
        <v>0</v>
      </c>
      <c r="L156" s="62">
        <f>+L157</f>
        <v>12761000000</v>
      </c>
      <c r="M156" s="42">
        <f t="shared" si="135"/>
        <v>1.6169618610761246E-3</v>
      </c>
      <c r="N156" s="62">
        <f t="shared" si="151"/>
        <v>0</v>
      </c>
      <c r="O156" s="62">
        <f t="shared" si="151"/>
        <v>6534220429</v>
      </c>
      <c r="P156" s="62">
        <f t="shared" si="151"/>
        <v>6226779571</v>
      </c>
      <c r="Q156" s="62">
        <f t="shared" si="151"/>
        <v>4651912445</v>
      </c>
      <c r="R156" s="62">
        <f t="shared" si="151"/>
        <v>8109087555</v>
      </c>
      <c r="S156" s="62">
        <f t="shared" si="151"/>
        <v>1882307984</v>
      </c>
      <c r="T156" s="62">
        <f t="shared" si="151"/>
        <v>116100</v>
      </c>
      <c r="U156" s="62">
        <f t="shared" si="151"/>
        <v>4651796345</v>
      </c>
      <c r="V156" s="62">
        <f t="shared" si="151"/>
        <v>0</v>
      </c>
      <c r="W156" s="62">
        <f t="shared" si="151"/>
        <v>116100</v>
      </c>
      <c r="X156" s="38">
        <f t="shared" si="115"/>
        <v>0.36454137175769924</v>
      </c>
      <c r="Y156" s="97">
        <f t="shared" si="141"/>
        <v>9.0980330695086589E-6</v>
      </c>
      <c r="Z156" s="38">
        <f t="shared" si="110"/>
        <v>0</v>
      </c>
      <c r="AA156" s="38">
        <f t="shared" si="124"/>
        <v>2.4957477461723809E-5</v>
      </c>
      <c r="AB156" s="38">
        <f t="shared" si="152"/>
        <v>0</v>
      </c>
    </row>
    <row r="157" spans="1:28" ht="49.5" customHeight="1" x14ac:dyDescent="0.25">
      <c r="A157" s="39" t="s">
        <v>303</v>
      </c>
      <c r="B157" s="34" t="s">
        <v>37</v>
      </c>
      <c r="C157" s="34">
        <v>10</v>
      </c>
      <c r="D157" s="34" t="s">
        <v>38</v>
      </c>
      <c r="E157" s="40" t="s">
        <v>304</v>
      </c>
      <c r="F157" s="62">
        <f>SUM(F158:F158)</f>
        <v>12761000000</v>
      </c>
      <c r="G157" s="62">
        <f>SUM(G158:G158)</f>
        <v>0</v>
      </c>
      <c r="H157" s="62">
        <f>SUM(H158:H158)</f>
        <v>0</v>
      </c>
      <c r="I157" s="62">
        <f>SUM(I158:I158)</f>
        <v>0</v>
      </c>
      <c r="J157" s="62">
        <f>SUM(J158:J158)</f>
        <v>0</v>
      </c>
      <c r="K157" s="62">
        <f t="shared" si="120"/>
        <v>0</v>
      </c>
      <c r="L157" s="62">
        <f>SUM(L158:L158)</f>
        <v>12761000000</v>
      </c>
      <c r="M157" s="42">
        <f t="shared" si="135"/>
        <v>1.6169618610761246E-3</v>
      </c>
      <c r="N157" s="62">
        <f t="shared" ref="N157:W157" si="153">SUM(N158:N158)</f>
        <v>0</v>
      </c>
      <c r="O157" s="62">
        <f t="shared" si="153"/>
        <v>6534220429</v>
      </c>
      <c r="P157" s="62">
        <f t="shared" si="153"/>
        <v>6226779571</v>
      </c>
      <c r="Q157" s="62">
        <f t="shared" si="153"/>
        <v>4651912445</v>
      </c>
      <c r="R157" s="62">
        <f t="shared" si="153"/>
        <v>8109087555</v>
      </c>
      <c r="S157" s="62">
        <f t="shared" si="153"/>
        <v>1882307984</v>
      </c>
      <c r="T157" s="62">
        <f t="shared" si="153"/>
        <v>116100</v>
      </c>
      <c r="U157" s="62">
        <f t="shared" si="153"/>
        <v>4651796345</v>
      </c>
      <c r="V157" s="62">
        <f t="shared" si="153"/>
        <v>0</v>
      </c>
      <c r="W157" s="62">
        <f t="shared" si="153"/>
        <v>116100</v>
      </c>
      <c r="X157" s="38">
        <f t="shared" si="115"/>
        <v>0.36454137175769924</v>
      </c>
      <c r="Y157" s="97">
        <f t="shared" si="141"/>
        <v>9.0980330695086589E-6</v>
      </c>
      <c r="Z157" s="38">
        <f t="shared" si="110"/>
        <v>0</v>
      </c>
      <c r="AA157" s="38">
        <f t="shared" si="124"/>
        <v>2.4957477461723809E-5</v>
      </c>
      <c r="AB157" s="38">
        <f t="shared" si="152"/>
        <v>0</v>
      </c>
    </row>
    <row r="158" spans="1:28" ht="30" customHeight="1" x14ac:dyDescent="0.25">
      <c r="A158" s="43" t="s">
        <v>305</v>
      </c>
      <c r="B158" s="44" t="s">
        <v>37</v>
      </c>
      <c r="C158" s="44">
        <v>10</v>
      </c>
      <c r="D158" s="44" t="s">
        <v>38</v>
      </c>
      <c r="E158" s="45" t="s">
        <v>258</v>
      </c>
      <c r="F158" s="46">
        <v>12761000000</v>
      </c>
      <c r="G158" s="46">
        <v>0</v>
      </c>
      <c r="H158" s="46">
        <v>0</v>
      </c>
      <c r="I158" s="46">
        <v>0</v>
      </c>
      <c r="J158" s="46">
        <v>0</v>
      </c>
      <c r="K158" s="46">
        <f t="shared" si="120"/>
        <v>0</v>
      </c>
      <c r="L158" s="46">
        <f>+F158+K158</f>
        <v>12761000000</v>
      </c>
      <c r="M158" s="51">
        <f t="shared" si="135"/>
        <v>1.6169618610761246E-3</v>
      </c>
      <c r="N158" s="46">
        <v>0</v>
      </c>
      <c r="O158" s="56">
        <v>6534220429</v>
      </c>
      <c r="P158" s="46">
        <f>L158-O158</f>
        <v>6226779571</v>
      </c>
      <c r="Q158" s="46">
        <v>4651912445</v>
      </c>
      <c r="R158" s="46">
        <f>+L158-Q158</f>
        <v>8109087555</v>
      </c>
      <c r="S158" s="46">
        <f>O158-Q158</f>
        <v>1882307984</v>
      </c>
      <c r="T158" s="46">
        <v>116100</v>
      </c>
      <c r="U158" s="46">
        <f>+Q158-T158</f>
        <v>4651796345</v>
      </c>
      <c r="V158" s="46">
        <v>0</v>
      </c>
      <c r="W158" s="48">
        <f>+T158-V158</f>
        <v>116100</v>
      </c>
      <c r="X158" s="49">
        <f t="shared" si="115"/>
        <v>0.36454137175769924</v>
      </c>
      <c r="Y158" s="98">
        <f t="shared" si="141"/>
        <v>9.0980330695086589E-6</v>
      </c>
      <c r="Z158" s="49">
        <f t="shared" si="110"/>
        <v>0</v>
      </c>
      <c r="AA158" s="49">
        <f t="shared" si="124"/>
        <v>2.4957477461723809E-5</v>
      </c>
      <c r="AB158" s="49">
        <f t="shared" si="152"/>
        <v>0</v>
      </c>
    </row>
    <row r="159" spans="1:28" ht="69.75" customHeight="1" x14ac:dyDescent="0.25">
      <c r="A159" s="39" t="s">
        <v>306</v>
      </c>
      <c r="B159" s="34" t="s">
        <v>37</v>
      </c>
      <c r="C159" s="34">
        <v>10</v>
      </c>
      <c r="D159" s="34" t="s">
        <v>38</v>
      </c>
      <c r="E159" s="40" t="s">
        <v>307</v>
      </c>
      <c r="F159" s="62">
        <f t="shared" ref="F159:J161" si="154">+F160</f>
        <v>246157631169</v>
      </c>
      <c r="G159" s="62">
        <f t="shared" si="154"/>
        <v>0</v>
      </c>
      <c r="H159" s="62">
        <f t="shared" si="154"/>
        <v>0</v>
      </c>
      <c r="I159" s="62">
        <f t="shared" si="154"/>
        <v>0</v>
      </c>
      <c r="J159" s="62">
        <f t="shared" si="154"/>
        <v>0</v>
      </c>
      <c r="K159" s="62">
        <f t="shared" si="120"/>
        <v>0</v>
      </c>
      <c r="L159" s="62">
        <f>+L160</f>
        <v>246157631169</v>
      </c>
      <c r="M159" s="42">
        <f t="shared" si="135"/>
        <v>3.1190933423173459E-2</v>
      </c>
      <c r="N159" s="62">
        <f t="shared" ref="N159:W161" si="155">+N160</f>
        <v>0</v>
      </c>
      <c r="O159" s="62">
        <f t="shared" si="155"/>
        <v>181243825733</v>
      </c>
      <c r="P159" s="62">
        <f t="shared" si="155"/>
        <v>64913805436</v>
      </c>
      <c r="Q159" s="62">
        <f t="shared" si="155"/>
        <v>181243825733</v>
      </c>
      <c r="R159" s="62">
        <f t="shared" si="155"/>
        <v>64913805436</v>
      </c>
      <c r="S159" s="62">
        <f t="shared" si="155"/>
        <v>0</v>
      </c>
      <c r="T159" s="62">
        <f t="shared" si="155"/>
        <v>0</v>
      </c>
      <c r="U159" s="62">
        <f t="shared" si="155"/>
        <v>181243825733</v>
      </c>
      <c r="V159" s="62">
        <f t="shared" si="155"/>
        <v>0</v>
      </c>
      <c r="W159" s="62">
        <f t="shared" si="155"/>
        <v>0</v>
      </c>
      <c r="X159" s="65">
        <f t="shared" si="115"/>
        <v>0.73629172035932822</v>
      </c>
      <c r="Y159" s="65">
        <f t="shared" si="141"/>
        <v>0</v>
      </c>
      <c r="Z159" s="65">
        <f t="shared" si="110"/>
        <v>0</v>
      </c>
      <c r="AA159" s="65">
        <f t="shared" si="124"/>
        <v>0</v>
      </c>
      <c r="AB159" s="65" t="s">
        <v>40</v>
      </c>
    </row>
    <row r="160" spans="1:28" ht="70.5" customHeight="1" x14ac:dyDescent="0.25">
      <c r="A160" s="39" t="s">
        <v>308</v>
      </c>
      <c r="B160" s="34" t="s">
        <v>37</v>
      </c>
      <c r="C160" s="34">
        <v>10</v>
      </c>
      <c r="D160" s="34" t="s">
        <v>38</v>
      </c>
      <c r="E160" s="95" t="s">
        <v>307</v>
      </c>
      <c r="F160" s="62">
        <f t="shared" si="154"/>
        <v>246157631169</v>
      </c>
      <c r="G160" s="62">
        <f t="shared" si="154"/>
        <v>0</v>
      </c>
      <c r="H160" s="62">
        <f t="shared" si="154"/>
        <v>0</v>
      </c>
      <c r="I160" s="62">
        <f t="shared" si="154"/>
        <v>0</v>
      </c>
      <c r="J160" s="62">
        <f t="shared" si="154"/>
        <v>0</v>
      </c>
      <c r="K160" s="62">
        <f t="shared" si="120"/>
        <v>0</v>
      </c>
      <c r="L160" s="62">
        <f>+L161</f>
        <v>246157631169</v>
      </c>
      <c r="M160" s="42">
        <f t="shared" si="135"/>
        <v>3.1190933423173459E-2</v>
      </c>
      <c r="N160" s="62">
        <f t="shared" si="155"/>
        <v>0</v>
      </c>
      <c r="O160" s="62">
        <f t="shared" si="155"/>
        <v>181243825733</v>
      </c>
      <c r="P160" s="62">
        <f t="shared" si="155"/>
        <v>64913805436</v>
      </c>
      <c r="Q160" s="62">
        <f t="shared" si="155"/>
        <v>181243825733</v>
      </c>
      <c r="R160" s="62">
        <f t="shared" si="155"/>
        <v>64913805436</v>
      </c>
      <c r="S160" s="62">
        <f t="shared" si="155"/>
        <v>0</v>
      </c>
      <c r="T160" s="62">
        <f t="shared" si="155"/>
        <v>0</v>
      </c>
      <c r="U160" s="62">
        <f t="shared" si="155"/>
        <v>181243825733</v>
      </c>
      <c r="V160" s="62">
        <f t="shared" si="155"/>
        <v>0</v>
      </c>
      <c r="W160" s="62">
        <f t="shared" si="155"/>
        <v>0</v>
      </c>
      <c r="X160" s="65">
        <f t="shared" si="115"/>
        <v>0.73629172035932822</v>
      </c>
      <c r="Y160" s="65">
        <f t="shared" si="141"/>
        <v>0</v>
      </c>
      <c r="Z160" s="65">
        <f t="shared" ref="Z160:Z223" si="156">+V160/L160</f>
        <v>0</v>
      </c>
      <c r="AA160" s="65">
        <f t="shared" si="124"/>
        <v>0</v>
      </c>
      <c r="AB160" s="65" t="s">
        <v>40</v>
      </c>
    </row>
    <row r="161" spans="1:28" ht="29.25" customHeight="1" x14ac:dyDescent="0.25">
      <c r="A161" s="39" t="s">
        <v>309</v>
      </c>
      <c r="B161" s="34" t="s">
        <v>37</v>
      </c>
      <c r="C161" s="34">
        <v>10</v>
      </c>
      <c r="D161" s="34" t="s">
        <v>38</v>
      </c>
      <c r="E161" s="40" t="s">
        <v>268</v>
      </c>
      <c r="F161" s="62">
        <f t="shared" si="154"/>
        <v>246157631169</v>
      </c>
      <c r="G161" s="62">
        <f t="shared" si="154"/>
        <v>0</v>
      </c>
      <c r="H161" s="62">
        <f t="shared" si="154"/>
        <v>0</v>
      </c>
      <c r="I161" s="62">
        <f t="shared" si="154"/>
        <v>0</v>
      </c>
      <c r="J161" s="62">
        <f t="shared" si="154"/>
        <v>0</v>
      </c>
      <c r="K161" s="62">
        <f t="shared" si="120"/>
        <v>0</v>
      </c>
      <c r="L161" s="62">
        <f>+L162</f>
        <v>246157631169</v>
      </c>
      <c r="M161" s="42">
        <f t="shared" si="135"/>
        <v>3.1190933423173459E-2</v>
      </c>
      <c r="N161" s="62">
        <f t="shared" si="155"/>
        <v>0</v>
      </c>
      <c r="O161" s="62">
        <f t="shared" si="155"/>
        <v>181243825733</v>
      </c>
      <c r="P161" s="62">
        <f t="shared" si="155"/>
        <v>64913805436</v>
      </c>
      <c r="Q161" s="62">
        <f t="shared" si="155"/>
        <v>181243825733</v>
      </c>
      <c r="R161" s="62">
        <f t="shared" si="155"/>
        <v>64913805436</v>
      </c>
      <c r="S161" s="62">
        <f t="shared" si="155"/>
        <v>0</v>
      </c>
      <c r="T161" s="62">
        <f t="shared" si="155"/>
        <v>0</v>
      </c>
      <c r="U161" s="62">
        <f t="shared" si="155"/>
        <v>181243825733</v>
      </c>
      <c r="V161" s="62">
        <f t="shared" si="155"/>
        <v>0</v>
      </c>
      <c r="W161" s="62">
        <f t="shared" si="155"/>
        <v>0</v>
      </c>
      <c r="X161" s="65">
        <f t="shared" si="115"/>
        <v>0.73629172035932822</v>
      </c>
      <c r="Y161" s="65">
        <f t="shared" si="141"/>
        <v>0</v>
      </c>
      <c r="Z161" s="65">
        <f t="shared" si="156"/>
        <v>0</v>
      </c>
      <c r="AA161" s="65">
        <f t="shared" si="124"/>
        <v>0</v>
      </c>
      <c r="AB161" s="65" t="s">
        <v>40</v>
      </c>
    </row>
    <row r="162" spans="1:28" ht="30" customHeight="1" x14ac:dyDescent="0.25">
      <c r="A162" s="43" t="s">
        <v>310</v>
      </c>
      <c r="B162" s="44" t="s">
        <v>37</v>
      </c>
      <c r="C162" s="44">
        <v>10</v>
      </c>
      <c r="D162" s="44" t="s">
        <v>38</v>
      </c>
      <c r="E162" s="45" t="s">
        <v>258</v>
      </c>
      <c r="F162" s="46">
        <v>246157631169</v>
      </c>
      <c r="G162" s="46">
        <v>0</v>
      </c>
      <c r="H162" s="46">
        <v>0</v>
      </c>
      <c r="I162" s="46">
        <v>0</v>
      </c>
      <c r="J162" s="46">
        <v>0</v>
      </c>
      <c r="K162" s="46">
        <f t="shared" si="120"/>
        <v>0</v>
      </c>
      <c r="L162" s="46">
        <f>+F162+K162</f>
        <v>246157631169</v>
      </c>
      <c r="M162" s="42">
        <f t="shared" si="135"/>
        <v>3.1190933423173459E-2</v>
      </c>
      <c r="N162" s="46">
        <v>0</v>
      </c>
      <c r="O162" s="46">
        <v>181243825733</v>
      </c>
      <c r="P162" s="46">
        <f>L162-O162</f>
        <v>64913805436</v>
      </c>
      <c r="Q162" s="46">
        <v>181243825733</v>
      </c>
      <c r="R162" s="46">
        <f>+L162-Q162</f>
        <v>64913805436</v>
      </c>
      <c r="S162" s="46">
        <f>O162-Q162</f>
        <v>0</v>
      </c>
      <c r="T162" s="46">
        <v>0</v>
      </c>
      <c r="U162" s="46">
        <f>+Q162-T162</f>
        <v>181243825733</v>
      </c>
      <c r="V162" s="46">
        <v>0</v>
      </c>
      <c r="W162" s="48">
        <f>+T162-V162</f>
        <v>0</v>
      </c>
      <c r="X162" s="54">
        <f t="shared" si="115"/>
        <v>0.73629172035932822</v>
      </c>
      <c r="Y162" s="54">
        <f t="shared" si="141"/>
        <v>0</v>
      </c>
      <c r="Z162" s="54">
        <f t="shared" si="156"/>
        <v>0</v>
      </c>
      <c r="AA162" s="54">
        <f t="shared" si="124"/>
        <v>0</v>
      </c>
      <c r="AB162" s="54" t="s">
        <v>40</v>
      </c>
    </row>
    <row r="163" spans="1:28" ht="49.5" customHeight="1" x14ac:dyDescent="0.25">
      <c r="A163" s="39" t="s">
        <v>311</v>
      </c>
      <c r="B163" s="34" t="s">
        <v>37</v>
      </c>
      <c r="C163" s="34">
        <v>10</v>
      </c>
      <c r="D163" s="34" t="s">
        <v>38</v>
      </c>
      <c r="E163" s="40" t="s">
        <v>312</v>
      </c>
      <c r="F163" s="62">
        <f t="shared" ref="F163:J165" si="157">+F164</f>
        <v>283126047866</v>
      </c>
      <c r="G163" s="62">
        <f t="shared" si="157"/>
        <v>0</v>
      </c>
      <c r="H163" s="62">
        <f t="shared" si="157"/>
        <v>0</v>
      </c>
      <c r="I163" s="62">
        <f t="shared" si="157"/>
        <v>0</v>
      </c>
      <c r="J163" s="62">
        <f t="shared" si="157"/>
        <v>0</v>
      </c>
      <c r="K163" s="62">
        <f t="shared" si="120"/>
        <v>0</v>
      </c>
      <c r="L163" s="62">
        <f>+L164</f>
        <v>283126047866</v>
      </c>
      <c r="M163" s="42">
        <f t="shared" si="135"/>
        <v>3.5875246554073766E-2</v>
      </c>
      <c r="N163" s="62">
        <f t="shared" ref="N163:W165" si="158">+N164</f>
        <v>0</v>
      </c>
      <c r="O163" s="62">
        <f t="shared" si="158"/>
        <v>217578018008</v>
      </c>
      <c r="P163" s="62">
        <f t="shared" si="158"/>
        <v>65548029858</v>
      </c>
      <c r="Q163" s="62">
        <f t="shared" si="158"/>
        <v>217578018008</v>
      </c>
      <c r="R163" s="62">
        <f t="shared" si="158"/>
        <v>65548029858</v>
      </c>
      <c r="S163" s="62">
        <f t="shared" si="158"/>
        <v>0</v>
      </c>
      <c r="T163" s="62">
        <f t="shared" si="158"/>
        <v>0</v>
      </c>
      <c r="U163" s="62">
        <f t="shared" si="158"/>
        <v>217578018008</v>
      </c>
      <c r="V163" s="62">
        <f t="shared" si="158"/>
        <v>0</v>
      </c>
      <c r="W163" s="62">
        <f t="shared" si="158"/>
        <v>0</v>
      </c>
      <c r="X163" s="65">
        <f t="shared" si="115"/>
        <v>0.76848463660601418</v>
      </c>
      <c r="Y163" s="65">
        <f t="shared" si="141"/>
        <v>0</v>
      </c>
      <c r="Z163" s="65">
        <f t="shared" si="156"/>
        <v>0</v>
      </c>
      <c r="AA163" s="65">
        <f t="shared" si="124"/>
        <v>0</v>
      </c>
      <c r="AB163" s="65" t="s">
        <v>40</v>
      </c>
    </row>
    <row r="164" spans="1:28" ht="49.5" customHeight="1" x14ac:dyDescent="0.25">
      <c r="A164" s="39" t="s">
        <v>313</v>
      </c>
      <c r="B164" s="34" t="s">
        <v>37</v>
      </c>
      <c r="C164" s="34">
        <v>10</v>
      </c>
      <c r="D164" s="34" t="s">
        <v>38</v>
      </c>
      <c r="E164" s="40" t="s">
        <v>312</v>
      </c>
      <c r="F164" s="62">
        <f t="shared" si="157"/>
        <v>283126047866</v>
      </c>
      <c r="G164" s="62">
        <f t="shared" si="157"/>
        <v>0</v>
      </c>
      <c r="H164" s="62">
        <f t="shared" si="157"/>
        <v>0</v>
      </c>
      <c r="I164" s="62">
        <f t="shared" si="157"/>
        <v>0</v>
      </c>
      <c r="J164" s="62">
        <f t="shared" si="157"/>
        <v>0</v>
      </c>
      <c r="K164" s="62">
        <f t="shared" si="120"/>
        <v>0</v>
      </c>
      <c r="L164" s="62">
        <f>+L165</f>
        <v>283126047866</v>
      </c>
      <c r="M164" s="42">
        <f t="shared" si="135"/>
        <v>3.5875246554073766E-2</v>
      </c>
      <c r="N164" s="62">
        <f t="shared" si="158"/>
        <v>0</v>
      </c>
      <c r="O164" s="62">
        <f t="shared" si="158"/>
        <v>217578018008</v>
      </c>
      <c r="P164" s="62">
        <f t="shared" si="158"/>
        <v>65548029858</v>
      </c>
      <c r="Q164" s="62">
        <f t="shared" si="158"/>
        <v>217578018008</v>
      </c>
      <c r="R164" s="62">
        <f t="shared" si="158"/>
        <v>65548029858</v>
      </c>
      <c r="S164" s="62">
        <f t="shared" si="158"/>
        <v>0</v>
      </c>
      <c r="T164" s="62">
        <f t="shared" si="158"/>
        <v>0</v>
      </c>
      <c r="U164" s="62">
        <f t="shared" si="158"/>
        <v>217578018008</v>
      </c>
      <c r="V164" s="62">
        <f t="shared" si="158"/>
        <v>0</v>
      </c>
      <c r="W164" s="62">
        <f t="shared" si="158"/>
        <v>0</v>
      </c>
      <c r="X164" s="65">
        <f t="shared" si="115"/>
        <v>0.76848463660601418</v>
      </c>
      <c r="Y164" s="65">
        <f t="shared" si="141"/>
        <v>0</v>
      </c>
      <c r="Z164" s="65">
        <f t="shared" si="156"/>
        <v>0</v>
      </c>
      <c r="AA164" s="65">
        <f t="shared" si="124"/>
        <v>0</v>
      </c>
      <c r="AB164" s="65" t="s">
        <v>40</v>
      </c>
    </row>
    <row r="165" spans="1:28" ht="32.25" customHeight="1" x14ac:dyDescent="0.25">
      <c r="A165" s="39" t="s">
        <v>314</v>
      </c>
      <c r="B165" s="34" t="s">
        <v>37</v>
      </c>
      <c r="C165" s="34">
        <v>10</v>
      </c>
      <c r="D165" s="34" t="s">
        <v>38</v>
      </c>
      <c r="E165" s="40" t="s">
        <v>268</v>
      </c>
      <c r="F165" s="62">
        <f t="shared" si="157"/>
        <v>283126047866</v>
      </c>
      <c r="G165" s="62">
        <f t="shared" si="157"/>
        <v>0</v>
      </c>
      <c r="H165" s="62">
        <f t="shared" si="157"/>
        <v>0</v>
      </c>
      <c r="I165" s="62">
        <f t="shared" si="157"/>
        <v>0</v>
      </c>
      <c r="J165" s="62">
        <f t="shared" si="157"/>
        <v>0</v>
      </c>
      <c r="K165" s="62">
        <f t="shared" si="120"/>
        <v>0</v>
      </c>
      <c r="L165" s="62">
        <f>+L166</f>
        <v>283126047866</v>
      </c>
      <c r="M165" s="42">
        <f t="shared" si="135"/>
        <v>3.5875246554073766E-2</v>
      </c>
      <c r="N165" s="62">
        <f t="shared" si="158"/>
        <v>0</v>
      </c>
      <c r="O165" s="62">
        <f t="shared" si="158"/>
        <v>217578018008</v>
      </c>
      <c r="P165" s="62">
        <f t="shared" si="158"/>
        <v>65548029858</v>
      </c>
      <c r="Q165" s="62">
        <f t="shared" si="158"/>
        <v>217578018008</v>
      </c>
      <c r="R165" s="62">
        <f t="shared" si="158"/>
        <v>65548029858</v>
      </c>
      <c r="S165" s="62">
        <f t="shared" si="158"/>
        <v>0</v>
      </c>
      <c r="T165" s="62">
        <f t="shared" si="158"/>
        <v>0</v>
      </c>
      <c r="U165" s="62">
        <f t="shared" si="158"/>
        <v>217578018008</v>
      </c>
      <c r="V165" s="62">
        <f t="shared" si="158"/>
        <v>0</v>
      </c>
      <c r="W165" s="62">
        <f t="shared" si="158"/>
        <v>0</v>
      </c>
      <c r="X165" s="65">
        <f t="shared" si="115"/>
        <v>0.76848463660601418</v>
      </c>
      <c r="Y165" s="65">
        <f t="shared" si="141"/>
        <v>0</v>
      </c>
      <c r="Z165" s="65">
        <f t="shared" si="156"/>
        <v>0</v>
      </c>
      <c r="AA165" s="65">
        <f t="shared" si="124"/>
        <v>0</v>
      </c>
      <c r="AB165" s="65" t="s">
        <v>40</v>
      </c>
    </row>
    <row r="166" spans="1:28" ht="30" customHeight="1" x14ac:dyDescent="0.25">
      <c r="A166" s="43" t="s">
        <v>315</v>
      </c>
      <c r="B166" s="44" t="s">
        <v>37</v>
      </c>
      <c r="C166" s="44">
        <v>10</v>
      </c>
      <c r="D166" s="44" t="s">
        <v>38</v>
      </c>
      <c r="E166" s="45" t="s">
        <v>258</v>
      </c>
      <c r="F166" s="46">
        <v>283126047866</v>
      </c>
      <c r="G166" s="46">
        <v>0</v>
      </c>
      <c r="H166" s="46">
        <v>0</v>
      </c>
      <c r="I166" s="46">
        <v>0</v>
      </c>
      <c r="J166" s="46">
        <v>0</v>
      </c>
      <c r="K166" s="46">
        <f t="shared" si="120"/>
        <v>0</v>
      </c>
      <c r="L166" s="46">
        <f>+F166+K166</f>
        <v>283126047866</v>
      </c>
      <c r="M166" s="51">
        <f t="shared" si="135"/>
        <v>3.5875246554073766E-2</v>
      </c>
      <c r="N166" s="46">
        <v>0</v>
      </c>
      <c r="O166" s="46">
        <v>217578018008</v>
      </c>
      <c r="P166" s="46">
        <f>L166-O166</f>
        <v>65548029858</v>
      </c>
      <c r="Q166" s="46">
        <v>217578018008</v>
      </c>
      <c r="R166" s="46">
        <f>+L166-Q166</f>
        <v>65548029858</v>
      </c>
      <c r="S166" s="46">
        <f>O166-Q166</f>
        <v>0</v>
      </c>
      <c r="T166" s="46">
        <v>0</v>
      </c>
      <c r="U166" s="46">
        <f>+Q166-T166</f>
        <v>217578018008</v>
      </c>
      <c r="V166" s="46">
        <v>0</v>
      </c>
      <c r="W166" s="48">
        <f>+T166-V166</f>
        <v>0</v>
      </c>
      <c r="X166" s="54">
        <f t="shared" ref="X166:X229" si="159">+Q166/L166</f>
        <v>0.76848463660601418</v>
      </c>
      <c r="Y166" s="54">
        <f t="shared" si="141"/>
        <v>0</v>
      </c>
      <c r="Z166" s="54">
        <f t="shared" si="156"/>
        <v>0</v>
      </c>
      <c r="AA166" s="54">
        <f t="shared" si="124"/>
        <v>0</v>
      </c>
      <c r="AB166" s="54" t="s">
        <v>40</v>
      </c>
    </row>
    <row r="167" spans="1:28" ht="66.75" customHeight="1" x14ac:dyDescent="0.25">
      <c r="A167" s="39" t="s">
        <v>316</v>
      </c>
      <c r="B167" s="34" t="s">
        <v>37</v>
      </c>
      <c r="C167" s="34">
        <v>10</v>
      </c>
      <c r="D167" s="34" t="s">
        <v>38</v>
      </c>
      <c r="E167" s="40" t="s">
        <v>317</v>
      </c>
      <c r="F167" s="62">
        <f t="shared" ref="F167:L169" si="160">+F168</f>
        <v>143699497948</v>
      </c>
      <c r="G167" s="62">
        <f t="shared" si="160"/>
        <v>0</v>
      </c>
      <c r="H167" s="62">
        <f t="shared" si="160"/>
        <v>0</v>
      </c>
      <c r="I167" s="62">
        <f t="shared" si="160"/>
        <v>0</v>
      </c>
      <c r="J167" s="62">
        <f t="shared" si="160"/>
        <v>0</v>
      </c>
      <c r="K167" s="62">
        <f t="shared" si="160"/>
        <v>0</v>
      </c>
      <c r="L167" s="62">
        <f t="shared" si="160"/>
        <v>143699497948</v>
      </c>
      <c r="M167" s="42">
        <f t="shared" si="135"/>
        <v>1.8208338503072082E-2</v>
      </c>
      <c r="N167" s="62">
        <f t="shared" ref="N167:W169" si="161">+N168</f>
        <v>0</v>
      </c>
      <c r="O167" s="62">
        <f t="shared" si="161"/>
        <v>127207862717</v>
      </c>
      <c r="P167" s="62">
        <f t="shared" si="161"/>
        <v>16491635231</v>
      </c>
      <c r="Q167" s="62">
        <f t="shared" si="161"/>
        <v>127207862717</v>
      </c>
      <c r="R167" s="62">
        <f t="shared" si="161"/>
        <v>16491635231</v>
      </c>
      <c r="S167" s="62">
        <f t="shared" si="161"/>
        <v>0</v>
      </c>
      <c r="T167" s="62">
        <f t="shared" si="161"/>
        <v>0</v>
      </c>
      <c r="U167" s="62">
        <f t="shared" si="161"/>
        <v>127207862717</v>
      </c>
      <c r="V167" s="62">
        <f t="shared" si="161"/>
        <v>0</v>
      </c>
      <c r="W167" s="62">
        <f t="shared" si="161"/>
        <v>0</v>
      </c>
      <c r="X167" s="65">
        <f t="shared" si="159"/>
        <v>0.88523526201206515</v>
      </c>
      <c r="Y167" s="65">
        <f t="shared" si="141"/>
        <v>0</v>
      </c>
      <c r="Z167" s="65">
        <f t="shared" si="156"/>
        <v>0</v>
      </c>
      <c r="AA167" s="65">
        <f t="shared" si="124"/>
        <v>0</v>
      </c>
      <c r="AB167" s="65" t="s">
        <v>40</v>
      </c>
    </row>
    <row r="168" spans="1:28" ht="66.75" customHeight="1" x14ac:dyDescent="0.25">
      <c r="A168" s="39" t="s">
        <v>318</v>
      </c>
      <c r="B168" s="34" t="s">
        <v>37</v>
      </c>
      <c r="C168" s="34">
        <v>10</v>
      </c>
      <c r="D168" s="34" t="s">
        <v>38</v>
      </c>
      <c r="E168" s="95" t="s">
        <v>317</v>
      </c>
      <c r="F168" s="62">
        <f t="shared" si="160"/>
        <v>143699497948</v>
      </c>
      <c r="G168" s="62">
        <f t="shared" si="160"/>
        <v>0</v>
      </c>
      <c r="H168" s="62">
        <f t="shared" si="160"/>
        <v>0</v>
      </c>
      <c r="I168" s="62">
        <f t="shared" si="160"/>
        <v>0</v>
      </c>
      <c r="J168" s="62">
        <f t="shared" si="160"/>
        <v>0</v>
      </c>
      <c r="K168" s="62">
        <f t="shared" si="160"/>
        <v>0</v>
      </c>
      <c r="L168" s="62">
        <f t="shared" si="160"/>
        <v>143699497948</v>
      </c>
      <c r="M168" s="42">
        <f t="shared" si="135"/>
        <v>1.8208338503072082E-2</v>
      </c>
      <c r="N168" s="62">
        <f t="shared" si="161"/>
        <v>0</v>
      </c>
      <c r="O168" s="62">
        <f t="shared" si="161"/>
        <v>127207862717</v>
      </c>
      <c r="P168" s="62">
        <f t="shared" si="161"/>
        <v>16491635231</v>
      </c>
      <c r="Q168" s="62">
        <f t="shared" si="161"/>
        <v>127207862717</v>
      </c>
      <c r="R168" s="62">
        <f t="shared" si="161"/>
        <v>16491635231</v>
      </c>
      <c r="S168" s="62">
        <f t="shared" si="161"/>
        <v>0</v>
      </c>
      <c r="T168" s="62">
        <f t="shared" si="161"/>
        <v>0</v>
      </c>
      <c r="U168" s="62">
        <f t="shared" si="161"/>
        <v>127207862717</v>
      </c>
      <c r="V168" s="62">
        <f t="shared" si="161"/>
        <v>0</v>
      </c>
      <c r="W168" s="62">
        <f t="shared" si="161"/>
        <v>0</v>
      </c>
      <c r="X168" s="65">
        <f t="shared" si="159"/>
        <v>0.88523526201206515</v>
      </c>
      <c r="Y168" s="65">
        <f t="shared" si="141"/>
        <v>0</v>
      </c>
      <c r="Z168" s="65">
        <f t="shared" si="156"/>
        <v>0</v>
      </c>
      <c r="AA168" s="65">
        <f t="shared" si="124"/>
        <v>0</v>
      </c>
      <c r="AB168" s="65" t="s">
        <v>40</v>
      </c>
    </row>
    <row r="169" spans="1:28" ht="38.25" customHeight="1" x14ac:dyDescent="0.25">
      <c r="A169" s="39" t="s">
        <v>319</v>
      </c>
      <c r="B169" s="34" t="s">
        <v>37</v>
      </c>
      <c r="C169" s="34">
        <v>10</v>
      </c>
      <c r="D169" s="34" t="s">
        <v>38</v>
      </c>
      <c r="E169" s="40" t="s">
        <v>268</v>
      </c>
      <c r="F169" s="62">
        <f t="shared" si="160"/>
        <v>143699497948</v>
      </c>
      <c r="G169" s="62">
        <f t="shared" si="160"/>
        <v>0</v>
      </c>
      <c r="H169" s="62">
        <f t="shared" si="160"/>
        <v>0</v>
      </c>
      <c r="I169" s="62">
        <f t="shared" si="160"/>
        <v>0</v>
      </c>
      <c r="J169" s="62">
        <f t="shared" si="160"/>
        <v>0</v>
      </c>
      <c r="K169" s="62">
        <f t="shared" si="160"/>
        <v>0</v>
      </c>
      <c r="L169" s="62">
        <f t="shared" si="160"/>
        <v>143699497948</v>
      </c>
      <c r="M169" s="42">
        <f t="shared" si="135"/>
        <v>1.8208338503072082E-2</v>
      </c>
      <c r="N169" s="62">
        <f t="shared" si="161"/>
        <v>0</v>
      </c>
      <c r="O169" s="62">
        <f t="shared" si="161"/>
        <v>127207862717</v>
      </c>
      <c r="P169" s="62">
        <f t="shared" si="161"/>
        <v>16491635231</v>
      </c>
      <c r="Q169" s="62">
        <f t="shared" si="161"/>
        <v>127207862717</v>
      </c>
      <c r="R169" s="62">
        <f t="shared" si="161"/>
        <v>16491635231</v>
      </c>
      <c r="S169" s="62">
        <f t="shared" si="161"/>
        <v>0</v>
      </c>
      <c r="T169" s="62">
        <f t="shared" si="161"/>
        <v>0</v>
      </c>
      <c r="U169" s="62">
        <f t="shared" si="161"/>
        <v>127207862717</v>
      </c>
      <c r="V169" s="62">
        <f t="shared" si="161"/>
        <v>0</v>
      </c>
      <c r="W169" s="62">
        <f t="shared" si="161"/>
        <v>0</v>
      </c>
      <c r="X169" s="65">
        <f t="shared" si="159"/>
        <v>0.88523526201206515</v>
      </c>
      <c r="Y169" s="65">
        <f t="shared" si="141"/>
        <v>0</v>
      </c>
      <c r="Z169" s="65">
        <f t="shared" si="156"/>
        <v>0</v>
      </c>
      <c r="AA169" s="65">
        <f t="shared" si="124"/>
        <v>0</v>
      </c>
      <c r="AB169" s="65" t="s">
        <v>40</v>
      </c>
    </row>
    <row r="170" spans="1:28" ht="30" customHeight="1" x14ac:dyDescent="0.25">
      <c r="A170" s="43" t="s">
        <v>320</v>
      </c>
      <c r="B170" s="44" t="s">
        <v>37</v>
      </c>
      <c r="C170" s="44">
        <v>10</v>
      </c>
      <c r="D170" s="44" t="s">
        <v>38</v>
      </c>
      <c r="E170" s="45" t="s">
        <v>258</v>
      </c>
      <c r="F170" s="46">
        <v>143699497948</v>
      </c>
      <c r="G170" s="46">
        <v>0</v>
      </c>
      <c r="H170" s="46">
        <v>0</v>
      </c>
      <c r="I170" s="46">
        <v>0</v>
      </c>
      <c r="J170" s="46">
        <v>0</v>
      </c>
      <c r="K170" s="46">
        <f t="shared" ref="K170:K200" si="162">+G170-H170+I170-J170</f>
        <v>0</v>
      </c>
      <c r="L170" s="46">
        <f>+F170+K170</f>
        <v>143699497948</v>
      </c>
      <c r="M170" s="51">
        <f t="shared" si="135"/>
        <v>1.8208338503072082E-2</v>
      </c>
      <c r="N170" s="46">
        <v>0</v>
      </c>
      <c r="O170" s="46">
        <v>127207862717</v>
      </c>
      <c r="P170" s="46">
        <f>L170-O170</f>
        <v>16491635231</v>
      </c>
      <c r="Q170" s="46">
        <v>127207862717</v>
      </c>
      <c r="R170" s="46">
        <f>+L170-Q170</f>
        <v>16491635231</v>
      </c>
      <c r="S170" s="46">
        <f>O170-Q170</f>
        <v>0</v>
      </c>
      <c r="T170" s="46">
        <v>0</v>
      </c>
      <c r="U170" s="46">
        <f>+Q170-T170</f>
        <v>127207862717</v>
      </c>
      <c r="V170" s="46">
        <v>0</v>
      </c>
      <c r="W170" s="48">
        <f>+T170-V170</f>
        <v>0</v>
      </c>
      <c r="X170" s="54">
        <f t="shared" si="159"/>
        <v>0.88523526201206515</v>
      </c>
      <c r="Y170" s="54">
        <f t="shared" si="141"/>
        <v>0</v>
      </c>
      <c r="Z170" s="54">
        <f t="shared" si="156"/>
        <v>0</v>
      </c>
      <c r="AA170" s="54">
        <f t="shared" si="124"/>
        <v>0</v>
      </c>
      <c r="AB170" s="54" t="s">
        <v>40</v>
      </c>
    </row>
    <row r="171" spans="1:28" ht="67.5" customHeight="1" x14ac:dyDescent="0.25">
      <c r="A171" s="39" t="s">
        <v>321</v>
      </c>
      <c r="B171" s="34" t="s">
        <v>37</v>
      </c>
      <c r="C171" s="34">
        <v>10</v>
      </c>
      <c r="D171" s="34" t="s">
        <v>38</v>
      </c>
      <c r="E171" s="40" t="s">
        <v>322</v>
      </c>
      <c r="F171" s="62">
        <f t="shared" ref="F171:J173" si="163">+F172</f>
        <v>59469726833</v>
      </c>
      <c r="G171" s="62">
        <f t="shared" si="163"/>
        <v>0</v>
      </c>
      <c r="H171" s="62">
        <f t="shared" si="163"/>
        <v>0</v>
      </c>
      <c r="I171" s="62">
        <f t="shared" si="163"/>
        <v>0</v>
      </c>
      <c r="J171" s="62">
        <f t="shared" si="163"/>
        <v>0</v>
      </c>
      <c r="K171" s="62">
        <f t="shared" si="162"/>
        <v>0</v>
      </c>
      <c r="L171" s="62">
        <f>+L172</f>
        <v>59469726833</v>
      </c>
      <c r="M171" s="42">
        <f t="shared" si="135"/>
        <v>7.5354815592489953E-3</v>
      </c>
      <c r="N171" s="62">
        <f t="shared" ref="N171:W173" si="164">+N172</f>
        <v>0</v>
      </c>
      <c r="O171" s="62">
        <f t="shared" si="164"/>
        <v>48079893039</v>
      </c>
      <c r="P171" s="62">
        <f t="shared" si="164"/>
        <v>11389833794</v>
      </c>
      <c r="Q171" s="62">
        <f t="shared" si="164"/>
        <v>48079893039</v>
      </c>
      <c r="R171" s="62">
        <f t="shared" si="164"/>
        <v>11389833794</v>
      </c>
      <c r="S171" s="62">
        <f t="shared" si="164"/>
        <v>0</v>
      </c>
      <c r="T171" s="62">
        <f t="shared" si="164"/>
        <v>0</v>
      </c>
      <c r="U171" s="62">
        <f t="shared" si="164"/>
        <v>48079893039</v>
      </c>
      <c r="V171" s="62">
        <f t="shared" si="164"/>
        <v>0</v>
      </c>
      <c r="W171" s="62">
        <f t="shared" si="164"/>
        <v>0</v>
      </c>
      <c r="X171" s="65">
        <f t="shared" si="159"/>
        <v>0.80847677632714909</v>
      </c>
      <c r="Y171" s="65">
        <f t="shared" si="141"/>
        <v>0</v>
      </c>
      <c r="Z171" s="65">
        <f t="shared" si="156"/>
        <v>0</v>
      </c>
      <c r="AA171" s="65">
        <f t="shared" si="124"/>
        <v>0</v>
      </c>
      <c r="AB171" s="65" t="s">
        <v>40</v>
      </c>
    </row>
    <row r="172" spans="1:28" ht="67.5" customHeight="1" x14ac:dyDescent="0.25">
      <c r="A172" s="39" t="s">
        <v>323</v>
      </c>
      <c r="B172" s="34" t="s">
        <v>37</v>
      </c>
      <c r="C172" s="34">
        <v>10</v>
      </c>
      <c r="D172" s="34" t="s">
        <v>38</v>
      </c>
      <c r="E172" s="95" t="s">
        <v>322</v>
      </c>
      <c r="F172" s="62">
        <f t="shared" si="163"/>
        <v>59469726833</v>
      </c>
      <c r="G172" s="62">
        <f t="shared" si="163"/>
        <v>0</v>
      </c>
      <c r="H172" s="62">
        <f t="shared" si="163"/>
        <v>0</v>
      </c>
      <c r="I172" s="62">
        <f t="shared" si="163"/>
        <v>0</v>
      </c>
      <c r="J172" s="62">
        <f t="shared" si="163"/>
        <v>0</v>
      </c>
      <c r="K172" s="62">
        <f t="shared" si="162"/>
        <v>0</v>
      </c>
      <c r="L172" s="62">
        <f>+L173</f>
        <v>59469726833</v>
      </c>
      <c r="M172" s="42">
        <f t="shared" si="135"/>
        <v>7.5354815592489953E-3</v>
      </c>
      <c r="N172" s="62">
        <f t="shared" si="164"/>
        <v>0</v>
      </c>
      <c r="O172" s="62">
        <f t="shared" si="164"/>
        <v>48079893039</v>
      </c>
      <c r="P172" s="62">
        <f t="shared" si="164"/>
        <v>11389833794</v>
      </c>
      <c r="Q172" s="62">
        <f t="shared" si="164"/>
        <v>48079893039</v>
      </c>
      <c r="R172" s="62">
        <f t="shared" si="164"/>
        <v>11389833794</v>
      </c>
      <c r="S172" s="62">
        <f t="shared" si="164"/>
        <v>0</v>
      </c>
      <c r="T172" s="62">
        <f t="shared" si="164"/>
        <v>0</v>
      </c>
      <c r="U172" s="62">
        <f t="shared" si="164"/>
        <v>48079893039</v>
      </c>
      <c r="V172" s="62">
        <f t="shared" si="164"/>
        <v>0</v>
      </c>
      <c r="W172" s="62">
        <f t="shared" si="164"/>
        <v>0</v>
      </c>
      <c r="X172" s="65">
        <f t="shared" si="159"/>
        <v>0.80847677632714909</v>
      </c>
      <c r="Y172" s="65">
        <f t="shared" si="141"/>
        <v>0</v>
      </c>
      <c r="Z172" s="65">
        <f t="shared" si="156"/>
        <v>0</v>
      </c>
      <c r="AA172" s="65">
        <f t="shared" si="124"/>
        <v>0</v>
      </c>
      <c r="AB172" s="65" t="s">
        <v>40</v>
      </c>
    </row>
    <row r="173" spans="1:28" ht="32.25" customHeight="1" x14ac:dyDescent="0.25">
      <c r="A173" s="39" t="s">
        <v>324</v>
      </c>
      <c r="B173" s="34" t="s">
        <v>37</v>
      </c>
      <c r="C173" s="34">
        <v>10</v>
      </c>
      <c r="D173" s="34" t="s">
        <v>38</v>
      </c>
      <c r="E173" s="40" t="s">
        <v>268</v>
      </c>
      <c r="F173" s="62">
        <f t="shared" si="163"/>
        <v>59469726833</v>
      </c>
      <c r="G173" s="62">
        <f t="shared" si="163"/>
        <v>0</v>
      </c>
      <c r="H173" s="62">
        <f t="shared" si="163"/>
        <v>0</v>
      </c>
      <c r="I173" s="62">
        <f t="shared" si="163"/>
        <v>0</v>
      </c>
      <c r="J173" s="62">
        <f t="shared" si="163"/>
        <v>0</v>
      </c>
      <c r="K173" s="62">
        <f t="shared" si="162"/>
        <v>0</v>
      </c>
      <c r="L173" s="62">
        <f>+L174</f>
        <v>59469726833</v>
      </c>
      <c r="M173" s="42">
        <f t="shared" si="135"/>
        <v>7.5354815592489953E-3</v>
      </c>
      <c r="N173" s="62">
        <f t="shared" si="164"/>
        <v>0</v>
      </c>
      <c r="O173" s="62">
        <f t="shared" si="164"/>
        <v>48079893039</v>
      </c>
      <c r="P173" s="62">
        <f t="shared" si="164"/>
        <v>11389833794</v>
      </c>
      <c r="Q173" s="62">
        <f t="shared" si="164"/>
        <v>48079893039</v>
      </c>
      <c r="R173" s="62">
        <f t="shared" si="164"/>
        <v>11389833794</v>
      </c>
      <c r="S173" s="62">
        <f t="shared" si="164"/>
        <v>0</v>
      </c>
      <c r="T173" s="62">
        <f t="shared" si="164"/>
        <v>0</v>
      </c>
      <c r="U173" s="62">
        <f t="shared" si="164"/>
        <v>48079893039</v>
      </c>
      <c r="V173" s="62">
        <f t="shared" si="164"/>
        <v>0</v>
      </c>
      <c r="W173" s="62">
        <f t="shared" si="164"/>
        <v>0</v>
      </c>
      <c r="X173" s="65">
        <f t="shared" si="159"/>
        <v>0.80847677632714909</v>
      </c>
      <c r="Y173" s="65">
        <f t="shared" si="141"/>
        <v>0</v>
      </c>
      <c r="Z173" s="65">
        <f t="shared" si="156"/>
        <v>0</v>
      </c>
      <c r="AA173" s="65">
        <f t="shared" si="124"/>
        <v>0</v>
      </c>
      <c r="AB173" s="65" t="s">
        <v>40</v>
      </c>
    </row>
    <row r="174" spans="1:28" ht="30" customHeight="1" x14ac:dyDescent="0.25">
      <c r="A174" s="43" t="s">
        <v>325</v>
      </c>
      <c r="B174" s="44" t="s">
        <v>37</v>
      </c>
      <c r="C174" s="44">
        <v>10</v>
      </c>
      <c r="D174" s="44" t="s">
        <v>38</v>
      </c>
      <c r="E174" s="45" t="s">
        <v>258</v>
      </c>
      <c r="F174" s="46">
        <v>59469726833</v>
      </c>
      <c r="G174" s="46">
        <v>0</v>
      </c>
      <c r="H174" s="46">
        <v>0</v>
      </c>
      <c r="I174" s="46">
        <v>0</v>
      </c>
      <c r="J174" s="46">
        <v>0</v>
      </c>
      <c r="K174" s="46">
        <f t="shared" si="162"/>
        <v>0</v>
      </c>
      <c r="L174" s="46">
        <f>+F174+K174</f>
        <v>59469726833</v>
      </c>
      <c r="M174" s="51">
        <f t="shared" si="135"/>
        <v>7.5354815592489953E-3</v>
      </c>
      <c r="N174" s="46">
        <v>0</v>
      </c>
      <c r="O174" s="46">
        <v>48079893039</v>
      </c>
      <c r="P174" s="46">
        <f>L174-O174</f>
        <v>11389833794</v>
      </c>
      <c r="Q174" s="46">
        <v>48079893039</v>
      </c>
      <c r="R174" s="46">
        <f>+L174-Q174</f>
        <v>11389833794</v>
      </c>
      <c r="S174" s="46">
        <f>O174-Q174</f>
        <v>0</v>
      </c>
      <c r="T174" s="46">
        <v>0</v>
      </c>
      <c r="U174" s="46">
        <f>+Q174-T174</f>
        <v>48079893039</v>
      </c>
      <c r="V174" s="46">
        <v>0</v>
      </c>
      <c r="W174" s="48">
        <f>+T174-V174</f>
        <v>0</v>
      </c>
      <c r="X174" s="54">
        <f t="shared" si="159"/>
        <v>0.80847677632714909</v>
      </c>
      <c r="Y174" s="54">
        <f t="shared" si="141"/>
        <v>0</v>
      </c>
      <c r="Z174" s="54">
        <f t="shared" si="156"/>
        <v>0</v>
      </c>
      <c r="AA174" s="54">
        <f t="shared" si="124"/>
        <v>0</v>
      </c>
      <c r="AB174" s="54" t="s">
        <v>40</v>
      </c>
    </row>
    <row r="175" spans="1:28" ht="95.25" customHeight="1" x14ac:dyDescent="0.25">
      <c r="A175" s="39" t="s">
        <v>326</v>
      </c>
      <c r="B175" s="34" t="s">
        <v>37</v>
      </c>
      <c r="C175" s="34">
        <v>10</v>
      </c>
      <c r="D175" s="34" t="s">
        <v>38</v>
      </c>
      <c r="E175" s="40" t="s">
        <v>327</v>
      </c>
      <c r="F175" s="62">
        <f t="shared" ref="F175:J177" si="165">+F176</f>
        <v>185783723137</v>
      </c>
      <c r="G175" s="62">
        <f t="shared" si="165"/>
        <v>0</v>
      </c>
      <c r="H175" s="62">
        <f t="shared" si="165"/>
        <v>0</v>
      </c>
      <c r="I175" s="62">
        <f t="shared" si="165"/>
        <v>0</v>
      </c>
      <c r="J175" s="62">
        <f t="shared" si="165"/>
        <v>0</v>
      </c>
      <c r="K175" s="62">
        <f t="shared" si="162"/>
        <v>0</v>
      </c>
      <c r="L175" s="62">
        <f>+L176</f>
        <v>185783723137</v>
      </c>
      <c r="M175" s="42">
        <f t="shared" si="135"/>
        <v>2.3540881962327009E-2</v>
      </c>
      <c r="N175" s="62">
        <f t="shared" ref="N175:W177" si="166">+N176</f>
        <v>0</v>
      </c>
      <c r="O175" s="62">
        <f t="shared" si="166"/>
        <v>141736621594</v>
      </c>
      <c r="P175" s="62">
        <f t="shared" si="166"/>
        <v>44047101543</v>
      </c>
      <c r="Q175" s="62">
        <f t="shared" si="166"/>
        <v>141736621594</v>
      </c>
      <c r="R175" s="62">
        <f t="shared" si="166"/>
        <v>44047101543</v>
      </c>
      <c r="S175" s="62">
        <f t="shared" si="166"/>
        <v>0</v>
      </c>
      <c r="T175" s="62">
        <f t="shared" si="166"/>
        <v>0</v>
      </c>
      <c r="U175" s="62">
        <f t="shared" si="166"/>
        <v>141736621594</v>
      </c>
      <c r="V175" s="62">
        <f t="shared" si="166"/>
        <v>0</v>
      </c>
      <c r="W175" s="62">
        <f t="shared" si="166"/>
        <v>0</v>
      </c>
      <c r="X175" s="65">
        <f t="shared" si="159"/>
        <v>0.76291194514107707</v>
      </c>
      <c r="Y175" s="65">
        <f t="shared" si="141"/>
        <v>0</v>
      </c>
      <c r="Z175" s="65">
        <f t="shared" si="156"/>
        <v>0</v>
      </c>
      <c r="AA175" s="65">
        <f t="shared" si="124"/>
        <v>0</v>
      </c>
      <c r="AB175" s="65" t="s">
        <v>40</v>
      </c>
    </row>
    <row r="176" spans="1:28" ht="95.25" customHeight="1" x14ac:dyDescent="0.25">
      <c r="A176" s="39" t="s">
        <v>328</v>
      </c>
      <c r="B176" s="34" t="s">
        <v>37</v>
      </c>
      <c r="C176" s="34">
        <v>10</v>
      </c>
      <c r="D176" s="34" t="s">
        <v>38</v>
      </c>
      <c r="E176" s="95" t="s">
        <v>327</v>
      </c>
      <c r="F176" s="62">
        <f t="shared" si="165"/>
        <v>185783723137</v>
      </c>
      <c r="G176" s="62">
        <f t="shared" si="165"/>
        <v>0</v>
      </c>
      <c r="H176" s="62">
        <f t="shared" si="165"/>
        <v>0</v>
      </c>
      <c r="I176" s="62">
        <f t="shared" si="165"/>
        <v>0</v>
      </c>
      <c r="J176" s="62">
        <f t="shared" si="165"/>
        <v>0</v>
      </c>
      <c r="K176" s="62">
        <f t="shared" si="162"/>
        <v>0</v>
      </c>
      <c r="L176" s="62">
        <f>+L177</f>
        <v>185783723137</v>
      </c>
      <c r="M176" s="42">
        <f t="shared" si="135"/>
        <v>2.3540881962327009E-2</v>
      </c>
      <c r="N176" s="62">
        <f t="shared" si="166"/>
        <v>0</v>
      </c>
      <c r="O176" s="62">
        <f t="shared" si="166"/>
        <v>141736621594</v>
      </c>
      <c r="P176" s="62">
        <f t="shared" si="166"/>
        <v>44047101543</v>
      </c>
      <c r="Q176" s="62">
        <f t="shared" si="166"/>
        <v>141736621594</v>
      </c>
      <c r="R176" s="62">
        <f t="shared" si="166"/>
        <v>44047101543</v>
      </c>
      <c r="S176" s="62">
        <f t="shared" si="166"/>
        <v>0</v>
      </c>
      <c r="T176" s="62">
        <f t="shared" si="166"/>
        <v>0</v>
      </c>
      <c r="U176" s="62">
        <f t="shared" si="166"/>
        <v>141736621594</v>
      </c>
      <c r="V176" s="62">
        <f t="shared" si="166"/>
        <v>0</v>
      </c>
      <c r="W176" s="62">
        <f t="shared" si="166"/>
        <v>0</v>
      </c>
      <c r="X176" s="65">
        <f t="shared" si="159"/>
        <v>0.76291194514107707</v>
      </c>
      <c r="Y176" s="65">
        <f t="shared" si="141"/>
        <v>0</v>
      </c>
      <c r="Z176" s="65">
        <f t="shared" si="156"/>
        <v>0</v>
      </c>
      <c r="AA176" s="65">
        <f t="shared" si="124"/>
        <v>0</v>
      </c>
      <c r="AB176" s="65" t="s">
        <v>40</v>
      </c>
    </row>
    <row r="177" spans="1:28" ht="33" customHeight="1" x14ac:dyDescent="0.25">
      <c r="A177" s="39" t="s">
        <v>329</v>
      </c>
      <c r="B177" s="34" t="s">
        <v>37</v>
      </c>
      <c r="C177" s="34">
        <v>10</v>
      </c>
      <c r="D177" s="34" t="s">
        <v>38</v>
      </c>
      <c r="E177" s="40" t="s">
        <v>268</v>
      </c>
      <c r="F177" s="62">
        <f t="shared" si="165"/>
        <v>185783723137</v>
      </c>
      <c r="G177" s="62">
        <f t="shared" si="165"/>
        <v>0</v>
      </c>
      <c r="H177" s="62">
        <f t="shared" si="165"/>
        <v>0</v>
      </c>
      <c r="I177" s="62">
        <f t="shared" si="165"/>
        <v>0</v>
      </c>
      <c r="J177" s="62">
        <f t="shared" si="165"/>
        <v>0</v>
      </c>
      <c r="K177" s="62">
        <f t="shared" si="162"/>
        <v>0</v>
      </c>
      <c r="L177" s="62">
        <f>+L178</f>
        <v>185783723137</v>
      </c>
      <c r="M177" s="42">
        <f t="shared" si="135"/>
        <v>2.3540881962327009E-2</v>
      </c>
      <c r="N177" s="62">
        <f t="shared" si="166"/>
        <v>0</v>
      </c>
      <c r="O177" s="62">
        <f t="shared" si="166"/>
        <v>141736621594</v>
      </c>
      <c r="P177" s="62">
        <f t="shared" si="166"/>
        <v>44047101543</v>
      </c>
      <c r="Q177" s="62">
        <f t="shared" si="166"/>
        <v>141736621594</v>
      </c>
      <c r="R177" s="62">
        <f t="shared" si="166"/>
        <v>44047101543</v>
      </c>
      <c r="S177" s="62">
        <f t="shared" si="166"/>
        <v>0</v>
      </c>
      <c r="T177" s="62">
        <f t="shared" si="166"/>
        <v>0</v>
      </c>
      <c r="U177" s="62">
        <f t="shared" si="166"/>
        <v>141736621594</v>
      </c>
      <c r="V177" s="62">
        <f t="shared" si="166"/>
        <v>0</v>
      </c>
      <c r="W177" s="62">
        <f t="shared" si="166"/>
        <v>0</v>
      </c>
      <c r="X177" s="65">
        <f t="shared" si="159"/>
        <v>0.76291194514107707</v>
      </c>
      <c r="Y177" s="65">
        <f t="shared" si="141"/>
        <v>0</v>
      </c>
      <c r="Z177" s="65">
        <f t="shared" si="156"/>
        <v>0</v>
      </c>
      <c r="AA177" s="65">
        <f t="shared" si="124"/>
        <v>0</v>
      </c>
      <c r="AB177" s="65" t="s">
        <v>40</v>
      </c>
    </row>
    <row r="178" spans="1:28" ht="30" customHeight="1" x14ac:dyDescent="0.25">
      <c r="A178" s="43" t="s">
        <v>330</v>
      </c>
      <c r="B178" s="44" t="s">
        <v>37</v>
      </c>
      <c r="C178" s="44">
        <v>10</v>
      </c>
      <c r="D178" s="44" t="s">
        <v>38</v>
      </c>
      <c r="E178" s="45" t="s">
        <v>258</v>
      </c>
      <c r="F178" s="46">
        <v>185783723137</v>
      </c>
      <c r="G178" s="46">
        <v>0</v>
      </c>
      <c r="H178" s="46">
        <v>0</v>
      </c>
      <c r="I178" s="46">
        <v>0</v>
      </c>
      <c r="J178" s="46">
        <v>0</v>
      </c>
      <c r="K178" s="46">
        <f t="shared" si="162"/>
        <v>0</v>
      </c>
      <c r="L178" s="46">
        <f>+F178+K178</f>
        <v>185783723137</v>
      </c>
      <c r="M178" s="51">
        <f t="shared" si="135"/>
        <v>2.3540881962327009E-2</v>
      </c>
      <c r="N178" s="46">
        <v>0</v>
      </c>
      <c r="O178" s="46">
        <v>141736621594</v>
      </c>
      <c r="P178" s="46">
        <f>L178-O178</f>
        <v>44047101543</v>
      </c>
      <c r="Q178" s="46">
        <v>141736621594</v>
      </c>
      <c r="R178" s="46">
        <f>+L178-Q178</f>
        <v>44047101543</v>
      </c>
      <c r="S178" s="46">
        <f>O178-Q178</f>
        <v>0</v>
      </c>
      <c r="T178" s="46">
        <v>0</v>
      </c>
      <c r="U178" s="46">
        <f>+Q178-T178</f>
        <v>141736621594</v>
      </c>
      <c r="V178" s="46">
        <v>0</v>
      </c>
      <c r="W178" s="48">
        <f>+T178-V178</f>
        <v>0</v>
      </c>
      <c r="X178" s="54">
        <f t="shared" si="159"/>
        <v>0.76291194514107707</v>
      </c>
      <c r="Y178" s="54">
        <f t="shared" si="141"/>
        <v>0</v>
      </c>
      <c r="Z178" s="54">
        <f t="shared" si="156"/>
        <v>0</v>
      </c>
      <c r="AA178" s="54">
        <f t="shared" ref="AA178:AA241" si="167">+T178/Q178</f>
        <v>0</v>
      </c>
      <c r="AB178" s="54" t="s">
        <v>40</v>
      </c>
    </row>
    <row r="179" spans="1:28" ht="53.25" customHeight="1" x14ac:dyDescent="0.25">
      <c r="A179" s="39" t="s">
        <v>331</v>
      </c>
      <c r="B179" s="34" t="s">
        <v>37</v>
      </c>
      <c r="C179" s="34">
        <v>10</v>
      </c>
      <c r="D179" s="34" t="s">
        <v>38</v>
      </c>
      <c r="E179" s="40" t="s">
        <v>332</v>
      </c>
      <c r="F179" s="62">
        <f t="shared" ref="F179:J181" si="168">+F180</f>
        <v>157227907719</v>
      </c>
      <c r="G179" s="62">
        <f t="shared" si="168"/>
        <v>0</v>
      </c>
      <c r="H179" s="62">
        <f t="shared" si="168"/>
        <v>0</v>
      </c>
      <c r="I179" s="62">
        <f t="shared" si="168"/>
        <v>0</v>
      </c>
      <c r="J179" s="62">
        <f t="shared" si="168"/>
        <v>0</v>
      </c>
      <c r="K179" s="62">
        <f t="shared" si="162"/>
        <v>0</v>
      </c>
      <c r="L179" s="62">
        <f>+L180</f>
        <v>157227907719</v>
      </c>
      <c r="M179" s="42">
        <f t="shared" si="135"/>
        <v>1.9922539791428526E-2</v>
      </c>
      <c r="N179" s="62">
        <f t="shared" ref="N179:W181" si="169">+N180</f>
        <v>0</v>
      </c>
      <c r="O179" s="62">
        <f t="shared" si="169"/>
        <v>100468422969</v>
      </c>
      <c r="P179" s="62">
        <f t="shared" si="169"/>
        <v>56759484750</v>
      </c>
      <c r="Q179" s="62">
        <f t="shared" si="169"/>
        <v>100468422969</v>
      </c>
      <c r="R179" s="62">
        <f t="shared" si="169"/>
        <v>56759484750</v>
      </c>
      <c r="S179" s="62">
        <f t="shared" si="169"/>
        <v>0</v>
      </c>
      <c r="T179" s="62">
        <f t="shared" si="169"/>
        <v>0</v>
      </c>
      <c r="U179" s="62">
        <f t="shared" si="169"/>
        <v>100468422969</v>
      </c>
      <c r="V179" s="62">
        <f t="shared" si="169"/>
        <v>0</v>
      </c>
      <c r="W179" s="62">
        <f t="shared" si="169"/>
        <v>0</v>
      </c>
      <c r="X179" s="65">
        <f t="shared" si="159"/>
        <v>0.63899866395575666</v>
      </c>
      <c r="Y179" s="65">
        <f t="shared" si="141"/>
        <v>0</v>
      </c>
      <c r="Z179" s="65">
        <f t="shared" si="156"/>
        <v>0</v>
      </c>
      <c r="AA179" s="65">
        <f t="shared" si="167"/>
        <v>0</v>
      </c>
      <c r="AB179" s="65" t="s">
        <v>40</v>
      </c>
    </row>
    <row r="180" spans="1:28" ht="53.25" customHeight="1" x14ac:dyDescent="0.25">
      <c r="A180" s="39" t="s">
        <v>333</v>
      </c>
      <c r="B180" s="34" t="s">
        <v>37</v>
      </c>
      <c r="C180" s="34">
        <v>10</v>
      </c>
      <c r="D180" s="34" t="s">
        <v>38</v>
      </c>
      <c r="E180" s="95" t="s">
        <v>332</v>
      </c>
      <c r="F180" s="62">
        <f t="shared" si="168"/>
        <v>157227907719</v>
      </c>
      <c r="G180" s="62">
        <f t="shared" si="168"/>
        <v>0</v>
      </c>
      <c r="H180" s="62">
        <f t="shared" si="168"/>
        <v>0</v>
      </c>
      <c r="I180" s="62">
        <f t="shared" si="168"/>
        <v>0</v>
      </c>
      <c r="J180" s="62">
        <f t="shared" si="168"/>
        <v>0</v>
      </c>
      <c r="K180" s="62">
        <f t="shared" si="162"/>
        <v>0</v>
      </c>
      <c r="L180" s="62">
        <f>+L181</f>
        <v>157227907719</v>
      </c>
      <c r="M180" s="42">
        <f t="shared" si="135"/>
        <v>1.9922539791428526E-2</v>
      </c>
      <c r="N180" s="62">
        <f t="shared" si="169"/>
        <v>0</v>
      </c>
      <c r="O180" s="62">
        <f t="shared" si="169"/>
        <v>100468422969</v>
      </c>
      <c r="P180" s="62">
        <f t="shared" si="169"/>
        <v>56759484750</v>
      </c>
      <c r="Q180" s="62">
        <f t="shared" si="169"/>
        <v>100468422969</v>
      </c>
      <c r="R180" s="62">
        <f t="shared" si="169"/>
        <v>56759484750</v>
      </c>
      <c r="S180" s="62">
        <f t="shared" si="169"/>
        <v>0</v>
      </c>
      <c r="T180" s="62">
        <f t="shared" si="169"/>
        <v>0</v>
      </c>
      <c r="U180" s="62">
        <f t="shared" si="169"/>
        <v>100468422969</v>
      </c>
      <c r="V180" s="62">
        <f t="shared" si="169"/>
        <v>0</v>
      </c>
      <c r="W180" s="62">
        <f t="shared" si="169"/>
        <v>0</v>
      </c>
      <c r="X180" s="65">
        <f t="shared" si="159"/>
        <v>0.63899866395575666</v>
      </c>
      <c r="Y180" s="65">
        <f t="shared" si="141"/>
        <v>0</v>
      </c>
      <c r="Z180" s="65">
        <f t="shared" si="156"/>
        <v>0</v>
      </c>
      <c r="AA180" s="65">
        <f t="shared" si="167"/>
        <v>0</v>
      </c>
      <c r="AB180" s="65" t="s">
        <v>40</v>
      </c>
    </row>
    <row r="181" spans="1:28" ht="38.25" customHeight="1" x14ac:dyDescent="0.25">
      <c r="A181" s="39" t="s">
        <v>334</v>
      </c>
      <c r="B181" s="34" t="s">
        <v>37</v>
      </c>
      <c r="C181" s="34">
        <v>10</v>
      </c>
      <c r="D181" s="34" t="s">
        <v>38</v>
      </c>
      <c r="E181" s="40" t="s">
        <v>268</v>
      </c>
      <c r="F181" s="62">
        <f t="shared" si="168"/>
        <v>157227907719</v>
      </c>
      <c r="G181" s="62">
        <f t="shared" si="168"/>
        <v>0</v>
      </c>
      <c r="H181" s="62">
        <f t="shared" si="168"/>
        <v>0</v>
      </c>
      <c r="I181" s="62">
        <f t="shared" si="168"/>
        <v>0</v>
      </c>
      <c r="J181" s="62">
        <f t="shared" si="168"/>
        <v>0</v>
      </c>
      <c r="K181" s="62">
        <f t="shared" si="162"/>
        <v>0</v>
      </c>
      <c r="L181" s="62">
        <f>+L182</f>
        <v>157227907719</v>
      </c>
      <c r="M181" s="42">
        <f t="shared" si="135"/>
        <v>1.9922539791428526E-2</v>
      </c>
      <c r="N181" s="62">
        <f t="shared" si="169"/>
        <v>0</v>
      </c>
      <c r="O181" s="62">
        <f t="shared" si="169"/>
        <v>100468422969</v>
      </c>
      <c r="P181" s="62">
        <f t="shared" si="169"/>
        <v>56759484750</v>
      </c>
      <c r="Q181" s="62">
        <f t="shared" si="169"/>
        <v>100468422969</v>
      </c>
      <c r="R181" s="62">
        <f t="shared" si="169"/>
        <v>56759484750</v>
      </c>
      <c r="S181" s="62">
        <f t="shared" si="169"/>
        <v>0</v>
      </c>
      <c r="T181" s="62">
        <f t="shared" si="169"/>
        <v>0</v>
      </c>
      <c r="U181" s="62">
        <f t="shared" si="169"/>
        <v>100468422969</v>
      </c>
      <c r="V181" s="62">
        <f t="shared" si="169"/>
        <v>0</v>
      </c>
      <c r="W181" s="62">
        <f t="shared" si="169"/>
        <v>0</v>
      </c>
      <c r="X181" s="65">
        <f t="shared" si="159"/>
        <v>0.63899866395575666</v>
      </c>
      <c r="Y181" s="65">
        <f t="shared" si="141"/>
        <v>0</v>
      </c>
      <c r="Z181" s="65">
        <f t="shared" si="156"/>
        <v>0</v>
      </c>
      <c r="AA181" s="65">
        <f t="shared" si="167"/>
        <v>0</v>
      </c>
      <c r="AB181" s="65" t="s">
        <v>40</v>
      </c>
    </row>
    <row r="182" spans="1:28" ht="38.25" customHeight="1" x14ac:dyDescent="0.25">
      <c r="A182" s="43" t="s">
        <v>335</v>
      </c>
      <c r="B182" s="99" t="s">
        <v>37</v>
      </c>
      <c r="C182" s="44">
        <v>10</v>
      </c>
      <c r="D182" s="44" t="s">
        <v>38</v>
      </c>
      <c r="E182" s="45" t="s">
        <v>258</v>
      </c>
      <c r="F182" s="46">
        <v>157227907719</v>
      </c>
      <c r="G182" s="46">
        <v>0</v>
      </c>
      <c r="H182" s="46">
        <v>0</v>
      </c>
      <c r="I182" s="46">
        <v>0</v>
      </c>
      <c r="J182" s="46">
        <v>0</v>
      </c>
      <c r="K182" s="46">
        <f t="shared" si="162"/>
        <v>0</v>
      </c>
      <c r="L182" s="46">
        <f>+F182+K182</f>
        <v>157227907719</v>
      </c>
      <c r="M182" s="51">
        <f t="shared" si="135"/>
        <v>1.9922539791428526E-2</v>
      </c>
      <c r="N182" s="46">
        <v>0</v>
      </c>
      <c r="O182" s="46">
        <v>100468422969</v>
      </c>
      <c r="P182" s="46">
        <f>L182-O182</f>
        <v>56759484750</v>
      </c>
      <c r="Q182" s="46">
        <v>100468422969</v>
      </c>
      <c r="R182" s="46">
        <f>+L182-Q182</f>
        <v>56759484750</v>
      </c>
      <c r="S182" s="46">
        <f>O182-Q182</f>
        <v>0</v>
      </c>
      <c r="T182" s="46">
        <v>0</v>
      </c>
      <c r="U182" s="46">
        <f>+Q182-T182</f>
        <v>100468422969</v>
      </c>
      <c r="V182" s="46">
        <v>0</v>
      </c>
      <c r="W182" s="48">
        <f>+T182-V182</f>
        <v>0</v>
      </c>
      <c r="X182" s="54">
        <f t="shared" si="159"/>
        <v>0.63899866395575666</v>
      </c>
      <c r="Y182" s="54">
        <f t="shared" si="141"/>
        <v>0</v>
      </c>
      <c r="Z182" s="54">
        <f t="shared" si="156"/>
        <v>0</v>
      </c>
      <c r="AA182" s="54">
        <f t="shared" si="167"/>
        <v>0</v>
      </c>
      <c r="AB182" s="54" t="s">
        <v>40</v>
      </c>
    </row>
    <row r="183" spans="1:28" ht="69" customHeight="1" x14ac:dyDescent="0.25">
      <c r="A183" s="39" t="s">
        <v>336</v>
      </c>
      <c r="B183" s="34" t="s">
        <v>37</v>
      </c>
      <c r="C183" s="34">
        <v>10</v>
      </c>
      <c r="D183" s="34" t="s">
        <v>38</v>
      </c>
      <c r="E183" s="40" t="s">
        <v>337</v>
      </c>
      <c r="F183" s="62">
        <f t="shared" ref="F183:J185" si="170">+F184</f>
        <v>242320270178</v>
      </c>
      <c r="G183" s="62">
        <f t="shared" si="170"/>
        <v>0</v>
      </c>
      <c r="H183" s="62">
        <f t="shared" si="170"/>
        <v>0</v>
      </c>
      <c r="I183" s="62">
        <f t="shared" si="170"/>
        <v>0</v>
      </c>
      <c r="J183" s="62">
        <f t="shared" si="170"/>
        <v>0</v>
      </c>
      <c r="K183" s="62">
        <f t="shared" si="162"/>
        <v>0</v>
      </c>
      <c r="L183" s="62">
        <f>+L184</f>
        <v>242320270178</v>
      </c>
      <c r="M183" s="42">
        <f t="shared" si="135"/>
        <v>3.0704696735638918E-2</v>
      </c>
      <c r="N183" s="62">
        <f t="shared" ref="N183:W185" si="171">+N184</f>
        <v>0</v>
      </c>
      <c r="O183" s="62">
        <f t="shared" si="171"/>
        <v>145080481919</v>
      </c>
      <c r="P183" s="62">
        <f t="shared" si="171"/>
        <v>97239788259</v>
      </c>
      <c r="Q183" s="62">
        <f t="shared" si="171"/>
        <v>145080481919</v>
      </c>
      <c r="R183" s="62">
        <f t="shared" si="171"/>
        <v>97239788259</v>
      </c>
      <c r="S183" s="62">
        <f t="shared" si="171"/>
        <v>0</v>
      </c>
      <c r="T183" s="62">
        <f t="shared" si="171"/>
        <v>0</v>
      </c>
      <c r="U183" s="62">
        <f t="shared" si="171"/>
        <v>145080481919</v>
      </c>
      <c r="V183" s="62">
        <f t="shared" si="171"/>
        <v>0</v>
      </c>
      <c r="W183" s="62">
        <f t="shared" si="171"/>
        <v>0</v>
      </c>
      <c r="X183" s="65">
        <f t="shared" si="159"/>
        <v>0.59871376757886974</v>
      </c>
      <c r="Y183" s="65">
        <f t="shared" si="141"/>
        <v>0</v>
      </c>
      <c r="Z183" s="65">
        <f t="shared" si="156"/>
        <v>0</v>
      </c>
      <c r="AA183" s="65">
        <f t="shared" si="167"/>
        <v>0</v>
      </c>
      <c r="AB183" s="65" t="s">
        <v>40</v>
      </c>
    </row>
    <row r="184" spans="1:28" ht="69" customHeight="1" x14ac:dyDescent="0.25">
      <c r="A184" s="39" t="s">
        <v>338</v>
      </c>
      <c r="B184" s="34" t="s">
        <v>37</v>
      </c>
      <c r="C184" s="34">
        <v>10</v>
      </c>
      <c r="D184" s="34" t="s">
        <v>38</v>
      </c>
      <c r="E184" s="95" t="s">
        <v>337</v>
      </c>
      <c r="F184" s="62">
        <f t="shared" si="170"/>
        <v>242320270178</v>
      </c>
      <c r="G184" s="62">
        <f t="shared" si="170"/>
        <v>0</v>
      </c>
      <c r="H184" s="62">
        <f t="shared" si="170"/>
        <v>0</v>
      </c>
      <c r="I184" s="62">
        <f t="shared" si="170"/>
        <v>0</v>
      </c>
      <c r="J184" s="62">
        <f t="shared" si="170"/>
        <v>0</v>
      </c>
      <c r="K184" s="62">
        <f t="shared" si="162"/>
        <v>0</v>
      </c>
      <c r="L184" s="62">
        <f>+L185</f>
        <v>242320270178</v>
      </c>
      <c r="M184" s="42">
        <f t="shared" si="135"/>
        <v>3.0704696735638918E-2</v>
      </c>
      <c r="N184" s="62">
        <f t="shared" si="171"/>
        <v>0</v>
      </c>
      <c r="O184" s="62">
        <f t="shared" si="171"/>
        <v>145080481919</v>
      </c>
      <c r="P184" s="62">
        <f t="shared" si="171"/>
        <v>97239788259</v>
      </c>
      <c r="Q184" s="62">
        <f t="shared" si="171"/>
        <v>145080481919</v>
      </c>
      <c r="R184" s="62">
        <f t="shared" si="171"/>
        <v>97239788259</v>
      </c>
      <c r="S184" s="62">
        <f t="shared" si="171"/>
        <v>0</v>
      </c>
      <c r="T184" s="62">
        <f t="shared" si="171"/>
        <v>0</v>
      </c>
      <c r="U184" s="62">
        <f t="shared" si="171"/>
        <v>145080481919</v>
      </c>
      <c r="V184" s="62">
        <f t="shared" si="171"/>
        <v>0</v>
      </c>
      <c r="W184" s="62">
        <f t="shared" si="171"/>
        <v>0</v>
      </c>
      <c r="X184" s="65">
        <f t="shared" si="159"/>
        <v>0.59871376757886974</v>
      </c>
      <c r="Y184" s="65">
        <f t="shared" si="141"/>
        <v>0</v>
      </c>
      <c r="Z184" s="65">
        <f t="shared" si="156"/>
        <v>0</v>
      </c>
      <c r="AA184" s="65">
        <f t="shared" si="167"/>
        <v>0</v>
      </c>
      <c r="AB184" s="65" t="s">
        <v>40</v>
      </c>
    </row>
    <row r="185" spans="1:28" ht="29.25" customHeight="1" x14ac:dyDescent="0.25">
      <c r="A185" s="39" t="s">
        <v>339</v>
      </c>
      <c r="B185" s="34" t="s">
        <v>37</v>
      </c>
      <c r="C185" s="34">
        <v>10</v>
      </c>
      <c r="D185" s="34" t="s">
        <v>38</v>
      </c>
      <c r="E185" s="40" t="s">
        <v>268</v>
      </c>
      <c r="F185" s="62">
        <f t="shared" si="170"/>
        <v>242320270178</v>
      </c>
      <c r="G185" s="62">
        <f t="shared" si="170"/>
        <v>0</v>
      </c>
      <c r="H185" s="62">
        <f t="shared" si="170"/>
        <v>0</v>
      </c>
      <c r="I185" s="62">
        <f t="shared" si="170"/>
        <v>0</v>
      </c>
      <c r="J185" s="62">
        <f t="shared" si="170"/>
        <v>0</v>
      </c>
      <c r="K185" s="62">
        <f t="shared" si="162"/>
        <v>0</v>
      </c>
      <c r="L185" s="62">
        <f>+L186</f>
        <v>242320270178</v>
      </c>
      <c r="M185" s="42">
        <f t="shared" si="135"/>
        <v>3.0704696735638918E-2</v>
      </c>
      <c r="N185" s="62">
        <f t="shared" si="171"/>
        <v>0</v>
      </c>
      <c r="O185" s="62">
        <f t="shared" si="171"/>
        <v>145080481919</v>
      </c>
      <c r="P185" s="62">
        <f t="shared" si="171"/>
        <v>97239788259</v>
      </c>
      <c r="Q185" s="62">
        <f t="shared" si="171"/>
        <v>145080481919</v>
      </c>
      <c r="R185" s="62">
        <f t="shared" si="171"/>
        <v>97239788259</v>
      </c>
      <c r="S185" s="62">
        <f t="shared" si="171"/>
        <v>0</v>
      </c>
      <c r="T185" s="62">
        <f t="shared" si="171"/>
        <v>0</v>
      </c>
      <c r="U185" s="62">
        <f t="shared" si="171"/>
        <v>145080481919</v>
      </c>
      <c r="V185" s="62">
        <f t="shared" si="171"/>
        <v>0</v>
      </c>
      <c r="W185" s="62">
        <f t="shared" si="171"/>
        <v>0</v>
      </c>
      <c r="X185" s="65">
        <f t="shared" si="159"/>
        <v>0.59871376757886974</v>
      </c>
      <c r="Y185" s="65">
        <f t="shared" si="141"/>
        <v>0</v>
      </c>
      <c r="Z185" s="65">
        <f t="shared" si="156"/>
        <v>0</v>
      </c>
      <c r="AA185" s="65">
        <f t="shared" si="167"/>
        <v>0</v>
      </c>
      <c r="AB185" s="65" t="s">
        <v>40</v>
      </c>
    </row>
    <row r="186" spans="1:28" ht="30" customHeight="1" x14ac:dyDescent="0.25">
      <c r="A186" s="43" t="s">
        <v>340</v>
      </c>
      <c r="B186" s="44" t="s">
        <v>37</v>
      </c>
      <c r="C186" s="44">
        <v>10</v>
      </c>
      <c r="D186" s="44" t="s">
        <v>38</v>
      </c>
      <c r="E186" s="45" t="s">
        <v>258</v>
      </c>
      <c r="F186" s="46">
        <v>242320270178</v>
      </c>
      <c r="G186" s="46">
        <v>0</v>
      </c>
      <c r="H186" s="46">
        <v>0</v>
      </c>
      <c r="I186" s="46">
        <v>0</v>
      </c>
      <c r="J186" s="46">
        <v>0</v>
      </c>
      <c r="K186" s="46">
        <f t="shared" si="162"/>
        <v>0</v>
      </c>
      <c r="L186" s="46">
        <f>+F186+K186</f>
        <v>242320270178</v>
      </c>
      <c r="M186" s="51">
        <f t="shared" si="135"/>
        <v>3.0704696735638918E-2</v>
      </c>
      <c r="N186" s="46">
        <v>0</v>
      </c>
      <c r="O186" s="46">
        <v>145080481919</v>
      </c>
      <c r="P186" s="46">
        <f>L186-O186</f>
        <v>97239788259</v>
      </c>
      <c r="Q186" s="46">
        <v>145080481919</v>
      </c>
      <c r="R186" s="46">
        <f>+L186-Q186</f>
        <v>97239788259</v>
      </c>
      <c r="S186" s="46">
        <f>O186-Q186</f>
        <v>0</v>
      </c>
      <c r="T186" s="46">
        <v>0</v>
      </c>
      <c r="U186" s="46">
        <f>+Q186-T186</f>
        <v>145080481919</v>
      </c>
      <c r="V186" s="46">
        <v>0</v>
      </c>
      <c r="W186" s="48">
        <f>+T186-V186</f>
        <v>0</v>
      </c>
      <c r="X186" s="54">
        <f t="shared" si="159"/>
        <v>0.59871376757886974</v>
      </c>
      <c r="Y186" s="54">
        <f t="shared" si="141"/>
        <v>0</v>
      </c>
      <c r="Z186" s="54">
        <f t="shared" si="156"/>
        <v>0</v>
      </c>
      <c r="AA186" s="54">
        <f t="shared" si="167"/>
        <v>0</v>
      </c>
      <c r="AB186" s="54" t="s">
        <v>40</v>
      </c>
    </row>
    <row r="187" spans="1:28" ht="64.5" customHeight="1" x14ac:dyDescent="0.25">
      <c r="A187" s="39" t="s">
        <v>341</v>
      </c>
      <c r="B187" s="34" t="s">
        <v>37</v>
      </c>
      <c r="C187" s="34">
        <v>10</v>
      </c>
      <c r="D187" s="34" t="s">
        <v>38</v>
      </c>
      <c r="E187" s="40" t="s">
        <v>342</v>
      </c>
      <c r="F187" s="62">
        <f t="shared" ref="F187:J189" si="172">+F188</f>
        <v>291500728983</v>
      </c>
      <c r="G187" s="62">
        <f t="shared" si="172"/>
        <v>0</v>
      </c>
      <c r="H187" s="62">
        <f t="shared" si="172"/>
        <v>0</v>
      </c>
      <c r="I187" s="62">
        <f t="shared" si="172"/>
        <v>0</v>
      </c>
      <c r="J187" s="62">
        <f t="shared" si="172"/>
        <v>0</v>
      </c>
      <c r="K187" s="62">
        <f t="shared" si="162"/>
        <v>0</v>
      </c>
      <c r="L187" s="62">
        <f>+L188</f>
        <v>291500728983</v>
      </c>
      <c r="M187" s="42">
        <f t="shared" si="135"/>
        <v>3.6936412604137506E-2</v>
      </c>
      <c r="N187" s="62">
        <f t="shared" ref="N187:W189" si="173">+N188</f>
        <v>0</v>
      </c>
      <c r="O187" s="62">
        <f t="shared" si="173"/>
        <v>210227634054</v>
      </c>
      <c r="P187" s="62">
        <f t="shared" si="173"/>
        <v>81273094929</v>
      </c>
      <c r="Q187" s="62">
        <f t="shared" si="173"/>
        <v>210227634054</v>
      </c>
      <c r="R187" s="62">
        <f t="shared" si="173"/>
        <v>81273094929</v>
      </c>
      <c r="S187" s="62">
        <f t="shared" si="173"/>
        <v>0</v>
      </c>
      <c r="T187" s="62">
        <f t="shared" si="173"/>
        <v>0</v>
      </c>
      <c r="U187" s="62">
        <f t="shared" si="173"/>
        <v>210227634054</v>
      </c>
      <c r="V187" s="62">
        <f t="shared" si="173"/>
        <v>0</v>
      </c>
      <c r="W187" s="62">
        <f t="shared" si="173"/>
        <v>0</v>
      </c>
      <c r="X187" s="65">
        <f t="shared" si="159"/>
        <v>0.72119076610014321</v>
      </c>
      <c r="Y187" s="65">
        <f t="shared" si="141"/>
        <v>0</v>
      </c>
      <c r="Z187" s="65">
        <f t="shared" si="156"/>
        <v>0</v>
      </c>
      <c r="AA187" s="65">
        <f t="shared" si="167"/>
        <v>0</v>
      </c>
      <c r="AB187" s="65" t="s">
        <v>40</v>
      </c>
    </row>
    <row r="188" spans="1:28" ht="64.5" customHeight="1" x14ac:dyDescent="0.25">
      <c r="A188" s="39" t="s">
        <v>343</v>
      </c>
      <c r="B188" s="34" t="s">
        <v>37</v>
      </c>
      <c r="C188" s="34">
        <v>10</v>
      </c>
      <c r="D188" s="34" t="s">
        <v>38</v>
      </c>
      <c r="E188" s="95" t="s">
        <v>342</v>
      </c>
      <c r="F188" s="62">
        <f t="shared" si="172"/>
        <v>291500728983</v>
      </c>
      <c r="G188" s="62">
        <f t="shared" si="172"/>
        <v>0</v>
      </c>
      <c r="H188" s="62">
        <f t="shared" si="172"/>
        <v>0</v>
      </c>
      <c r="I188" s="62">
        <f t="shared" si="172"/>
        <v>0</v>
      </c>
      <c r="J188" s="62">
        <f t="shared" si="172"/>
        <v>0</v>
      </c>
      <c r="K188" s="62">
        <f t="shared" si="162"/>
        <v>0</v>
      </c>
      <c r="L188" s="62">
        <f>+L189</f>
        <v>291500728983</v>
      </c>
      <c r="M188" s="42">
        <f t="shared" si="135"/>
        <v>3.6936412604137506E-2</v>
      </c>
      <c r="N188" s="62">
        <f t="shared" si="173"/>
        <v>0</v>
      </c>
      <c r="O188" s="62">
        <f t="shared" si="173"/>
        <v>210227634054</v>
      </c>
      <c r="P188" s="62">
        <f t="shared" si="173"/>
        <v>81273094929</v>
      </c>
      <c r="Q188" s="62">
        <f t="shared" si="173"/>
        <v>210227634054</v>
      </c>
      <c r="R188" s="62">
        <f t="shared" si="173"/>
        <v>81273094929</v>
      </c>
      <c r="S188" s="62">
        <f t="shared" si="173"/>
        <v>0</v>
      </c>
      <c r="T188" s="62">
        <f t="shared" si="173"/>
        <v>0</v>
      </c>
      <c r="U188" s="62">
        <f t="shared" si="173"/>
        <v>210227634054</v>
      </c>
      <c r="V188" s="62">
        <f t="shared" si="173"/>
        <v>0</v>
      </c>
      <c r="W188" s="62">
        <f t="shared" si="173"/>
        <v>0</v>
      </c>
      <c r="X188" s="65">
        <f t="shared" si="159"/>
        <v>0.72119076610014321</v>
      </c>
      <c r="Y188" s="65">
        <f t="shared" si="141"/>
        <v>0</v>
      </c>
      <c r="Z188" s="65">
        <f t="shared" si="156"/>
        <v>0</v>
      </c>
      <c r="AA188" s="65">
        <f t="shared" si="167"/>
        <v>0</v>
      </c>
      <c r="AB188" s="65" t="s">
        <v>40</v>
      </c>
    </row>
    <row r="189" spans="1:28" ht="32.25" customHeight="1" x14ac:dyDescent="0.25">
      <c r="A189" s="39" t="s">
        <v>344</v>
      </c>
      <c r="B189" s="34" t="s">
        <v>37</v>
      </c>
      <c r="C189" s="34">
        <v>10</v>
      </c>
      <c r="D189" s="34" t="s">
        <v>38</v>
      </c>
      <c r="E189" s="40" t="s">
        <v>268</v>
      </c>
      <c r="F189" s="62">
        <f t="shared" si="172"/>
        <v>291500728983</v>
      </c>
      <c r="G189" s="62">
        <f t="shared" si="172"/>
        <v>0</v>
      </c>
      <c r="H189" s="62">
        <f t="shared" si="172"/>
        <v>0</v>
      </c>
      <c r="I189" s="62">
        <f t="shared" si="172"/>
        <v>0</v>
      </c>
      <c r="J189" s="62">
        <f t="shared" si="172"/>
        <v>0</v>
      </c>
      <c r="K189" s="62">
        <f t="shared" si="162"/>
        <v>0</v>
      </c>
      <c r="L189" s="62">
        <f>+L190</f>
        <v>291500728983</v>
      </c>
      <c r="M189" s="42">
        <f t="shared" si="135"/>
        <v>3.6936412604137506E-2</v>
      </c>
      <c r="N189" s="62">
        <f t="shared" si="173"/>
        <v>0</v>
      </c>
      <c r="O189" s="62">
        <f t="shared" si="173"/>
        <v>210227634054</v>
      </c>
      <c r="P189" s="62">
        <f t="shared" si="173"/>
        <v>81273094929</v>
      </c>
      <c r="Q189" s="62">
        <f t="shared" si="173"/>
        <v>210227634054</v>
      </c>
      <c r="R189" s="62">
        <f t="shared" si="173"/>
        <v>81273094929</v>
      </c>
      <c r="S189" s="62">
        <f t="shared" si="173"/>
        <v>0</v>
      </c>
      <c r="T189" s="62">
        <f t="shared" si="173"/>
        <v>0</v>
      </c>
      <c r="U189" s="62">
        <f t="shared" si="173"/>
        <v>210227634054</v>
      </c>
      <c r="V189" s="62">
        <f t="shared" si="173"/>
        <v>0</v>
      </c>
      <c r="W189" s="62">
        <f t="shared" si="173"/>
        <v>0</v>
      </c>
      <c r="X189" s="65">
        <f t="shared" si="159"/>
        <v>0.72119076610014321</v>
      </c>
      <c r="Y189" s="65">
        <f t="shared" si="141"/>
        <v>0</v>
      </c>
      <c r="Z189" s="65">
        <f t="shared" si="156"/>
        <v>0</v>
      </c>
      <c r="AA189" s="65">
        <f t="shared" si="167"/>
        <v>0</v>
      </c>
      <c r="AB189" s="65" t="s">
        <v>40</v>
      </c>
    </row>
    <row r="190" spans="1:28" ht="30" customHeight="1" x14ac:dyDescent="0.25">
      <c r="A190" s="43" t="s">
        <v>345</v>
      </c>
      <c r="B190" s="44" t="s">
        <v>37</v>
      </c>
      <c r="C190" s="44">
        <v>10</v>
      </c>
      <c r="D190" s="44" t="s">
        <v>38</v>
      </c>
      <c r="E190" s="45" t="s">
        <v>258</v>
      </c>
      <c r="F190" s="46">
        <v>291500728983</v>
      </c>
      <c r="G190" s="46">
        <v>0</v>
      </c>
      <c r="H190" s="46">
        <v>0</v>
      </c>
      <c r="I190" s="46">
        <v>0</v>
      </c>
      <c r="J190" s="46">
        <v>0</v>
      </c>
      <c r="K190" s="46">
        <f t="shared" si="162"/>
        <v>0</v>
      </c>
      <c r="L190" s="46">
        <f>+F190+K190</f>
        <v>291500728983</v>
      </c>
      <c r="M190" s="51">
        <f t="shared" si="135"/>
        <v>3.6936412604137506E-2</v>
      </c>
      <c r="N190" s="46">
        <v>0</v>
      </c>
      <c r="O190" s="46">
        <v>210227634054</v>
      </c>
      <c r="P190" s="46">
        <f>L190-O190</f>
        <v>81273094929</v>
      </c>
      <c r="Q190" s="46">
        <v>210227634054</v>
      </c>
      <c r="R190" s="46">
        <f>+L190-Q190</f>
        <v>81273094929</v>
      </c>
      <c r="S190" s="46">
        <f>O190-Q190</f>
        <v>0</v>
      </c>
      <c r="T190" s="46">
        <v>0</v>
      </c>
      <c r="U190" s="46">
        <f>+Q190-T190</f>
        <v>210227634054</v>
      </c>
      <c r="V190" s="46">
        <v>0</v>
      </c>
      <c r="W190" s="48">
        <f>+T190-V190</f>
        <v>0</v>
      </c>
      <c r="X190" s="49">
        <f t="shared" si="159"/>
        <v>0.72119076610014321</v>
      </c>
      <c r="Y190" s="49">
        <f t="shared" si="141"/>
        <v>0</v>
      </c>
      <c r="Z190" s="49">
        <f t="shared" si="156"/>
        <v>0</v>
      </c>
      <c r="AA190" s="49">
        <f t="shared" si="167"/>
        <v>0</v>
      </c>
      <c r="AB190" s="49" t="s">
        <v>40</v>
      </c>
    </row>
    <row r="191" spans="1:28" ht="70.5" customHeight="1" x14ac:dyDescent="0.25">
      <c r="A191" s="39" t="s">
        <v>346</v>
      </c>
      <c r="B191" s="34" t="s">
        <v>37</v>
      </c>
      <c r="C191" s="34">
        <v>10</v>
      </c>
      <c r="D191" s="34" t="s">
        <v>38</v>
      </c>
      <c r="E191" s="40" t="s">
        <v>347</v>
      </c>
      <c r="F191" s="62">
        <f t="shared" ref="F191:J193" si="174">+F192</f>
        <v>152661368237</v>
      </c>
      <c r="G191" s="62">
        <f t="shared" si="174"/>
        <v>0</v>
      </c>
      <c r="H191" s="62">
        <f t="shared" si="174"/>
        <v>0</v>
      </c>
      <c r="I191" s="62">
        <f t="shared" si="174"/>
        <v>0</v>
      </c>
      <c r="J191" s="62">
        <f t="shared" si="174"/>
        <v>0</v>
      </c>
      <c r="K191" s="62">
        <f t="shared" si="162"/>
        <v>0</v>
      </c>
      <c r="L191" s="62">
        <f>+L192</f>
        <v>152661368237</v>
      </c>
      <c r="M191" s="42">
        <f t="shared" ref="M191:M254" si="175">L191/$L$295</f>
        <v>1.9343908008692665E-2</v>
      </c>
      <c r="N191" s="62">
        <f t="shared" ref="N191:W193" si="176">+N192</f>
        <v>0</v>
      </c>
      <c r="O191" s="62">
        <f t="shared" si="176"/>
        <v>89528985124</v>
      </c>
      <c r="P191" s="62">
        <f t="shared" si="176"/>
        <v>63132383113</v>
      </c>
      <c r="Q191" s="62">
        <f t="shared" si="176"/>
        <v>89528985124</v>
      </c>
      <c r="R191" s="62">
        <f t="shared" si="176"/>
        <v>63132383113</v>
      </c>
      <c r="S191" s="62">
        <f t="shared" si="176"/>
        <v>0</v>
      </c>
      <c r="T191" s="62">
        <f t="shared" si="176"/>
        <v>0</v>
      </c>
      <c r="U191" s="62">
        <f t="shared" si="176"/>
        <v>89528985124</v>
      </c>
      <c r="V191" s="62">
        <f t="shared" si="176"/>
        <v>0</v>
      </c>
      <c r="W191" s="62">
        <f t="shared" si="176"/>
        <v>0</v>
      </c>
      <c r="X191" s="65">
        <f t="shared" si="159"/>
        <v>0.5864547537986835</v>
      </c>
      <c r="Y191" s="65">
        <f t="shared" si="141"/>
        <v>0</v>
      </c>
      <c r="Z191" s="65">
        <f t="shared" si="156"/>
        <v>0</v>
      </c>
      <c r="AA191" s="65">
        <f t="shared" si="167"/>
        <v>0</v>
      </c>
      <c r="AB191" s="65" t="s">
        <v>40</v>
      </c>
    </row>
    <row r="192" spans="1:28" ht="70.5" customHeight="1" x14ac:dyDescent="0.25">
      <c r="A192" s="39" t="s">
        <v>348</v>
      </c>
      <c r="B192" s="34" t="s">
        <v>37</v>
      </c>
      <c r="C192" s="34">
        <v>10</v>
      </c>
      <c r="D192" s="34" t="s">
        <v>38</v>
      </c>
      <c r="E192" s="95" t="s">
        <v>347</v>
      </c>
      <c r="F192" s="62">
        <f t="shared" si="174"/>
        <v>152661368237</v>
      </c>
      <c r="G192" s="62">
        <f t="shared" si="174"/>
        <v>0</v>
      </c>
      <c r="H192" s="62">
        <f t="shared" si="174"/>
        <v>0</v>
      </c>
      <c r="I192" s="62">
        <f t="shared" si="174"/>
        <v>0</v>
      </c>
      <c r="J192" s="62">
        <f t="shared" si="174"/>
        <v>0</v>
      </c>
      <c r="K192" s="62">
        <f t="shared" si="162"/>
        <v>0</v>
      </c>
      <c r="L192" s="62">
        <f>+L193</f>
        <v>152661368237</v>
      </c>
      <c r="M192" s="42">
        <f t="shared" si="175"/>
        <v>1.9343908008692665E-2</v>
      </c>
      <c r="N192" s="62">
        <f t="shared" si="176"/>
        <v>0</v>
      </c>
      <c r="O192" s="62">
        <f t="shared" si="176"/>
        <v>89528985124</v>
      </c>
      <c r="P192" s="62">
        <f t="shared" si="176"/>
        <v>63132383113</v>
      </c>
      <c r="Q192" s="62">
        <f t="shared" si="176"/>
        <v>89528985124</v>
      </c>
      <c r="R192" s="62">
        <f t="shared" si="176"/>
        <v>63132383113</v>
      </c>
      <c r="S192" s="62">
        <f t="shared" si="176"/>
        <v>0</v>
      </c>
      <c r="T192" s="62">
        <f t="shared" si="176"/>
        <v>0</v>
      </c>
      <c r="U192" s="62">
        <f t="shared" si="176"/>
        <v>89528985124</v>
      </c>
      <c r="V192" s="62">
        <f t="shared" si="176"/>
        <v>0</v>
      </c>
      <c r="W192" s="62">
        <f t="shared" si="176"/>
        <v>0</v>
      </c>
      <c r="X192" s="65">
        <f t="shared" si="159"/>
        <v>0.5864547537986835</v>
      </c>
      <c r="Y192" s="65">
        <f t="shared" si="141"/>
        <v>0</v>
      </c>
      <c r="Z192" s="65">
        <f t="shared" si="156"/>
        <v>0</v>
      </c>
      <c r="AA192" s="65">
        <f t="shared" si="167"/>
        <v>0</v>
      </c>
      <c r="AB192" s="65" t="s">
        <v>40</v>
      </c>
    </row>
    <row r="193" spans="1:28" ht="32.25" customHeight="1" x14ac:dyDescent="0.25">
      <c r="A193" s="39" t="s">
        <v>349</v>
      </c>
      <c r="B193" s="34" t="s">
        <v>37</v>
      </c>
      <c r="C193" s="34">
        <v>10</v>
      </c>
      <c r="D193" s="34" t="s">
        <v>38</v>
      </c>
      <c r="E193" s="40" t="s">
        <v>268</v>
      </c>
      <c r="F193" s="62">
        <f t="shared" si="174"/>
        <v>152661368237</v>
      </c>
      <c r="G193" s="62">
        <f t="shared" si="174"/>
        <v>0</v>
      </c>
      <c r="H193" s="62">
        <f t="shared" si="174"/>
        <v>0</v>
      </c>
      <c r="I193" s="62">
        <f t="shared" si="174"/>
        <v>0</v>
      </c>
      <c r="J193" s="62">
        <f t="shared" si="174"/>
        <v>0</v>
      </c>
      <c r="K193" s="62">
        <f t="shared" si="162"/>
        <v>0</v>
      </c>
      <c r="L193" s="62">
        <f>+L194</f>
        <v>152661368237</v>
      </c>
      <c r="M193" s="42">
        <f t="shared" si="175"/>
        <v>1.9343908008692665E-2</v>
      </c>
      <c r="N193" s="62">
        <f t="shared" si="176"/>
        <v>0</v>
      </c>
      <c r="O193" s="62">
        <f t="shared" si="176"/>
        <v>89528985124</v>
      </c>
      <c r="P193" s="62">
        <f t="shared" si="176"/>
        <v>63132383113</v>
      </c>
      <c r="Q193" s="62">
        <f t="shared" si="176"/>
        <v>89528985124</v>
      </c>
      <c r="R193" s="62">
        <f t="shared" si="176"/>
        <v>63132383113</v>
      </c>
      <c r="S193" s="62">
        <f t="shared" si="176"/>
        <v>0</v>
      </c>
      <c r="T193" s="62">
        <f t="shared" si="176"/>
        <v>0</v>
      </c>
      <c r="U193" s="62">
        <f t="shared" si="176"/>
        <v>89528985124</v>
      </c>
      <c r="V193" s="62">
        <f t="shared" si="176"/>
        <v>0</v>
      </c>
      <c r="W193" s="62">
        <f t="shared" si="176"/>
        <v>0</v>
      </c>
      <c r="X193" s="65">
        <f t="shared" si="159"/>
        <v>0.5864547537986835</v>
      </c>
      <c r="Y193" s="65">
        <f t="shared" si="141"/>
        <v>0</v>
      </c>
      <c r="Z193" s="65">
        <f t="shared" si="156"/>
        <v>0</v>
      </c>
      <c r="AA193" s="65">
        <f t="shared" si="167"/>
        <v>0</v>
      </c>
      <c r="AB193" s="65" t="s">
        <v>40</v>
      </c>
    </row>
    <row r="194" spans="1:28" ht="30" customHeight="1" x14ac:dyDescent="0.25">
      <c r="A194" s="43" t="s">
        <v>350</v>
      </c>
      <c r="B194" s="44" t="s">
        <v>37</v>
      </c>
      <c r="C194" s="44">
        <v>10</v>
      </c>
      <c r="D194" s="44" t="s">
        <v>38</v>
      </c>
      <c r="E194" s="45" t="s">
        <v>258</v>
      </c>
      <c r="F194" s="46">
        <v>152661368237</v>
      </c>
      <c r="G194" s="46">
        <v>0</v>
      </c>
      <c r="H194" s="46">
        <v>0</v>
      </c>
      <c r="I194" s="46">
        <v>0</v>
      </c>
      <c r="J194" s="46">
        <v>0</v>
      </c>
      <c r="K194" s="46">
        <f t="shared" si="162"/>
        <v>0</v>
      </c>
      <c r="L194" s="46">
        <f>+F194+K194</f>
        <v>152661368237</v>
      </c>
      <c r="M194" s="51">
        <f t="shared" si="175"/>
        <v>1.9343908008692665E-2</v>
      </c>
      <c r="N194" s="46">
        <v>0</v>
      </c>
      <c r="O194" s="46">
        <v>89528985124</v>
      </c>
      <c r="P194" s="46">
        <f>L194-O194</f>
        <v>63132383113</v>
      </c>
      <c r="Q194" s="46">
        <v>89528985124</v>
      </c>
      <c r="R194" s="46">
        <f>+L194-Q194</f>
        <v>63132383113</v>
      </c>
      <c r="S194" s="46">
        <f>O194-Q194</f>
        <v>0</v>
      </c>
      <c r="T194" s="46">
        <v>0</v>
      </c>
      <c r="U194" s="46">
        <f>+Q194-T194</f>
        <v>89528985124</v>
      </c>
      <c r="V194" s="46">
        <v>0</v>
      </c>
      <c r="W194" s="48">
        <f>+T194-V194</f>
        <v>0</v>
      </c>
      <c r="X194" s="54">
        <f t="shared" si="159"/>
        <v>0.5864547537986835</v>
      </c>
      <c r="Y194" s="54">
        <f t="shared" si="141"/>
        <v>0</v>
      </c>
      <c r="Z194" s="54">
        <f t="shared" si="156"/>
        <v>0</v>
      </c>
      <c r="AA194" s="54">
        <f t="shared" si="167"/>
        <v>0</v>
      </c>
      <c r="AB194" s="54" t="s">
        <v>40</v>
      </c>
    </row>
    <row r="195" spans="1:28" ht="70.5" customHeight="1" x14ac:dyDescent="0.25">
      <c r="A195" s="39" t="s">
        <v>351</v>
      </c>
      <c r="B195" s="34" t="s">
        <v>37</v>
      </c>
      <c r="C195" s="34">
        <v>10</v>
      </c>
      <c r="D195" s="34" t="s">
        <v>38</v>
      </c>
      <c r="E195" s="40" t="s">
        <v>352</v>
      </c>
      <c r="F195" s="62">
        <f t="shared" ref="F195:J197" si="177">+F196</f>
        <v>358538368230</v>
      </c>
      <c r="G195" s="62">
        <f t="shared" si="177"/>
        <v>0</v>
      </c>
      <c r="H195" s="62">
        <f t="shared" si="177"/>
        <v>0</v>
      </c>
      <c r="I195" s="62">
        <f t="shared" si="177"/>
        <v>0</v>
      </c>
      <c r="J195" s="62">
        <f t="shared" si="177"/>
        <v>0</v>
      </c>
      <c r="K195" s="62">
        <f t="shared" si="162"/>
        <v>0</v>
      </c>
      <c r="L195" s="62">
        <f>+L196</f>
        <v>358538368230</v>
      </c>
      <c r="M195" s="42">
        <f t="shared" si="175"/>
        <v>4.5430833567931796E-2</v>
      </c>
      <c r="N195" s="62">
        <f t="shared" ref="N195:W197" si="178">+N196</f>
        <v>0</v>
      </c>
      <c r="O195" s="62">
        <f t="shared" si="178"/>
        <v>267289408386</v>
      </c>
      <c r="P195" s="62">
        <f t="shared" si="178"/>
        <v>91248959844</v>
      </c>
      <c r="Q195" s="62">
        <f t="shared" si="178"/>
        <v>267289408386</v>
      </c>
      <c r="R195" s="62">
        <f t="shared" si="178"/>
        <v>91248959844</v>
      </c>
      <c r="S195" s="62">
        <f t="shared" si="178"/>
        <v>0</v>
      </c>
      <c r="T195" s="62">
        <f t="shared" si="178"/>
        <v>0</v>
      </c>
      <c r="U195" s="62">
        <f t="shared" si="178"/>
        <v>267289408386</v>
      </c>
      <c r="V195" s="62">
        <f t="shared" si="178"/>
        <v>0</v>
      </c>
      <c r="W195" s="62">
        <f t="shared" si="178"/>
        <v>0</v>
      </c>
      <c r="X195" s="65">
        <f t="shared" si="159"/>
        <v>0.74549736393772958</v>
      </c>
      <c r="Y195" s="65">
        <f t="shared" si="141"/>
        <v>0</v>
      </c>
      <c r="Z195" s="65">
        <f t="shared" si="156"/>
        <v>0</v>
      </c>
      <c r="AA195" s="65">
        <f t="shared" si="167"/>
        <v>0</v>
      </c>
      <c r="AB195" s="65" t="s">
        <v>40</v>
      </c>
    </row>
    <row r="196" spans="1:28" ht="70.5" customHeight="1" x14ac:dyDescent="0.25">
      <c r="A196" s="39" t="s">
        <v>353</v>
      </c>
      <c r="B196" s="34" t="s">
        <v>37</v>
      </c>
      <c r="C196" s="34">
        <v>10</v>
      </c>
      <c r="D196" s="34" t="s">
        <v>38</v>
      </c>
      <c r="E196" s="95" t="s">
        <v>352</v>
      </c>
      <c r="F196" s="62">
        <f t="shared" si="177"/>
        <v>358538368230</v>
      </c>
      <c r="G196" s="62">
        <f t="shared" si="177"/>
        <v>0</v>
      </c>
      <c r="H196" s="62">
        <f t="shared" si="177"/>
        <v>0</v>
      </c>
      <c r="I196" s="62">
        <f t="shared" si="177"/>
        <v>0</v>
      </c>
      <c r="J196" s="62">
        <f t="shared" si="177"/>
        <v>0</v>
      </c>
      <c r="K196" s="62">
        <f t="shared" si="162"/>
        <v>0</v>
      </c>
      <c r="L196" s="62">
        <f>+L197</f>
        <v>358538368230</v>
      </c>
      <c r="M196" s="42">
        <f t="shared" si="175"/>
        <v>4.5430833567931796E-2</v>
      </c>
      <c r="N196" s="62">
        <f t="shared" si="178"/>
        <v>0</v>
      </c>
      <c r="O196" s="62">
        <f t="shared" si="178"/>
        <v>267289408386</v>
      </c>
      <c r="P196" s="62">
        <f t="shared" si="178"/>
        <v>91248959844</v>
      </c>
      <c r="Q196" s="62">
        <f t="shared" si="178"/>
        <v>267289408386</v>
      </c>
      <c r="R196" s="62">
        <f t="shared" si="178"/>
        <v>91248959844</v>
      </c>
      <c r="S196" s="62">
        <f t="shared" si="178"/>
        <v>0</v>
      </c>
      <c r="T196" s="62">
        <f t="shared" si="178"/>
        <v>0</v>
      </c>
      <c r="U196" s="62">
        <f t="shared" si="178"/>
        <v>267289408386</v>
      </c>
      <c r="V196" s="62">
        <f t="shared" si="178"/>
        <v>0</v>
      </c>
      <c r="W196" s="62">
        <f t="shared" si="178"/>
        <v>0</v>
      </c>
      <c r="X196" s="65">
        <f t="shared" si="159"/>
        <v>0.74549736393772958</v>
      </c>
      <c r="Y196" s="65">
        <f t="shared" si="141"/>
        <v>0</v>
      </c>
      <c r="Z196" s="65">
        <f t="shared" si="156"/>
        <v>0</v>
      </c>
      <c r="AA196" s="65">
        <f t="shared" si="167"/>
        <v>0</v>
      </c>
      <c r="AB196" s="65" t="s">
        <v>40</v>
      </c>
    </row>
    <row r="197" spans="1:28" ht="34.5" customHeight="1" x14ac:dyDescent="0.25">
      <c r="A197" s="39" t="s">
        <v>354</v>
      </c>
      <c r="B197" s="34" t="s">
        <v>37</v>
      </c>
      <c r="C197" s="34">
        <v>10</v>
      </c>
      <c r="D197" s="34" t="s">
        <v>38</v>
      </c>
      <c r="E197" s="40" t="s">
        <v>268</v>
      </c>
      <c r="F197" s="62">
        <f t="shared" si="177"/>
        <v>358538368230</v>
      </c>
      <c r="G197" s="62">
        <f t="shared" si="177"/>
        <v>0</v>
      </c>
      <c r="H197" s="62">
        <f t="shared" si="177"/>
        <v>0</v>
      </c>
      <c r="I197" s="62">
        <f t="shared" si="177"/>
        <v>0</v>
      </c>
      <c r="J197" s="62">
        <f t="shared" si="177"/>
        <v>0</v>
      </c>
      <c r="K197" s="62">
        <f t="shared" si="162"/>
        <v>0</v>
      </c>
      <c r="L197" s="62">
        <f>+L198</f>
        <v>358538368230</v>
      </c>
      <c r="M197" s="42">
        <f t="shared" si="175"/>
        <v>4.5430833567931796E-2</v>
      </c>
      <c r="N197" s="62">
        <f t="shared" si="178"/>
        <v>0</v>
      </c>
      <c r="O197" s="62">
        <f t="shared" si="178"/>
        <v>267289408386</v>
      </c>
      <c r="P197" s="62">
        <f t="shared" si="178"/>
        <v>91248959844</v>
      </c>
      <c r="Q197" s="62">
        <f t="shared" si="178"/>
        <v>267289408386</v>
      </c>
      <c r="R197" s="62">
        <f t="shared" si="178"/>
        <v>91248959844</v>
      </c>
      <c r="S197" s="62">
        <f t="shared" si="178"/>
        <v>0</v>
      </c>
      <c r="T197" s="62">
        <f t="shared" si="178"/>
        <v>0</v>
      </c>
      <c r="U197" s="62">
        <f t="shared" si="178"/>
        <v>267289408386</v>
      </c>
      <c r="V197" s="62">
        <f t="shared" si="178"/>
        <v>0</v>
      </c>
      <c r="W197" s="62">
        <f t="shared" si="178"/>
        <v>0</v>
      </c>
      <c r="X197" s="65">
        <f t="shared" si="159"/>
        <v>0.74549736393772958</v>
      </c>
      <c r="Y197" s="65">
        <f t="shared" si="141"/>
        <v>0</v>
      </c>
      <c r="Z197" s="65">
        <f t="shared" si="156"/>
        <v>0</v>
      </c>
      <c r="AA197" s="65">
        <f t="shared" si="167"/>
        <v>0</v>
      </c>
      <c r="AB197" s="65" t="s">
        <v>40</v>
      </c>
    </row>
    <row r="198" spans="1:28" ht="30" customHeight="1" x14ac:dyDescent="0.25">
      <c r="A198" s="43" t="s">
        <v>355</v>
      </c>
      <c r="B198" s="44" t="s">
        <v>37</v>
      </c>
      <c r="C198" s="44">
        <v>10</v>
      </c>
      <c r="D198" s="44" t="s">
        <v>38</v>
      </c>
      <c r="E198" s="45" t="s">
        <v>258</v>
      </c>
      <c r="F198" s="46">
        <v>358538368230</v>
      </c>
      <c r="G198" s="46">
        <v>0</v>
      </c>
      <c r="H198" s="46">
        <v>0</v>
      </c>
      <c r="I198" s="46">
        <v>0</v>
      </c>
      <c r="J198" s="46">
        <v>0</v>
      </c>
      <c r="K198" s="46">
        <f t="shared" si="162"/>
        <v>0</v>
      </c>
      <c r="L198" s="46">
        <f>+F198+K198</f>
        <v>358538368230</v>
      </c>
      <c r="M198" s="51">
        <f t="shared" si="175"/>
        <v>4.5430833567931796E-2</v>
      </c>
      <c r="N198" s="46">
        <v>0</v>
      </c>
      <c r="O198" s="46">
        <v>267289408386</v>
      </c>
      <c r="P198" s="46">
        <f>L198-O198</f>
        <v>91248959844</v>
      </c>
      <c r="Q198" s="46">
        <v>267289408386</v>
      </c>
      <c r="R198" s="46">
        <f>+L198-Q198</f>
        <v>91248959844</v>
      </c>
      <c r="S198" s="46">
        <f>O198-Q198</f>
        <v>0</v>
      </c>
      <c r="T198" s="46">
        <v>0</v>
      </c>
      <c r="U198" s="46">
        <f>+Q198-T198</f>
        <v>267289408386</v>
      </c>
      <c r="V198" s="46">
        <v>0</v>
      </c>
      <c r="W198" s="48">
        <f>+T198-V198</f>
        <v>0</v>
      </c>
      <c r="X198" s="54">
        <f t="shared" si="159"/>
        <v>0.74549736393772958</v>
      </c>
      <c r="Y198" s="54">
        <f t="shared" si="141"/>
        <v>0</v>
      </c>
      <c r="Z198" s="54">
        <f t="shared" si="156"/>
        <v>0</v>
      </c>
      <c r="AA198" s="54">
        <f t="shared" si="167"/>
        <v>0</v>
      </c>
      <c r="AB198" s="54" t="s">
        <v>40</v>
      </c>
    </row>
    <row r="199" spans="1:28" ht="65.25" customHeight="1" x14ac:dyDescent="0.25">
      <c r="A199" s="39" t="s">
        <v>356</v>
      </c>
      <c r="B199" s="34" t="s">
        <v>37</v>
      </c>
      <c r="C199" s="34">
        <v>10</v>
      </c>
      <c r="D199" s="34" t="s">
        <v>38</v>
      </c>
      <c r="E199" s="40" t="s">
        <v>357</v>
      </c>
      <c r="F199" s="62">
        <f t="shared" ref="F199:J201" si="179">+F200</f>
        <v>115560588109</v>
      </c>
      <c r="G199" s="62">
        <f t="shared" si="179"/>
        <v>0</v>
      </c>
      <c r="H199" s="62">
        <f t="shared" si="179"/>
        <v>0</v>
      </c>
      <c r="I199" s="62">
        <f t="shared" si="179"/>
        <v>0</v>
      </c>
      <c r="J199" s="62">
        <f t="shared" si="179"/>
        <v>0</v>
      </c>
      <c r="K199" s="62">
        <f t="shared" si="162"/>
        <v>0</v>
      </c>
      <c r="L199" s="62">
        <f>+L200</f>
        <v>115560588109</v>
      </c>
      <c r="M199" s="42">
        <f t="shared" si="175"/>
        <v>1.4642822946146862E-2</v>
      </c>
      <c r="N199" s="62">
        <f t="shared" ref="N199:W201" si="180">+N200</f>
        <v>0</v>
      </c>
      <c r="O199" s="62">
        <f t="shared" si="180"/>
        <v>90602694750</v>
      </c>
      <c r="P199" s="62">
        <f t="shared" si="180"/>
        <v>24957893359</v>
      </c>
      <c r="Q199" s="62">
        <f t="shared" si="180"/>
        <v>90602694750</v>
      </c>
      <c r="R199" s="62">
        <f t="shared" si="180"/>
        <v>24957893359</v>
      </c>
      <c r="S199" s="62">
        <f t="shared" si="180"/>
        <v>0</v>
      </c>
      <c r="T199" s="62">
        <f t="shared" si="180"/>
        <v>0</v>
      </c>
      <c r="U199" s="62">
        <f t="shared" si="180"/>
        <v>90602694750</v>
      </c>
      <c r="V199" s="62">
        <f t="shared" si="180"/>
        <v>0</v>
      </c>
      <c r="W199" s="62">
        <f t="shared" si="180"/>
        <v>0</v>
      </c>
      <c r="X199" s="65">
        <f t="shared" si="159"/>
        <v>0.78402763634727257</v>
      </c>
      <c r="Y199" s="65">
        <f t="shared" ref="Y199:Y262" si="181">+T199/L199</f>
        <v>0</v>
      </c>
      <c r="Z199" s="65">
        <f t="shared" si="156"/>
        <v>0</v>
      </c>
      <c r="AA199" s="65">
        <f t="shared" si="167"/>
        <v>0</v>
      </c>
      <c r="AB199" s="65" t="s">
        <v>40</v>
      </c>
    </row>
    <row r="200" spans="1:28" ht="65.25" customHeight="1" x14ac:dyDescent="0.25">
      <c r="A200" s="39" t="s">
        <v>358</v>
      </c>
      <c r="B200" s="34" t="s">
        <v>37</v>
      </c>
      <c r="C200" s="34">
        <v>10</v>
      </c>
      <c r="D200" s="34" t="s">
        <v>38</v>
      </c>
      <c r="E200" s="95" t="s">
        <v>357</v>
      </c>
      <c r="F200" s="62">
        <f t="shared" si="179"/>
        <v>115560588109</v>
      </c>
      <c r="G200" s="62">
        <f t="shared" si="179"/>
        <v>0</v>
      </c>
      <c r="H200" s="62">
        <f t="shared" si="179"/>
        <v>0</v>
      </c>
      <c r="I200" s="62">
        <f t="shared" si="179"/>
        <v>0</v>
      </c>
      <c r="J200" s="62">
        <f t="shared" si="179"/>
        <v>0</v>
      </c>
      <c r="K200" s="62">
        <f t="shared" si="162"/>
        <v>0</v>
      </c>
      <c r="L200" s="62">
        <f>+L201</f>
        <v>115560588109</v>
      </c>
      <c r="M200" s="42">
        <f t="shared" si="175"/>
        <v>1.4642822946146862E-2</v>
      </c>
      <c r="N200" s="62">
        <f t="shared" si="180"/>
        <v>0</v>
      </c>
      <c r="O200" s="62">
        <f t="shared" si="180"/>
        <v>90602694750</v>
      </c>
      <c r="P200" s="62">
        <f t="shared" si="180"/>
        <v>24957893359</v>
      </c>
      <c r="Q200" s="62">
        <f t="shared" si="180"/>
        <v>90602694750</v>
      </c>
      <c r="R200" s="62">
        <f t="shared" si="180"/>
        <v>24957893359</v>
      </c>
      <c r="S200" s="62">
        <f t="shared" si="180"/>
        <v>0</v>
      </c>
      <c r="T200" s="62">
        <f t="shared" si="180"/>
        <v>0</v>
      </c>
      <c r="U200" s="62">
        <f t="shared" si="180"/>
        <v>90602694750</v>
      </c>
      <c r="V200" s="62">
        <f t="shared" si="180"/>
        <v>0</v>
      </c>
      <c r="W200" s="62">
        <f t="shared" si="180"/>
        <v>0</v>
      </c>
      <c r="X200" s="65">
        <f t="shared" si="159"/>
        <v>0.78402763634727257</v>
      </c>
      <c r="Y200" s="65">
        <f t="shared" si="181"/>
        <v>0</v>
      </c>
      <c r="Z200" s="65">
        <f t="shared" si="156"/>
        <v>0</v>
      </c>
      <c r="AA200" s="65">
        <f t="shared" si="167"/>
        <v>0</v>
      </c>
      <c r="AB200" s="65" t="s">
        <v>40</v>
      </c>
    </row>
    <row r="201" spans="1:28" ht="38.25" customHeight="1" x14ac:dyDescent="0.25">
      <c r="A201" s="39" t="s">
        <v>359</v>
      </c>
      <c r="B201" s="34" t="s">
        <v>37</v>
      </c>
      <c r="C201" s="34">
        <v>10</v>
      </c>
      <c r="D201" s="34" t="s">
        <v>38</v>
      </c>
      <c r="E201" s="40" t="s">
        <v>268</v>
      </c>
      <c r="F201" s="62">
        <f t="shared" si="179"/>
        <v>115560588109</v>
      </c>
      <c r="G201" s="62">
        <f t="shared" si="179"/>
        <v>0</v>
      </c>
      <c r="H201" s="62">
        <f t="shared" si="179"/>
        <v>0</v>
      </c>
      <c r="I201" s="62">
        <f t="shared" si="179"/>
        <v>0</v>
      </c>
      <c r="J201" s="62">
        <f t="shared" si="179"/>
        <v>0</v>
      </c>
      <c r="K201" s="62">
        <f>+K202</f>
        <v>0</v>
      </c>
      <c r="L201" s="62">
        <f>+L202</f>
        <v>115560588109</v>
      </c>
      <c r="M201" s="42">
        <f t="shared" si="175"/>
        <v>1.4642822946146862E-2</v>
      </c>
      <c r="N201" s="62">
        <f t="shared" si="180"/>
        <v>0</v>
      </c>
      <c r="O201" s="62">
        <f t="shared" si="180"/>
        <v>90602694750</v>
      </c>
      <c r="P201" s="62">
        <f t="shared" si="180"/>
        <v>24957893359</v>
      </c>
      <c r="Q201" s="62">
        <f t="shared" si="180"/>
        <v>90602694750</v>
      </c>
      <c r="R201" s="62">
        <f t="shared" si="180"/>
        <v>24957893359</v>
      </c>
      <c r="S201" s="62">
        <f t="shared" si="180"/>
        <v>0</v>
      </c>
      <c r="T201" s="62">
        <f t="shared" si="180"/>
        <v>0</v>
      </c>
      <c r="U201" s="62">
        <f t="shared" si="180"/>
        <v>90602694750</v>
      </c>
      <c r="V201" s="62">
        <f t="shared" si="180"/>
        <v>0</v>
      </c>
      <c r="W201" s="62">
        <f t="shared" si="180"/>
        <v>0</v>
      </c>
      <c r="X201" s="65">
        <f t="shared" si="159"/>
        <v>0.78402763634727257</v>
      </c>
      <c r="Y201" s="65">
        <f t="shared" si="181"/>
        <v>0</v>
      </c>
      <c r="Z201" s="65">
        <f t="shared" si="156"/>
        <v>0</v>
      </c>
      <c r="AA201" s="65">
        <f t="shared" si="167"/>
        <v>0</v>
      </c>
      <c r="AB201" s="65" t="s">
        <v>40</v>
      </c>
    </row>
    <row r="202" spans="1:28" ht="30" customHeight="1" x14ac:dyDescent="0.25">
      <c r="A202" s="43" t="s">
        <v>360</v>
      </c>
      <c r="B202" s="44" t="s">
        <v>37</v>
      </c>
      <c r="C202" s="44">
        <v>10</v>
      </c>
      <c r="D202" s="44" t="s">
        <v>38</v>
      </c>
      <c r="E202" s="45" t="s">
        <v>258</v>
      </c>
      <c r="F202" s="46">
        <v>115560588109</v>
      </c>
      <c r="G202" s="46">
        <v>0</v>
      </c>
      <c r="H202" s="46">
        <v>0</v>
      </c>
      <c r="I202" s="46">
        <v>0</v>
      </c>
      <c r="J202" s="46">
        <v>0</v>
      </c>
      <c r="K202" s="46">
        <f t="shared" ref="K202:K210" si="182">+G202-H202+I202-J202</f>
        <v>0</v>
      </c>
      <c r="L202" s="46">
        <f>+F202+K202</f>
        <v>115560588109</v>
      </c>
      <c r="M202" s="51">
        <f t="shared" si="175"/>
        <v>1.4642822946146862E-2</v>
      </c>
      <c r="N202" s="46">
        <v>0</v>
      </c>
      <c r="O202" s="46">
        <v>90602694750</v>
      </c>
      <c r="P202" s="46">
        <f>L202-O202</f>
        <v>24957893359</v>
      </c>
      <c r="Q202" s="46">
        <v>90602694750</v>
      </c>
      <c r="R202" s="46">
        <f>+L202-Q202</f>
        <v>24957893359</v>
      </c>
      <c r="S202" s="46">
        <f>O202-Q202</f>
        <v>0</v>
      </c>
      <c r="T202" s="46">
        <v>0</v>
      </c>
      <c r="U202" s="46">
        <f>+Q202-T202</f>
        <v>90602694750</v>
      </c>
      <c r="V202" s="46">
        <v>0</v>
      </c>
      <c r="W202" s="48">
        <f>+T202-V202</f>
        <v>0</v>
      </c>
      <c r="X202" s="54">
        <f t="shared" si="159"/>
        <v>0.78402763634727257</v>
      </c>
      <c r="Y202" s="54">
        <f t="shared" si="181"/>
        <v>0</v>
      </c>
      <c r="Z202" s="54">
        <f t="shared" si="156"/>
        <v>0</v>
      </c>
      <c r="AA202" s="54">
        <f t="shared" si="167"/>
        <v>0</v>
      </c>
      <c r="AB202" s="54" t="s">
        <v>40</v>
      </c>
    </row>
    <row r="203" spans="1:28" ht="64.5" customHeight="1" x14ac:dyDescent="0.25">
      <c r="A203" s="39" t="s">
        <v>361</v>
      </c>
      <c r="B203" s="34" t="s">
        <v>37</v>
      </c>
      <c r="C203" s="34">
        <v>10</v>
      </c>
      <c r="D203" s="34" t="s">
        <v>38</v>
      </c>
      <c r="E203" s="40" t="s">
        <v>362</v>
      </c>
      <c r="F203" s="62">
        <f t="shared" ref="F203:J205" si="183">+F204</f>
        <v>354209260659</v>
      </c>
      <c r="G203" s="62">
        <f t="shared" si="183"/>
        <v>0</v>
      </c>
      <c r="H203" s="62">
        <f t="shared" si="183"/>
        <v>0</v>
      </c>
      <c r="I203" s="62">
        <f t="shared" si="183"/>
        <v>0</v>
      </c>
      <c r="J203" s="62">
        <f t="shared" si="183"/>
        <v>0</v>
      </c>
      <c r="K203" s="62">
        <f t="shared" si="182"/>
        <v>0</v>
      </c>
      <c r="L203" s="62">
        <f>+L204</f>
        <v>354209260659</v>
      </c>
      <c r="M203" s="42">
        <f t="shared" si="175"/>
        <v>4.4882287071982975E-2</v>
      </c>
      <c r="N203" s="62">
        <f t="shared" ref="N203:W205" si="184">+N204</f>
        <v>0</v>
      </c>
      <c r="O203" s="62">
        <f t="shared" si="184"/>
        <v>286640298555</v>
      </c>
      <c r="P203" s="62">
        <f t="shared" si="184"/>
        <v>67568962104</v>
      </c>
      <c r="Q203" s="62">
        <f t="shared" si="184"/>
        <v>286640298555</v>
      </c>
      <c r="R203" s="62">
        <f t="shared" si="184"/>
        <v>67568962104</v>
      </c>
      <c r="S203" s="62">
        <f t="shared" si="184"/>
        <v>0</v>
      </c>
      <c r="T203" s="62">
        <f t="shared" si="184"/>
        <v>0</v>
      </c>
      <c r="U203" s="62">
        <f t="shared" si="184"/>
        <v>286640298555</v>
      </c>
      <c r="V203" s="62">
        <f t="shared" si="184"/>
        <v>0</v>
      </c>
      <c r="W203" s="62">
        <f t="shared" si="184"/>
        <v>0</v>
      </c>
      <c r="X203" s="65">
        <f t="shared" si="159"/>
        <v>0.80923999000396218</v>
      </c>
      <c r="Y203" s="65">
        <f t="shared" si="181"/>
        <v>0</v>
      </c>
      <c r="Z203" s="65">
        <f t="shared" si="156"/>
        <v>0</v>
      </c>
      <c r="AA203" s="65">
        <f t="shared" si="167"/>
        <v>0</v>
      </c>
      <c r="AB203" s="65" t="s">
        <v>40</v>
      </c>
    </row>
    <row r="204" spans="1:28" ht="64.5" customHeight="1" x14ac:dyDescent="0.25">
      <c r="A204" s="39" t="s">
        <v>363</v>
      </c>
      <c r="B204" s="34" t="s">
        <v>37</v>
      </c>
      <c r="C204" s="34">
        <v>10</v>
      </c>
      <c r="D204" s="34" t="s">
        <v>38</v>
      </c>
      <c r="E204" s="40" t="s">
        <v>362</v>
      </c>
      <c r="F204" s="62">
        <f t="shared" si="183"/>
        <v>354209260659</v>
      </c>
      <c r="G204" s="62">
        <f t="shared" si="183"/>
        <v>0</v>
      </c>
      <c r="H204" s="62">
        <f t="shared" si="183"/>
        <v>0</v>
      </c>
      <c r="I204" s="62">
        <f t="shared" si="183"/>
        <v>0</v>
      </c>
      <c r="J204" s="62">
        <f t="shared" si="183"/>
        <v>0</v>
      </c>
      <c r="K204" s="62">
        <f t="shared" si="182"/>
        <v>0</v>
      </c>
      <c r="L204" s="62">
        <f>+L205</f>
        <v>354209260659</v>
      </c>
      <c r="M204" s="42">
        <f t="shared" si="175"/>
        <v>4.4882287071982975E-2</v>
      </c>
      <c r="N204" s="62">
        <f t="shared" si="184"/>
        <v>0</v>
      </c>
      <c r="O204" s="62">
        <f t="shared" si="184"/>
        <v>286640298555</v>
      </c>
      <c r="P204" s="62">
        <f t="shared" si="184"/>
        <v>67568962104</v>
      </c>
      <c r="Q204" s="62">
        <f t="shared" si="184"/>
        <v>286640298555</v>
      </c>
      <c r="R204" s="62">
        <f t="shared" si="184"/>
        <v>67568962104</v>
      </c>
      <c r="S204" s="62">
        <f t="shared" si="184"/>
        <v>0</v>
      </c>
      <c r="T204" s="62">
        <f t="shared" si="184"/>
        <v>0</v>
      </c>
      <c r="U204" s="62">
        <f t="shared" si="184"/>
        <v>286640298555</v>
      </c>
      <c r="V204" s="62">
        <f t="shared" si="184"/>
        <v>0</v>
      </c>
      <c r="W204" s="62">
        <f t="shared" si="184"/>
        <v>0</v>
      </c>
      <c r="X204" s="65">
        <f t="shared" si="159"/>
        <v>0.80923999000396218</v>
      </c>
      <c r="Y204" s="65">
        <f t="shared" si="181"/>
        <v>0</v>
      </c>
      <c r="Z204" s="65">
        <f t="shared" si="156"/>
        <v>0</v>
      </c>
      <c r="AA204" s="65">
        <f t="shared" si="167"/>
        <v>0</v>
      </c>
      <c r="AB204" s="65" t="s">
        <v>40</v>
      </c>
    </row>
    <row r="205" spans="1:28" ht="38.25" customHeight="1" x14ac:dyDescent="0.25">
      <c r="A205" s="39" t="s">
        <v>364</v>
      </c>
      <c r="B205" s="34" t="s">
        <v>37</v>
      </c>
      <c r="C205" s="34">
        <v>10</v>
      </c>
      <c r="D205" s="34" t="s">
        <v>38</v>
      </c>
      <c r="E205" s="40" t="s">
        <v>268</v>
      </c>
      <c r="F205" s="62">
        <f t="shared" si="183"/>
        <v>354209260659</v>
      </c>
      <c r="G205" s="62">
        <f t="shared" si="183"/>
        <v>0</v>
      </c>
      <c r="H205" s="62">
        <f t="shared" si="183"/>
        <v>0</v>
      </c>
      <c r="I205" s="62">
        <f t="shared" si="183"/>
        <v>0</v>
      </c>
      <c r="J205" s="62">
        <f t="shared" si="183"/>
        <v>0</v>
      </c>
      <c r="K205" s="62">
        <f t="shared" si="182"/>
        <v>0</v>
      </c>
      <c r="L205" s="62">
        <f>+L206</f>
        <v>354209260659</v>
      </c>
      <c r="M205" s="42">
        <f t="shared" si="175"/>
        <v>4.4882287071982975E-2</v>
      </c>
      <c r="N205" s="62">
        <f t="shared" si="184"/>
        <v>0</v>
      </c>
      <c r="O205" s="62">
        <f t="shared" si="184"/>
        <v>286640298555</v>
      </c>
      <c r="P205" s="62">
        <f t="shared" si="184"/>
        <v>67568962104</v>
      </c>
      <c r="Q205" s="62">
        <f t="shared" si="184"/>
        <v>286640298555</v>
      </c>
      <c r="R205" s="62">
        <f t="shared" si="184"/>
        <v>67568962104</v>
      </c>
      <c r="S205" s="62">
        <f t="shared" si="184"/>
        <v>0</v>
      </c>
      <c r="T205" s="62">
        <f t="shared" si="184"/>
        <v>0</v>
      </c>
      <c r="U205" s="62">
        <f t="shared" si="184"/>
        <v>286640298555</v>
      </c>
      <c r="V205" s="62">
        <f t="shared" si="184"/>
        <v>0</v>
      </c>
      <c r="W205" s="62">
        <f t="shared" si="184"/>
        <v>0</v>
      </c>
      <c r="X205" s="65">
        <f t="shared" si="159"/>
        <v>0.80923999000396218</v>
      </c>
      <c r="Y205" s="65">
        <f t="shared" si="181"/>
        <v>0</v>
      </c>
      <c r="Z205" s="65">
        <f t="shared" si="156"/>
        <v>0</v>
      </c>
      <c r="AA205" s="65">
        <f t="shared" si="167"/>
        <v>0</v>
      </c>
      <c r="AB205" s="65" t="s">
        <v>40</v>
      </c>
    </row>
    <row r="206" spans="1:28" ht="30" customHeight="1" x14ac:dyDescent="0.25">
      <c r="A206" s="43" t="s">
        <v>365</v>
      </c>
      <c r="B206" s="44" t="s">
        <v>37</v>
      </c>
      <c r="C206" s="44">
        <v>10</v>
      </c>
      <c r="D206" s="44" t="s">
        <v>38</v>
      </c>
      <c r="E206" s="45" t="s">
        <v>258</v>
      </c>
      <c r="F206" s="46">
        <v>354209260659</v>
      </c>
      <c r="G206" s="46">
        <v>0</v>
      </c>
      <c r="H206" s="46">
        <v>0</v>
      </c>
      <c r="I206" s="46">
        <v>0</v>
      </c>
      <c r="J206" s="46">
        <v>0</v>
      </c>
      <c r="K206" s="46">
        <f t="shared" si="182"/>
        <v>0</v>
      </c>
      <c r="L206" s="46">
        <f>+F206+K206</f>
        <v>354209260659</v>
      </c>
      <c r="M206" s="51">
        <f t="shared" si="175"/>
        <v>4.4882287071982975E-2</v>
      </c>
      <c r="N206" s="46">
        <v>0</v>
      </c>
      <c r="O206" s="46">
        <v>286640298555</v>
      </c>
      <c r="P206" s="46">
        <f>L206-O206</f>
        <v>67568962104</v>
      </c>
      <c r="Q206" s="46">
        <v>286640298555</v>
      </c>
      <c r="R206" s="46">
        <f>+L206-Q206</f>
        <v>67568962104</v>
      </c>
      <c r="S206" s="46">
        <f>O206-Q206</f>
        <v>0</v>
      </c>
      <c r="T206" s="46">
        <v>0</v>
      </c>
      <c r="U206" s="46">
        <f>+Q206-T206</f>
        <v>286640298555</v>
      </c>
      <c r="V206" s="46">
        <v>0</v>
      </c>
      <c r="W206" s="48">
        <f>+T206-V206</f>
        <v>0</v>
      </c>
      <c r="X206" s="54">
        <f t="shared" si="159"/>
        <v>0.80923999000396218</v>
      </c>
      <c r="Y206" s="54">
        <f t="shared" si="181"/>
        <v>0</v>
      </c>
      <c r="Z206" s="54">
        <f t="shared" si="156"/>
        <v>0</v>
      </c>
      <c r="AA206" s="54">
        <f t="shared" si="167"/>
        <v>0</v>
      </c>
      <c r="AB206" s="54" t="s">
        <v>40</v>
      </c>
    </row>
    <row r="207" spans="1:28" ht="71.25" customHeight="1" x14ac:dyDescent="0.25">
      <c r="A207" s="39" t="s">
        <v>366</v>
      </c>
      <c r="B207" s="34" t="s">
        <v>37</v>
      </c>
      <c r="C207" s="34">
        <v>10</v>
      </c>
      <c r="D207" s="34" t="s">
        <v>38</v>
      </c>
      <c r="E207" s="40" t="s">
        <v>367</v>
      </c>
      <c r="F207" s="62">
        <f t="shared" ref="F207:J209" si="185">+F208</f>
        <v>53006481523</v>
      </c>
      <c r="G207" s="62">
        <f t="shared" si="185"/>
        <v>0</v>
      </c>
      <c r="H207" s="62">
        <f t="shared" si="185"/>
        <v>0</v>
      </c>
      <c r="I207" s="62">
        <f t="shared" si="185"/>
        <v>0</v>
      </c>
      <c r="J207" s="62">
        <f t="shared" si="185"/>
        <v>0</v>
      </c>
      <c r="K207" s="62">
        <f t="shared" si="182"/>
        <v>0</v>
      </c>
      <c r="L207" s="62">
        <f>+L208</f>
        <v>53006481523</v>
      </c>
      <c r="M207" s="42">
        <f t="shared" si="175"/>
        <v>6.7165158696440158E-3</v>
      </c>
      <c r="N207" s="62">
        <f t="shared" ref="N207:W209" si="186">+N208</f>
        <v>0</v>
      </c>
      <c r="O207" s="62">
        <f t="shared" si="186"/>
        <v>46618509423</v>
      </c>
      <c r="P207" s="62">
        <f t="shared" si="186"/>
        <v>6387972100</v>
      </c>
      <c r="Q207" s="62">
        <f t="shared" si="186"/>
        <v>46618509423</v>
      </c>
      <c r="R207" s="62">
        <f t="shared" si="186"/>
        <v>6387972100</v>
      </c>
      <c r="S207" s="62">
        <f t="shared" si="186"/>
        <v>0</v>
      </c>
      <c r="T207" s="62">
        <f t="shared" si="186"/>
        <v>0</v>
      </c>
      <c r="U207" s="62">
        <f t="shared" si="186"/>
        <v>46618509423</v>
      </c>
      <c r="V207" s="62">
        <f t="shared" si="186"/>
        <v>0</v>
      </c>
      <c r="W207" s="62">
        <f t="shared" si="186"/>
        <v>0</v>
      </c>
      <c r="X207" s="65">
        <f t="shared" si="159"/>
        <v>0.87948696241556423</v>
      </c>
      <c r="Y207" s="65">
        <f t="shared" si="181"/>
        <v>0</v>
      </c>
      <c r="Z207" s="65">
        <f t="shared" si="156"/>
        <v>0</v>
      </c>
      <c r="AA207" s="65">
        <f t="shared" si="167"/>
        <v>0</v>
      </c>
      <c r="AB207" s="65" t="s">
        <v>40</v>
      </c>
    </row>
    <row r="208" spans="1:28" ht="71.25" customHeight="1" x14ac:dyDescent="0.25">
      <c r="A208" s="39" t="s">
        <v>368</v>
      </c>
      <c r="B208" s="34" t="s">
        <v>37</v>
      </c>
      <c r="C208" s="34">
        <v>10</v>
      </c>
      <c r="D208" s="34" t="s">
        <v>38</v>
      </c>
      <c r="E208" s="95" t="s">
        <v>367</v>
      </c>
      <c r="F208" s="62">
        <f t="shared" si="185"/>
        <v>53006481523</v>
      </c>
      <c r="G208" s="62">
        <f t="shared" si="185"/>
        <v>0</v>
      </c>
      <c r="H208" s="62">
        <f t="shared" si="185"/>
        <v>0</v>
      </c>
      <c r="I208" s="62">
        <f t="shared" si="185"/>
        <v>0</v>
      </c>
      <c r="J208" s="62">
        <f t="shared" si="185"/>
        <v>0</v>
      </c>
      <c r="K208" s="62">
        <f t="shared" si="182"/>
        <v>0</v>
      </c>
      <c r="L208" s="62">
        <f>+L209</f>
        <v>53006481523</v>
      </c>
      <c r="M208" s="42">
        <f t="shared" si="175"/>
        <v>6.7165158696440158E-3</v>
      </c>
      <c r="N208" s="62">
        <f t="shared" si="186"/>
        <v>0</v>
      </c>
      <c r="O208" s="62">
        <f t="shared" si="186"/>
        <v>46618509423</v>
      </c>
      <c r="P208" s="62">
        <f t="shared" si="186"/>
        <v>6387972100</v>
      </c>
      <c r="Q208" s="62">
        <f t="shared" si="186"/>
        <v>46618509423</v>
      </c>
      <c r="R208" s="62">
        <f t="shared" si="186"/>
        <v>6387972100</v>
      </c>
      <c r="S208" s="62">
        <f t="shared" si="186"/>
        <v>0</v>
      </c>
      <c r="T208" s="62">
        <f t="shared" si="186"/>
        <v>0</v>
      </c>
      <c r="U208" s="62">
        <f t="shared" si="186"/>
        <v>46618509423</v>
      </c>
      <c r="V208" s="62">
        <f t="shared" si="186"/>
        <v>0</v>
      </c>
      <c r="W208" s="62">
        <f t="shared" si="186"/>
        <v>0</v>
      </c>
      <c r="X208" s="65">
        <f t="shared" si="159"/>
        <v>0.87948696241556423</v>
      </c>
      <c r="Y208" s="65">
        <f t="shared" si="181"/>
        <v>0</v>
      </c>
      <c r="Z208" s="65">
        <f t="shared" si="156"/>
        <v>0</v>
      </c>
      <c r="AA208" s="65">
        <f t="shared" si="167"/>
        <v>0</v>
      </c>
      <c r="AB208" s="65" t="s">
        <v>40</v>
      </c>
    </row>
    <row r="209" spans="1:28" ht="30.75" customHeight="1" x14ac:dyDescent="0.25">
      <c r="A209" s="39" t="s">
        <v>369</v>
      </c>
      <c r="B209" s="34" t="s">
        <v>37</v>
      </c>
      <c r="C209" s="34">
        <v>10</v>
      </c>
      <c r="D209" s="34" t="s">
        <v>38</v>
      </c>
      <c r="E209" s="40" t="s">
        <v>268</v>
      </c>
      <c r="F209" s="62">
        <f t="shared" si="185"/>
        <v>53006481523</v>
      </c>
      <c r="G209" s="62">
        <f t="shared" si="185"/>
        <v>0</v>
      </c>
      <c r="H209" s="62">
        <f t="shared" si="185"/>
        <v>0</v>
      </c>
      <c r="I209" s="62">
        <f t="shared" si="185"/>
        <v>0</v>
      </c>
      <c r="J209" s="62">
        <f t="shared" si="185"/>
        <v>0</v>
      </c>
      <c r="K209" s="62">
        <f t="shared" si="182"/>
        <v>0</v>
      </c>
      <c r="L209" s="62">
        <f>+L210</f>
        <v>53006481523</v>
      </c>
      <c r="M209" s="42">
        <f t="shared" si="175"/>
        <v>6.7165158696440158E-3</v>
      </c>
      <c r="N209" s="62">
        <f t="shared" si="186"/>
        <v>0</v>
      </c>
      <c r="O209" s="62">
        <f t="shared" si="186"/>
        <v>46618509423</v>
      </c>
      <c r="P209" s="62">
        <f t="shared" si="186"/>
        <v>6387972100</v>
      </c>
      <c r="Q209" s="62">
        <f t="shared" si="186"/>
        <v>46618509423</v>
      </c>
      <c r="R209" s="62">
        <f t="shared" si="186"/>
        <v>6387972100</v>
      </c>
      <c r="S209" s="62">
        <f t="shared" si="186"/>
        <v>0</v>
      </c>
      <c r="T209" s="62">
        <f t="shared" si="186"/>
        <v>0</v>
      </c>
      <c r="U209" s="62">
        <f t="shared" si="186"/>
        <v>46618509423</v>
      </c>
      <c r="V209" s="62">
        <f t="shared" si="186"/>
        <v>0</v>
      </c>
      <c r="W209" s="62">
        <f t="shared" si="186"/>
        <v>0</v>
      </c>
      <c r="X209" s="65">
        <f t="shared" si="159"/>
        <v>0.87948696241556423</v>
      </c>
      <c r="Y209" s="65">
        <f t="shared" si="181"/>
        <v>0</v>
      </c>
      <c r="Z209" s="65">
        <f t="shared" si="156"/>
        <v>0</v>
      </c>
      <c r="AA209" s="65">
        <f t="shared" si="167"/>
        <v>0</v>
      </c>
      <c r="AB209" s="65" t="s">
        <v>40</v>
      </c>
    </row>
    <row r="210" spans="1:28" ht="30" customHeight="1" x14ac:dyDescent="0.25">
      <c r="A210" s="43" t="s">
        <v>370</v>
      </c>
      <c r="B210" s="44" t="s">
        <v>37</v>
      </c>
      <c r="C210" s="44">
        <v>10</v>
      </c>
      <c r="D210" s="44" t="s">
        <v>38</v>
      </c>
      <c r="E210" s="45" t="s">
        <v>258</v>
      </c>
      <c r="F210" s="46">
        <v>53006481523</v>
      </c>
      <c r="G210" s="46">
        <v>0</v>
      </c>
      <c r="H210" s="46">
        <v>0</v>
      </c>
      <c r="I210" s="46">
        <v>0</v>
      </c>
      <c r="J210" s="46">
        <v>0</v>
      </c>
      <c r="K210" s="46">
        <f t="shared" si="182"/>
        <v>0</v>
      </c>
      <c r="L210" s="46">
        <f>+F210+K210</f>
        <v>53006481523</v>
      </c>
      <c r="M210" s="51">
        <f t="shared" si="175"/>
        <v>6.7165158696440158E-3</v>
      </c>
      <c r="N210" s="46">
        <v>0</v>
      </c>
      <c r="O210" s="46">
        <v>46618509423</v>
      </c>
      <c r="P210" s="46">
        <f>L210-O210</f>
        <v>6387972100</v>
      </c>
      <c r="Q210" s="46">
        <v>46618509423</v>
      </c>
      <c r="R210" s="46">
        <f>+L210-Q210</f>
        <v>6387972100</v>
      </c>
      <c r="S210" s="46">
        <f>O210-Q210</f>
        <v>0</v>
      </c>
      <c r="T210" s="46">
        <v>0</v>
      </c>
      <c r="U210" s="46">
        <f>+Q210-T210</f>
        <v>46618509423</v>
      </c>
      <c r="V210" s="46">
        <v>0</v>
      </c>
      <c r="W210" s="48">
        <f>+T210-V210</f>
        <v>0</v>
      </c>
      <c r="X210" s="54">
        <f t="shared" si="159"/>
        <v>0.87948696241556423</v>
      </c>
      <c r="Y210" s="54">
        <f t="shared" si="181"/>
        <v>0</v>
      </c>
      <c r="Z210" s="54">
        <f t="shared" si="156"/>
        <v>0</v>
      </c>
      <c r="AA210" s="54">
        <f t="shared" si="167"/>
        <v>0</v>
      </c>
      <c r="AB210" s="54" t="s">
        <v>40</v>
      </c>
    </row>
    <row r="211" spans="1:28" s="4" customFormat="1" ht="73.5" customHeight="1" x14ac:dyDescent="0.25">
      <c r="A211" s="96" t="s">
        <v>371</v>
      </c>
      <c r="B211" s="100" t="s">
        <v>37</v>
      </c>
      <c r="C211" s="34">
        <v>10</v>
      </c>
      <c r="D211" s="34" t="s">
        <v>38</v>
      </c>
      <c r="E211" s="95" t="s">
        <v>372</v>
      </c>
      <c r="F211" s="60">
        <f>+F212</f>
        <v>2450000000</v>
      </c>
      <c r="G211" s="60">
        <f t="shared" ref="G211:L213" si="187">+G212</f>
        <v>0</v>
      </c>
      <c r="H211" s="60">
        <f t="shared" si="187"/>
        <v>0</v>
      </c>
      <c r="I211" s="60">
        <f t="shared" si="187"/>
        <v>0</v>
      </c>
      <c r="J211" s="60">
        <f t="shared" si="187"/>
        <v>0</v>
      </c>
      <c r="K211" s="60">
        <f t="shared" si="187"/>
        <v>0</v>
      </c>
      <c r="L211" s="60">
        <f t="shared" si="187"/>
        <v>2450000000</v>
      </c>
      <c r="M211" s="42">
        <f t="shared" si="175"/>
        <v>3.1044248567012816E-4</v>
      </c>
      <c r="N211" s="60">
        <f t="shared" ref="N211:W213" si="188">+N212</f>
        <v>0</v>
      </c>
      <c r="O211" s="60">
        <f t="shared" si="188"/>
        <v>1991292071.6900001</v>
      </c>
      <c r="P211" s="60">
        <f t="shared" si="188"/>
        <v>458707928.30999994</v>
      </c>
      <c r="Q211" s="60">
        <f t="shared" si="188"/>
        <v>1991292071.6900001</v>
      </c>
      <c r="R211" s="60">
        <f t="shared" si="188"/>
        <v>458707928.30999994</v>
      </c>
      <c r="S211" s="60">
        <f t="shared" si="188"/>
        <v>0</v>
      </c>
      <c r="T211" s="60">
        <f t="shared" si="188"/>
        <v>115785.69</v>
      </c>
      <c r="U211" s="60">
        <f t="shared" si="188"/>
        <v>1991176286</v>
      </c>
      <c r="V211" s="60">
        <f t="shared" si="188"/>
        <v>0</v>
      </c>
      <c r="W211" s="60">
        <f t="shared" si="188"/>
        <v>115785.69</v>
      </c>
      <c r="X211" s="38">
        <f t="shared" si="159"/>
        <v>0.81277227415918374</v>
      </c>
      <c r="Y211" s="101">
        <f t="shared" si="181"/>
        <v>4.7259465306122452E-5</v>
      </c>
      <c r="Z211" s="38">
        <f t="shared" si="156"/>
        <v>0</v>
      </c>
      <c r="AA211" s="38">
        <f t="shared" si="167"/>
        <v>5.814601064610941E-5</v>
      </c>
      <c r="AB211" s="38">
        <f t="shared" ref="AB211:AB266" si="189">+V211/T211</f>
        <v>0</v>
      </c>
    </row>
    <row r="212" spans="1:28" s="4" customFormat="1" ht="57" customHeight="1" x14ac:dyDescent="0.25">
      <c r="A212" s="96" t="s">
        <v>373</v>
      </c>
      <c r="B212" s="100" t="s">
        <v>37</v>
      </c>
      <c r="C212" s="34">
        <v>10</v>
      </c>
      <c r="D212" s="34" t="s">
        <v>38</v>
      </c>
      <c r="E212" s="95" t="s">
        <v>372</v>
      </c>
      <c r="F212" s="60">
        <f>+F213</f>
        <v>2450000000</v>
      </c>
      <c r="G212" s="60">
        <f t="shared" si="187"/>
        <v>0</v>
      </c>
      <c r="H212" s="60">
        <f t="shared" si="187"/>
        <v>0</v>
      </c>
      <c r="I212" s="60">
        <f t="shared" si="187"/>
        <v>0</v>
      </c>
      <c r="J212" s="60">
        <f t="shared" si="187"/>
        <v>0</v>
      </c>
      <c r="K212" s="60">
        <f t="shared" si="187"/>
        <v>0</v>
      </c>
      <c r="L212" s="60">
        <f t="shared" si="187"/>
        <v>2450000000</v>
      </c>
      <c r="M212" s="42">
        <f t="shared" si="175"/>
        <v>3.1044248567012816E-4</v>
      </c>
      <c r="N212" s="60">
        <f t="shared" si="188"/>
        <v>0</v>
      </c>
      <c r="O212" s="60">
        <f t="shared" si="188"/>
        <v>1991292071.6900001</v>
      </c>
      <c r="P212" s="60">
        <f t="shared" si="188"/>
        <v>458707928.30999994</v>
      </c>
      <c r="Q212" s="60">
        <f t="shared" si="188"/>
        <v>1991292071.6900001</v>
      </c>
      <c r="R212" s="60">
        <f t="shared" si="188"/>
        <v>458707928.30999994</v>
      </c>
      <c r="S212" s="60">
        <f t="shared" si="188"/>
        <v>0</v>
      </c>
      <c r="T212" s="60">
        <f t="shared" si="188"/>
        <v>115785.69</v>
      </c>
      <c r="U212" s="60">
        <f t="shared" si="188"/>
        <v>1991176286</v>
      </c>
      <c r="V212" s="60">
        <f t="shared" si="188"/>
        <v>0</v>
      </c>
      <c r="W212" s="60">
        <f t="shared" si="188"/>
        <v>115785.69</v>
      </c>
      <c r="X212" s="38">
        <f t="shared" si="159"/>
        <v>0.81277227415918374</v>
      </c>
      <c r="Y212" s="101">
        <f t="shared" si="181"/>
        <v>4.7259465306122452E-5</v>
      </c>
      <c r="Z212" s="38">
        <f t="shared" si="156"/>
        <v>0</v>
      </c>
      <c r="AA212" s="38">
        <f t="shared" si="167"/>
        <v>5.814601064610941E-5</v>
      </c>
      <c r="AB212" s="38">
        <f t="shared" si="189"/>
        <v>0</v>
      </c>
    </row>
    <row r="213" spans="1:28" ht="45" customHeight="1" x14ac:dyDescent="0.25">
      <c r="A213" s="96" t="s">
        <v>374</v>
      </c>
      <c r="B213" s="100" t="s">
        <v>37</v>
      </c>
      <c r="C213" s="34">
        <v>10</v>
      </c>
      <c r="D213" s="34" t="s">
        <v>38</v>
      </c>
      <c r="E213" s="95" t="s">
        <v>268</v>
      </c>
      <c r="F213" s="60">
        <f>+F214</f>
        <v>2450000000</v>
      </c>
      <c r="G213" s="60">
        <f t="shared" si="187"/>
        <v>0</v>
      </c>
      <c r="H213" s="60">
        <f t="shared" si="187"/>
        <v>0</v>
      </c>
      <c r="I213" s="60">
        <f t="shared" si="187"/>
        <v>0</v>
      </c>
      <c r="J213" s="60">
        <f t="shared" si="187"/>
        <v>0</v>
      </c>
      <c r="K213" s="60">
        <f t="shared" si="187"/>
        <v>0</v>
      </c>
      <c r="L213" s="60">
        <f t="shared" si="187"/>
        <v>2450000000</v>
      </c>
      <c r="M213" s="42">
        <f t="shared" si="175"/>
        <v>3.1044248567012816E-4</v>
      </c>
      <c r="N213" s="60">
        <f t="shared" si="188"/>
        <v>0</v>
      </c>
      <c r="O213" s="60">
        <f t="shared" si="188"/>
        <v>1991292071.6900001</v>
      </c>
      <c r="P213" s="60">
        <f t="shared" si="188"/>
        <v>458707928.30999994</v>
      </c>
      <c r="Q213" s="60">
        <f t="shared" si="188"/>
        <v>1991292071.6900001</v>
      </c>
      <c r="R213" s="60">
        <f t="shared" si="188"/>
        <v>458707928.30999994</v>
      </c>
      <c r="S213" s="60">
        <f t="shared" si="188"/>
        <v>0</v>
      </c>
      <c r="T213" s="60">
        <f t="shared" si="188"/>
        <v>115785.69</v>
      </c>
      <c r="U213" s="60">
        <f t="shared" si="188"/>
        <v>1991176286</v>
      </c>
      <c r="V213" s="60">
        <f t="shared" si="188"/>
        <v>0</v>
      </c>
      <c r="W213" s="60">
        <f t="shared" si="188"/>
        <v>115785.69</v>
      </c>
      <c r="X213" s="38">
        <f t="shared" si="159"/>
        <v>0.81277227415918374</v>
      </c>
      <c r="Y213" s="101">
        <f t="shared" si="181"/>
        <v>4.7259465306122452E-5</v>
      </c>
      <c r="Z213" s="38">
        <f t="shared" si="156"/>
        <v>0</v>
      </c>
      <c r="AA213" s="38">
        <f t="shared" si="167"/>
        <v>5.814601064610941E-5</v>
      </c>
      <c r="AB213" s="38">
        <f t="shared" si="189"/>
        <v>0</v>
      </c>
    </row>
    <row r="214" spans="1:28" ht="41.25" customHeight="1" x14ac:dyDescent="0.25">
      <c r="A214" s="102" t="s">
        <v>375</v>
      </c>
      <c r="B214" s="103" t="s">
        <v>37</v>
      </c>
      <c r="C214" s="44">
        <v>10</v>
      </c>
      <c r="D214" s="44" t="s">
        <v>38</v>
      </c>
      <c r="E214" s="45" t="s">
        <v>258</v>
      </c>
      <c r="F214" s="46">
        <v>2450000000</v>
      </c>
      <c r="G214" s="59">
        <v>0</v>
      </c>
      <c r="H214" s="59">
        <v>0</v>
      </c>
      <c r="I214" s="59">
        <v>0</v>
      </c>
      <c r="J214" s="59">
        <v>0</v>
      </c>
      <c r="K214" s="59">
        <f t="shared" ref="K214:K277" si="190">+G214-H214+I214-J214</f>
        <v>0</v>
      </c>
      <c r="L214" s="46">
        <f>+F214+K214</f>
        <v>2450000000</v>
      </c>
      <c r="M214" s="51">
        <f t="shared" si="175"/>
        <v>3.1044248567012816E-4</v>
      </c>
      <c r="N214" s="46">
        <v>0</v>
      </c>
      <c r="O214" s="46">
        <v>1991292071.6900001</v>
      </c>
      <c r="P214" s="59">
        <f>L214-O214</f>
        <v>458707928.30999994</v>
      </c>
      <c r="Q214" s="46">
        <v>1991292071.6900001</v>
      </c>
      <c r="R214" s="59">
        <f>+L214-Q214</f>
        <v>458707928.30999994</v>
      </c>
      <c r="S214" s="46">
        <f>O214-Q214</f>
        <v>0</v>
      </c>
      <c r="T214" s="59">
        <v>115785.69</v>
      </c>
      <c r="U214" s="46">
        <f>+Q214-T214</f>
        <v>1991176286</v>
      </c>
      <c r="V214" s="59">
        <v>0</v>
      </c>
      <c r="W214" s="48">
        <f>+T214-V214</f>
        <v>115785.69</v>
      </c>
      <c r="X214" s="49">
        <f t="shared" si="159"/>
        <v>0.81277227415918374</v>
      </c>
      <c r="Y214" s="98">
        <f t="shared" si="181"/>
        <v>4.7259465306122452E-5</v>
      </c>
      <c r="Z214" s="49">
        <f t="shared" si="156"/>
        <v>0</v>
      </c>
      <c r="AA214" s="49">
        <f t="shared" si="167"/>
        <v>5.814601064610941E-5</v>
      </c>
      <c r="AB214" s="49">
        <f t="shared" si="189"/>
        <v>0</v>
      </c>
    </row>
    <row r="215" spans="1:28" s="4" customFormat="1" ht="81" customHeight="1" x14ac:dyDescent="0.25">
      <c r="A215" s="96" t="s">
        <v>376</v>
      </c>
      <c r="B215" s="100" t="s">
        <v>37</v>
      </c>
      <c r="C215" s="34">
        <v>10</v>
      </c>
      <c r="D215" s="34" t="s">
        <v>38</v>
      </c>
      <c r="E215" s="95" t="s">
        <v>377</v>
      </c>
      <c r="F215" s="60">
        <f>+F216</f>
        <v>187318076171</v>
      </c>
      <c r="G215" s="60">
        <f t="shared" ref="G215:J217" si="191">+G216</f>
        <v>0</v>
      </c>
      <c r="H215" s="60">
        <f t="shared" si="191"/>
        <v>0</v>
      </c>
      <c r="I215" s="60">
        <f t="shared" si="191"/>
        <v>0</v>
      </c>
      <c r="J215" s="60">
        <f t="shared" si="191"/>
        <v>0</v>
      </c>
      <c r="K215" s="60">
        <f t="shared" si="190"/>
        <v>0</v>
      </c>
      <c r="L215" s="60">
        <f>+L216</f>
        <v>187318076171</v>
      </c>
      <c r="M215" s="42">
        <f t="shared" si="175"/>
        <v>2.3735301705090465E-2</v>
      </c>
      <c r="N215" s="60">
        <f t="shared" ref="N215:W217" si="192">+N216</f>
        <v>0</v>
      </c>
      <c r="O215" s="60">
        <f t="shared" si="192"/>
        <v>187318076171</v>
      </c>
      <c r="P215" s="60">
        <f t="shared" si="192"/>
        <v>0</v>
      </c>
      <c r="Q215" s="60">
        <f t="shared" si="192"/>
        <v>187318076171</v>
      </c>
      <c r="R215" s="60">
        <f t="shared" si="192"/>
        <v>0</v>
      </c>
      <c r="S215" s="60">
        <f t="shared" si="192"/>
        <v>0</v>
      </c>
      <c r="T215" s="60">
        <f t="shared" si="192"/>
        <v>0</v>
      </c>
      <c r="U215" s="60">
        <f t="shared" si="192"/>
        <v>187318076171</v>
      </c>
      <c r="V215" s="60">
        <f t="shared" si="192"/>
        <v>0</v>
      </c>
      <c r="W215" s="60">
        <f t="shared" si="192"/>
        <v>0</v>
      </c>
      <c r="X215" s="65">
        <f t="shared" si="159"/>
        <v>1</v>
      </c>
      <c r="Y215" s="65">
        <f t="shared" si="181"/>
        <v>0</v>
      </c>
      <c r="Z215" s="65">
        <f t="shared" si="156"/>
        <v>0</v>
      </c>
      <c r="AA215" s="65">
        <f t="shared" si="167"/>
        <v>0</v>
      </c>
      <c r="AB215" s="65" t="s">
        <v>40</v>
      </c>
    </row>
    <row r="216" spans="1:28" s="4" customFormat="1" ht="75" customHeight="1" x14ac:dyDescent="0.25">
      <c r="A216" s="96" t="s">
        <v>378</v>
      </c>
      <c r="B216" s="100" t="s">
        <v>37</v>
      </c>
      <c r="C216" s="34">
        <v>10</v>
      </c>
      <c r="D216" s="34" t="s">
        <v>38</v>
      </c>
      <c r="E216" s="95" t="s">
        <v>377</v>
      </c>
      <c r="F216" s="60">
        <f>+F217</f>
        <v>187318076171</v>
      </c>
      <c r="G216" s="60">
        <f t="shared" si="191"/>
        <v>0</v>
      </c>
      <c r="H216" s="60">
        <f t="shared" si="191"/>
        <v>0</v>
      </c>
      <c r="I216" s="60">
        <f t="shared" si="191"/>
        <v>0</v>
      </c>
      <c r="J216" s="60">
        <f t="shared" si="191"/>
        <v>0</v>
      </c>
      <c r="K216" s="60">
        <f t="shared" si="190"/>
        <v>0</v>
      </c>
      <c r="L216" s="60">
        <f>+L217</f>
        <v>187318076171</v>
      </c>
      <c r="M216" s="42">
        <f t="shared" si="175"/>
        <v>2.3735301705090465E-2</v>
      </c>
      <c r="N216" s="60">
        <f t="shared" si="192"/>
        <v>0</v>
      </c>
      <c r="O216" s="60">
        <f t="shared" si="192"/>
        <v>187318076171</v>
      </c>
      <c r="P216" s="60">
        <f t="shared" si="192"/>
        <v>0</v>
      </c>
      <c r="Q216" s="60">
        <f t="shared" si="192"/>
        <v>187318076171</v>
      </c>
      <c r="R216" s="60">
        <f t="shared" si="192"/>
        <v>0</v>
      </c>
      <c r="S216" s="60">
        <f t="shared" si="192"/>
        <v>0</v>
      </c>
      <c r="T216" s="60">
        <f t="shared" si="192"/>
        <v>0</v>
      </c>
      <c r="U216" s="60">
        <f t="shared" si="192"/>
        <v>187318076171</v>
      </c>
      <c r="V216" s="60">
        <f t="shared" si="192"/>
        <v>0</v>
      </c>
      <c r="W216" s="60">
        <f t="shared" si="192"/>
        <v>0</v>
      </c>
      <c r="X216" s="65">
        <f t="shared" si="159"/>
        <v>1</v>
      </c>
      <c r="Y216" s="65">
        <f t="shared" si="181"/>
        <v>0</v>
      </c>
      <c r="Z216" s="65">
        <f t="shared" si="156"/>
        <v>0</v>
      </c>
      <c r="AA216" s="65">
        <f t="shared" si="167"/>
        <v>0</v>
      </c>
      <c r="AB216" s="65" t="s">
        <v>40</v>
      </c>
    </row>
    <row r="217" spans="1:28" ht="45" customHeight="1" x14ac:dyDescent="0.25">
      <c r="A217" s="96" t="s">
        <v>379</v>
      </c>
      <c r="B217" s="100" t="s">
        <v>37</v>
      </c>
      <c r="C217" s="34">
        <v>10</v>
      </c>
      <c r="D217" s="34" t="s">
        <v>38</v>
      </c>
      <c r="E217" s="95" t="s">
        <v>268</v>
      </c>
      <c r="F217" s="60">
        <f>+F218</f>
        <v>187318076171</v>
      </c>
      <c r="G217" s="60">
        <f t="shared" si="191"/>
        <v>0</v>
      </c>
      <c r="H217" s="60">
        <f t="shared" si="191"/>
        <v>0</v>
      </c>
      <c r="I217" s="60">
        <f t="shared" si="191"/>
        <v>0</v>
      </c>
      <c r="J217" s="60">
        <f t="shared" si="191"/>
        <v>0</v>
      </c>
      <c r="K217" s="60">
        <f t="shared" si="190"/>
        <v>0</v>
      </c>
      <c r="L217" s="60">
        <f>+L218</f>
        <v>187318076171</v>
      </c>
      <c r="M217" s="42">
        <f t="shared" si="175"/>
        <v>2.3735301705090465E-2</v>
      </c>
      <c r="N217" s="60">
        <f t="shared" si="192"/>
        <v>0</v>
      </c>
      <c r="O217" s="60">
        <f t="shared" si="192"/>
        <v>187318076171</v>
      </c>
      <c r="P217" s="60">
        <f t="shared" si="192"/>
        <v>0</v>
      </c>
      <c r="Q217" s="60">
        <f t="shared" si="192"/>
        <v>187318076171</v>
      </c>
      <c r="R217" s="60">
        <f t="shared" si="192"/>
        <v>0</v>
      </c>
      <c r="S217" s="60">
        <f t="shared" si="192"/>
        <v>0</v>
      </c>
      <c r="T217" s="60">
        <f t="shared" si="192"/>
        <v>0</v>
      </c>
      <c r="U217" s="60">
        <f t="shared" si="192"/>
        <v>187318076171</v>
      </c>
      <c r="V217" s="60">
        <f t="shared" si="192"/>
        <v>0</v>
      </c>
      <c r="W217" s="60">
        <f t="shared" si="192"/>
        <v>0</v>
      </c>
      <c r="X217" s="65">
        <f t="shared" si="159"/>
        <v>1</v>
      </c>
      <c r="Y217" s="65">
        <f t="shared" si="181"/>
        <v>0</v>
      </c>
      <c r="Z217" s="65">
        <f t="shared" si="156"/>
        <v>0</v>
      </c>
      <c r="AA217" s="65">
        <f t="shared" si="167"/>
        <v>0</v>
      </c>
      <c r="AB217" s="65" t="s">
        <v>40</v>
      </c>
    </row>
    <row r="218" spans="1:28" ht="41.25" customHeight="1" x14ac:dyDescent="0.25">
      <c r="A218" s="102" t="s">
        <v>380</v>
      </c>
      <c r="B218" s="103" t="s">
        <v>37</v>
      </c>
      <c r="C218" s="44">
        <v>10</v>
      </c>
      <c r="D218" s="44" t="s">
        <v>38</v>
      </c>
      <c r="E218" s="45" t="s">
        <v>258</v>
      </c>
      <c r="F218" s="46">
        <v>187318076171</v>
      </c>
      <c r="G218" s="59">
        <v>0</v>
      </c>
      <c r="H218" s="59">
        <v>0</v>
      </c>
      <c r="I218" s="59">
        <v>0</v>
      </c>
      <c r="J218" s="59">
        <v>0</v>
      </c>
      <c r="K218" s="59">
        <f t="shared" si="190"/>
        <v>0</v>
      </c>
      <c r="L218" s="46">
        <f>+F218+K218</f>
        <v>187318076171</v>
      </c>
      <c r="M218" s="51">
        <f t="shared" si="175"/>
        <v>2.3735301705090465E-2</v>
      </c>
      <c r="N218" s="46">
        <v>0</v>
      </c>
      <c r="O218" s="46">
        <v>187318076171</v>
      </c>
      <c r="P218" s="59">
        <f>L218-O218</f>
        <v>0</v>
      </c>
      <c r="Q218" s="46">
        <v>187318076171</v>
      </c>
      <c r="R218" s="59">
        <f>+L218-Q218</f>
        <v>0</v>
      </c>
      <c r="S218" s="46">
        <f>O218-Q218</f>
        <v>0</v>
      </c>
      <c r="T218" s="59">
        <v>0</v>
      </c>
      <c r="U218" s="46">
        <f>+Q218-T218</f>
        <v>187318076171</v>
      </c>
      <c r="V218" s="59">
        <v>0</v>
      </c>
      <c r="W218" s="48">
        <f>+T218-V218</f>
        <v>0</v>
      </c>
      <c r="X218" s="54">
        <f t="shared" si="159"/>
        <v>1</v>
      </c>
      <c r="Y218" s="54">
        <f t="shared" si="181"/>
        <v>0</v>
      </c>
      <c r="Z218" s="54">
        <f t="shared" si="156"/>
        <v>0</v>
      </c>
      <c r="AA218" s="54">
        <f t="shared" si="167"/>
        <v>0</v>
      </c>
      <c r="AB218" s="54" t="s">
        <v>40</v>
      </c>
    </row>
    <row r="219" spans="1:28" s="4" customFormat="1" ht="81" customHeight="1" x14ac:dyDescent="0.25">
      <c r="A219" s="96" t="s">
        <v>381</v>
      </c>
      <c r="B219" s="100" t="s">
        <v>37</v>
      </c>
      <c r="C219" s="34">
        <v>10</v>
      </c>
      <c r="D219" s="34" t="s">
        <v>38</v>
      </c>
      <c r="E219" s="95" t="s">
        <v>382</v>
      </c>
      <c r="F219" s="60">
        <f>+F220</f>
        <v>133871788300</v>
      </c>
      <c r="G219" s="60">
        <f t="shared" ref="G219:J221" si="193">+G220</f>
        <v>0</v>
      </c>
      <c r="H219" s="60">
        <f t="shared" si="193"/>
        <v>0</v>
      </c>
      <c r="I219" s="60">
        <f t="shared" si="193"/>
        <v>0</v>
      </c>
      <c r="J219" s="60">
        <f t="shared" si="193"/>
        <v>0</v>
      </c>
      <c r="K219" s="60">
        <f t="shared" si="190"/>
        <v>0</v>
      </c>
      <c r="L219" s="60">
        <f>+L220</f>
        <v>133871788300</v>
      </c>
      <c r="M219" s="42">
        <f t="shared" si="175"/>
        <v>1.6963057437125378E-2</v>
      </c>
      <c r="N219" s="60">
        <f t="shared" ref="N219:W221" si="194">+N220</f>
        <v>0</v>
      </c>
      <c r="O219" s="60">
        <f t="shared" si="194"/>
        <v>133871788300</v>
      </c>
      <c r="P219" s="60">
        <f t="shared" si="194"/>
        <v>0</v>
      </c>
      <c r="Q219" s="60">
        <f t="shared" si="194"/>
        <v>133871788300</v>
      </c>
      <c r="R219" s="60">
        <f t="shared" si="194"/>
        <v>0</v>
      </c>
      <c r="S219" s="60">
        <f t="shared" si="194"/>
        <v>0</v>
      </c>
      <c r="T219" s="60">
        <f t="shared" si="194"/>
        <v>0</v>
      </c>
      <c r="U219" s="60">
        <f t="shared" si="194"/>
        <v>133871788300</v>
      </c>
      <c r="V219" s="60">
        <f t="shared" si="194"/>
        <v>0</v>
      </c>
      <c r="W219" s="60">
        <f t="shared" si="194"/>
        <v>0</v>
      </c>
      <c r="X219" s="65">
        <f t="shared" si="159"/>
        <v>1</v>
      </c>
      <c r="Y219" s="65">
        <f t="shared" si="181"/>
        <v>0</v>
      </c>
      <c r="Z219" s="65">
        <f t="shared" si="156"/>
        <v>0</v>
      </c>
      <c r="AA219" s="65">
        <f t="shared" si="167"/>
        <v>0</v>
      </c>
      <c r="AB219" s="65" t="s">
        <v>40</v>
      </c>
    </row>
    <row r="220" spans="1:28" s="4" customFormat="1" ht="75" customHeight="1" x14ac:dyDescent="0.25">
      <c r="A220" s="96" t="s">
        <v>383</v>
      </c>
      <c r="B220" s="100" t="s">
        <v>37</v>
      </c>
      <c r="C220" s="34">
        <v>10</v>
      </c>
      <c r="D220" s="34" t="s">
        <v>38</v>
      </c>
      <c r="E220" s="95" t="s">
        <v>382</v>
      </c>
      <c r="F220" s="60">
        <f>+F221</f>
        <v>133871788300</v>
      </c>
      <c r="G220" s="60">
        <f t="shared" si="193"/>
        <v>0</v>
      </c>
      <c r="H220" s="60">
        <f t="shared" si="193"/>
        <v>0</v>
      </c>
      <c r="I220" s="60">
        <f t="shared" si="193"/>
        <v>0</v>
      </c>
      <c r="J220" s="60">
        <f t="shared" si="193"/>
        <v>0</v>
      </c>
      <c r="K220" s="60">
        <f t="shared" si="190"/>
        <v>0</v>
      </c>
      <c r="L220" s="60">
        <f>+L221</f>
        <v>133871788300</v>
      </c>
      <c r="M220" s="42">
        <f t="shared" si="175"/>
        <v>1.6963057437125378E-2</v>
      </c>
      <c r="N220" s="60">
        <f t="shared" si="194"/>
        <v>0</v>
      </c>
      <c r="O220" s="60">
        <f t="shared" si="194"/>
        <v>133871788300</v>
      </c>
      <c r="P220" s="60">
        <f t="shared" si="194"/>
        <v>0</v>
      </c>
      <c r="Q220" s="60">
        <f t="shared" si="194"/>
        <v>133871788300</v>
      </c>
      <c r="R220" s="60">
        <f t="shared" si="194"/>
        <v>0</v>
      </c>
      <c r="S220" s="60">
        <f t="shared" si="194"/>
        <v>0</v>
      </c>
      <c r="T220" s="60">
        <f t="shared" si="194"/>
        <v>0</v>
      </c>
      <c r="U220" s="60">
        <f t="shared" si="194"/>
        <v>133871788300</v>
      </c>
      <c r="V220" s="60">
        <f t="shared" si="194"/>
        <v>0</v>
      </c>
      <c r="W220" s="60">
        <f t="shared" si="194"/>
        <v>0</v>
      </c>
      <c r="X220" s="65">
        <f t="shared" si="159"/>
        <v>1</v>
      </c>
      <c r="Y220" s="65">
        <f t="shared" si="181"/>
        <v>0</v>
      </c>
      <c r="Z220" s="65">
        <f t="shared" si="156"/>
        <v>0</v>
      </c>
      <c r="AA220" s="65">
        <f t="shared" si="167"/>
        <v>0</v>
      </c>
      <c r="AB220" s="65" t="s">
        <v>40</v>
      </c>
    </row>
    <row r="221" spans="1:28" ht="45" customHeight="1" x14ac:dyDescent="0.25">
      <c r="A221" s="96" t="s">
        <v>384</v>
      </c>
      <c r="B221" s="100" t="s">
        <v>37</v>
      </c>
      <c r="C221" s="34">
        <v>10</v>
      </c>
      <c r="D221" s="34" t="s">
        <v>38</v>
      </c>
      <c r="E221" s="95" t="s">
        <v>268</v>
      </c>
      <c r="F221" s="60">
        <f>+F222</f>
        <v>133871788300</v>
      </c>
      <c r="G221" s="60">
        <f t="shared" si="193"/>
        <v>0</v>
      </c>
      <c r="H221" s="60">
        <f t="shared" si="193"/>
        <v>0</v>
      </c>
      <c r="I221" s="60">
        <f t="shared" si="193"/>
        <v>0</v>
      </c>
      <c r="J221" s="60">
        <f t="shared" si="193"/>
        <v>0</v>
      </c>
      <c r="K221" s="60">
        <f t="shared" si="190"/>
        <v>0</v>
      </c>
      <c r="L221" s="60">
        <f>+L222</f>
        <v>133871788300</v>
      </c>
      <c r="M221" s="42">
        <f t="shared" si="175"/>
        <v>1.6963057437125378E-2</v>
      </c>
      <c r="N221" s="60">
        <f t="shared" si="194"/>
        <v>0</v>
      </c>
      <c r="O221" s="60">
        <f t="shared" si="194"/>
        <v>133871788300</v>
      </c>
      <c r="P221" s="60">
        <f t="shared" si="194"/>
        <v>0</v>
      </c>
      <c r="Q221" s="60">
        <f t="shared" si="194"/>
        <v>133871788300</v>
      </c>
      <c r="R221" s="60">
        <f t="shared" si="194"/>
        <v>0</v>
      </c>
      <c r="S221" s="60">
        <f t="shared" si="194"/>
        <v>0</v>
      </c>
      <c r="T221" s="60">
        <f t="shared" si="194"/>
        <v>0</v>
      </c>
      <c r="U221" s="60">
        <f t="shared" si="194"/>
        <v>133871788300</v>
      </c>
      <c r="V221" s="60">
        <f t="shared" si="194"/>
        <v>0</v>
      </c>
      <c r="W221" s="60">
        <f t="shared" si="194"/>
        <v>0</v>
      </c>
      <c r="X221" s="65">
        <f t="shared" si="159"/>
        <v>1</v>
      </c>
      <c r="Y221" s="65">
        <f t="shared" si="181"/>
        <v>0</v>
      </c>
      <c r="Z221" s="65">
        <f t="shared" si="156"/>
        <v>0</v>
      </c>
      <c r="AA221" s="65">
        <f t="shared" si="167"/>
        <v>0</v>
      </c>
      <c r="AB221" s="65" t="s">
        <v>40</v>
      </c>
    </row>
    <row r="222" spans="1:28" ht="41.25" customHeight="1" x14ac:dyDescent="0.25">
      <c r="A222" s="102" t="s">
        <v>385</v>
      </c>
      <c r="B222" s="103" t="s">
        <v>37</v>
      </c>
      <c r="C222" s="44">
        <v>10</v>
      </c>
      <c r="D222" s="44" t="s">
        <v>38</v>
      </c>
      <c r="E222" s="45" t="s">
        <v>258</v>
      </c>
      <c r="F222" s="46">
        <v>133871788300</v>
      </c>
      <c r="G222" s="59">
        <v>0</v>
      </c>
      <c r="H222" s="59">
        <v>0</v>
      </c>
      <c r="I222" s="59">
        <v>0</v>
      </c>
      <c r="J222" s="59">
        <v>0</v>
      </c>
      <c r="K222" s="59">
        <f t="shared" si="190"/>
        <v>0</v>
      </c>
      <c r="L222" s="46">
        <f>+F222+K222</f>
        <v>133871788300</v>
      </c>
      <c r="M222" s="51">
        <f t="shared" si="175"/>
        <v>1.6963057437125378E-2</v>
      </c>
      <c r="N222" s="46">
        <v>0</v>
      </c>
      <c r="O222" s="46">
        <v>133871788300</v>
      </c>
      <c r="P222" s="59">
        <f>L222-O222</f>
        <v>0</v>
      </c>
      <c r="Q222" s="46">
        <v>133871788300</v>
      </c>
      <c r="R222" s="59">
        <f>+L222-Q222</f>
        <v>0</v>
      </c>
      <c r="S222" s="46">
        <f>O222-Q222</f>
        <v>0</v>
      </c>
      <c r="T222" s="59">
        <v>0</v>
      </c>
      <c r="U222" s="46">
        <f>+Q222-T222</f>
        <v>133871788300</v>
      </c>
      <c r="V222" s="59">
        <v>0</v>
      </c>
      <c r="W222" s="48">
        <f>+T222-V222</f>
        <v>0</v>
      </c>
      <c r="X222" s="54">
        <f t="shared" si="159"/>
        <v>1</v>
      </c>
      <c r="Y222" s="54">
        <f t="shared" si="181"/>
        <v>0</v>
      </c>
      <c r="Z222" s="54">
        <f t="shared" si="156"/>
        <v>0</v>
      </c>
      <c r="AA222" s="54">
        <f t="shared" si="167"/>
        <v>0</v>
      </c>
      <c r="AB222" s="54" t="s">
        <v>40</v>
      </c>
    </row>
    <row r="223" spans="1:28" ht="35.25" customHeight="1" x14ac:dyDescent="0.25">
      <c r="A223" s="39" t="s">
        <v>386</v>
      </c>
      <c r="B223" s="34" t="s">
        <v>37</v>
      </c>
      <c r="C223" s="34">
        <v>10</v>
      </c>
      <c r="D223" s="34" t="s">
        <v>38</v>
      </c>
      <c r="E223" s="95" t="s">
        <v>387</v>
      </c>
      <c r="F223" s="62">
        <f>+F224</f>
        <v>5210000000</v>
      </c>
      <c r="G223" s="62">
        <f>+G224</f>
        <v>0</v>
      </c>
      <c r="H223" s="62">
        <f>+H224</f>
        <v>0</v>
      </c>
      <c r="I223" s="62">
        <f>+I224</f>
        <v>0</v>
      </c>
      <c r="J223" s="62">
        <f>+J224</f>
        <v>0</v>
      </c>
      <c r="K223" s="62">
        <f t="shared" si="190"/>
        <v>0</v>
      </c>
      <c r="L223" s="62">
        <f>+L224</f>
        <v>5210000000</v>
      </c>
      <c r="M223" s="42">
        <f t="shared" si="175"/>
        <v>6.6016544911892553E-4</v>
      </c>
      <c r="N223" s="62">
        <f t="shared" ref="N223:W223" si="195">+N224</f>
        <v>0</v>
      </c>
      <c r="O223" s="62">
        <f t="shared" si="195"/>
        <v>961197796</v>
      </c>
      <c r="P223" s="62">
        <f t="shared" si="195"/>
        <v>4248802204</v>
      </c>
      <c r="Q223" s="62">
        <f t="shared" si="195"/>
        <v>815636797</v>
      </c>
      <c r="R223" s="62">
        <f t="shared" si="195"/>
        <v>4394363203</v>
      </c>
      <c r="S223" s="62">
        <f t="shared" si="195"/>
        <v>145560999</v>
      </c>
      <c r="T223" s="62">
        <f t="shared" si="195"/>
        <v>23480</v>
      </c>
      <c r="U223" s="62">
        <f t="shared" si="195"/>
        <v>815613317</v>
      </c>
      <c r="V223" s="62">
        <f t="shared" si="195"/>
        <v>0</v>
      </c>
      <c r="W223" s="62">
        <f t="shared" si="195"/>
        <v>23480</v>
      </c>
      <c r="X223" s="38">
        <f t="shared" si="159"/>
        <v>0.15655216833013436</v>
      </c>
      <c r="Y223" s="97">
        <f t="shared" si="181"/>
        <v>4.5067178502879079E-6</v>
      </c>
      <c r="Z223" s="38">
        <f t="shared" si="156"/>
        <v>0</v>
      </c>
      <c r="AA223" s="38">
        <f t="shared" si="167"/>
        <v>2.8787323090819307E-5</v>
      </c>
      <c r="AB223" s="38">
        <f t="shared" si="189"/>
        <v>0</v>
      </c>
    </row>
    <row r="224" spans="1:28" ht="33" customHeight="1" x14ac:dyDescent="0.25">
      <c r="A224" s="39" t="s">
        <v>388</v>
      </c>
      <c r="B224" s="34" t="s">
        <v>37</v>
      </c>
      <c r="C224" s="34">
        <v>10</v>
      </c>
      <c r="D224" s="34" t="s">
        <v>38</v>
      </c>
      <c r="E224" s="40" t="s">
        <v>251</v>
      </c>
      <c r="F224" s="62">
        <f>+F225+F229</f>
        <v>5210000000</v>
      </c>
      <c r="G224" s="62">
        <f>+G225+G229</f>
        <v>0</v>
      </c>
      <c r="H224" s="62">
        <f>+H225+H229</f>
        <v>0</v>
      </c>
      <c r="I224" s="62">
        <f>+I225+I229</f>
        <v>0</v>
      </c>
      <c r="J224" s="62">
        <f>+J225+J229</f>
        <v>0</v>
      </c>
      <c r="K224" s="62">
        <f t="shared" si="190"/>
        <v>0</v>
      </c>
      <c r="L224" s="62">
        <f>+L225+L229</f>
        <v>5210000000</v>
      </c>
      <c r="M224" s="42">
        <f t="shared" si="175"/>
        <v>6.6016544911892553E-4</v>
      </c>
      <c r="N224" s="62">
        <f t="shared" ref="N224:W224" si="196">+N225+N229</f>
        <v>0</v>
      </c>
      <c r="O224" s="62">
        <f t="shared" si="196"/>
        <v>961197796</v>
      </c>
      <c r="P224" s="62">
        <f t="shared" si="196"/>
        <v>4248802204</v>
      </c>
      <c r="Q224" s="62">
        <f t="shared" si="196"/>
        <v>815636797</v>
      </c>
      <c r="R224" s="62">
        <f t="shared" si="196"/>
        <v>4394363203</v>
      </c>
      <c r="S224" s="62">
        <f t="shared" si="196"/>
        <v>145560999</v>
      </c>
      <c r="T224" s="62">
        <f t="shared" si="196"/>
        <v>23480</v>
      </c>
      <c r="U224" s="62">
        <f t="shared" si="196"/>
        <v>815613317</v>
      </c>
      <c r="V224" s="62">
        <f t="shared" si="196"/>
        <v>0</v>
      </c>
      <c r="W224" s="62">
        <f t="shared" si="196"/>
        <v>23480</v>
      </c>
      <c r="X224" s="38">
        <f t="shared" si="159"/>
        <v>0.15655216833013436</v>
      </c>
      <c r="Y224" s="97">
        <f t="shared" si="181"/>
        <v>4.5067178502879079E-6</v>
      </c>
      <c r="Z224" s="38">
        <f t="shared" ref="Z224:Z287" si="197">+V224/L224</f>
        <v>0</v>
      </c>
      <c r="AA224" s="38">
        <f t="shared" si="167"/>
        <v>2.8787323090819307E-5</v>
      </c>
      <c r="AB224" s="38">
        <f t="shared" si="189"/>
        <v>0</v>
      </c>
    </row>
    <row r="225" spans="1:28" ht="51.75" customHeight="1" x14ac:dyDescent="0.25">
      <c r="A225" s="39" t="s">
        <v>389</v>
      </c>
      <c r="B225" s="34" t="s">
        <v>37</v>
      </c>
      <c r="C225" s="34">
        <v>10</v>
      </c>
      <c r="D225" s="34" t="s">
        <v>38</v>
      </c>
      <c r="E225" s="40" t="s">
        <v>390</v>
      </c>
      <c r="F225" s="62">
        <f t="shared" ref="F225:J227" si="198">+F226</f>
        <v>2210000000</v>
      </c>
      <c r="G225" s="62">
        <f t="shared" si="198"/>
        <v>0</v>
      </c>
      <c r="H225" s="62">
        <f t="shared" si="198"/>
        <v>0</v>
      </c>
      <c r="I225" s="62">
        <f t="shared" si="198"/>
        <v>0</v>
      </c>
      <c r="J225" s="62">
        <f t="shared" si="198"/>
        <v>0</v>
      </c>
      <c r="K225" s="62">
        <f t="shared" si="190"/>
        <v>0</v>
      </c>
      <c r="L225" s="62">
        <f>+L226</f>
        <v>2210000000</v>
      </c>
      <c r="M225" s="42">
        <f t="shared" si="175"/>
        <v>2.8003179319631969E-4</v>
      </c>
      <c r="N225" s="62">
        <f t="shared" ref="N225:W227" si="199">+N226</f>
        <v>0</v>
      </c>
      <c r="O225" s="62">
        <f t="shared" si="199"/>
        <v>961197796</v>
      </c>
      <c r="P225" s="62">
        <f t="shared" si="199"/>
        <v>1248802204</v>
      </c>
      <c r="Q225" s="62">
        <f t="shared" si="199"/>
        <v>815636797</v>
      </c>
      <c r="R225" s="62">
        <f t="shared" si="199"/>
        <v>1394363203</v>
      </c>
      <c r="S225" s="62">
        <f t="shared" si="199"/>
        <v>145560999</v>
      </c>
      <c r="T225" s="62">
        <f t="shared" si="199"/>
        <v>23480</v>
      </c>
      <c r="U225" s="62">
        <f t="shared" si="199"/>
        <v>815613317</v>
      </c>
      <c r="V225" s="62">
        <f t="shared" si="199"/>
        <v>0</v>
      </c>
      <c r="W225" s="62">
        <f t="shared" si="199"/>
        <v>23480</v>
      </c>
      <c r="X225" s="38">
        <f t="shared" si="159"/>
        <v>0.36906642398190043</v>
      </c>
      <c r="Y225" s="101">
        <f t="shared" si="181"/>
        <v>1.0624434389140271E-5</v>
      </c>
      <c r="Z225" s="38">
        <f t="shared" si="197"/>
        <v>0</v>
      </c>
      <c r="AA225" s="38">
        <f t="shared" si="167"/>
        <v>2.8787323090819307E-5</v>
      </c>
      <c r="AB225" s="38">
        <f t="shared" si="189"/>
        <v>0</v>
      </c>
    </row>
    <row r="226" spans="1:28" ht="51.75" customHeight="1" x14ac:dyDescent="0.25">
      <c r="A226" s="39" t="s">
        <v>391</v>
      </c>
      <c r="B226" s="34" t="s">
        <v>37</v>
      </c>
      <c r="C226" s="34">
        <v>10</v>
      </c>
      <c r="D226" s="34" t="s">
        <v>38</v>
      </c>
      <c r="E226" s="40" t="s">
        <v>390</v>
      </c>
      <c r="F226" s="62">
        <f t="shared" si="198"/>
        <v>2210000000</v>
      </c>
      <c r="G226" s="62">
        <f t="shared" si="198"/>
        <v>0</v>
      </c>
      <c r="H226" s="62">
        <f t="shared" si="198"/>
        <v>0</v>
      </c>
      <c r="I226" s="62">
        <f t="shared" si="198"/>
        <v>0</v>
      </c>
      <c r="J226" s="62">
        <f t="shared" si="198"/>
        <v>0</v>
      </c>
      <c r="K226" s="62">
        <f t="shared" si="190"/>
        <v>0</v>
      </c>
      <c r="L226" s="62">
        <f>+L227</f>
        <v>2210000000</v>
      </c>
      <c r="M226" s="42">
        <f t="shared" si="175"/>
        <v>2.8003179319631969E-4</v>
      </c>
      <c r="N226" s="62">
        <f t="shared" si="199"/>
        <v>0</v>
      </c>
      <c r="O226" s="62">
        <f t="shared" si="199"/>
        <v>961197796</v>
      </c>
      <c r="P226" s="62">
        <f t="shared" si="199"/>
        <v>1248802204</v>
      </c>
      <c r="Q226" s="62">
        <f t="shared" si="199"/>
        <v>815636797</v>
      </c>
      <c r="R226" s="62">
        <f t="shared" si="199"/>
        <v>1394363203</v>
      </c>
      <c r="S226" s="62">
        <f t="shared" si="199"/>
        <v>145560999</v>
      </c>
      <c r="T226" s="62">
        <f t="shared" si="199"/>
        <v>23480</v>
      </c>
      <c r="U226" s="62">
        <f t="shared" si="199"/>
        <v>815613317</v>
      </c>
      <c r="V226" s="62">
        <f t="shared" si="199"/>
        <v>0</v>
      </c>
      <c r="W226" s="62">
        <f t="shared" si="199"/>
        <v>23480</v>
      </c>
      <c r="X226" s="38">
        <f t="shared" si="159"/>
        <v>0.36906642398190043</v>
      </c>
      <c r="Y226" s="101">
        <f t="shared" si="181"/>
        <v>1.0624434389140271E-5</v>
      </c>
      <c r="Z226" s="38">
        <f t="shared" si="197"/>
        <v>0</v>
      </c>
      <c r="AA226" s="38">
        <f t="shared" si="167"/>
        <v>2.8787323090819307E-5</v>
      </c>
      <c r="AB226" s="38">
        <f t="shared" si="189"/>
        <v>0</v>
      </c>
    </row>
    <row r="227" spans="1:28" ht="29.25" customHeight="1" x14ac:dyDescent="0.25">
      <c r="A227" s="39" t="s">
        <v>392</v>
      </c>
      <c r="B227" s="34" t="s">
        <v>37</v>
      </c>
      <c r="C227" s="34">
        <v>10</v>
      </c>
      <c r="D227" s="34" t="s">
        <v>38</v>
      </c>
      <c r="E227" s="95" t="s">
        <v>393</v>
      </c>
      <c r="F227" s="62">
        <f t="shared" si="198"/>
        <v>2210000000</v>
      </c>
      <c r="G227" s="62">
        <f t="shared" si="198"/>
        <v>0</v>
      </c>
      <c r="H227" s="62">
        <f t="shared" si="198"/>
        <v>0</v>
      </c>
      <c r="I227" s="62">
        <f t="shared" si="198"/>
        <v>0</v>
      </c>
      <c r="J227" s="62">
        <f t="shared" si="198"/>
        <v>0</v>
      </c>
      <c r="K227" s="62">
        <f t="shared" si="190"/>
        <v>0</v>
      </c>
      <c r="L227" s="62">
        <f>+L228</f>
        <v>2210000000</v>
      </c>
      <c r="M227" s="42">
        <f t="shared" si="175"/>
        <v>2.8003179319631969E-4</v>
      </c>
      <c r="N227" s="62">
        <f t="shared" si="199"/>
        <v>0</v>
      </c>
      <c r="O227" s="62">
        <f t="shared" si="199"/>
        <v>961197796</v>
      </c>
      <c r="P227" s="62">
        <f t="shared" si="199"/>
        <v>1248802204</v>
      </c>
      <c r="Q227" s="62">
        <f t="shared" si="199"/>
        <v>815636797</v>
      </c>
      <c r="R227" s="62">
        <f t="shared" si="199"/>
        <v>1394363203</v>
      </c>
      <c r="S227" s="62">
        <f t="shared" si="199"/>
        <v>145560999</v>
      </c>
      <c r="T227" s="62">
        <f t="shared" si="199"/>
        <v>23480</v>
      </c>
      <c r="U227" s="62">
        <f t="shared" si="199"/>
        <v>815613317</v>
      </c>
      <c r="V227" s="62">
        <f t="shared" si="199"/>
        <v>0</v>
      </c>
      <c r="W227" s="62">
        <f t="shared" si="199"/>
        <v>23480</v>
      </c>
      <c r="X227" s="38">
        <f t="shared" si="159"/>
        <v>0.36906642398190043</v>
      </c>
      <c r="Y227" s="101">
        <f t="shared" si="181"/>
        <v>1.0624434389140271E-5</v>
      </c>
      <c r="Z227" s="38">
        <f t="shared" si="197"/>
        <v>0</v>
      </c>
      <c r="AA227" s="38">
        <f t="shared" si="167"/>
        <v>2.8787323090819307E-5</v>
      </c>
      <c r="AB227" s="38">
        <f t="shared" si="189"/>
        <v>0</v>
      </c>
    </row>
    <row r="228" spans="1:28" ht="30" customHeight="1" x14ac:dyDescent="0.25">
      <c r="A228" s="43" t="s">
        <v>394</v>
      </c>
      <c r="B228" s="44" t="s">
        <v>37</v>
      </c>
      <c r="C228" s="44">
        <v>10</v>
      </c>
      <c r="D228" s="44" t="s">
        <v>38</v>
      </c>
      <c r="E228" s="45" t="s">
        <v>258</v>
      </c>
      <c r="F228" s="46">
        <v>2210000000</v>
      </c>
      <c r="G228" s="46">
        <v>0</v>
      </c>
      <c r="H228" s="46">
        <v>0</v>
      </c>
      <c r="I228" s="46">
        <v>0</v>
      </c>
      <c r="J228" s="46">
        <v>0</v>
      </c>
      <c r="K228" s="46">
        <f t="shared" si="190"/>
        <v>0</v>
      </c>
      <c r="L228" s="46">
        <f>+F228+K228</f>
        <v>2210000000</v>
      </c>
      <c r="M228" s="51">
        <f t="shared" si="175"/>
        <v>2.8003179319631969E-4</v>
      </c>
      <c r="N228" s="46">
        <v>0</v>
      </c>
      <c r="O228" s="46">
        <v>961197796</v>
      </c>
      <c r="P228" s="46">
        <f>L228-O228</f>
        <v>1248802204</v>
      </c>
      <c r="Q228" s="46">
        <v>815636797</v>
      </c>
      <c r="R228" s="46">
        <f>+L228-Q228</f>
        <v>1394363203</v>
      </c>
      <c r="S228" s="46">
        <f>O228-Q228</f>
        <v>145560999</v>
      </c>
      <c r="T228" s="46">
        <v>23480</v>
      </c>
      <c r="U228" s="46">
        <f>+Q228-T228</f>
        <v>815613317</v>
      </c>
      <c r="V228" s="46">
        <v>0</v>
      </c>
      <c r="W228" s="48">
        <f>+T228-V228</f>
        <v>23480</v>
      </c>
      <c r="X228" s="49">
        <f t="shared" si="159"/>
        <v>0.36906642398190043</v>
      </c>
      <c r="Y228" s="98">
        <f t="shared" si="181"/>
        <v>1.0624434389140271E-5</v>
      </c>
      <c r="Z228" s="49">
        <f t="shared" si="197"/>
        <v>0</v>
      </c>
      <c r="AA228" s="49">
        <f t="shared" si="167"/>
        <v>2.8787323090819307E-5</v>
      </c>
      <c r="AB228" s="49">
        <f t="shared" si="189"/>
        <v>0</v>
      </c>
    </row>
    <row r="229" spans="1:28" ht="51.75" customHeight="1" x14ac:dyDescent="0.25">
      <c r="A229" s="39" t="s">
        <v>395</v>
      </c>
      <c r="B229" s="34" t="s">
        <v>37</v>
      </c>
      <c r="C229" s="34">
        <v>10</v>
      </c>
      <c r="D229" s="34" t="s">
        <v>38</v>
      </c>
      <c r="E229" s="40" t="s">
        <v>396</v>
      </c>
      <c r="F229" s="62">
        <f t="shared" ref="F229:J231" si="200">+F230</f>
        <v>3000000000</v>
      </c>
      <c r="G229" s="62">
        <f t="shared" si="200"/>
        <v>0</v>
      </c>
      <c r="H229" s="62">
        <f t="shared" si="200"/>
        <v>0</v>
      </c>
      <c r="I229" s="62">
        <f t="shared" si="200"/>
        <v>0</v>
      </c>
      <c r="J229" s="62">
        <f t="shared" si="200"/>
        <v>0</v>
      </c>
      <c r="K229" s="62">
        <f t="shared" si="190"/>
        <v>0</v>
      </c>
      <c r="L229" s="62">
        <f>+L230</f>
        <v>3000000000</v>
      </c>
      <c r="M229" s="42">
        <f t="shared" si="175"/>
        <v>3.8013365592260589E-4</v>
      </c>
      <c r="N229" s="62">
        <f t="shared" ref="N229:W231" si="201">+N230</f>
        <v>0</v>
      </c>
      <c r="O229" s="62">
        <f t="shared" si="201"/>
        <v>0</v>
      </c>
      <c r="P229" s="62">
        <f t="shared" si="201"/>
        <v>3000000000</v>
      </c>
      <c r="Q229" s="62">
        <f t="shared" si="201"/>
        <v>0</v>
      </c>
      <c r="R229" s="62">
        <f t="shared" si="201"/>
        <v>3000000000</v>
      </c>
      <c r="S229" s="62">
        <f t="shared" si="201"/>
        <v>0</v>
      </c>
      <c r="T229" s="62">
        <f t="shared" si="201"/>
        <v>0</v>
      </c>
      <c r="U229" s="62">
        <f t="shared" si="201"/>
        <v>0</v>
      </c>
      <c r="V229" s="62">
        <f t="shared" si="201"/>
        <v>0</v>
      </c>
      <c r="W229" s="62">
        <f t="shared" si="201"/>
        <v>0</v>
      </c>
      <c r="X229" s="65">
        <f t="shared" si="159"/>
        <v>0</v>
      </c>
      <c r="Y229" s="65">
        <f t="shared" si="181"/>
        <v>0</v>
      </c>
      <c r="Z229" s="65">
        <f t="shared" si="197"/>
        <v>0</v>
      </c>
      <c r="AA229" s="65" t="s">
        <v>40</v>
      </c>
      <c r="AB229" s="65" t="s">
        <v>40</v>
      </c>
    </row>
    <row r="230" spans="1:28" ht="51.75" customHeight="1" x14ac:dyDescent="0.25">
      <c r="A230" s="39" t="s">
        <v>397</v>
      </c>
      <c r="B230" s="34" t="s">
        <v>37</v>
      </c>
      <c r="C230" s="34">
        <v>10</v>
      </c>
      <c r="D230" s="34" t="s">
        <v>38</v>
      </c>
      <c r="E230" s="40" t="s">
        <v>398</v>
      </c>
      <c r="F230" s="62">
        <f t="shared" si="200"/>
        <v>3000000000</v>
      </c>
      <c r="G230" s="62">
        <f t="shared" si="200"/>
        <v>0</v>
      </c>
      <c r="H230" s="62">
        <f t="shared" si="200"/>
        <v>0</v>
      </c>
      <c r="I230" s="62">
        <f t="shared" si="200"/>
        <v>0</v>
      </c>
      <c r="J230" s="62">
        <f t="shared" si="200"/>
        <v>0</v>
      </c>
      <c r="K230" s="62">
        <f t="shared" si="190"/>
        <v>0</v>
      </c>
      <c r="L230" s="62">
        <f>+L231</f>
        <v>3000000000</v>
      </c>
      <c r="M230" s="42">
        <f t="shared" si="175"/>
        <v>3.8013365592260589E-4</v>
      </c>
      <c r="N230" s="62">
        <f t="shared" si="201"/>
        <v>0</v>
      </c>
      <c r="O230" s="62">
        <f t="shared" si="201"/>
        <v>0</v>
      </c>
      <c r="P230" s="62">
        <f t="shared" si="201"/>
        <v>3000000000</v>
      </c>
      <c r="Q230" s="62">
        <f t="shared" si="201"/>
        <v>0</v>
      </c>
      <c r="R230" s="62">
        <f t="shared" si="201"/>
        <v>3000000000</v>
      </c>
      <c r="S230" s="62">
        <f t="shared" si="201"/>
        <v>0</v>
      </c>
      <c r="T230" s="62">
        <f t="shared" si="201"/>
        <v>0</v>
      </c>
      <c r="U230" s="62">
        <f t="shared" si="201"/>
        <v>0</v>
      </c>
      <c r="V230" s="62">
        <f t="shared" si="201"/>
        <v>0</v>
      </c>
      <c r="W230" s="62">
        <f t="shared" si="201"/>
        <v>0</v>
      </c>
      <c r="X230" s="65">
        <f t="shared" ref="X230:X293" si="202">+Q230/L230</f>
        <v>0</v>
      </c>
      <c r="Y230" s="65">
        <f t="shared" si="181"/>
        <v>0</v>
      </c>
      <c r="Z230" s="65">
        <f t="shared" si="197"/>
        <v>0</v>
      </c>
      <c r="AA230" s="65" t="s">
        <v>40</v>
      </c>
      <c r="AB230" s="65" t="s">
        <v>40</v>
      </c>
    </row>
    <row r="231" spans="1:28" ht="29.25" customHeight="1" x14ac:dyDescent="0.25">
      <c r="A231" s="39" t="s">
        <v>399</v>
      </c>
      <c r="B231" s="34" t="s">
        <v>37</v>
      </c>
      <c r="C231" s="34">
        <v>10</v>
      </c>
      <c r="D231" s="34" t="s">
        <v>38</v>
      </c>
      <c r="E231" s="95" t="s">
        <v>393</v>
      </c>
      <c r="F231" s="62">
        <f t="shared" si="200"/>
        <v>3000000000</v>
      </c>
      <c r="G231" s="62">
        <f t="shared" si="200"/>
        <v>0</v>
      </c>
      <c r="H231" s="62">
        <f t="shared" si="200"/>
        <v>0</v>
      </c>
      <c r="I231" s="62">
        <f t="shared" si="200"/>
        <v>0</v>
      </c>
      <c r="J231" s="62">
        <f t="shared" si="200"/>
        <v>0</v>
      </c>
      <c r="K231" s="62">
        <f t="shared" si="190"/>
        <v>0</v>
      </c>
      <c r="L231" s="62">
        <f>+L232</f>
        <v>3000000000</v>
      </c>
      <c r="M231" s="42">
        <f t="shared" si="175"/>
        <v>3.8013365592260589E-4</v>
      </c>
      <c r="N231" s="62">
        <f t="shared" si="201"/>
        <v>0</v>
      </c>
      <c r="O231" s="62">
        <f t="shared" si="201"/>
        <v>0</v>
      </c>
      <c r="P231" s="62">
        <f t="shared" si="201"/>
        <v>3000000000</v>
      </c>
      <c r="Q231" s="62">
        <f t="shared" si="201"/>
        <v>0</v>
      </c>
      <c r="R231" s="62">
        <f t="shared" si="201"/>
        <v>3000000000</v>
      </c>
      <c r="S231" s="62">
        <f t="shared" si="201"/>
        <v>0</v>
      </c>
      <c r="T231" s="62">
        <f t="shared" si="201"/>
        <v>0</v>
      </c>
      <c r="U231" s="62">
        <f t="shared" si="201"/>
        <v>0</v>
      </c>
      <c r="V231" s="62">
        <f t="shared" si="201"/>
        <v>0</v>
      </c>
      <c r="W231" s="62">
        <f t="shared" si="201"/>
        <v>0</v>
      </c>
      <c r="X231" s="65">
        <f t="shared" si="202"/>
        <v>0</v>
      </c>
      <c r="Y231" s="65">
        <f t="shared" si="181"/>
        <v>0</v>
      </c>
      <c r="Z231" s="65">
        <f t="shared" si="197"/>
        <v>0</v>
      </c>
      <c r="AA231" s="65" t="s">
        <v>40</v>
      </c>
      <c r="AB231" s="65" t="s">
        <v>40</v>
      </c>
    </row>
    <row r="232" spans="1:28" ht="30" customHeight="1" x14ac:dyDescent="0.25">
      <c r="A232" s="43" t="s">
        <v>400</v>
      </c>
      <c r="B232" s="44" t="s">
        <v>37</v>
      </c>
      <c r="C232" s="44">
        <v>10</v>
      </c>
      <c r="D232" s="44" t="s">
        <v>38</v>
      </c>
      <c r="E232" s="45" t="s">
        <v>258</v>
      </c>
      <c r="F232" s="46">
        <v>3000000000</v>
      </c>
      <c r="G232" s="46">
        <v>0</v>
      </c>
      <c r="H232" s="46">
        <v>0</v>
      </c>
      <c r="I232" s="46">
        <v>0</v>
      </c>
      <c r="J232" s="46">
        <v>0</v>
      </c>
      <c r="K232" s="46">
        <f t="shared" si="190"/>
        <v>0</v>
      </c>
      <c r="L232" s="46">
        <f>+F232+K232</f>
        <v>3000000000</v>
      </c>
      <c r="M232" s="51">
        <f t="shared" si="175"/>
        <v>3.8013365592260589E-4</v>
      </c>
      <c r="N232" s="46">
        <v>0</v>
      </c>
      <c r="O232" s="46">
        <v>0</v>
      </c>
      <c r="P232" s="46">
        <f>L232-O232</f>
        <v>3000000000</v>
      </c>
      <c r="Q232" s="46">
        <v>0</v>
      </c>
      <c r="R232" s="46">
        <f>+L232-Q232</f>
        <v>3000000000</v>
      </c>
      <c r="S232" s="46">
        <f>O232-Q232</f>
        <v>0</v>
      </c>
      <c r="T232" s="46">
        <v>0</v>
      </c>
      <c r="U232" s="46">
        <f>+Q232-T232</f>
        <v>0</v>
      </c>
      <c r="V232" s="46">
        <v>0</v>
      </c>
      <c r="W232" s="48">
        <f>+T232-V232</f>
        <v>0</v>
      </c>
      <c r="X232" s="54">
        <f t="shared" si="202"/>
        <v>0</v>
      </c>
      <c r="Y232" s="54">
        <f t="shared" si="181"/>
        <v>0</v>
      </c>
      <c r="Z232" s="54">
        <f t="shared" si="197"/>
        <v>0</v>
      </c>
      <c r="AA232" s="54" t="s">
        <v>40</v>
      </c>
      <c r="AB232" s="54" t="s">
        <v>40</v>
      </c>
    </row>
    <row r="233" spans="1:28" ht="29.25" customHeight="1" x14ac:dyDescent="0.25">
      <c r="A233" s="39" t="s">
        <v>401</v>
      </c>
      <c r="B233" s="34" t="s">
        <v>41</v>
      </c>
      <c r="C233" s="34">
        <v>20</v>
      </c>
      <c r="D233" s="34" t="s">
        <v>38</v>
      </c>
      <c r="E233" s="40" t="s">
        <v>402</v>
      </c>
      <c r="F233" s="62">
        <f>+F234</f>
        <v>125768894272</v>
      </c>
      <c r="G233" s="62">
        <f>+G234</f>
        <v>0</v>
      </c>
      <c r="H233" s="62">
        <f>+H234</f>
        <v>0</v>
      </c>
      <c r="I233" s="62">
        <f>+I234</f>
        <v>0</v>
      </c>
      <c r="J233" s="62">
        <f>+J234</f>
        <v>0</v>
      </c>
      <c r="K233" s="62">
        <f t="shared" si="190"/>
        <v>0</v>
      </c>
      <c r="L233" s="62">
        <f>+L234</f>
        <v>125768894272</v>
      </c>
      <c r="M233" s="42">
        <f t="shared" si="175"/>
        <v>1.5936329860319683E-2</v>
      </c>
      <c r="N233" s="62">
        <f t="shared" ref="N233:W233" si="203">+N234</f>
        <v>0</v>
      </c>
      <c r="O233" s="62">
        <f t="shared" si="203"/>
        <v>79744826356</v>
      </c>
      <c r="P233" s="62">
        <f t="shared" si="203"/>
        <v>46024067916</v>
      </c>
      <c r="Q233" s="62">
        <f t="shared" si="203"/>
        <v>79624794712</v>
      </c>
      <c r="R233" s="62">
        <f t="shared" si="203"/>
        <v>46144099560</v>
      </c>
      <c r="S233" s="62">
        <f t="shared" si="203"/>
        <v>120031644</v>
      </c>
      <c r="T233" s="62">
        <f t="shared" si="203"/>
        <v>2880</v>
      </c>
      <c r="U233" s="62">
        <f t="shared" si="203"/>
        <v>79624791832</v>
      </c>
      <c r="V233" s="62">
        <f t="shared" si="203"/>
        <v>0</v>
      </c>
      <c r="W233" s="62">
        <f t="shared" si="203"/>
        <v>2880</v>
      </c>
      <c r="X233" s="38">
        <f t="shared" si="202"/>
        <v>0.63310403715401764</v>
      </c>
      <c r="Y233" s="104">
        <f t="shared" si="181"/>
        <v>2.2899143835767791E-8</v>
      </c>
      <c r="Z233" s="38">
        <f t="shared" si="197"/>
        <v>0</v>
      </c>
      <c r="AA233" s="38">
        <f t="shared" si="167"/>
        <v>3.6169637993000242E-8</v>
      </c>
      <c r="AB233" s="38">
        <f t="shared" si="189"/>
        <v>0</v>
      </c>
    </row>
    <row r="234" spans="1:28" ht="29.25" customHeight="1" x14ac:dyDescent="0.25">
      <c r="A234" s="39" t="s">
        <v>403</v>
      </c>
      <c r="B234" s="34" t="s">
        <v>41</v>
      </c>
      <c r="C234" s="34">
        <v>20</v>
      </c>
      <c r="D234" s="34" t="s">
        <v>38</v>
      </c>
      <c r="E234" s="40" t="s">
        <v>251</v>
      </c>
      <c r="F234" s="62">
        <f>+F235+F241</f>
        <v>125768894272</v>
      </c>
      <c r="G234" s="62">
        <f>+G235+G241</f>
        <v>0</v>
      </c>
      <c r="H234" s="62">
        <f>+H235+H241</f>
        <v>0</v>
      </c>
      <c r="I234" s="62">
        <f>+I235+I241</f>
        <v>0</v>
      </c>
      <c r="J234" s="62">
        <f>+J235+J241</f>
        <v>0</v>
      </c>
      <c r="K234" s="62">
        <f t="shared" si="190"/>
        <v>0</v>
      </c>
      <c r="L234" s="62">
        <f>+L235+L241</f>
        <v>125768894272</v>
      </c>
      <c r="M234" s="42">
        <f t="shared" si="175"/>
        <v>1.5936329860319683E-2</v>
      </c>
      <c r="N234" s="62">
        <f t="shared" ref="N234:U234" si="204">+N235+N241</f>
        <v>0</v>
      </c>
      <c r="O234" s="62">
        <f t="shared" si="204"/>
        <v>79744826356</v>
      </c>
      <c r="P234" s="62">
        <f t="shared" si="204"/>
        <v>46024067916</v>
      </c>
      <c r="Q234" s="62">
        <f t="shared" si="204"/>
        <v>79624794712</v>
      </c>
      <c r="R234" s="62">
        <f t="shared" si="204"/>
        <v>46144099560</v>
      </c>
      <c r="S234" s="62">
        <f t="shared" si="204"/>
        <v>120031644</v>
      </c>
      <c r="T234" s="62">
        <f t="shared" si="204"/>
        <v>2880</v>
      </c>
      <c r="U234" s="62">
        <f t="shared" si="204"/>
        <v>79624791832</v>
      </c>
      <c r="V234" s="62">
        <f>+V235</f>
        <v>0</v>
      </c>
      <c r="W234" s="62">
        <f t="shared" ref="W234" si="205">+W235+W241</f>
        <v>2880</v>
      </c>
      <c r="X234" s="38">
        <f t="shared" si="202"/>
        <v>0.63310403715401764</v>
      </c>
      <c r="Y234" s="104">
        <f t="shared" si="181"/>
        <v>2.2899143835767791E-8</v>
      </c>
      <c r="Z234" s="38">
        <f t="shared" si="197"/>
        <v>0</v>
      </c>
      <c r="AA234" s="38">
        <f t="shared" si="167"/>
        <v>3.6169637993000242E-8</v>
      </c>
      <c r="AB234" s="38">
        <f t="shared" si="189"/>
        <v>0</v>
      </c>
    </row>
    <row r="235" spans="1:28" ht="49.5" customHeight="1" x14ac:dyDescent="0.25">
      <c r="A235" s="39" t="s">
        <v>404</v>
      </c>
      <c r="B235" s="34" t="s">
        <v>41</v>
      </c>
      <c r="C235" s="34">
        <v>20</v>
      </c>
      <c r="D235" s="34" t="s">
        <v>38</v>
      </c>
      <c r="E235" s="95" t="s">
        <v>405</v>
      </c>
      <c r="F235" s="62">
        <f>+F236</f>
        <v>124596460713</v>
      </c>
      <c r="G235" s="62">
        <f>+G236</f>
        <v>0</v>
      </c>
      <c r="H235" s="62">
        <f>+H236</f>
        <v>0</v>
      </c>
      <c r="I235" s="62">
        <f>+I236</f>
        <v>0</v>
      </c>
      <c r="J235" s="62">
        <f>+J236</f>
        <v>0</v>
      </c>
      <c r="K235" s="62">
        <f t="shared" si="190"/>
        <v>0</v>
      </c>
      <c r="L235" s="62">
        <f>+L236</f>
        <v>124596460713</v>
      </c>
      <c r="M235" s="42">
        <f t="shared" si="175"/>
        <v>1.5787769375283343E-2</v>
      </c>
      <c r="N235" s="62">
        <f t="shared" ref="N235:W235" si="206">+N236</f>
        <v>0</v>
      </c>
      <c r="O235" s="62">
        <f t="shared" si="206"/>
        <v>79216047480</v>
      </c>
      <c r="P235" s="62">
        <f t="shared" si="206"/>
        <v>45380413233</v>
      </c>
      <c r="Q235" s="62">
        <f t="shared" si="206"/>
        <v>79216047480</v>
      </c>
      <c r="R235" s="62">
        <f t="shared" si="206"/>
        <v>45380413233</v>
      </c>
      <c r="S235" s="62">
        <f t="shared" si="206"/>
        <v>0</v>
      </c>
      <c r="T235" s="62">
        <f t="shared" si="206"/>
        <v>0</v>
      </c>
      <c r="U235" s="62">
        <f t="shared" si="206"/>
        <v>79216047480</v>
      </c>
      <c r="V235" s="62">
        <f>+V236</f>
        <v>0</v>
      </c>
      <c r="W235" s="62">
        <f t="shared" si="206"/>
        <v>0</v>
      </c>
      <c r="X235" s="65">
        <f t="shared" si="202"/>
        <v>0.63578088034514169</v>
      </c>
      <c r="Y235" s="65">
        <f t="shared" si="181"/>
        <v>0</v>
      </c>
      <c r="Z235" s="65">
        <f t="shared" si="197"/>
        <v>0</v>
      </c>
      <c r="AA235" s="65">
        <f t="shared" si="167"/>
        <v>0</v>
      </c>
      <c r="AB235" s="65" t="s">
        <v>40</v>
      </c>
    </row>
    <row r="236" spans="1:28" ht="49.5" customHeight="1" x14ac:dyDescent="0.25">
      <c r="A236" s="39" t="s">
        <v>406</v>
      </c>
      <c r="B236" s="34" t="s">
        <v>41</v>
      </c>
      <c r="C236" s="34">
        <v>20</v>
      </c>
      <c r="D236" s="34" t="s">
        <v>38</v>
      </c>
      <c r="E236" s="40" t="s">
        <v>405</v>
      </c>
      <c r="F236" s="62">
        <f>+F237+F239</f>
        <v>124596460713</v>
      </c>
      <c r="G236" s="62">
        <f>+G237+G239</f>
        <v>0</v>
      </c>
      <c r="H236" s="62">
        <f>+H237+H239</f>
        <v>0</v>
      </c>
      <c r="I236" s="62">
        <f>+I237+I239</f>
        <v>0</v>
      </c>
      <c r="J236" s="62">
        <f>+J237+J239</f>
        <v>0</v>
      </c>
      <c r="K236" s="62">
        <f t="shared" si="190"/>
        <v>0</v>
      </c>
      <c r="L236" s="62">
        <f>+L237+L239</f>
        <v>124596460713</v>
      </c>
      <c r="M236" s="42">
        <f t="shared" si="175"/>
        <v>1.5787769375283343E-2</v>
      </c>
      <c r="N236" s="62">
        <f t="shared" ref="N236:W236" si="207">+N237+N239</f>
        <v>0</v>
      </c>
      <c r="O236" s="62">
        <f t="shared" si="207"/>
        <v>79216047480</v>
      </c>
      <c r="P236" s="62">
        <f t="shared" si="207"/>
        <v>45380413233</v>
      </c>
      <c r="Q236" s="62">
        <f t="shared" si="207"/>
        <v>79216047480</v>
      </c>
      <c r="R236" s="62">
        <f t="shared" si="207"/>
        <v>45380413233</v>
      </c>
      <c r="S236" s="62">
        <f t="shared" si="207"/>
        <v>0</v>
      </c>
      <c r="T236" s="62">
        <f t="shared" si="207"/>
        <v>0</v>
      </c>
      <c r="U236" s="62">
        <f t="shared" si="207"/>
        <v>79216047480</v>
      </c>
      <c r="V236" s="62">
        <f t="shared" si="207"/>
        <v>0</v>
      </c>
      <c r="W236" s="62">
        <f t="shared" si="207"/>
        <v>0</v>
      </c>
      <c r="X236" s="65">
        <f t="shared" si="202"/>
        <v>0.63578088034514169</v>
      </c>
      <c r="Y236" s="65">
        <f t="shared" si="181"/>
        <v>0</v>
      </c>
      <c r="Z236" s="65">
        <f t="shared" si="197"/>
        <v>0</v>
      </c>
      <c r="AA236" s="65">
        <f t="shared" si="167"/>
        <v>0</v>
      </c>
      <c r="AB236" s="65" t="s">
        <v>40</v>
      </c>
    </row>
    <row r="237" spans="1:28" ht="36.75" customHeight="1" x14ac:dyDescent="0.25">
      <c r="A237" s="39" t="s">
        <v>407</v>
      </c>
      <c r="B237" s="34" t="s">
        <v>41</v>
      </c>
      <c r="C237" s="34">
        <v>20</v>
      </c>
      <c r="D237" s="34" t="s">
        <v>38</v>
      </c>
      <c r="E237" s="40" t="s">
        <v>408</v>
      </c>
      <c r="F237" s="62">
        <f>+F238</f>
        <v>108096582879</v>
      </c>
      <c r="G237" s="62">
        <f>+G238</f>
        <v>0</v>
      </c>
      <c r="H237" s="62">
        <f>+H238</f>
        <v>0</v>
      </c>
      <c r="I237" s="62">
        <f>+I238</f>
        <v>0</v>
      </c>
      <c r="J237" s="62">
        <f>+J238</f>
        <v>0</v>
      </c>
      <c r="K237" s="62">
        <f t="shared" si="190"/>
        <v>0</v>
      </c>
      <c r="L237" s="62">
        <f>+L238</f>
        <v>108096582879</v>
      </c>
      <c r="M237" s="42">
        <f t="shared" si="175"/>
        <v>1.3697049747511746E-2</v>
      </c>
      <c r="N237" s="62">
        <f t="shared" ref="N237:W237" si="208">+N238</f>
        <v>0</v>
      </c>
      <c r="O237" s="62">
        <f t="shared" si="208"/>
        <v>77037066546</v>
      </c>
      <c r="P237" s="62">
        <f t="shared" si="208"/>
        <v>31059516333</v>
      </c>
      <c r="Q237" s="62">
        <f t="shared" si="208"/>
        <v>77037066546</v>
      </c>
      <c r="R237" s="62">
        <f t="shared" si="208"/>
        <v>31059516333</v>
      </c>
      <c r="S237" s="62">
        <f t="shared" si="208"/>
        <v>0</v>
      </c>
      <c r="T237" s="62">
        <f t="shared" si="208"/>
        <v>0</v>
      </c>
      <c r="U237" s="62">
        <f t="shared" si="208"/>
        <v>77037066546</v>
      </c>
      <c r="V237" s="62">
        <f t="shared" si="208"/>
        <v>0</v>
      </c>
      <c r="W237" s="62">
        <f t="shared" si="208"/>
        <v>0</v>
      </c>
      <c r="X237" s="65">
        <f t="shared" si="202"/>
        <v>0.7126688420135624</v>
      </c>
      <c r="Y237" s="65">
        <f t="shared" si="181"/>
        <v>0</v>
      </c>
      <c r="Z237" s="65">
        <f t="shared" si="197"/>
        <v>0</v>
      </c>
      <c r="AA237" s="65">
        <f t="shared" si="167"/>
        <v>0</v>
      </c>
      <c r="AB237" s="65" t="s">
        <v>40</v>
      </c>
    </row>
    <row r="238" spans="1:28" ht="30" customHeight="1" x14ac:dyDescent="0.25">
      <c r="A238" s="43" t="s">
        <v>409</v>
      </c>
      <c r="B238" s="44" t="s">
        <v>41</v>
      </c>
      <c r="C238" s="44">
        <v>20</v>
      </c>
      <c r="D238" s="44" t="s">
        <v>38</v>
      </c>
      <c r="E238" s="45" t="s">
        <v>258</v>
      </c>
      <c r="F238" s="46">
        <v>108096582879</v>
      </c>
      <c r="G238" s="46">
        <v>0</v>
      </c>
      <c r="H238" s="46">
        <v>0</v>
      </c>
      <c r="I238" s="46"/>
      <c r="J238" s="46">
        <v>0</v>
      </c>
      <c r="K238" s="46">
        <f t="shared" si="190"/>
        <v>0</v>
      </c>
      <c r="L238" s="46">
        <f>+F238+K238</f>
        <v>108096582879</v>
      </c>
      <c r="M238" s="51">
        <f t="shared" si="175"/>
        <v>1.3697049747511746E-2</v>
      </c>
      <c r="N238" s="46">
        <v>0</v>
      </c>
      <c r="O238" s="46">
        <v>77037066546</v>
      </c>
      <c r="P238" s="46">
        <f>L238-O238</f>
        <v>31059516333</v>
      </c>
      <c r="Q238" s="46">
        <v>77037066546</v>
      </c>
      <c r="R238" s="46">
        <f>+L238-Q238</f>
        <v>31059516333</v>
      </c>
      <c r="S238" s="46">
        <f>O238-Q238</f>
        <v>0</v>
      </c>
      <c r="T238" s="46">
        <v>0</v>
      </c>
      <c r="U238" s="46">
        <f>+Q238-T238</f>
        <v>77037066546</v>
      </c>
      <c r="V238" s="46">
        <v>0</v>
      </c>
      <c r="W238" s="48">
        <f>+T238-V238</f>
        <v>0</v>
      </c>
      <c r="X238" s="54">
        <f t="shared" si="202"/>
        <v>0.7126688420135624</v>
      </c>
      <c r="Y238" s="54">
        <f t="shared" si="181"/>
        <v>0</v>
      </c>
      <c r="Z238" s="54">
        <f t="shared" si="197"/>
        <v>0</v>
      </c>
      <c r="AA238" s="54">
        <f t="shared" si="167"/>
        <v>0</v>
      </c>
      <c r="AB238" s="54" t="s">
        <v>40</v>
      </c>
    </row>
    <row r="239" spans="1:28" ht="36.75" customHeight="1" x14ac:dyDescent="0.25">
      <c r="A239" s="39" t="s">
        <v>410</v>
      </c>
      <c r="B239" s="34" t="s">
        <v>41</v>
      </c>
      <c r="C239" s="34">
        <v>20</v>
      </c>
      <c r="D239" s="34" t="s">
        <v>38</v>
      </c>
      <c r="E239" s="40" t="s">
        <v>411</v>
      </c>
      <c r="F239" s="62">
        <f>+F240</f>
        <v>16499877834</v>
      </c>
      <c r="G239" s="62">
        <f>+G240</f>
        <v>0</v>
      </c>
      <c r="H239" s="62">
        <f>+H240</f>
        <v>0</v>
      </c>
      <c r="I239" s="62">
        <f>+I240</f>
        <v>0</v>
      </c>
      <c r="J239" s="62">
        <f>+J240</f>
        <v>0</v>
      </c>
      <c r="K239" s="62">
        <f t="shared" si="190"/>
        <v>0</v>
      </c>
      <c r="L239" s="62">
        <f>+L240</f>
        <v>16499877834</v>
      </c>
      <c r="M239" s="42">
        <f t="shared" si="175"/>
        <v>2.090719627771596E-3</v>
      </c>
      <c r="N239" s="62">
        <f t="shared" ref="N239:W239" si="209">+N240</f>
        <v>0</v>
      </c>
      <c r="O239" s="62">
        <f t="shared" si="209"/>
        <v>2178980934</v>
      </c>
      <c r="P239" s="62">
        <f t="shared" si="209"/>
        <v>14320896900</v>
      </c>
      <c r="Q239" s="62">
        <f t="shared" si="209"/>
        <v>2178980934</v>
      </c>
      <c r="R239" s="62">
        <f t="shared" si="209"/>
        <v>14320896900</v>
      </c>
      <c r="S239" s="62">
        <f t="shared" si="209"/>
        <v>0</v>
      </c>
      <c r="T239" s="62">
        <f t="shared" si="209"/>
        <v>0</v>
      </c>
      <c r="U239" s="62">
        <f t="shared" si="209"/>
        <v>2178980934</v>
      </c>
      <c r="V239" s="62">
        <f t="shared" si="209"/>
        <v>0</v>
      </c>
      <c r="W239" s="62">
        <f t="shared" si="209"/>
        <v>0</v>
      </c>
      <c r="X239" s="65">
        <f t="shared" si="202"/>
        <v>0.13206042832086584</v>
      </c>
      <c r="Y239" s="65">
        <f t="shared" si="181"/>
        <v>0</v>
      </c>
      <c r="Z239" s="65">
        <f t="shared" si="197"/>
        <v>0</v>
      </c>
      <c r="AA239" s="65">
        <f t="shared" si="167"/>
        <v>0</v>
      </c>
      <c r="AB239" s="65" t="s">
        <v>40</v>
      </c>
    </row>
    <row r="240" spans="1:28" ht="30" customHeight="1" x14ac:dyDescent="0.25">
      <c r="A240" s="43" t="s">
        <v>412</v>
      </c>
      <c r="B240" s="44" t="s">
        <v>41</v>
      </c>
      <c r="C240" s="44">
        <v>20</v>
      </c>
      <c r="D240" s="44" t="s">
        <v>38</v>
      </c>
      <c r="E240" s="45" t="s">
        <v>258</v>
      </c>
      <c r="F240" s="46">
        <v>16499877834</v>
      </c>
      <c r="G240" s="46">
        <v>0</v>
      </c>
      <c r="H240" s="46">
        <v>0</v>
      </c>
      <c r="I240" s="46">
        <v>0</v>
      </c>
      <c r="J240" s="46"/>
      <c r="K240" s="46">
        <f t="shared" si="190"/>
        <v>0</v>
      </c>
      <c r="L240" s="46">
        <f>+F240+K240</f>
        <v>16499877834</v>
      </c>
      <c r="M240" s="42">
        <f t="shared" si="175"/>
        <v>2.090719627771596E-3</v>
      </c>
      <c r="N240" s="46">
        <v>0</v>
      </c>
      <c r="O240" s="46">
        <v>2178980934</v>
      </c>
      <c r="P240" s="46">
        <f>L240-O240</f>
        <v>14320896900</v>
      </c>
      <c r="Q240" s="46">
        <v>2178980934</v>
      </c>
      <c r="R240" s="46">
        <f>+L240-Q240</f>
        <v>14320896900</v>
      </c>
      <c r="S240" s="46">
        <f>O240-Q240</f>
        <v>0</v>
      </c>
      <c r="T240" s="46">
        <v>0</v>
      </c>
      <c r="U240" s="46">
        <f>+Q240-T240</f>
        <v>2178980934</v>
      </c>
      <c r="V240" s="46">
        <v>0</v>
      </c>
      <c r="W240" s="48">
        <f>+T240-V240</f>
        <v>0</v>
      </c>
      <c r="X240" s="54">
        <f t="shared" si="202"/>
        <v>0.13206042832086584</v>
      </c>
      <c r="Y240" s="54">
        <f t="shared" si="181"/>
        <v>0</v>
      </c>
      <c r="Z240" s="54">
        <f t="shared" si="197"/>
        <v>0</v>
      </c>
      <c r="AA240" s="54">
        <f t="shared" si="167"/>
        <v>0</v>
      </c>
      <c r="AB240" s="54" t="s">
        <v>40</v>
      </c>
    </row>
    <row r="241" spans="1:28" ht="39" customHeight="1" x14ac:dyDescent="0.25">
      <c r="A241" s="39" t="s">
        <v>413</v>
      </c>
      <c r="B241" s="34" t="s">
        <v>41</v>
      </c>
      <c r="C241" s="34">
        <v>20</v>
      </c>
      <c r="D241" s="34" t="s">
        <v>38</v>
      </c>
      <c r="E241" s="40" t="s">
        <v>414</v>
      </c>
      <c r="F241" s="62">
        <f t="shared" ref="F241:J243" si="210">+F242</f>
        <v>1172433559</v>
      </c>
      <c r="G241" s="62">
        <f t="shared" si="210"/>
        <v>0</v>
      </c>
      <c r="H241" s="62">
        <f t="shared" si="210"/>
        <v>0</v>
      </c>
      <c r="I241" s="62">
        <f t="shared" si="210"/>
        <v>0</v>
      </c>
      <c r="J241" s="62">
        <f t="shared" si="210"/>
        <v>0</v>
      </c>
      <c r="K241" s="62">
        <f t="shared" si="190"/>
        <v>0</v>
      </c>
      <c r="L241" s="62">
        <f>+L242</f>
        <v>1172433559</v>
      </c>
      <c r="M241" s="42">
        <f t="shared" si="175"/>
        <v>1.4856048503634076E-4</v>
      </c>
      <c r="N241" s="62">
        <f t="shared" ref="N241:W243" si="211">+N242</f>
        <v>0</v>
      </c>
      <c r="O241" s="62">
        <f t="shared" si="211"/>
        <v>528778876</v>
      </c>
      <c r="P241" s="62">
        <f t="shared" si="211"/>
        <v>643654683</v>
      </c>
      <c r="Q241" s="62">
        <f t="shared" si="211"/>
        <v>408747232</v>
      </c>
      <c r="R241" s="62">
        <f t="shared" si="211"/>
        <v>763686327</v>
      </c>
      <c r="S241" s="62">
        <f t="shared" si="211"/>
        <v>120031644</v>
      </c>
      <c r="T241" s="62">
        <f t="shared" si="211"/>
        <v>2880</v>
      </c>
      <c r="U241" s="62">
        <f t="shared" si="211"/>
        <v>408744352</v>
      </c>
      <c r="V241" s="62">
        <f t="shared" si="211"/>
        <v>0</v>
      </c>
      <c r="W241" s="62">
        <f t="shared" si="211"/>
        <v>2880</v>
      </c>
      <c r="X241" s="38">
        <f t="shared" si="202"/>
        <v>0.34863146731199973</v>
      </c>
      <c r="Y241" s="97">
        <f t="shared" si="181"/>
        <v>2.4564291749345942E-6</v>
      </c>
      <c r="Z241" s="38">
        <f t="shared" si="197"/>
        <v>0</v>
      </c>
      <c r="AA241" s="38">
        <f t="shared" si="167"/>
        <v>7.0459192736502736E-6</v>
      </c>
      <c r="AB241" s="38">
        <f t="shared" si="189"/>
        <v>0</v>
      </c>
    </row>
    <row r="242" spans="1:28" ht="39" customHeight="1" x14ac:dyDescent="0.25">
      <c r="A242" s="39" t="s">
        <v>415</v>
      </c>
      <c r="B242" s="34" t="s">
        <v>41</v>
      </c>
      <c r="C242" s="34">
        <v>20</v>
      </c>
      <c r="D242" s="34" t="s">
        <v>38</v>
      </c>
      <c r="E242" s="40" t="s">
        <v>414</v>
      </c>
      <c r="F242" s="62">
        <f t="shared" si="210"/>
        <v>1172433559</v>
      </c>
      <c r="G242" s="62">
        <f t="shared" si="210"/>
        <v>0</v>
      </c>
      <c r="H242" s="62">
        <f t="shared" si="210"/>
        <v>0</v>
      </c>
      <c r="I242" s="62">
        <f t="shared" si="210"/>
        <v>0</v>
      </c>
      <c r="J242" s="62">
        <f t="shared" si="210"/>
        <v>0</v>
      </c>
      <c r="K242" s="62">
        <f t="shared" si="190"/>
        <v>0</v>
      </c>
      <c r="L242" s="62">
        <f>+L243</f>
        <v>1172433559</v>
      </c>
      <c r="M242" s="42">
        <f t="shared" si="175"/>
        <v>1.4856048503634076E-4</v>
      </c>
      <c r="N242" s="62">
        <f t="shared" si="211"/>
        <v>0</v>
      </c>
      <c r="O242" s="62">
        <f t="shared" si="211"/>
        <v>528778876</v>
      </c>
      <c r="P242" s="62">
        <f t="shared" si="211"/>
        <v>643654683</v>
      </c>
      <c r="Q242" s="62">
        <f t="shared" si="211"/>
        <v>408747232</v>
      </c>
      <c r="R242" s="62">
        <f t="shared" si="211"/>
        <v>763686327</v>
      </c>
      <c r="S242" s="62">
        <f t="shared" si="211"/>
        <v>120031644</v>
      </c>
      <c r="T242" s="62">
        <f t="shared" si="211"/>
        <v>2880</v>
      </c>
      <c r="U242" s="62">
        <f t="shared" si="211"/>
        <v>408744352</v>
      </c>
      <c r="V242" s="62">
        <f t="shared" si="211"/>
        <v>0</v>
      </c>
      <c r="W242" s="62">
        <f t="shared" si="211"/>
        <v>2880</v>
      </c>
      <c r="X242" s="38">
        <f t="shared" si="202"/>
        <v>0.34863146731199973</v>
      </c>
      <c r="Y242" s="97">
        <f t="shared" si="181"/>
        <v>2.4564291749345942E-6</v>
      </c>
      <c r="Z242" s="38">
        <f t="shared" si="197"/>
        <v>0</v>
      </c>
      <c r="AA242" s="38">
        <f t="shared" ref="AA242:AA246" si="212">+T242/Q242</f>
        <v>7.0459192736502736E-6</v>
      </c>
      <c r="AB242" s="38">
        <f t="shared" si="189"/>
        <v>0</v>
      </c>
    </row>
    <row r="243" spans="1:28" ht="39" customHeight="1" x14ac:dyDescent="0.25">
      <c r="A243" s="39" t="s">
        <v>416</v>
      </c>
      <c r="B243" s="34" t="s">
        <v>41</v>
      </c>
      <c r="C243" s="34">
        <v>20</v>
      </c>
      <c r="D243" s="34" t="s">
        <v>38</v>
      </c>
      <c r="E243" s="40" t="s">
        <v>393</v>
      </c>
      <c r="F243" s="41">
        <f t="shared" si="210"/>
        <v>1172433559</v>
      </c>
      <c r="G243" s="41">
        <f t="shared" si="210"/>
        <v>0</v>
      </c>
      <c r="H243" s="41">
        <f t="shared" si="210"/>
        <v>0</v>
      </c>
      <c r="I243" s="41">
        <f t="shared" si="210"/>
        <v>0</v>
      </c>
      <c r="J243" s="41">
        <f t="shared" si="210"/>
        <v>0</v>
      </c>
      <c r="K243" s="41">
        <f t="shared" si="190"/>
        <v>0</v>
      </c>
      <c r="L243" s="41">
        <f>+L244</f>
        <v>1172433559</v>
      </c>
      <c r="M243" s="42">
        <f t="shared" si="175"/>
        <v>1.4856048503634076E-4</v>
      </c>
      <c r="N243" s="41">
        <f t="shared" si="211"/>
        <v>0</v>
      </c>
      <c r="O243" s="41">
        <f t="shared" si="211"/>
        <v>528778876</v>
      </c>
      <c r="P243" s="41">
        <f t="shared" si="211"/>
        <v>643654683</v>
      </c>
      <c r="Q243" s="41">
        <f t="shared" si="211"/>
        <v>408747232</v>
      </c>
      <c r="R243" s="41">
        <f t="shared" si="211"/>
        <v>763686327</v>
      </c>
      <c r="S243" s="41">
        <f t="shared" si="211"/>
        <v>120031644</v>
      </c>
      <c r="T243" s="41">
        <f t="shared" si="211"/>
        <v>2880</v>
      </c>
      <c r="U243" s="41">
        <f t="shared" si="211"/>
        <v>408744352</v>
      </c>
      <c r="V243" s="41">
        <f t="shared" si="211"/>
        <v>0</v>
      </c>
      <c r="W243" s="41">
        <f t="shared" si="211"/>
        <v>2880</v>
      </c>
      <c r="X243" s="38">
        <f t="shared" si="202"/>
        <v>0.34863146731199973</v>
      </c>
      <c r="Y243" s="97">
        <f t="shared" si="181"/>
        <v>2.4564291749345942E-6</v>
      </c>
      <c r="Z243" s="38">
        <f t="shared" si="197"/>
        <v>0</v>
      </c>
      <c r="AA243" s="38">
        <f t="shared" si="212"/>
        <v>7.0459192736502736E-6</v>
      </c>
      <c r="AB243" s="38">
        <f t="shared" si="189"/>
        <v>0</v>
      </c>
    </row>
    <row r="244" spans="1:28" ht="30" customHeight="1" x14ac:dyDescent="0.25">
      <c r="A244" s="43" t="s">
        <v>417</v>
      </c>
      <c r="B244" s="44" t="s">
        <v>41</v>
      </c>
      <c r="C244" s="44">
        <v>20</v>
      </c>
      <c r="D244" s="44" t="s">
        <v>38</v>
      </c>
      <c r="E244" s="45" t="s">
        <v>258</v>
      </c>
      <c r="F244" s="46">
        <v>1172433559</v>
      </c>
      <c r="G244" s="46">
        <v>0</v>
      </c>
      <c r="H244" s="46">
        <v>0</v>
      </c>
      <c r="I244" s="46">
        <v>0</v>
      </c>
      <c r="J244" s="46">
        <v>0</v>
      </c>
      <c r="K244" s="46">
        <f t="shared" si="190"/>
        <v>0</v>
      </c>
      <c r="L244" s="46">
        <f>+F244+K244</f>
        <v>1172433559</v>
      </c>
      <c r="M244" s="51">
        <f t="shared" si="175"/>
        <v>1.4856048503634076E-4</v>
      </c>
      <c r="N244" s="46">
        <v>0</v>
      </c>
      <c r="O244" s="46">
        <v>528778876</v>
      </c>
      <c r="P244" s="46">
        <f>L244-O244</f>
        <v>643654683</v>
      </c>
      <c r="Q244" s="46">
        <v>408747232</v>
      </c>
      <c r="R244" s="46">
        <f>+L244-Q244</f>
        <v>763686327</v>
      </c>
      <c r="S244" s="46">
        <f>O244-Q244</f>
        <v>120031644</v>
      </c>
      <c r="T244" s="46">
        <v>2880</v>
      </c>
      <c r="U244" s="46">
        <f>+Q244-T244</f>
        <v>408744352</v>
      </c>
      <c r="V244" s="46">
        <v>0</v>
      </c>
      <c r="W244" s="48">
        <f>+T244-V244</f>
        <v>2880</v>
      </c>
      <c r="X244" s="49">
        <f t="shared" si="202"/>
        <v>0.34863146731199973</v>
      </c>
      <c r="Y244" s="72">
        <f t="shared" si="181"/>
        <v>2.4564291749345942E-6</v>
      </c>
      <c r="Z244" s="49">
        <f t="shared" si="197"/>
        <v>0</v>
      </c>
      <c r="AA244" s="49">
        <f t="shared" si="212"/>
        <v>7.0459192736502736E-6</v>
      </c>
      <c r="AB244" s="49">
        <f t="shared" si="189"/>
        <v>0</v>
      </c>
    </row>
    <row r="245" spans="1:28" ht="34.5" customHeight="1" x14ac:dyDescent="0.25">
      <c r="A245" s="39" t="s">
        <v>418</v>
      </c>
      <c r="B245" s="34" t="s">
        <v>37</v>
      </c>
      <c r="C245" s="34">
        <v>10</v>
      </c>
      <c r="D245" s="34" t="s">
        <v>38</v>
      </c>
      <c r="E245" s="40" t="s">
        <v>419</v>
      </c>
      <c r="F245" s="60">
        <f>+F246</f>
        <v>3746000000</v>
      </c>
      <c r="G245" s="60">
        <f>+G246</f>
        <v>0</v>
      </c>
      <c r="H245" s="60">
        <f>+H246</f>
        <v>0</v>
      </c>
      <c r="I245" s="60">
        <f>+I246</f>
        <v>0</v>
      </c>
      <c r="J245" s="60">
        <f>+J246</f>
        <v>0</v>
      </c>
      <c r="K245" s="60">
        <f t="shared" si="190"/>
        <v>0</v>
      </c>
      <c r="L245" s="60">
        <f>+L246</f>
        <v>3746000000</v>
      </c>
      <c r="M245" s="42">
        <f t="shared" si="175"/>
        <v>4.7466022502869388E-4</v>
      </c>
      <c r="N245" s="60">
        <f t="shared" ref="N245:W245" si="213">+N246</f>
        <v>0</v>
      </c>
      <c r="O245" s="60">
        <f t="shared" si="213"/>
        <v>1220843066</v>
      </c>
      <c r="P245" s="60">
        <f t="shared" si="213"/>
        <v>2525156934</v>
      </c>
      <c r="Q245" s="60">
        <f t="shared" si="213"/>
        <v>899626565</v>
      </c>
      <c r="R245" s="60">
        <f t="shared" si="213"/>
        <v>2846373435</v>
      </c>
      <c r="S245" s="60">
        <f t="shared" si="213"/>
        <v>321216501</v>
      </c>
      <c r="T245" s="60">
        <f t="shared" si="213"/>
        <v>6140</v>
      </c>
      <c r="U245" s="60">
        <f t="shared" si="213"/>
        <v>899620425</v>
      </c>
      <c r="V245" s="60">
        <f t="shared" si="213"/>
        <v>0</v>
      </c>
      <c r="W245" s="60">
        <f t="shared" si="213"/>
        <v>6140</v>
      </c>
      <c r="X245" s="38">
        <f t="shared" si="202"/>
        <v>0.24015658435664708</v>
      </c>
      <c r="Y245" s="97">
        <f t="shared" si="181"/>
        <v>1.6390816871329419E-6</v>
      </c>
      <c r="Z245" s="38">
        <f t="shared" si="197"/>
        <v>0</v>
      </c>
      <c r="AA245" s="38">
        <f t="shared" si="212"/>
        <v>6.8250541267642532E-6</v>
      </c>
      <c r="AB245" s="38">
        <f t="shared" si="189"/>
        <v>0</v>
      </c>
    </row>
    <row r="246" spans="1:28" ht="34.5" customHeight="1" x14ac:dyDescent="0.25">
      <c r="A246" s="39" t="s">
        <v>420</v>
      </c>
      <c r="B246" s="34" t="s">
        <v>37</v>
      </c>
      <c r="C246" s="34">
        <v>10</v>
      </c>
      <c r="D246" s="34" t="s">
        <v>38</v>
      </c>
      <c r="E246" s="95" t="s">
        <v>251</v>
      </c>
      <c r="F246" s="60">
        <f>+F247+F251</f>
        <v>3746000000</v>
      </c>
      <c r="G246" s="60">
        <f>+G247+G251</f>
        <v>0</v>
      </c>
      <c r="H246" s="60">
        <f>+H247+H251</f>
        <v>0</v>
      </c>
      <c r="I246" s="60">
        <f>+I247+I251</f>
        <v>0</v>
      </c>
      <c r="J246" s="60">
        <f>+J247+J251</f>
        <v>0</v>
      </c>
      <c r="K246" s="60">
        <f t="shared" si="190"/>
        <v>0</v>
      </c>
      <c r="L246" s="60">
        <f>+L247+L251</f>
        <v>3746000000</v>
      </c>
      <c r="M246" s="42">
        <f t="shared" si="175"/>
        <v>4.7466022502869388E-4</v>
      </c>
      <c r="N246" s="60">
        <f t="shared" ref="N246:W246" si="214">+N247+N251</f>
        <v>0</v>
      </c>
      <c r="O246" s="60">
        <f t="shared" si="214"/>
        <v>1220843066</v>
      </c>
      <c r="P246" s="60">
        <f t="shared" si="214"/>
        <v>2525156934</v>
      </c>
      <c r="Q246" s="60">
        <f t="shared" si="214"/>
        <v>899626565</v>
      </c>
      <c r="R246" s="60">
        <f t="shared" si="214"/>
        <v>2846373435</v>
      </c>
      <c r="S246" s="60">
        <f t="shared" si="214"/>
        <v>321216501</v>
      </c>
      <c r="T246" s="60">
        <f t="shared" si="214"/>
        <v>6140</v>
      </c>
      <c r="U246" s="60">
        <f t="shared" si="214"/>
        <v>899620425</v>
      </c>
      <c r="V246" s="60">
        <f t="shared" si="214"/>
        <v>0</v>
      </c>
      <c r="W246" s="60">
        <f t="shared" si="214"/>
        <v>6140</v>
      </c>
      <c r="X246" s="38">
        <f t="shared" si="202"/>
        <v>0.24015658435664708</v>
      </c>
      <c r="Y246" s="97">
        <f t="shared" si="181"/>
        <v>1.6390816871329419E-6</v>
      </c>
      <c r="Z246" s="38">
        <f t="shared" si="197"/>
        <v>0</v>
      </c>
      <c r="AA246" s="38">
        <f t="shared" si="212"/>
        <v>6.8250541267642532E-6</v>
      </c>
      <c r="AB246" s="38">
        <f t="shared" si="189"/>
        <v>0</v>
      </c>
    </row>
    <row r="247" spans="1:28" ht="34.5" customHeight="1" x14ac:dyDescent="0.25">
      <c r="A247" s="39" t="s">
        <v>421</v>
      </c>
      <c r="B247" s="34" t="s">
        <v>37</v>
      </c>
      <c r="C247" s="34">
        <v>10</v>
      </c>
      <c r="D247" s="34" t="s">
        <v>38</v>
      </c>
      <c r="E247" s="40" t="s">
        <v>422</v>
      </c>
      <c r="F247" s="60">
        <f>F248</f>
        <v>700000000</v>
      </c>
      <c r="G247" s="60">
        <f>G248</f>
        <v>0</v>
      </c>
      <c r="H247" s="60">
        <f>H248</f>
        <v>0</v>
      </c>
      <c r="I247" s="60">
        <f>I248</f>
        <v>0</v>
      </c>
      <c r="J247" s="60">
        <f>J248</f>
        <v>0</v>
      </c>
      <c r="K247" s="60">
        <f t="shared" si="190"/>
        <v>0</v>
      </c>
      <c r="L247" s="60">
        <f>L248</f>
        <v>700000000</v>
      </c>
      <c r="M247" s="42">
        <f t="shared" si="175"/>
        <v>8.8697853048608037E-5</v>
      </c>
      <c r="N247" s="60">
        <f t="shared" ref="N247:W247" si="215">N248</f>
        <v>0</v>
      </c>
      <c r="O247" s="60">
        <f t="shared" si="215"/>
        <v>0</v>
      </c>
      <c r="P247" s="60">
        <f t="shared" si="215"/>
        <v>700000000</v>
      </c>
      <c r="Q247" s="60">
        <f t="shared" si="215"/>
        <v>0</v>
      </c>
      <c r="R247" s="60">
        <f t="shared" si="215"/>
        <v>700000000</v>
      </c>
      <c r="S247" s="60">
        <f t="shared" si="215"/>
        <v>0</v>
      </c>
      <c r="T247" s="60">
        <f t="shared" si="215"/>
        <v>0</v>
      </c>
      <c r="U247" s="60">
        <f t="shared" si="215"/>
        <v>0</v>
      </c>
      <c r="V247" s="60">
        <f t="shared" si="215"/>
        <v>0</v>
      </c>
      <c r="W247" s="60">
        <f t="shared" si="215"/>
        <v>0</v>
      </c>
      <c r="X247" s="65">
        <f t="shared" si="202"/>
        <v>0</v>
      </c>
      <c r="Y247" s="65">
        <f t="shared" si="181"/>
        <v>0</v>
      </c>
      <c r="Z247" s="65">
        <f t="shared" si="197"/>
        <v>0</v>
      </c>
      <c r="AA247" s="65" t="s">
        <v>40</v>
      </c>
      <c r="AB247" s="65" t="s">
        <v>40</v>
      </c>
    </row>
    <row r="248" spans="1:28" ht="43.5" customHeight="1" x14ac:dyDescent="0.25">
      <c r="A248" s="39" t="s">
        <v>423</v>
      </c>
      <c r="B248" s="34" t="s">
        <v>37</v>
      </c>
      <c r="C248" s="34">
        <v>10</v>
      </c>
      <c r="D248" s="34" t="s">
        <v>38</v>
      </c>
      <c r="E248" s="40" t="s">
        <v>422</v>
      </c>
      <c r="F248" s="60">
        <f t="shared" ref="F248:J249" si="216">+F249</f>
        <v>700000000</v>
      </c>
      <c r="G248" s="60">
        <f t="shared" si="216"/>
        <v>0</v>
      </c>
      <c r="H248" s="60">
        <f t="shared" si="216"/>
        <v>0</v>
      </c>
      <c r="I248" s="60">
        <f t="shared" si="216"/>
        <v>0</v>
      </c>
      <c r="J248" s="60">
        <f t="shared" si="216"/>
        <v>0</v>
      </c>
      <c r="K248" s="60">
        <f t="shared" si="190"/>
        <v>0</v>
      </c>
      <c r="L248" s="60">
        <f>+L249</f>
        <v>700000000</v>
      </c>
      <c r="M248" s="42">
        <f t="shared" si="175"/>
        <v>8.8697853048608037E-5</v>
      </c>
      <c r="N248" s="60">
        <f t="shared" ref="N248:W249" si="217">+N249</f>
        <v>0</v>
      </c>
      <c r="O248" s="60">
        <f t="shared" si="217"/>
        <v>0</v>
      </c>
      <c r="P248" s="60">
        <f t="shared" si="217"/>
        <v>700000000</v>
      </c>
      <c r="Q248" s="60">
        <f t="shared" si="217"/>
        <v>0</v>
      </c>
      <c r="R248" s="60">
        <f t="shared" si="217"/>
        <v>700000000</v>
      </c>
      <c r="S248" s="60">
        <f t="shared" si="217"/>
        <v>0</v>
      </c>
      <c r="T248" s="60">
        <f t="shared" si="217"/>
        <v>0</v>
      </c>
      <c r="U248" s="60">
        <f t="shared" si="217"/>
        <v>0</v>
      </c>
      <c r="V248" s="60">
        <f t="shared" si="217"/>
        <v>0</v>
      </c>
      <c r="W248" s="60">
        <f t="shared" si="217"/>
        <v>0</v>
      </c>
      <c r="X248" s="65">
        <f t="shared" si="202"/>
        <v>0</v>
      </c>
      <c r="Y248" s="65">
        <f t="shared" si="181"/>
        <v>0</v>
      </c>
      <c r="Z248" s="65">
        <f t="shared" si="197"/>
        <v>0</v>
      </c>
      <c r="AA248" s="65" t="s">
        <v>40</v>
      </c>
      <c r="AB248" s="65" t="s">
        <v>40</v>
      </c>
    </row>
    <row r="249" spans="1:28" ht="33.75" customHeight="1" x14ac:dyDescent="0.25">
      <c r="A249" s="39" t="s">
        <v>424</v>
      </c>
      <c r="B249" s="34" t="s">
        <v>37</v>
      </c>
      <c r="C249" s="34">
        <v>10</v>
      </c>
      <c r="D249" s="34" t="s">
        <v>38</v>
      </c>
      <c r="E249" s="40" t="s">
        <v>425</v>
      </c>
      <c r="F249" s="60">
        <f t="shared" si="216"/>
        <v>700000000</v>
      </c>
      <c r="G249" s="60">
        <f t="shared" si="216"/>
        <v>0</v>
      </c>
      <c r="H249" s="60">
        <f t="shared" si="216"/>
        <v>0</v>
      </c>
      <c r="I249" s="60">
        <f t="shared" si="216"/>
        <v>0</v>
      </c>
      <c r="J249" s="60">
        <f t="shared" si="216"/>
        <v>0</v>
      </c>
      <c r="K249" s="60">
        <f t="shared" si="190"/>
        <v>0</v>
      </c>
      <c r="L249" s="60">
        <f>+L250</f>
        <v>700000000</v>
      </c>
      <c r="M249" s="42">
        <f t="shared" si="175"/>
        <v>8.8697853048608037E-5</v>
      </c>
      <c r="N249" s="60">
        <f t="shared" si="217"/>
        <v>0</v>
      </c>
      <c r="O249" s="60">
        <f t="shared" si="217"/>
        <v>0</v>
      </c>
      <c r="P249" s="60">
        <f t="shared" si="217"/>
        <v>700000000</v>
      </c>
      <c r="Q249" s="60">
        <f t="shared" si="217"/>
        <v>0</v>
      </c>
      <c r="R249" s="60">
        <f t="shared" si="217"/>
        <v>700000000</v>
      </c>
      <c r="S249" s="60">
        <f t="shared" si="217"/>
        <v>0</v>
      </c>
      <c r="T249" s="60">
        <f t="shared" si="217"/>
        <v>0</v>
      </c>
      <c r="U249" s="60">
        <f t="shared" si="217"/>
        <v>0</v>
      </c>
      <c r="V249" s="60">
        <f t="shared" si="217"/>
        <v>0</v>
      </c>
      <c r="W249" s="60">
        <f t="shared" si="217"/>
        <v>0</v>
      </c>
      <c r="X249" s="65">
        <f t="shared" si="202"/>
        <v>0</v>
      </c>
      <c r="Y249" s="65">
        <f t="shared" si="181"/>
        <v>0</v>
      </c>
      <c r="Z249" s="65">
        <f t="shared" si="197"/>
        <v>0</v>
      </c>
      <c r="AA249" s="65" t="s">
        <v>40</v>
      </c>
      <c r="AB249" s="65" t="s">
        <v>40</v>
      </c>
    </row>
    <row r="250" spans="1:28" ht="41.25" customHeight="1" x14ac:dyDescent="0.25">
      <c r="A250" s="43" t="s">
        <v>426</v>
      </c>
      <c r="B250" s="44" t="s">
        <v>37</v>
      </c>
      <c r="C250" s="44">
        <v>10</v>
      </c>
      <c r="D250" s="44" t="s">
        <v>38</v>
      </c>
      <c r="E250" s="45" t="s">
        <v>258</v>
      </c>
      <c r="F250" s="46">
        <v>700000000</v>
      </c>
      <c r="G250" s="46">
        <v>0</v>
      </c>
      <c r="H250" s="46">
        <v>0</v>
      </c>
      <c r="I250" s="46">
        <v>0</v>
      </c>
      <c r="J250" s="46">
        <v>0</v>
      </c>
      <c r="K250" s="46">
        <f t="shared" si="190"/>
        <v>0</v>
      </c>
      <c r="L250" s="46">
        <f>+F250+K250</f>
        <v>700000000</v>
      </c>
      <c r="M250" s="51">
        <f t="shared" si="175"/>
        <v>8.8697853048608037E-5</v>
      </c>
      <c r="N250" s="46">
        <v>0</v>
      </c>
      <c r="O250" s="46">
        <v>0</v>
      </c>
      <c r="P250" s="46">
        <f>L250-O250</f>
        <v>700000000</v>
      </c>
      <c r="Q250" s="46">
        <v>0</v>
      </c>
      <c r="R250" s="46">
        <f>+L250-Q250</f>
        <v>700000000</v>
      </c>
      <c r="S250" s="46">
        <f>O250-Q250</f>
        <v>0</v>
      </c>
      <c r="T250" s="46">
        <v>0</v>
      </c>
      <c r="U250" s="46">
        <f>+Q250-T250</f>
        <v>0</v>
      </c>
      <c r="V250" s="46">
        <v>0</v>
      </c>
      <c r="W250" s="48">
        <f>+T250-V250</f>
        <v>0</v>
      </c>
      <c r="X250" s="54">
        <f t="shared" si="202"/>
        <v>0</v>
      </c>
      <c r="Y250" s="54">
        <f t="shared" si="181"/>
        <v>0</v>
      </c>
      <c r="Z250" s="54">
        <f t="shared" si="197"/>
        <v>0</v>
      </c>
      <c r="AA250" s="54" t="s">
        <v>40</v>
      </c>
      <c r="AB250" s="54" t="s">
        <v>40</v>
      </c>
    </row>
    <row r="251" spans="1:28" ht="49.5" customHeight="1" x14ac:dyDescent="0.25">
      <c r="A251" s="39" t="s">
        <v>427</v>
      </c>
      <c r="B251" s="34" t="s">
        <v>37</v>
      </c>
      <c r="C251" s="34">
        <v>10</v>
      </c>
      <c r="D251" s="34" t="s">
        <v>38</v>
      </c>
      <c r="E251" s="40" t="s">
        <v>428</v>
      </c>
      <c r="F251" s="62">
        <f t="shared" ref="F251:J253" si="218">+F252</f>
        <v>3046000000</v>
      </c>
      <c r="G251" s="62">
        <f t="shared" si="218"/>
        <v>0</v>
      </c>
      <c r="H251" s="62">
        <f t="shared" si="218"/>
        <v>0</v>
      </c>
      <c r="I251" s="62">
        <f t="shared" si="218"/>
        <v>0</v>
      </c>
      <c r="J251" s="62">
        <f t="shared" si="218"/>
        <v>0</v>
      </c>
      <c r="K251" s="62">
        <f t="shared" si="190"/>
        <v>0</v>
      </c>
      <c r="L251" s="62">
        <f>+L252</f>
        <v>3046000000</v>
      </c>
      <c r="M251" s="42">
        <f t="shared" si="175"/>
        <v>3.8596237198008584E-4</v>
      </c>
      <c r="N251" s="62">
        <f t="shared" ref="N251:W253" si="219">+N252</f>
        <v>0</v>
      </c>
      <c r="O251" s="62">
        <f t="shared" si="219"/>
        <v>1220843066</v>
      </c>
      <c r="P251" s="62">
        <f t="shared" si="219"/>
        <v>1825156934</v>
      </c>
      <c r="Q251" s="62">
        <f t="shared" si="219"/>
        <v>899626565</v>
      </c>
      <c r="R251" s="62">
        <f t="shared" si="219"/>
        <v>2146373435</v>
      </c>
      <c r="S251" s="62">
        <f t="shared" si="219"/>
        <v>321216501</v>
      </c>
      <c r="T251" s="62">
        <f t="shared" si="219"/>
        <v>6140</v>
      </c>
      <c r="U251" s="62">
        <f t="shared" si="219"/>
        <v>899620425</v>
      </c>
      <c r="V251" s="62">
        <f t="shared" si="219"/>
        <v>0</v>
      </c>
      <c r="W251" s="62">
        <f t="shared" si="219"/>
        <v>6140</v>
      </c>
      <c r="X251" s="38">
        <f t="shared" si="202"/>
        <v>0.29534686966513463</v>
      </c>
      <c r="Y251" s="97">
        <f t="shared" si="181"/>
        <v>2.0157583716349309E-6</v>
      </c>
      <c r="Z251" s="38">
        <f t="shared" si="197"/>
        <v>0</v>
      </c>
      <c r="AA251" s="38">
        <f t="shared" ref="AA251:AA295" si="220">+T251/Q251</f>
        <v>6.8250541267642532E-6</v>
      </c>
      <c r="AB251" s="38">
        <f t="shared" si="189"/>
        <v>0</v>
      </c>
    </row>
    <row r="252" spans="1:28" ht="49.5" customHeight="1" x14ac:dyDescent="0.25">
      <c r="A252" s="39" t="s">
        <v>429</v>
      </c>
      <c r="B252" s="34" t="s">
        <v>37</v>
      </c>
      <c r="C252" s="34">
        <v>10</v>
      </c>
      <c r="D252" s="34" t="s">
        <v>38</v>
      </c>
      <c r="E252" s="40" t="s">
        <v>428</v>
      </c>
      <c r="F252" s="62">
        <f t="shared" si="218"/>
        <v>3046000000</v>
      </c>
      <c r="G252" s="62">
        <f t="shared" si="218"/>
        <v>0</v>
      </c>
      <c r="H252" s="62">
        <f t="shared" si="218"/>
        <v>0</v>
      </c>
      <c r="I252" s="62">
        <f t="shared" si="218"/>
        <v>0</v>
      </c>
      <c r="J252" s="62">
        <f t="shared" si="218"/>
        <v>0</v>
      </c>
      <c r="K252" s="62">
        <f t="shared" si="190"/>
        <v>0</v>
      </c>
      <c r="L252" s="62">
        <f>+L253</f>
        <v>3046000000</v>
      </c>
      <c r="M252" s="42">
        <f t="shared" si="175"/>
        <v>3.8596237198008584E-4</v>
      </c>
      <c r="N252" s="62">
        <f t="shared" si="219"/>
        <v>0</v>
      </c>
      <c r="O252" s="62">
        <f t="shared" si="219"/>
        <v>1220843066</v>
      </c>
      <c r="P252" s="62">
        <f t="shared" si="219"/>
        <v>1825156934</v>
      </c>
      <c r="Q252" s="62">
        <f t="shared" si="219"/>
        <v>899626565</v>
      </c>
      <c r="R252" s="62">
        <f t="shared" si="219"/>
        <v>2146373435</v>
      </c>
      <c r="S252" s="62">
        <f t="shared" si="219"/>
        <v>321216501</v>
      </c>
      <c r="T252" s="62">
        <f t="shared" si="219"/>
        <v>6140</v>
      </c>
      <c r="U252" s="62">
        <f t="shared" si="219"/>
        <v>899620425</v>
      </c>
      <c r="V252" s="62">
        <f t="shared" si="219"/>
        <v>0</v>
      </c>
      <c r="W252" s="62">
        <f t="shared" si="219"/>
        <v>6140</v>
      </c>
      <c r="X252" s="38">
        <f t="shared" si="202"/>
        <v>0.29534686966513463</v>
      </c>
      <c r="Y252" s="97">
        <f t="shared" si="181"/>
        <v>2.0157583716349309E-6</v>
      </c>
      <c r="Z252" s="38">
        <f t="shared" si="197"/>
        <v>0</v>
      </c>
      <c r="AA252" s="38">
        <f t="shared" si="220"/>
        <v>6.8250541267642532E-6</v>
      </c>
      <c r="AB252" s="38">
        <f t="shared" si="189"/>
        <v>0</v>
      </c>
    </row>
    <row r="253" spans="1:28" ht="34.5" customHeight="1" x14ac:dyDescent="0.25">
      <c r="A253" s="39" t="s">
        <v>430</v>
      </c>
      <c r="B253" s="34" t="s">
        <v>37</v>
      </c>
      <c r="C253" s="34">
        <v>10</v>
      </c>
      <c r="D253" s="34" t="s">
        <v>38</v>
      </c>
      <c r="E253" s="40" t="s">
        <v>393</v>
      </c>
      <c r="F253" s="62">
        <f t="shared" si="218"/>
        <v>3046000000</v>
      </c>
      <c r="G253" s="62">
        <f t="shared" si="218"/>
        <v>0</v>
      </c>
      <c r="H253" s="62">
        <f t="shared" si="218"/>
        <v>0</v>
      </c>
      <c r="I253" s="62">
        <f t="shared" si="218"/>
        <v>0</v>
      </c>
      <c r="J253" s="62">
        <f t="shared" si="218"/>
        <v>0</v>
      </c>
      <c r="K253" s="62">
        <f t="shared" si="190"/>
        <v>0</v>
      </c>
      <c r="L253" s="62">
        <f>+L254</f>
        <v>3046000000</v>
      </c>
      <c r="M253" s="42">
        <f t="shared" si="175"/>
        <v>3.8596237198008584E-4</v>
      </c>
      <c r="N253" s="62">
        <f t="shared" si="219"/>
        <v>0</v>
      </c>
      <c r="O253" s="62">
        <f t="shared" si="219"/>
        <v>1220843066</v>
      </c>
      <c r="P253" s="62">
        <f t="shared" si="219"/>
        <v>1825156934</v>
      </c>
      <c r="Q253" s="62">
        <f t="shared" si="219"/>
        <v>899626565</v>
      </c>
      <c r="R253" s="62">
        <f t="shared" si="219"/>
        <v>2146373435</v>
      </c>
      <c r="S253" s="62">
        <f t="shared" si="219"/>
        <v>321216501</v>
      </c>
      <c r="T253" s="62">
        <f t="shared" si="219"/>
        <v>6140</v>
      </c>
      <c r="U253" s="62">
        <f t="shared" si="219"/>
        <v>899620425</v>
      </c>
      <c r="V253" s="62">
        <f t="shared" si="219"/>
        <v>0</v>
      </c>
      <c r="W253" s="62">
        <f t="shared" si="219"/>
        <v>6140</v>
      </c>
      <c r="X253" s="38">
        <f t="shared" si="202"/>
        <v>0.29534686966513463</v>
      </c>
      <c r="Y253" s="97">
        <f t="shared" si="181"/>
        <v>2.0157583716349309E-6</v>
      </c>
      <c r="Z253" s="38">
        <f t="shared" si="197"/>
        <v>0</v>
      </c>
      <c r="AA253" s="38">
        <f t="shared" si="220"/>
        <v>6.8250541267642532E-6</v>
      </c>
      <c r="AB253" s="38">
        <f t="shared" si="189"/>
        <v>0</v>
      </c>
    </row>
    <row r="254" spans="1:28" ht="30" customHeight="1" x14ac:dyDescent="0.25">
      <c r="A254" s="43" t="s">
        <v>431</v>
      </c>
      <c r="B254" s="44" t="s">
        <v>37</v>
      </c>
      <c r="C254" s="44">
        <v>10</v>
      </c>
      <c r="D254" s="44" t="s">
        <v>38</v>
      </c>
      <c r="E254" s="45" t="s">
        <v>258</v>
      </c>
      <c r="F254" s="46">
        <v>3046000000</v>
      </c>
      <c r="G254" s="46">
        <v>0</v>
      </c>
      <c r="H254" s="46">
        <v>0</v>
      </c>
      <c r="I254" s="46">
        <v>0</v>
      </c>
      <c r="J254" s="46">
        <v>0</v>
      </c>
      <c r="K254" s="46">
        <f t="shared" si="190"/>
        <v>0</v>
      </c>
      <c r="L254" s="46">
        <f>+F254+K254</f>
        <v>3046000000</v>
      </c>
      <c r="M254" s="51">
        <f t="shared" si="175"/>
        <v>3.8596237198008584E-4</v>
      </c>
      <c r="N254" s="46">
        <v>0</v>
      </c>
      <c r="O254" s="46">
        <v>1220843066</v>
      </c>
      <c r="P254" s="46">
        <f>L254-O254</f>
        <v>1825156934</v>
      </c>
      <c r="Q254" s="46">
        <v>899626565</v>
      </c>
      <c r="R254" s="46">
        <f>+L254-Q254</f>
        <v>2146373435</v>
      </c>
      <c r="S254" s="46">
        <f>O254-Q254</f>
        <v>321216501</v>
      </c>
      <c r="T254" s="46">
        <v>6140</v>
      </c>
      <c r="U254" s="46">
        <f>+Q254-T254</f>
        <v>899620425</v>
      </c>
      <c r="V254" s="46">
        <v>0</v>
      </c>
      <c r="W254" s="48">
        <f>+T254-V254</f>
        <v>6140</v>
      </c>
      <c r="X254" s="49">
        <f t="shared" si="202"/>
        <v>0.29534686966513463</v>
      </c>
      <c r="Y254" s="72">
        <f t="shared" si="181"/>
        <v>2.0157583716349309E-6</v>
      </c>
      <c r="Z254" s="49">
        <f t="shared" si="197"/>
        <v>0</v>
      </c>
      <c r="AA254" s="49">
        <f t="shared" si="220"/>
        <v>6.8250541267642532E-6</v>
      </c>
      <c r="AB254" s="49">
        <f t="shared" si="189"/>
        <v>0</v>
      </c>
    </row>
    <row r="255" spans="1:28" ht="34.5" customHeight="1" x14ac:dyDescent="0.25">
      <c r="A255" s="39" t="s">
        <v>432</v>
      </c>
      <c r="B255" s="34" t="s">
        <v>37</v>
      </c>
      <c r="C255" s="34">
        <v>10</v>
      </c>
      <c r="D255" s="34" t="s">
        <v>38</v>
      </c>
      <c r="E255" s="40" t="s">
        <v>433</v>
      </c>
      <c r="F255" s="60">
        <f t="shared" ref="F255:J259" si="221">+F256</f>
        <v>49596199265</v>
      </c>
      <c r="G255" s="60">
        <f t="shared" si="221"/>
        <v>0</v>
      </c>
      <c r="H255" s="60">
        <f t="shared" si="221"/>
        <v>0</v>
      </c>
      <c r="I255" s="60">
        <f t="shared" si="221"/>
        <v>0</v>
      </c>
      <c r="J255" s="60">
        <f t="shared" si="221"/>
        <v>0</v>
      </c>
      <c r="K255" s="60">
        <f t="shared" si="190"/>
        <v>0</v>
      </c>
      <c r="L255" s="60">
        <f>+L256</f>
        <v>49596199265</v>
      </c>
      <c r="M255" s="42">
        <f t="shared" ref="M255:M295" si="222">L255/$L$295</f>
        <v>6.2843948488235032E-3</v>
      </c>
      <c r="N255" s="60">
        <f t="shared" ref="N255:W259" si="223">+N256</f>
        <v>0</v>
      </c>
      <c r="O255" s="60">
        <f t="shared" si="223"/>
        <v>49596199265</v>
      </c>
      <c r="P255" s="60">
        <f t="shared" si="223"/>
        <v>0</v>
      </c>
      <c r="Q255" s="60">
        <f t="shared" si="223"/>
        <v>49596199265</v>
      </c>
      <c r="R255" s="60">
        <f t="shared" si="223"/>
        <v>0</v>
      </c>
      <c r="S255" s="60">
        <f t="shared" si="223"/>
        <v>0</v>
      </c>
      <c r="T255" s="60">
        <f t="shared" si="223"/>
        <v>0</v>
      </c>
      <c r="U255" s="60">
        <f t="shared" si="223"/>
        <v>49596199265</v>
      </c>
      <c r="V255" s="60">
        <f t="shared" si="223"/>
        <v>0</v>
      </c>
      <c r="W255" s="60">
        <f t="shared" si="223"/>
        <v>0</v>
      </c>
      <c r="X255" s="65">
        <f t="shared" si="202"/>
        <v>1</v>
      </c>
      <c r="Y255" s="65">
        <f t="shared" si="181"/>
        <v>0</v>
      </c>
      <c r="Z255" s="65">
        <f t="shared" si="197"/>
        <v>0</v>
      </c>
      <c r="AA255" s="65">
        <f t="shared" si="220"/>
        <v>0</v>
      </c>
      <c r="AB255" s="65" t="s">
        <v>40</v>
      </c>
    </row>
    <row r="256" spans="1:28" ht="34.5" customHeight="1" x14ac:dyDescent="0.25">
      <c r="A256" s="39" t="s">
        <v>434</v>
      </c>
      <c r="B256" s="34" t="s">
        <v>37</v>
      </c>
      <c r="C256" s="34">
        <v>10</v>
      </c>
      <c r="D256" s="34" t="s">
        <v>38</v>
      </c>
      <c r="E256" s="95" t="s">
        <v>251</v>
      </c>
      <c r="F256" s="60">
        <f t="shared" si="221"/>
        <v>49596199265</v>
      </c>
      <c r="G256" s="60">
        <f t="shared" si="221"/>
        <v>0</v>
      </c>
      <c r="H256" s="60">
        <f t="shared" si="221"/>
        <v>0</v>
      </c>
      <c r="I256" s="60">
        <f t="shared" si="221"/>
        <v>0</v>
      </c>
      <c r="J256" s="60">
        <f t="shared" si="221"/>
        <v>0</v>
      </c>
      <c r="K256" s="60">
        <f t="shared" si="190"/>
        <v>0</v>
      </c>
      <c r="L256" s="60">
        <f>+L257</f>
        <v>49596199265</v>
      </c>
      <c r="M256" s="42">
        <f t="shared" si="222"/>
        <v>6.2843948488235032E-3</v>
      </c>
      <c r="N256" s="60">
        <f t="shared" si="223"/>
        <v>0</v>
      </c>
      <c r="O256" s="60">
        <f t="shared" si="223"/>
        <v>49596199265</v>
      </c>
      <c r="P256" s="60">
        <f t="shared" si="223"/>
        <v>0</v>
      </c>
      <c r="Q256" s="60">
        <f t="shared" si="223"/>
        <v>49596199265</v>
      </c>
      <c r="R256" s="60">
        <f t="shared" si="223"/>
        <v>0</v>
      </c>
      <c r="S256" s="60">
        <f t="shared" si="223"/>
        <v>0</v>
      </c>
      <c r="T256" s="60">
        <f t="shared" si="223"/>
        <v>0</v>
      </c>
      <c r="U256" s="60">
        <f t="shared" si="223"/>
        <v>49596199265</v>
      </c>
      <c r="V256" s="60">
        <f t="shared" si="223"/>
        <v>0</v>
      </c>
      <c r="W256" s="60">
        <f t="shared" si="223"/>
        <v>0</v>
      </c>
      <c r="X256" s="65">
        <f t="shared" si="202"/>
        <v>1</v>
      </c>
      <c r="Y256" s="65">
        <f t="shared" si="181"/>
        <v>0</v>
      </c>
      <c r="Z256" s="65">
        <f t="shared" si="197"/>
        <v>0</v>
      </c>
      <c r="AA256" s="65">
        <f t="shared" si="220"/>
        <v>0</v>
      </c>
      <c r="AB256" s="65" t="s">
        <v>40</v>
      </c>
    </row>
    <row r="257" spans="1:28" ht="34.5" customHeight="1" x14ac:dyDescent="0.25">
      <c r="A257" s="39" t="s">
        <v>435</v>
      </c>
      <c r="B257" s="34" t="s">
        <v>37</v>
      </c>
      <c r="C257" s="34">
        <v>10</v>
      </c>
      <c r="D257" s="34" t="s">
        <v>38</v>
      </c>
      <c r="E257" s="40" t="s">
        <v>436</v>
      </c>
      <c r="F257" s="60">
        <f>+F258</f>
        <v>49596199265</v>
      </c>
      <c r="G257" s="60">
        <f t="shared" si="221"/>
        <v>0</v>
      </c>
      <c r="H257" s="60">
        <f t="shared" si="221"/>
        <v>0</v>
      </c>
      <c r="I257" s="60">
        <f t="shared" si="221"/>
        <v>0</v>
      </c>
      <c r="J257" s="60">
        <f t="shared" si="221"/>
        <v>0</v>
      </c>
      <c r="K257" s="60">
        <f t="shared" si="190"/>
        <v>0</v>
      </c>
      <c r="L257" s="60">
        <f>+L258</f>
        <v>49596199265</v>
      </c>
      <c r="M257" s="42">
        <f t="shared" si="222"/>
        <v>6.2843948488235032E-3</v>
      </c>
      <c r="N257" s="60">
        <f t="shared" si="223"/>
        <v>0</v>
      </c>
      <c r="O257" s="60">
        <f t="shared" si="223"/>
        <v>49596199265</v>
      </c>
      <c r="P257" s="60">
        <f t="shared" si="223"/>
        <v>0</v>
      </c>
      <c r="Q257" s="60">
        <f t="shared" si="223"/>
        <v>49596199265</v>
      </c>
      <c r="R257" s="60">
        <f t="shared" si="223"/>
        <v>0</v>
      </c>
      <c r="S257" s="60">
        <f t="shared" si="223"/>
        <v>0</v>
      </c>
      <c r="T257" s="60">
        <f t="shared" si="223"/>
        <v>0</v>
      </c>
      <c r="U257" s="60">
        <f t="shared" si="223"/>
        <v>49596199265</v>
      </c>
      <c r="V257" s="60">
        <f t="shared" si="223"/>
        <v>0</v>
      </c>
      <c r="W257" s="60">
        <f t="shared" si="223"/>
        <v>0</v>
      </c>
      <c r="X257" s="65">
        <f t="shared" si="202"/>
        <v>1</v>
      </c>
      <c r="Y257" s="65">
        <f t="shared" si="181"/>
        <v>0</v>
      </c>
      <c r="Z257" s="65">
        <f t="shared" si="197"/>
        <v>0</v>
      </c>
      <c r="AA257" s="65">
        <f t="shared" si="220"/>
        <v>0</v>
      </c>
      <c r="AB257" s="65" t="s">
        <v>40</v>
      </c>
    </row>
    <row r="258" spans="1:28" ht="43.5" customHeight="1" x14ac:dyDescent="0.25">
      <c r="A258" s="39" t="s">
        <v>437</v>
      </c>
      <c r="B258" s="34" t="s">
        <v>37</v>
      </c>
      <c r="C258" s="34">
        <v>10</v>
      </c>
      <c r="D258" s="34" t="s">
        <v>38</v>
      </c>
      <c r="E258" s="40" t="s">
        <v>436</v>
      </c>
      <c r="F258" s="60">
        <f t="shared" ref="F258:F259" si="224">+F259</f>
        <v>49596199265</v>
      </c>
      <c r="G258" s="60">
        <f t="shared" si="221"/>
        <v>0</v>
      </c>
      <c r="H258" s="60">
        <f t="shared" si="221"/>
        <v>0</v>
      </c>
      <c r="I258" s="60">
        <f t="shared" si="221"/>
        <v>0</v>
      </c>
      <c r="J258" s="60">
        <f t="shared" si="221"/>
        <v>0</v>
      </c>
      <c r="K258" s="60">
        <f t="shared" si="190"/>
        <v>0</v>
      </c>
      <c r="L258" s="60">
        <f>+L259</f>
        <v>49596199265</v>
      </c>
      <c r="M258" s="42">
        <f t="shared" si="222"/>
        <v>6.2843948488235032E-3</v>
      </c>
      <c r="N258" s="60">
        <f t="shared" si="223"/>
        <v>0</v>
      </c>
      <c r="O258" s="60">
        <f t="shared" si="223"/>
        <v>49596199265</v>
      </c>
      <c r="P258" s="60">
        <f t="shared" si="223"/>
        <v>0</v>
      </c>
      <c r="Q258" s="60">
        <f t="shared" si="223"/>
        <v>49596199265</v>
      </c>
      <c r="R258" s="60">
        <f t="shared" si="223"/>
        <v>0</v>
      </c>
      <c r="S258" s="60">
        <f t="shared" si="223"/>
        <v>0</v>
      </c>
      <c r="T258" s="60">
        <f t="shared" si="223"/>
        <v>0</v>
      </c>
      <c r="U258" s="60">
        <f t="shared" si="223"/>
        <v>49596199265</v>
      </c>
      <c r="V258" s="60">
        <f t="shared" si="223"/>
        <v>0</v>
      </c>
      <c r="W258" s="60">
        <f t="shared" si="223"/>
        <v>0</v>
      </c>
      <c r="X258" s="65">
        <f t="shared" si="202"/>
        <v>1</v>
      </c>
      <c r="Y258" s="65">
        <f t="shared" si="181"/>
        <v>0</v>
      </c>
      <c r="Z258" s="65">
        <f t="shared" si="197"/>
        <v>0</v>
      </c>
      <c r="AA258" s="65">
        <f t="shared" si="220"/>
        <v>0</v>
      </c>
      <c r="AB258" s="65" t="s">
        <v>40</v>
      </c>
    </row>
    <row r="259" spans="1:28" ht="33.75" customHeight="1" x14ac:dyDescent="0.25">
      <c r="A259" s="39" t="s">
        <v>438</v>
      </c>
      <c r="B259" s="34" t="s">
        <v>37</v>
      </c>
      <c r="C259" s="34">
        <v>10</v>
      </c>
      <c r="D259" s="34" t="s">
        <v>38</v>
      </c>
      <c r="E259" s="40" t="s">
        <v>439</v>
      </c>
      <c r="F259" s="60">
        <f t="shared" si="224"/>
        <v>49596199265</v>
      </c>
      <c r="G259" s="60">
        <f t="shared" si="221"/>
        <v>0</v>
      </c>
      <c r="H259" s="60">
        <f t="shared" si="221"/>
        <v>0</v>
      </c>
      <c r="I259" s="60">
        <f t="shared" si="221"/>
        <v>0</v>
      </c>
      <c r="J259" s="60">
        <f t="shared" si="221"/>
        <v>0</v>
      </c>
      <c r="K259" s="60">
        <f t="shared" si="190"/>
        <v>0</v>
      </c>
      <c r="L259" s="60">
        <f>+L260</f>
        <v>49596199265</v>
      </c>
      <c r="M259" s="42">
        <f t="shared" si="222"/>
        <v>6.2843948488235032E-3</v>
      </c>
      <c r="N259" s="60">
        <f t="shared" si="223"/>
        <v>0</v>
      </c>
      <c r="O259" s="60">
        <f t="shared" si="223"/>
        <v>49596199265</v>
      </c>
      <c r="P259" s="60">
        <f t="shared" si="223"/>
        <v>0</v>
      </c>
      <c r="Q259" s="60">
        <f t="shared" si="223"/>
        <v>49596199265</v>
      </c>
      <c r="R259" s="60">
        <f t="shared" si="223"/>
        <v>0</v>
      </c>
      <c r="S259" s="60">
        <f t="shared" si="223"/>
        <v>0</v>
      </c>
      <c r="T259" s="60">
        <f t="shared" si="223"/>
        <v>0</v>
      </c>
      <c r="U259" s="60">
        <f t="shared" si="223"/>
        <v>49596199265</v>
      </c>
      <c r="V259" s="60">
        <f t="shared" si="223"/>
        <v>0</v>
      </c>
      <c r="W259" s="60">
        <f t="shared" si="223"/>
        <v>0</v>
      </c>
      <c r="X259" s="65">
        <f t="shared" si="202"/>
        <v>1</v>
      </c>
      <c r="Y259" s="65">
        <f t="shared" si="181"/>
        <v>0</v>
      </c>
      <c r="Z259" s="65">
        <f t="shared" si="197"/>
        <v>0</v>
      </c>
      <c r="AA259" s="65">
        <f t="shared" si="220"/>
        <v>0</v>
      </c>
      <c r="AB259" s="65" t="s">
        <v>40</v>
      </c>
    </row>
    <row r="260" spans="1:28" ht="41.25" customHeight="1" x14ac:dyDescent="0.25">
      <c r="A260" s="43" t="s">
        <v>440</v>
      </c>
      <c r="B260" s="44" t="s">
        <v>37</v>
      </c>
      <c r="C260" s="44">
        <v>10</v>
      </c>
      <c r="D260" s="44" t="s">
        <v>38</v>
      </c>
      <c r="E260" s="45" t="s">
        <v>258</v>
      </c>
      <c r="F260" s="46">
        <v>49596199265</v>
      </c>
      <c r="G260" s="46">
        <v>0</v>
      </c>
      <c r="H260" s="46">
        <v>0</v>
      </c>
      <c r="I260" s="46">
        <v>0</v>
      </c>
      <c r="J260" s="46">
        <v>0</v>
      </c>
      <c r="K260" s="46">
        <f t="shared" si="190"/>
        <v>0</v>
      </c>
      <c r="L260" s="46">
        <f>+F260+K260</f>
        <v>49596199265</v>
      </c>
      <c r="M260" s="51">
        <f t="shared" si="222"/>
        <v>6.2843948488235032E-3</v>
      </c>
      <c r="N260" s="46">
        <v>0</v>
      </c>
      <c r="O260" s="46">
        <v>49596199265</v>
      </c>
      <c r="P260" s="46">
        <f>L260-O260</f>
        <v>0</v>
      </c>
      <c r="Q260" s="46">
        <v>49596199265</v>
      </c>
      <c r="R260" s="46">
        <f>+L260-Q260</f>
        <v>0</v>
      </c>
      <c r="S260" s="46">
        <f>O260-Q260</f>
        <v>0</v>
      </c>
      <c r="T260" s="46">
        <v>0</v>
      </c>
      <c r="U260" s="46">
        <f>+Q260-T260</f>
        <v>49596199265</v>
      </c>
      <c r="V260" s="46">
        <v>0</v>
      </c>
      <c r="W260" s="48">
        <f>+T260-V260</f>
        <v>0</v>
      </c>
      <c r="X260" s="54">
        <f t="shared" si="202"/>
        <v>1</v>
      </c>
      <c r="Y260" s="54">
        <f t="shared" si="181"/>
        <v>0</v>
      </c>
      <c r="Z260" s="54">
        <f t="shared" si="197"/>
        <v>0</v>
      </c>
      <c r="AA260" s="54">
        <f t="shared" si="220"/>
        <v>0</v>
      </c>
      <c r="AB260" s="54" t="s">
        <v>40</v>
      </c>
    </row>
    <row r="261" spans="1:28" ht="34.5" customHeight="1" x14ac:dyDescent="0.25">
      <c r="A261" s="105" t="s">
        <v>441</v>
      </c>
      <c r="B261" s="100" t="s">
        <v>37</v>
      </c>
      <c r="C261" s="34">
        <v>10</v>
      </c>
      <c r="D261" s="34" t="s">
        <v>38</v>
      </c>
      <c r="E261" s="95" t="s">
        <v>442</v>
      </c>
      <c r="F261" s="66">
        <f>+F264</f>
        <v>26169238642</v>
      </c>
      <c r="G261" s="66">
        <f t="shared" ref="G261:J263" si="225">+G264</f>
        <v>0</v>
      </c>
      <c r="H261" s="66">
        <f t="shared" si="225"/>
        <v>0</v>
      </c>
      <c r="I261" s="66">
        <f t="shared" si="225"/>
        <v>0</v>
      </c>
      <c r="J261" s="66">
        <f t="shared" si="225"/>
        <v>0</v>
      </c>
      <c r="K261" s="66">
        <f t="shared" si="190"/>
        <v>0</v>
      </c>
      <c r="L261" s="66">
        <f>+L264</f>
        <v>26169238642</v>
      </c>
      <c r="M261" s="42">
        <f t="shared" si="222"/>
        <v>3.3159361192315303E-3</v>
      </c>
      <c r="N261" s="66">
        <f t="shared" ref="N261:W263" si="226">+N264</f>
        <v>0</v>
      </c>
      <c r="O261" s="66">
        <f t="shared" si="226"/>
        <v>7577946241.0299997</v>
      </c>
      <c r="P261" s="66">
        <f t="shared" si="226"/>
        <v>18591292400.970001</v>
      </c>
      <c r="Q261" s="66">
        <f t="shared" si="226"/>
        <v>6154848111.0299997</v>
      </c>
      <c r="R261" s="66">
        <f t="shared" si="226"/>
        <v>20014390530.970001</v>
      </c>
      <c r="S261" s="66">
        <f t="shared" si="226"/>
        <v>1423098130</v>
      </c>
      <c r="T261" s="66">
        <f t="shared" si="226"/>
        <v>4624.0300000000007</v>
      </c>
      <c r="U261" s="66">
        <f t="shared" si="226"/>
        <v>6154843487</v>
      </c>
      <c r="V261" s="66">
        <f t="shared" si="226"/>
        <v>0</v>
      </c>
      <c r="W261" s="66">
        <f t="shared" si="226"/>
        <v>4624.0300000000007</v>
      </c>
      <c r="X261" s="38">
        <f t="shared" si="202"/>
        <v>0.23519400756091741</v>
      </c>
      <c r="Y261" s="106">
        <f t="shared" si="181"/>
        <v>1.766971543672929E-7</v>
      </c>
      <c r="Z261" s="38">
        <f t="shared" si="197"/>
        <v>0</v>
      </c>
      <c r="AA261" s="38">
        <f t="shared" si="220"/>
        <v>7.5128255264550786E-7</v>
      </c>
      <c r="AB261" s="38">
        <f t="shared" si="189"/>
        <v>0</v>
      </c>
    </row>
    <row r="262" spans="1:28" ht="34.5" customHeight="1" x14ac:dyDescent="0.25">
      <c r="A262" s="105" t="s">
        <v>441</v>
      </c>
      <c r="B262" s="100" t="s">
        <v>37</v>
      </c>
      <c r="C262" s="34">
        <v>13</v>
      </c>
      <c r="D262" s="34" t="s">
        <v>38</v>
      </c>
      <c r="E262" s="95" t="s">
        <v>442</v>
      </c>
      <c r="F262" s="66">
        <f>+F265</f>
        <v>15000000000</v>
      </c>
      <c r="G262" s="66">
        <f t="shared" si="225"/>
        <v>0</v>
      </c>
      <c r="H262" s="66">
        <f t="shared" si="225"/>
        <v>0</v>
      </c>
      <c r="I262" s="66">
        <f t="shared" si="225"/>
        <v>0</v>
      </c>
      <c r="J262" s="66">
        <f t="shared" si="225"/>
        <v>0</v>
      </c>
      <c r="K262" s="66">
        <f t="shared" si="190"/>
        <v>0</v>
      </c>
      <c r="L262" s="66">
        <f>+L265</f>
        <v>15000000000</v>
      </c>
      <c r="M262" s="42">
        <f t="shared" si="222"/>
        <v>1.9006682796130295E-3</v>
      </c>
      <c r="N262" s="66">
        <f t="shared" si="226"/>
        <v>0</v>
      </c>
      <c r="O262" s="66">
        <f t="shared" si="226"/>
        <v>6405089410</v>
      </c>
      <c r="P262" s="66">
        <f t="shared" si="226"/>
        <v>8594910590</v>
      </c>
      <c r="Q262" s="66">
        <f t="shared" si="226"/>
        <v>6405089410</v>
      </c>
      <c r="R262" s="66">
        <f t="shared" si="226"/>
        <v>8594910590</v>
      </c>
      <c r="S262" s="66">
        <f t="shared" si="226"/>
        <v>0</v>
      </c>
      <c r="T262" s="66">
        <f t="shared" si="226"/>
        <v>0</v>
      </c>
      <c r="U262" s="66">
        <f t="shared" si="226"/>
        <v>6405089410</v>
      </c>
      <c r="V262" s="66">
        <f t="shared" si="226"/>
        <v>0</v>
      </c>
      <c r="W262" s="66">
        <f t="shared" si="226"/>
        <v>0</v>
      </c>
      <c r="X262" s="65">
        <f t="shared" si="202"/>
        <v>0.42700596066666668</v>
      </c>
      <c r="Y262" s="65">
        <f t="shared" si="181"/>
        <v>0</v>
      </c>
      <c r="Z262" s="65">
        <f t="shared" si="197"/>
        <v>0</v>
      </c>
      <c r="AA262" s="65">
        <f t="shared" si="220"/>
        <v>0</v>
      </c>
      <c r="AB262" s="65" t="s">
        <v>40</v>
      </c>
    </row>
    <row r="263" spans="1:28" ht="34.5" customHeight="1" x14ac:dyDescent="0.25">
      <c r="A263" s="105" t="s">
        <v>441</v>
      </c>
      <c r="B263" s="100" t="s">
        <v>41</v>
      </c>
      <c r="C263" s="34">
        <v>20</v>
      </c>
      <c r="D263" s="34" t="s">
        <v>38</v>
      </c>
      <c r="E263" s="95" t="s">
        <v>442</v>
      </c>
      <c r="F263" s="60">
        <f>+F266</f>
        <v>21336005728</v>
      </c>
      <c r="G263" s="60">
        <f t="shared" si="225"/>
        <v>0</v>
      </c>
      <c r="H263" s="60">
        <f t="shared" si="225"/>
        <v>0</v>
      </c>
      <c r="I263" s="60">
        <f t="shared" si="225"/>
        <v>0</v>
      </c>
      <c r="J263" s="60">
        <f t="shared" si="225"/>
        <v>0</v>
      </c>
      <c r="K263" s="66">
        <f t="shared" si="190"/>
        <v>0</v>
      </c>
      <c r="L263" s="60">
        <f>+L266</f>
        <v>21336005728</v>
      </c>
      <c r="M263" s="42">
        <f t="shared" si="222"/>
        <v>2.7035112867234336E-3</v>
      </c>
      <c r="N263" s="60">
        <f t="shared" si="226"/>
        <v>0</v>
      </c>
      <c r="O263" s="60">
        <f t="shared" si="226"/>
        <v>1889490192</v>
      </c>
      <c r="P263" s="60">
        <f t="shared" si="226"/>
        <v>19446515536</v>
      </c>
      <c r="Q263" s="60">
        <f t="shared" si="226"/>
        <v>1680188051</v>
      </c>
      <c r="R263" s="60">
        <f t="shared" si="226"/>
        <v>19655817677</v>
      </c>
      <c r="S263" s="60">
        <f t="shared" si="226"/>
        <v>209302141</v>
      </c>
      <c r="T263" s="60">
        <f t="shared" si="226"/>
        <v>62400</v>
      </c>
      <c r="U263" s="60">
        <f t="shared" si="226"/>
        <v>1680125651</v>
      </c>
      <c r="V263" s="60">
        <f t="shared" si="226"/>
        <v>0</v>
      </c>
      <c r="W263" s="60">
        <f t="shared" si="226"/>
        <v>62400</v>
      </c>
      <c r="X263" s="38">
        <f t="shared" si="202"/>
        <v>7.8748950127765921E-2</v>
      </c>
      <c r="Y263" s="97">
        <f t="shared" ref="Y263:Y295" si="227">+T263/L263</f>
        <v>2.9246336355314273E-6</v>
      </c>
      <c r="Z263" s="38">
        <f t="shared" si="197"/>
        <v>0</v>
      </c>
      <c r="AA263" s="38">
        <f t="shared" si="220"/>
        <v>3.7138700018049348E-5</v>
      </c>
      <c r="AB263" s="38">
        <f t="shared" si="189"/>
        <v>0</v>
      </c>
    </row>
    <row r="264" spans="1:28" ht="34.5" customHeight="1" x14ac:dyDescent="0.25">
      <c r="A264" s="105" t="s">
        <v>443</v>
      </c>
      <c r="B264" s="100" t="s">
        <v>37</v>
      </c>
      <c r="C264" s="34">
        <v>10</v>
      </c>
      <c r="D264" s="34" t="s">
        <v>38</v>
      </c>
      <c r="E264" s="95" t="s">
        <v>251</v>
      </c>
      <c r="F264" s="66">
        <f>+F267+F271+F287+F291</f>
        <v>26169238642</v>
      </c>
      <c r="G264" s="66">
        <f>+G267+G271+G287+G291</f>
        <v>0</v>
      </c>
      <c r="H264" s="66">
        <f>+H267+H271+H287+H291</f>
        <v>0</v>
      </c>
      <c r="I264" s="66">
        <f>+I267+I271+I287+I291</f>
        <v>0</v>
      </c>
      <c r="J264" s="66">
        <f>+J267+J271+J287+J291</f>
        <v>0</v>
      </c>
      <c r="K264" s="66">
        <f t="shared" si="190"/>
        <v>0</v>
      </c>
      <c r="L264" s="66">
        <f>+L267+L271+L287+L291</f>
        <v>26169238642</v>
      </c>
      <c r="M264" s="42">
        <f t="shared" si="222"/>
        <v>3.3159361192315303E-3</v>
      </c>
      <c r="N264" s="66">
        <f t="shared" ref="N264:W264" si="228">+N267+N271+N287+N291</f>
        <v>0</v>
      </c>
      <c r="O264" s="66">
        <f t="shared" si="228"/>
        <v>7577946241.0299997</v>
      </c>
      <c r="P264" s="66">
        <f t="shared" si="228"/>
        <v>18591292400.970001</v>
      </c>
      <c r="Q264" s="66">
        <f t="shared" si="228"/>
        <v>6154848111.0299997</v>
      </c>
      <c r="R264" s="66">
        <f t="shared" si="228"/>
        <v>20014390530.970001</v>
      </c>
      <c r="S264" s="66">
        <f t="shared" si="228"/>
        <v>1423098130</v>
      </c>
      <c r="T264" s="66">
        <f t="shared" si="228"/>
        <v>4624.0300000000007</v>
      </c>
      <c r="U264" s="66">
        <f t="shared" si="228"/>
        <v>6154843487</v>
      </c>
      <c r="V264" s="66">
        <f t="shared" si="228"/>
        <v>0</v>
      </c>
      <c r="W264" s="66">
        <f t="shared" si="228"/>
        <v>4624.0300000000007</v>
      </c>
      <c r="X264" s="38">
        <f t="shared" si="202"/>
        <v>0.23519400756091741</v>
      </c>
      <c r="Y264" s="106">
        <f t="shared" si="227"/>
        <v>1.766971543672929E-7</v>
      </c>
      <c r="Z264" s="38">
        <f t="shared" si="197"/>
        <v>0</v>
      </c>
      <c r="AA264" s="38">
        <f t="shared" si="220"/>
        <v>7.5128255264550786E-7</v>
      </c>
      <c r="AB264" s="38">
        <f t="shared" si="189"/>
        <v>0</v>
      </c>
    </row>
    <row r="265" spans="1:28" ht="34.5" customHeight="1" x14ac:dyDescent="0.25">
      <c r="A265" s="105" t="s">
        <v>443</v>
      </c>
      <c r="B265" s="100" t="s">
        <v>37</v>
      </c>
      <c r="C265" s="34">
        <v>13</v>
      </c>
      <c r="D265" s="34" t="s">
        <v>38</v>
      </c>
      <c r="E265" s="95" t="s">
        <v>251</v>
      </c>
      <c r="F265" s="66">
        <f>+F272</f>
        <v>15000000000</v>
      </c>
      <c r="G265" s="66">
        <f t="shared" ref="G265:J266" si="229">+G272</f>
        <v>0</v>
      </c>
      <c r="H265" s="66">
        <f t="shared" si="229"/>
        <v>0</v>
      </c>
      <c r="I265" s="66">
        <f t="shared" si="229"/>
        <v>0</v>
      </c>
      <c r="J265" s="66">
        <f t="shared" si="229"/>
        <v>0</v>
      </c>
      <c r="K265" s="66">
        <f t="shared" si="190"/>
        <v>0</v>
      </c>
      <c r="L265" s="66">
        <f>+L272</f>
        <v>15000000000</v>
      </c>
      <c r="M265" s="42">
        <f t="shared" si="222"/>
        <v>1.9006682796130295E-3</v>
      </c>
      <c r="N265" s="66">
        <f t="shared" ref="N265:W266" si="230">+N272</f>
        <v>0</v>
      </c>
      <c r="O265" s="66">
        <f t="shared" si="230"/>
        <v>6405089410</v>
      </c>
      <c r="P265" s="66">
        <f t="shared" si="230"/>
        <v>8594910590</v>
      </c>
      <c r="Q265" s="66">
        <f t="shared" si="230"/>
        <v>6405089410</v>
      </c>
      <c r="R265" s="66">
        <f t="shared" si="230"/>
        <v>8594910590</v>
      </c>
      <c r="S265" s="66">
        <f t="shared" si="230"/>
        <v>0</v>
      </c>
      <c r="T265" s="66">
        <f t="shared" si="230"/>
        <v>0</v>
      </c>
      <c r="U265" s="66">
        <f t="shared" si="230"/>
        <v>6405089410</v>
      </c>
      <c r="V265" s="66">
        <f t="shared" si="230"/>
        <v>0</v>
      </c>
      <c r="W265" s="66">
        <f t="shared" si="230"/>
        <v>0</v>
      </c>
      <c r="X265" s="65">
        <f t="shared" si="202"/>
        <v>0.42700596066666668</v>
      </c>
      <c r="Y265" s="65">
        <f t="shared" si="227"/>
        <v>0</v>
      </c>
      <c r="Z265" s="65">
        <f t="shared" si="197"/>
        <v>0</v>
      </c>
      <c r="AA265" s="65">
        <f t="shared" si="220"/>
        <v>0</v>
      </c>
      <c r="AB265" s="65" t="s">
        <v>40</v>
      </c>
    </row>
    <row r="266" spans="1:28" ht="34.5" customHeight="1" x14ac:dyDescent="0.25">
      <c r="A266" s="105" t="s">
        <v>443</v>
      </c>
      <c r="B266" s="100" t="s">
        <v>41</v>
      </c>
      <c r="C266" s="34">
        <v>20</v>
      </c>
      <c r="D266" s="34" t="s">
        <v>38</v>
      </c>
      <c r="E266" s="95" t="s">
        <v>251</v>
      </c>
      <c r="F266" s="66">
        <f>+F273</f>
        <v>21336005728</v>
      </c>
      <c r="G266" s="66">
        <f t="shared" si="229"/>
        <v>0</v>
      </c>
      <c r="H266" s="66">
        <f t="shared" si="229"/>
        <v>0</v>
      </c>
      <c r="I266" s="66">
        <f t="shared" si="229"/>
        <v>0</v>
      </c>
      <c r="J266" s="66">
        <f t="shared" si="229"/>
        <v>0</v>
      </c>
      <c r="K266" s="66">
        <f t="shared" si="190"/>
        <v>0</v>
      </c>
      <c r="L266" s="66">
        <f>+L273</f>
        <v>21336005728</v>
      </c>
      <c r="M266" s="42">
        <f t="shared" si="222"/>
        <v>2.7035112867234336E-3</v>
      </c>
      <c r="N266" s="66">
        <f t="shared" si="230"/>
        <v>0</v>
      </c>
      <c r="O266" s="66">
        <f t="shared" si="230"/>
        <v>1889490192</v>
      </c>
      <c r="P266" s="66">
        <f t="shared" si="230"/>
        <v>19446515536</v>
      </c>
      <c r="Q266" s="66">
        <f t="shared" si="230"/>
        <v>1680188051</v>
      </c>
      <c r="R266" s="66">
        <f t="shared" si="230"/>
        <v>19655817677</v>
      </c>
      <c r="S266" s="66">
        <f t="shared" si="230"/>
        <v>209302141</v>
      </c>
      <c r="T266" s="66">
        <f t="shared" si="230"/>
        <v>62400</v>
      </c>
      <c r="U266" s="66">
        <f t="shared" si="230"/>
        <v>1680125651</v>
      </c>
      <c r="V266" s="66">
        <f t="shared" si="230"/>
        <v>0</v>
      </c>
      <c r="W266" s="66">
        <f t="shared" si="230"/>
        <v>62400</v>
      </c>
      <c r="X266" s="38">
        <f t="shared" si="202"/>
        <v>7.8748950127765921E-2</v>
      </c>
      <c r="Y266" s="97">
        <f t="shared" si="227"/>
        <v>2.9246336355314273E-6</v>
      </c>
      <c r="Z266" s="38">
        <f t="shared" si="197"/>
        <v>0</v>
      </c>
      <c r="AA266" s="38">
        <f t="shared" si="220"/>
        <v>3.7138700018049348E-5</v>
      </c>
      <c r="AB266" s="38">
        <f t="shared" si="189"/>
        <v>0</v>
      </c>
    </row>
    <row r="267" spans="1:28" ht="66" customHeight="1" x14ac:dyDescent="0.25">
      <c r="A267" s="96" t="s">
        <v>444</v>
      </c>
      <c r="B267" s="100" t="s">
        <v>37</v>
      </c>
      <c r="C267" s="34">
        <v>10</v>
      </c>
      <c r="D267" s="34" t="s">
        <v>38</v>
      </c>
      <c r="E267" s="95" t="s">
        <v>445</v>
      </c>
      <c r="F267" s="66">
        <f t="shared" ref="F267:J269" si="231">+F268</f>
        <v>50000000</v>
      </c>
      <c r="G267" s="66">
        <f t="shared" si="231"/>
        <v>0</v>
      </c>
      <c r="H267" s="66">
        <f t="shared" si="231"/>
        <v>0</v>
      </c>
      <c r="I267" s="66">
        <f t="shared" si="231"/>
        <v>0</v>
      </c>
      <c r="J267" s="66">
        <f t="shared" si="231"/>
        <v>0</v>
      </c>
      <c r="K267" s="66">
        <f t="shared" si="190"/>
        <v>0</v>
      </c>
      <c r="L267" s="66">
        <f>+L268</f>
        <v>50000000</v>
      </c>
      <c r="M267" s="61">
        <f t="shared" si="222"/>
        <v>6.3355609320434317E-6</v>
      </c>
      <c r="N267" s="66">
        <f t="shared" ref="N267:W269" si="232">+N268</f>
        <v>0</v>
      </c>
      <c r="O267" s="66">
        <f t="shared" si="232"/>
        <v>15638314</v>
      </c>
      <c r="P267" s="66">
        <f t="shared" si="232"/>
        <v>34361686</v>
      </c>
      <c r="Q267" s="66">
        <f t="shared" si="232"/>
        <v>15638314</v>
      </c>
      <c r="R267" s="66">
        <f t="shared" si="232"/>
        <v>34361686</v>
      </c>
      <c r="S267" s="66">
        <f t="shared" si="232"/>
        <v>0</v>
      </c>
      <c r="T267" s="66">
        <f t="shared" si="232"/>
        <v>0</v>
      </c>
      <c r="U267" s="66">
        <f t="shared" si="232"/>
        <v>15638314</v>
      </c>
      <c r="V267" s="66">
        <f t="shared" si="232"/>
        <v>0</v>
      </c>
      <c r="W267" s="66">
        <f t="shared" si="232"/>
        <v>0</v>
      </c>
      <c r="X267" s="65">
        <f t="shared" si="202"/>
        <v>0.31276628000000001</v>
      </c>
      <c r="Y267" s="65">
        <f t="shared" si="227"/>
        <v>0</v>
      </c>
      <c r="Z267" s="65">
        <f t="shared" si="197"/>
        <v>0</v>
      </c>
      <c r="AA267" s="65">
        <f t="shared" si="220"/>
        <v>0</v>
      </c>
      <c r="AB267" s="65" t="s">
        <v>40</v>
      </c>
    </row>
    <row r="268" spans="1:28" ht="49.5" customHeight="1" x14ac:dyDescent="0.25">
      <c r="A268" s="96" t="s">
        <v>446</v>
      </c>
      <c r="B268" s="100" t="s">
        <v>37</v>
      </c>
      <c r="C268" s="34">
        <v>10</v>
      </c>
      <c r="D268" s="34" t="s">
        <v>38</v>
      </c>
      <c r="E268" s="95" t="s">
        <v>445</v>
      </c>
      <c r="F268" s="66">
        <f t="shared" si="231"/>
        <v>50000000</v>
      </c>
      <c r="G268" s="66">
        <f t="shared" si="231"/>
        <v>0</v>
      </c>
      <c r="H268" s="66">
        <f t="shared" si="231"/>
        <v>0</v>
      </c>
      <c r="I268" s="66">
        <f t="shared" si="231"/>
        <v>0</v>
      </c>
      <c r="J268" s="66">
        <f t="shared" si="231"/>
        <v>0</v>
      </c>
      <c r="K268" s="66">
        <f t="shared" si="190"/>
        <v>0</v>
      </c>
      <c r="L268" s="66">
        <f>+L269</f>
        <v>50000000</v>
      </c>
      <c r="M268" s="61">
        <f t="shared" si="222"/>
        <v>6.3355609320434317E-6</v>
      </c>
      <c r="N268" s="66">
        <f t="shared" si="232"/>
        <v>0</v>
      </c>
      <c r="O268" s="66">
        <f t="shared" si="232"/>
        <v>15638314</v>
      </c>
      <c r="P268" s="66">
        <f t="shared" si="232"/>
        <v>34361686</v>
      </c>
      <c r="Q268" s="66">
        <f t="shared" si="232"/>
        <v>15638314</v>
      </c>
      <c r="R268" s="66">
        <f t="shared" si="232"/>
        <v>34361686</v>
      </c>
      <c r="S268" s="66">
        <f t="shared" si="232"/>
        <v>0</v>
      </c>
      <c r="T268" s="66">
        <f t="shared" si="232"/>
        <v>0</v>
      </c>
      <c r="U268" s="66">
        <f t="shared" si="232"/>
        <v>15638314</v>
      </c>
      <c r="V268" s="66">
        <f t="shared" si="232"/>
        <v>0</v>
      </c>
      <c r="W268" s="66">
        <f t="shared" si="232"/>
        <v>0</v>
      </c>
      <c r="X268" s="65">
        <f t="shared" si="202"/>
        <v>0.31276628000000001</v>
      </c>
      <c r="Y268" s="65">
        <f t="shared" si="227"/>
        <v>0</v>
      </c>
      <c r="Z268" s="65">
        <f t="shared" si="197"/>
        <v>0</v>
      </c>
      <c r="AA268" s="65">
        <f t="shared" si="220"/>
        <v>0</v>
      </c>
      <c r="AB268" s="65" t="s">
        <v>40</v>
      </c>
    </row>
    <row r="269" spans="1:28" ht="35.25" customHeight="1" x14ac:dyDescent="0.25">
      <c r="A269" s="96" t="s">
        <v>447</v>
      </c>
      <c r="B269" s="100" t="s">
        <v>37</v>
      </c>
      <c r="C269" s="34">
        <v>10</v>
      </c>
      <c r="D269" s="34" t="s">
        <v>38</v>
      </c>
      <c r="E269" s="95" t="s">
        <v>448</v>
      </c>
      <c r="F269" s="66">
        <f t="shared" si="231"/>
        <v>50000000</v>
      </c>
      <c r="G269" s="66">
        <f t="shared" si="231"/>
        <v>0</v>
      </c>
      <c r="H269" s="66">
        <f t="shared" si="231"/>
        <v>0</v>
      </c>
      <c r="I269" s="66">
        <f t="shared" si="231"/>
        <v>0</v>
      </c>
      <c r="J269" s="66">
        <f t="shared" si="231"/>
        <v>0</v>
      </c>
      <c r="K269" s="66">
        <f t="shared" si="190"/>
        <v>0</v>
      </c>
      <c r="L269" s="66">
        <f>+L270</f>
        <v>50000000</v>
      </c>
      <c r="M269" s="61">
        <f t="shared" si="222"/>
        <v>6.3355609320434317E-6</v>
      </c>
      <c r="N269" s="66">
        <f t="shared" si="232"/>
        <v>0</v>
      </c>
      <c r="O269" s="66">
        <f t="shared" si="232"/>
        <v>15638314</v>
      </c>
      <c r="P269" s="66">
        <f t="shared" si="232"/>
        <v>34361686</v>
      </c>
      <c r="Q269" s="66">
        <f t="shared" si="232"/>
        <v>15638314</v>
      </c>
      <c r="R269" s="66">
        <f t="shared" si="232"/>
        <v>34361686</v>
      </c>
      <c r="S269" s="66">
        <f t="shared" si="232"/>
        <v>0</v>
      </c>
      <c r="T269" s="66">
        <f t="shared" si="232"/>
        <v>0</v>
      </c>
      <c r="U269" s="66">
        <f t="shared" si="232"/>
        <v>15638314</v>
      </c>
      <c r="V269" s="66">
        <f t="shared" si="232"/>
        <v>0</v>
      </c>
      <c r="W269" s="66">
        <f t="shared" si="232"/>
        <v>0</v>
      </c>
      <c r="X269" s="65">
        <f t="shared" si="202"/>
        <v>0.31276628000000001</v>
      </c>
      <c r="Y269" s="65">
        <f t="shared" si="227"/>
        <v>0</v>
      </c>
      <c r="Z269" s="65">
        <f t="shared" si="197"/>
        <v>0</v>
      </c>
      <c r="AA269" s="65">
        <f t="shared" si="220"/>
        <v>0</v>
      </c>
      <c r="AB269" s="65" t="s">
        <v>40</v>
      </c>
    </row>
    <row r="270" spans="1:28" ht="48" customHeight="1" x14ac:dyDescent="0.25">
      <c r="A270" s="43" t="s">
        <v>449</v>
      </c>
      <c r="B270" s="103" t="s">
        <v>37</v>
      </c>
      <c r="C270" s="44">
        <v>10</v>
      </c>
      <c r="D270" s="44" t="s">
        <v>38</v>
      </c>
      <c r="E270" s="45" t="s">
        <v>258</v>
      </c>
      <c r="F270" s="46">
        <v>50000000</v>
      </c>
      <c r="G270" s="46">
        <v>0</v>
      </c>
      <c r="H270" s="46">
        <v>0</v>
      </c>
      <c r="I270" s="46">
        <v>0</v>
      </c>
      <c r="J270" s="46">
        <v>0</v>
      </c>
      <c r="K270" s="46">
        <f t="shared" si="190"/>
        <v>0</v>
      </c>
      <c r="L270" s="46">
        <f>+F270+K270</f>
        <v>50000000</v>
      </c>
      <c r="M270" s="53">
        <f t="shared" si="222"/>
        <v>6.3355609320434317E-6</v>
      </c>
      <c r="N270" s="46">
        <v>0</v>
      </c>
      <c r="O270" s="46">
        <v>15638314</v>
      </c>
      <c r="P270" s="46">
        <f>L270-O270</f>
        <v>34361686</v>
      </c>
      <c r="Q270" s="46">
        <v>15638314</v>
      </c>
      <c r="R270" s="46">
        <f>+L270-Q270</f>
        <v>34361686</v>
      </c>
      <c r="S270" s="46">
        <f>O270-Q270</f>
        <v>0</v>
      </c>
      <c r="T270" s="46">
        <v>0</v>
      </c>
      <c r="U270" s="46">
        <f>+Q270-T270</f>
        <v>15638314</v>
      </c>
      <c r="V270" s="46">
        <v>0</v>
      </c>
      <c r="W270" s="48">
        <f>+T270-V270</f>
        <v>0</v>
      </c>
      <c r="X270" s="54">
        <f t="shared" si="202"/>
        <v>0.31276628000000001</v>
      </c>
      <c r="Y270" s="54">
        <f t="shared" si="227"/>
        <v>0</v>
      </c>
      <c r="Z270" s="54">
        <f t="shared" si="197"/>
        <v>0</v>
      </c>
      <c r="AA270" s="54">
        <f t="shared" si="220"/>
        <v>0</v>
      </c>
      <c r="AB270" s="54" t="s">
        <v>40</v>
      </c>
    </row>
    <row r="271" spans="1:28" ht="64.5" customHeight="1" x14ac:dyDescent="0.25">
      <c r="A271" s="96" t="s">
        <v>450</v>
      </c>
      <c r="B271" s="107" t="s">
        <v>37</v>
      </c>
      <c r="C271" s="34">
        <v>10</v>
      </c>
      <c r="D271" s="34" t="s">
        <v>38</v>
      </c>
      <c r="E271" s="95" t="s">
        <v>451</v>
      </c>
      <c r="F271" s="60">
        <f>+F274</f>
        <v>19000238642</v>
      </c>
      <c r="G271" s="60">
        <f t="shared" ref="G271:J273" si="233">+G274</f>
        <v>0</v>
      </c>
      <c r="H271" s="60">
        <f t="shared" si="233"/>
        <v>0</v>
      </c>
      <c r="I271" s="60">
        <f t="shared" si="233"/>
        <v>0</v>
      </c>
      <c r="J271" s="60">
        <f t="shared" si="233"/>
        <v>0</v>
      </c>
      <c r="K271" s="66">
        <f t="shared" si="190"/>
        <v>0</v>
      </c>
      <c r="L271" s="60">
        <f>+L274</f>
        <v>19000238642</v>
      </c>
      <c r="M271" s="42">
        <f t="shared" si="222"/>
        <v>2.407543392795143E-3</v>
      </c>
      <c r="N271" s="60">
        <f t="shared" ref="N271:W273" si="234">+N274</f>
        <v>0</v>
      </c>
      <c r="O271" s="60">
        <f t="shared" si="234"/>
        <v>6420187635</v>
      </c>
      <c r="P271" s="60">
        <f t="shared" si="234"/>
        <v>12580051007</v>
      </c>
      <c r="Q271" s="60">
        <f t="shared" si="234"/>
        <v>5184443469</v>
      </c>
      <c r="R271" s="60">
        <f t="shared" si="234"/>
        <v>13815795173</v>
      </c>
      <c r="S271" s="60">
        <f t="shared" si="234"/>
        <v>1235744166</v>
      </c>
      <c r="T271" s="60">
        <f t="shared" si="234"/>
        <v>0</v>
      </c>
      <c r="U271" s="60">
        <f t="shared" si="234"/>
        <v>5184443469</v>
      </c>
      <c r="V271" s="60">
        <f t="shared" si="234"/>
        <v>0</v>
      </c>
      <c r="W271" s="60">
        <f t="shared" si="234"/>
        <v>0</v>
      </c>
      <c r="X271" s="65">
        <f t="shared" si="202"/>
        <v>0.27286201856116665</v>
      </c>
      <c r="Y271" s="65">
        <f t="shared" si="227"/>
        <v>0</v>
      </c>
      <c r="Z271" s="65">
        <f t="shared" si="197"/>
        <v>0</v>
      </c>
      <c r="AA271" s="65">
        <f t="shared" si="220"/>
        <v>0</v>
      </c>
      <c r="AB271" s="65" t="s">
        <v>40</v>
      </c>
    </row>
    <row r="272" spans="1:28" ht="64.5" customHeight="1" x14ac:dyDescent="0.25">
      <c r="A272" s="96" t="s">
        <v>450</v>
      </c>
      <c r="B272" s="100" t="s">
        <v>37</v>
      </c>
      <c r="C272" s="34">
        <v>13</v>
      </c>
      <c r="D272" s="34" t="s">
        <v>38</v>
      </c>
      <c r="E272" s="95" t="s">
        <v>451</v>
      </c>
      <c r="F272" s="60">
        <f>+F275</f>
        <v>15000000000</v>
      </c>
      <c r="G272" s="60">
        <f t="shared" si="233"/>
        <v>0</v>
      </c>
      <c r="H272" s="60">
        <f t="shared" si="233"/>
        <v>0</v>
      </c>
      <c r="I272" s="60">
        <f t="shared" si="233"/>
        <v>0</v>
      </c>
      <c r="J272" s="60">
        <f t="shared" si="233"/>
        <v>0</v>
      </c>
      <c r="K272" s="66">
        <f t="shared" si="190"/>
        <v>0</v>
      </c>
      <c r="L272" s="60">
        <f>+L275</f>
        <v>15000000000</v>
      </c>
      <c r="M272" s="42">
        <f t="shared" si="222"/>
        <v>1.9006682796130295E-3</v>
      </c>
      <c r="N272" s="60">
        <f t="shared" si="234"/>
        <v>0</v>
      </c>
      <c r="O272" s="60">
        <f t="shared" si="234"/>
        <v>6405089410</v>
      </c>
      <c r="P272" s="60">
        <f t="shared" si="234"/>
        <v>8594910590</v>
      </c>
      <c r="Q272" s="60">
        <f t="shared" si="234"/>
        <v>6405089410</v>
      </c>
      <c r="R272" s="60">
        <f t="shared" si="234"/>
        <v>8594910590</v>
      </c>
      <c r="S272" s="60">
        <f t="shared" si="234"/>
        <v>0</v>
      </c>
      <c r="T272" s="60">
        <f t="shared" si="234"/>
        <v>0</v>
      </c>
      <c r="U272" s="60">
        <f t="shared" si="234"/>
        <v>6405089410</v>
      </c>
      <c r="V272" s="60">
        <f t="shared" si="234"/>
        <v>0</v>
      </c>
      <c r="W272" s="60">
        <f t="shared" si="234"/>
        <v>0</v>
      </c>
      <c r="X272" s="65">
        <f t="shared" si="202"/>
        <v>0.42700596066666668</v>
      </c>
      <c r="Y272" s="65">
        <f t="shared" si="227"/>
        <v>0</v>
      </c>
      <c r="Z272" s="65">
        <f t="shared" si="197"/>
        <v>0</v>
      </c>
      <c r="AA272" s="65">
        <f t="shared" si="220"/>
        <v>0</v>
      </c>
      <c r="AB272" s="65" t="s">
        <v>40</v>
      </c>
    </row>
    <row r="273" spans="1:28" ht="64.5" customHeight="1" x14ac:dyDescent="0.25">
      <c r="A273" s="96" t="s">
        <v>450</v>
      </c>
      <c r="B273" s="100" t="s">
        <v>41</v>
      </c>
      <c r="C273" s="34">
        <v>20</v>
      </c>
      <c r="D273" s="34" t="s">
        <v>38</v>
      </c>
      <c r="E273" s="95" t="s">
        <v>451</v>
      </c>
      <c r="F273" s="60">
        <f>+F276</f>
        <v>21336005728</v>
      </c>
      <c r="G273" s="60">
        <f t="shared" si="233"/>
        <v>0</v>
      </c>
      <c r="H273" s="60">
        <f t="shared" si="233"/>
        <v>0</v>
      </c>
      <c r="I273" s="60">
        <f t="shared" si="233"/>
        <v>0</v>
      </c>
      <c r="J273" s="60">
        <f t="shared" si="233"/>
        <v>0</v>
      </c>
      <c r="K273" s="66">
        <f t="shared" si="190"/>
        <v>0</v>
      </c>
      <c r="L273" s="60">
        <f>+L276</f>
        <v>21336005728</v>
      </c>
      <c r="M273" s="42">
        <f t="shared" si="222"/>
        <v>2.7035112867234336E-3</v>
      </c>
      <c r="N273" s="60">
        <f t="shared" si="234"/>
        <v>0</v>
      </c>
      <c r="O273" s="60">
        <f t="shared" si="234"/>
        <v>1889490192</v>
      </c>
      <c r="P273" s="60">
        <f t="shared" si="234"/>
        <v>19446515536</v>
      </c>
      <c r="Q273" s="60">
        <f t="shared" si="234"/>
        <v>1680188051</v>
      </c>
      <c r="R273" s="60">
        <f t="shared" si="234"/>
        <v>19655817677</v>
      </c>
      <c r="S273" s="60">
        <f t="shared" si="234"/>
        <v>209302141</v>
      </c>
      <c r="T273" s="60">
        <f t="shared" si="234"/>
        <v>62400</v>
      </c>
      <c r="U273" s="60">
        <f t="shared" si="234"/>
        <v>1680125651</v>
      </c>
      <c r="V273" s="60">
        <f t="shared" si="234"/>
        <v>0</v>
      </c>
      <c r="W273" s="60">
        <f t="shared" si="234"/>
        <v>62400</v>
      </c>
      <c r="X273" s="38">
        <f t="shared" si="202"/>
        <v>7.8748950127765921E-2</v>
      </c>
      <c r="Y273" s="97">
        <f t="shared" si="227"/>
        <v>2.9246336355314273E-6</v>
      </c>
      <c r="Z273" s="38">
        <f t="shared" si="197"/>
        <v>0</v>
      </c>
      <c r="AA273" s="38">
        <f t="shared" si="220"/>
        <v>3.7138700018049348E-5</v>
      </c>
      <c r="AB273" s="38">
        <f t="shared" ref="AB273:AB295" si="235">+V273/T273</f>
        <v>0</v>
      </c>
    </row>
    <row r="274" spans="1:28" ht="49.5" customHeight="1" x14ac:dyDescent="0.25">
      <c r="A274" s="96" t="s">
        <v>452</v>
      </c>
      <c r="B274" s="107" t="s">
        <v>37</v>
      </c>
      <c r="C274" s="34">
        <v>10</v>
      </c>
      <c r="D274" s="34" t="s">
        <v>38</v>
      </c>
      <c r="E274" s="95" t="s">
        <v>451</v>
      </c>
      <c r="F274" s="66">
        <f>+F277+F279</f>
        <v>19000238642</v>
      </c>
      <c r="G274" s="66">
        <f>+G277+G279</f>
        <v>0</v>
      </c>
      <c r="H274" s="66">
        <f>+H277+H279</f>
        <v>0</v>
      </c>
      <c r="I274" s="66">
        <f>+I277+I279</f>
        <v>0</v>
      </c>
      <c r="J274" s="66">
        <f>+J277+J279</f>
        <v>0</v>
      </c>
      <c r="K274" s="66">
        <f t="shared" si="190"/>
        <v>0</v>
      </c>
      <c r="L274" s="66">
        <f>+L277+L279</f>
        <v>19000238642</v>
      </c>
      <c r="M274" s="42">
        <f t="shared" si="222"/>
        <v>2.407543392795143E-3</v>
      </c>
      <c r="N274" s="66">
        <f t="shared" ref="N274:W274" si="236">+N277+N279</f>
        <v>0</v>
      </c>
      <c r="O274" s="66">
        <f t="shared" si="236"/>
        <v>6420187635</v>
      </c>
      <c r="P274" s="66">
        <f t="shared" si="236"/>
        <v>12580051007</v>
      </c>
      <c r="Q274" s="66">
        <f t="shared" si="236"/>
        <v>5184443469</v>
      </c>
      <c r="R274" s="66">
        <f t="shared" si="236"/>
        <v>13815795173</v>
      </c>
      <c r="S274" s="66">
        <f t="shared" si="236"/>
        <v>1235744166</v>
      </c>
      <c r="T274" s="66">
        <f t="shared" si="236"/>
        <v>0</v>
      </c>
      <c r="U274" s="66">
        <f t="shared" si="236"/>
        <v>5184443469</v>
      </c>
      <c r="V274" s="66">
        <f t="shared" si="236"/>
        <v>0</v>
      </c>
      <c r="W274" s="66">
        <f t="shared" si="236"/>
        <v>0</v>
      </c>
      <c r="X274" s="65">
        <f t="shared" si="202"/>
        <v>0.27286201856116665</v>
      </c>
      <c r="Y274" s="65">
        <f t="shared" si="227"/>
        <v>0</v>
      </c>
      <c r="Z274" s="65">
        <f t="shared" si="197"/>
        <v>0</v>
      </c>
      <c r="AA274" s="65">
        <f t="shared" si="220"/>
        <v>0</v>
      </c>
      <c r="AB274" s="65" t="s">
        <v>40</v>
      </c>
    </row>
    <row r="275" spans="1:28" ht="49.5" customHeight="1" x14ac:dyDescent="0.25">
      <c r="A275" s="96" t="s">
        <v>452</v>
      </c>
      <c r="B275" s="100" t="s">
        <v>37</v>
      </c>
      <c r="C275" s="34">
        <v>13</v>
      </c>
      <c r="D275" s="34" t="s">
        <v>38</v>
      </c>
      <c r="E275" s="95" t="s">
        <v>451</v>
      </c>
      <c r="F275" s="66">
        <f>+F280</f>
        <v>15000000000</v>
      </c>
      <c r="G275" s="66">
        <f>+G280</f>
        <v>0</v>
      </c>
      <c r="H275" s="66">
        <f>+H280</f>
        <v>0</v>
      </c>
      <c r="I275" s="66">
        <f>+I280</f>
        <v>0</v>
      </c>
      <c r="J275" s="66">
        <f>+J280</f>
        <v>0</v>
      </c>
      <c r="K275" s="66">
        <f t="shared" si="190"/>
        <v>0</v>
      </c>
      <c r="L275" s="66">
        <f>+L280</f>
        <v>15000000000</v>
      </c>
      <c r="M275" s="42">
        <f t="shared" si="222"/>
        <v>1.9006682796130295E-3</v>
      </c>
      <c r="N275" s="66">
        <f t="shared" ref="N275:W275" si="237">+N280</f>
        <v>0</v>
      </c>
      <c r="O275" s="66">
        <f t="shared" si="237"/>
        <v>6405089410</v>
      </c>
      <c r="P275" s="66">
        <f t="shared" si="237"/>
        <v>8594910590</v>
      </c>
      <c r="Q275" s="66">
        <f t="shared" si="237"/>
        <v>6405089410</v>
      </c>
      <c r="R275" s="66">
        <f t="shared" si="237"/>
        <v>8594910590</v>
      </c>
      <c r="S275" s="66">
        <f t="shared" si="237"/>
        <v>0</v>
      </c>
      <c r="T275" s="66">
        <f t="shared" si="237"/>
        <v>0</v>
      </c>
      <c r="U275" s="66">
        <f t="shared" si="237"/>
        <v>6405089410</v>
      </c>
      <c r="V275" s="66">
        <f t="shared" si="237"/>
        <v>0</v>
      </c>
      <c r="W275" s="66">
        <f t="shared" si="237"/>
        <v>0</v>
      </c>
      <c r="X275" s="65">
        <f t="shared" si="202"/>
        <v>0.42700596066666668</v>
      </c>
      <c r="Y275" s="65">
        <f t="shared" si="227"/>
        <v>0</v>
      </c>
      <c r="Z275" s="65">
        <f t="shared" si="197"/>
        <v>0</v>
      </c>
      <c r="AA275" s="65">
        <f t="shared" si="220"/>
        <v>0</v>
      </c>
      <c r="AB275" s="65" t="s">
        <v>40</v>
      </c>
    </row>
    <row r="276" spans="1:28" ht="49.5" customHeight="1" x14ac:dyDescent="0.25">
      <c r="A276" s="96" t="s">
        <v>452</v>
      </c>
      <c r="B276" s="100" t="s">
        <v>41</v>
      </c>
      <c r="C276" s="34">
        <v>20</v>
      </c>
      <c r="D276" s="34" t="s">
        <v>38</v>
      </c>
      <c r="E276" s="95" t="s">
        <v>451</v>
      </c>
      <c r="F276" s="66">
        <f>+F278+F281</f>
        <v>21336005728</v>
      </c>
      <c r="G276" s="66">
        <f>+G278+G281</f>
        <v>0</v>
      </c>
      <c r="H276" s="66">
        <f>+H278+H281</f>
        <v>0</v>
      </c>
      <c r="I276" s="66">
        <f>+I278+I281</f>
        <v>0</v>
      </c>
      <c r="J276" s="66">
        <f>+J278+J281</f>
        <v>0</v>
      </c>
      <c r="K276" s="66">
        <f t="shared" si="190"/>
        <v>0</v>
      </c>
      <c r="L276" s="66">
        <f>+L278+L281</f>
        <v>21336005728</v>
      </c>
      <c r="M276" s="42">
        <f t="shared" si="222"/>
        <v>2.7035112867234336E-3</v>
      </c>
      <c r="N276" s="66">
        <f t="shared" ref="N276:W276" si="238">+N278+N281</f>
        <v>0</v>
      </c>
      <c r="O276" s="66">
        <f t="shared" si="238"/>
        <v>1889490192</v>
      </c>
      <c r="P276" s="66">
        <f t="shared" si="238"/>
        <v>19446515536</v>
      </c>
      <c r="Q276" s="66">
        <f t="shared" si="238"/>
        <v>1680188051</v>
      </c>
      <c r="R276" s="66">
        <f t="shared" si="238"/>
        <v>19655817677</v>
      </c>
      <c r="S276" s="66">
        <f t="shared" si="238"/>
        <v>209302141</v>
      </c>
      <c r="T276" s="66">
        <f t="shared" si="238"/>
        <v>62400</v>
      </c>
      <c r="U276" s="66">
        <f t="shared" si="238"/>
        <v>1680125651</v>
      </c>
      <c r="V276" s="66">
        <f t="shared" si="238"/>
        <v>0</v>
      </c>
      <c r="W276" s="66">
        <f t="shared" si="238"/>
        <v>62400</v>
      </c>
      <c r="X276" s="38">
        <f t="shared" si="202"/>
        <v>7.8748950127765921E-2</v>
      </c>
      <c r="Y276" s="97">
        <f t="shared" si="227"/>
        <v>2.9246336355314273E-6</v>
      </c>
      <c r="Z276" s="38">
        <f t="shared" si="197"/>
        <v>0</v>
      </c>
      <c r="AA276" s="38">
        <f t="shared" si="220"/>
        <v>3.7138700018049348E-5</v>
      </c>
      <c r="AB276" s="38">
        <f t="shared" si="235"/>
        <v>0</v>
      </c>
    </row>
    <row r="277" spans="1:28" ht="34.5" customHeight="1" x14ac:dyDescent="0.25">
      <c r="A277" s="96" t="s">
        <v>453</v>
      </c>
      <c r="B277" s="107" t="s">
        <v>37</v>
      </c>
      <c r="C277" s="34">
        <v>10</v>
      </c>
      <c r="D277" s="34" t="s">
        <v>38</v>
      </c>
      <c r="E277" s="40" t="s">
        <v>393</v>
      </c>
      <c r="F277" s="66">
        <f>+F282</f>
        <v>18384779632</v>
      </c>
      <c r="G277" s="66">
        <f t="shared" ref="G277:J281" si="239">+G282</f>
        <v>0</v>
      </c>
      <c r="H277" s="66">
        <f t="shared" si="239"/>
        <v>0</v>
      </c>
      <c r="I277" s="66">
        <f t="shared" si="239"/>
        <v>0</v>
      </c>
      <c r="J277" s="66">
        <f t="shared" si="239"/>
        <v>0</v>
      </c>
      <c r="K277" s="66">
        <f t="shared" si="190"/>
        <v>0</v>
      </c>
      <c r="L277" s="66">
        <f>+L282</f>
        <v>18384779632</v>
      </c>
      <c r="M277" s="42">
        <f t="shared" si="222"/>
        <v>2.3295578316145401E-3</v>
      </c>
      <c r="N277" s="66">
        <f t="shared" ref="N277:W281" si="240">+N282</f>
        <v>0</v>
      </c>
      <c r="O277" s="66">
        <f t="shared" si="240"/>
        <v>6420187635</v>
      </c>
      <c r="P277" s="66">
        <f t="shared" si="240"/>
        <v>11964591997</v>
      </c>
      <c r="Q277" s="66">
        <f t="shared" si="240"/>
        <v>5184443469</v>
      </c>
      <c r="R277" s="66">
        <f t="shared" si="240"/>
        <v>13200336163</v>
      </c>
      <c r="S277" s="66">
        <f t="shared" si="240"/>
        <v>1235744166</v>
      </c>
      <c r="T277" s="66">
        <f t="shared" si="240"/>
        <v>0</v>
      </c>
      <c r="U277" s="66">
        <f t="shared" si="240"/>
        <v>5184443469</v>
      </c>
      <c r="V277" s="66">
        <f t="shared" si="240"/>
        <v>0</v>
      </c>
      <c r="W277" s="66">
        <f t="shared" si="240"/>
        <v>0</v>
      </c>
      <c r="X277" s="65">
        <f t="shared" si="202"/>
        <v>0.28199649779734709</v>
      </c>
      <c r="Y277" s="65">
        <f t="shared" si="227"/>
        <v>0</v>
      </c>
      <c r="Z277" s="65">
        <f t="shared" si="197"/>
        <v>0</v>
      </c>
      <c r="AA277" s="65">
        <f t="shared" si="220"/>
        <v>0</v>
      </c>
      <c r="AB277" s="65" t="s">
        <v>40</v>
      </c>
    </row>
    <row r="278" spans="1:28" ht="34.5" customHeight="1" x14ac:dyDescent="0.25">
      <c r="A278" s="96" t="s">
        <v>453</v>
      </c>
      <c r="B278" s="107" t="s">
        <v>41</v>
      </c>
      <c r="C278" s="34">
        <v>20</v>
      </c>
      <c r="D278" s="34" t="s">
        <v>38</v>
      </c>
      <c r="E278" s="40" t="s">
        <v>393</v>
      </c>
      <c r="F278" s="66">
        <f>+F283</f>
        <v>5269459612</v>
      </c>
      <c r="G278" s="66">
        <f t="shared" si="239"/>
        <v>0</v>
      </c>
      <c r="H278" s="66">
        <f t="shared" si="239"/>
        <v>0</v>
      </c>
      <c r="I278" s="66">
        <f t="shared" si="239"/>
        <v>0</v>
      </c>
      <c r="J278" s="66">
        <f t="shared" si="239"/>
        <v>0</v>
      </c>
      <c r="K278" s="66">
        <f t="shared" ref="K278:K295" si="241">+G278-H278+I278-J278</f>
        <v>0</v>
      </c>
      <c r="L278" s="66">
        <f>+L283</f>
        <v>5269459612</v>
      </c>
      <c r="M278" s="42">
        <f t="shared" si="222"/>
        <v>6.6769964901535882E-4</v>
      </c>
      <c r="N278" s="66">
        <f t="shared" si="240"/>
        <v>0</v>
      </c>
      <c r="O278" s="66">
        <f t="shared" si="240"/>
        <v>1097490192</v>
      </c>
      <c r="P278" s="66">
        <f t="shared" si="240"/>
        <v>4171969420</v>
      </c>
      <c r="Q278" s="66">
        <f t="shared" si="240"/>
        <v>888188051</v>
      </c>
      <c r="R278" s="66">
        <f t="shared" si="240"/>
        <v>4381271561</v>
      </c>
      <c r="S278" s="66">
        <f t="shared" si="240"/>
        <v>209302141</v>
      </c>
      <c r="T278" s="66">
        <f t="shared" si="240"/>
        <v>62400</v>
      </c>
      <c r="U278" s="66">
        <f t="shared" si="240"/>
        <v>888125651</v>
      </c>
      <c r="V278" s="66">
        <f t="shared" si="240"/>
        <v>0</v>
      </c>
      <c r="W278" s="66">
        <f t="shared" si="240"/>
        <v>62400</v>
      </c>
      <c r="X278" s="38">
        <f t="shared" si="202"/>
        <v>0.16855391565718675</v>
      </c>
      <c r="Y278" s="101">
        <f t="shared" si="227"/>
        <v>1.1841821475943784E-5</v>
      </c>
      <c r="Z278" s="38">
        <f t="shared" si="197"/>
        <v>0</v>
      </c>
      <c r="AA278" s="38">
        <f t="shared" si="220"/>
        <v>7.0255392345961652E-5</v>
      </c>
      <c r="AB278" s="38">
        <f t="shared" si="235"/>
        <v>0</v>
      </c>
    </row>
    <row r="279" spans="1:28" ht="30.75" customHeight="1" x14ac:dyDescent="0.25">
      <c r="A279" s="39" t="s">
        <v>454</v>
      </c>
      <c r="B279" s="107" t="s">
        <v>37</v>
      </c>
      <c r="C279" s="34">
        <v>10</v>
      </c>
      <c r="D279" s="34" t="s">
        <v>38</v>
      </c>
      <c r="E279" s="40" t="s">
        <v>455</v>
      </c>
      <c r="F279" s="62">
        <f>+F284</f>
        <v>615459010</v>
      </c>
      <c r="G279" s="62">
        <f t="shared" si="239"/>
        <v>0</v>
      </c>
      <c r="H279" s="62">
        <f t="shared" si="239"/>
        <v>0</v>
      </c>
      <c r="I279" s="62">
        <f t="shared" si="239"/>
        <v>0</v>
      </c>
      <c r="J279" s="62">
        <f t="shared" si="239"/>
        <v>0</v>
      </c>
      <c r="K279" s="62">
        <f t="shared" si="241"/>
        <v>0</v>
      </c>
      <c r="L279" s="62">
        <f>+L284</f>
        <v>615459010</v>
      </c>
      <c r="M279" s="42">
        <f t="shared" si="222"/>
        <v>7.798556118060255E-5</v>
      </c>
      <c r="N279" s="62">
        <f t="shared" si="240"/>
        <v>0</v>
      </c>
      <c r="O279" s="62">
        <f t="shared" si="240"/>
        <v>0</v>
      </c>
      <c r="P279" s="62">
        <f t="shared" si="240"/>
        <v>615459010</v>
      </c>
      <c r="Q279" s="62">
        <f t="shared" si="240"/>
        <v>0</v>
      </c>
      <c r="R279" s="62">
        <f t="shared" si="240"/>
        <v>615459010</v>
      </c>
      <c r="S279" s="62">
        <f t="shared" si="240"/>
        <v>0</v>
      </c>
      <c r="T279" s="62">
        <f t="shared" si="240"/>
        <v>0</v>
      </c>
      <c r="U279" s="62">
        <f t="shared" si="240"/>
        <v>0</v>
      </c>
      <c r="V279" s="62">
        <f t="shared" si="240"/>
        <v>0</v>
      </c>
      <c r="W279" s="62">
        <f t="shared" si="240"/>
        <v>0</v>
      </c>
      <c r="X279" s="65">
        <f t="shared" si="202"/>
        <v>0</v>
      </c>
      <c r="Y279" s="65">
        <f t="shared" si="227"/>
        <v>0</v>
      </c>
      <c r="Z279" s="65">
        <f t="shared" si="197"/>
        <v>0</v>
      </c>
      <c r="AA279" s="65" t="s">
        <v>40</v>
      </c>
      <c r="AB279" s="65" t="s">
        <v>40</v>
      </c>
    </row>
    <row r="280" spans="1:28" ht="30.75" customHeight="1" x14ac:dyDescent="0.25">
      <c r="A280" s="39" t="s">
        <v>454</v>
      </c>
      <c r="B280" s="107" t="s">
        <v>37</v>
      </c>
      <c r="C280" s="34">
        <v>13</v>
      </c>
      <c r="D280" s="34" t="s">
        <v>38</v>
      </c>
      <c r="E280" s="40" t="s">
        <v>455</v>
      </c>
      <c r="F280" s="62">
        <f>+F285</f>
        <v>15000000000</v>
      </c>
      <c r="G280" s="62">
        <f t="shared" si="239"/>
        <v>0</v>
      </c>
      <c r="H280" s="62">
        <f t="shared" si="239"/>
        <v>0</v>
      </c>
      <c r="I280" s="62">
        <f t="shared" si="239"/>
        <v>0</v>
      </c>
      <c r="J280" s="62">
        <f t="shared" si="239"/>
        <v>0</v>
      </c>
      <c r="K280" s="62">
        <f t="shared" si="241"/>
        <v>0</v>
      </c>
      <c r="L280" s="62">
        <f>+L285</f>
        <v>15000000000</v>
      </c>
      <c r="M280" s="42">
        <f t="shared" si="222"/>
        <v>1.9006682796130295E-3</v>
      </c>
      <c r="N280" s="62">
        <f t="shared" si="240"/>
        <v>0</v>
      </c>
      <c r="O280" s="62">
        <f t="shared" si="240"/>
        <v>6405089410</v>
      </c>
      <c r="P280" s="62">
        <f t="shared" si="240"/>
        <v>8594910590</v>
      </c>
      <c r="Q280" s="62">
        <f t="shared" si="240"/>
        <v>6405089410</v>
      </c>
      <c r="R280" s="62">
        <f t="shared" si="240"/>
        <v>8594910590</v>
      </c>
      <c r="S280" s="62">
        <f t="shared" si="240"/>
        <v>0</v>
      </c>
      <c r="T280" s="62">
        <f t="shared" si="240"/>
        <v>0</v>
      </c>
      <c r="U280" s="62">
        <f t="shared" si="240"/>
        <v>6405089410</v>
      </c>
      <c r="V280" s="62">
        <f t="shared" si="240"/>
        <v>0</v>
      </c>
      <c r="W280" s="62">
        <f t="shared" si="240"/>
        <v>0</v>
      </c>
      <c r="X280" s="65">
        <f t="shared" si="202"/>
        <v>0.42700596066666668</v>
      </c>
      <c r="Y280" s="65">
        <f t="shared" si="227"/>
        <v>0</v>
      </c>
      <c r="Z280" s="65">
        <f t="shared" si="197"/>
        <v>0</v>
      </c>
      <c r="AA280" s="65">
        <f t="shared" si="220"/>
        <v>0</v>
      </c>
      <c r="AB280" s="65" t="s">
        <v>40</v>
      </c>
    </row>
    <row r="281" spans="1:28" ht="30.75" customHeight="1" x14ac:dyDescent="0.25">
      <c r="A281" s="39" t="s">
        <v>454</v>
      </c>
      <c r="B281" s="100" t="s">
        <v>41</v>
      </c>
      <c r="C281" s="34">
        <v>20</v>
      </c>
      <c r="D281" s="34" t="s">
        <v>38</v>
      </c>
      <c r="E281" s="40" t="s">
        <v>455</v>
      </c>
      <c r="F281" s="62">
        <f>+F286</f>
        <v>16066546116</v>
      </c>
      <c r="G281" s="62">
        <f t="shared" si="239"/>
        <v>0</v>
      </c>
      <c r="H281" s="62">
        <f t="shared" si="239"/>
        <v>0</v>
      </c>
      <c r="I281" s="62">
        <f t="shared" si="239"/>
        <v>0</v>
      </c>
      <c r="J281" s="62">
        <f t="shared" si="239"/>
        <v>0</v>
      </c>
      <c r="K281" s="62">
        <f t="shared" si="241"/>
        <v>0</v>
      </c>
      <c r="L281" s="62">
        <f>+L286</f>
        <v>16066546116</v>
      </c>
      <c r="M281" s="42">
        <f t="shared" si="222"/>
        <v>2.0358116377080745E-3</v>
      </c>
      <c r="N281" s="62">
        <f t="shared" si="240"/>
        <v>0</v>
      </c>
      <c r="O281" s="62">
        <f t="shared" si="240"/>
        <v>792000000</v>
      </c>
      <c r="P281" s="62">
        <f t="shared" si="240"/>
        <v>15274546116</v>
      </c>
      <c r="Q281" s="62">
        <f t="shared" si="240"/>
        <v>792000000</v>
      </c>
      <c r="R281" s="62">
        <f t="shared" si="240"/>
        <v>15274546116</v>
      </c>
      <c r="S281" s="62">
        <f t="shared" si="240"/>
        <v>0</v>
      </c>
      <c r="T281" s="62">
        <f t="shared" si="240"/>
        <v>0</v>
      </c>
      <c r="U281" s="62">
        <f t="shared" si="240"/>
        <v>792000000</v>
      </c>
      <c r="V281" s="62">
        <f t="shared" si="240"/>
        <v>0</v>
      </c>
      <c r="W281" s="62">
        <f t="shared" si="240"/>
        <v>0</v>
      </c>
      <c r="X281" s="54">
        <f t="shared" si="202"/>
        <v>4.9294975676899243E-2</v>
      </c>
      <c r="Y281" s="54">
        <f t="shared" si="227"/>
        <v>0</v>
      </c>
      <c r="Z281" s="54">
        <f t="shared" si="197"/>
        <v>0</v>
      </c>
      <c r="AA281" s="54">
        <f t="shared" si="220"/>
        <v>0</v>
      </c>
      <c r="AB281" s="54" t="s">
        <v>40</v>
      </c>
    </row>
    <row r="282" spans="1:28" ht="32.25" customHeight="1" x14ac:dyDescent="0.25">
      <c r="A282" s="43" t="s">
        <v>456</v>
      </c>
      <c r="B282" s="99" t="s">
        <v>37</v>
      </c>
      <c r="C282" s="44">
        <v>10</v>
      </c>
      <c r="D282" s="44" t="s">
        <v>38</v>
      </c>
      <c r="E282" s="108" t="s">
        <v>258</v>
      </c>
      <c r="F282" s="46">
        <v>18384779632</v>
      </c>
      <c r="G282" s="46">
        <v>0</v>
      </c>
      <c r="H282" s="46">
        <v>0</v>
      </c>
      <c r="I282" s="46">
        <v>0</v>
      </c>
      <c r="J282" s="46">
        <v>0</v>
      </c>
      <c r="K282" s="46">
        <f t="shared" si="241"/>
        <v>0</v>
      </c>
      <c r="L282" s="46">
        <f>+F282+K282</f>
        <v>18384779632</v>
      </c>
      <c r="M282" s="51">
        <f t="shared" si="222"/>
        <v>2.3295578316145401E-3</v>
      </c>
      <c r="N282" s="46">
        <v>0</v>
      </c>
      <c r="O282" s="46">
        <v>6420187635</v>
      </c>
      <c r="P282" s="46">
        <f>L282-O282</f>
        <v>11964591997</v>
      </c>
      <c r="Q282" s="46">
        <v>5184443469</v>
      </c>
      <c r="R282" s="46">
        <f>+L282-Q282</f>
        <v>13200336163</v>
      </c>
      <c r="S282" s="46">
        <f>O282-Q282</f>
        <v>1235744166</v>
      </c>
      <c r="T282" s="46">
        <v>0</v>
      </c>
      <c r="U282" s="46">
        <f>+Q282-T282</f>
        <v>5184443469</v>
      </c>
      <c r="V282" s="46">
        <v>0</v>
      </c>
      <c r="W282" s="48">
        <f>+T282-V282</f>
        <v>0</v>
      </c>
      <c r="X282" s="54">
        <f t="shared" si="202"/>
        <v>0.28199649779734709</v>
      </c>
      <c r="Y282" s="54">
        <f t="shared" si="227"/>
        <v>0</v>
      </c>
      <c r="Z282" s="54">
        <f t="shared" si="197"/>
        <v>0</v>
      </c>
      <c r="AA282" s="54">
        <f t="shared" si="220"/>
        <v>0</v>
      </c>
      <c r="AB282" s="54" t="s">
        <v>40</v>
      </c>
    </row>
    <row r="283" spans="1:28" ht="48" customHeight="1" x14ac:dyDescent="0.25">
      <c r="A283" s="78" t="s">
        <v>456</v>
      </c>
      <c r="B283" s="109" t="s">
        <v>41</v>
      </c>
      <c r="C283" s="79">
        <v>20</v>
      </c>
      <c r="D283" s="79" t="s">
        <v>38</v>
      </c>
      <c r="E283" s="110" t="s">
        <v>258</v>
      </c>
      <c r="F283" s="111">
        <v>5269459612</v>
      </c>
      <c r="G283" s="46">
        <v>0</v>
      </c>
      <c r="H283" s="46">
        <v>0</v>
      </c>
      <c r="I283" s="46">
        <v>0</v>
      </c>
      <c r="J283" s="46">
        <v>0</v>
      </c>
      <c r="K283" s="46">
        <f t="shared" si="241"/>
        <v>0</v>
      </c>
      <c r="L283" s="56">
        <f>+F283+K283</f>
        <v>5269459612</v>
      </c>
      <c r="M283" s="51">
        <f t="shared" si="222"/>
        <v>6.6769964901535882E-4</v>
      </c>
      <c r="N283" s="112">
        <v>0</v>
      </c>
      <c r="O283" s="46">
        <v>1097490192</v>
      </c>
      <c r="P283" s="46">
        <f>L283-O283</f>
        <v>4171969420</v>
      </c>
      <c r="Q283" s="46">
        <v>888188051</v>
      </c>
      <c r="R283" s="46">
        <f>+L283-Q283</f>
        <v>4381271561</v>
      </c>
      <c r="S283" s="46">
        <f>O283-Q283</f>
        <v>209302141</v>
      </c>
      <c r="T283" s="46">
        <v>62400</v>
      </c>
      <c r="U283" s="46">
        <f>+Q283-T283</f>
        <v>888125651</v>
      </c>
      <c r="V283" s="46">
        <v>0</v>
      </c>
      <c r="W283" s="48">
        <f>+T283-V283</f>
        <v>62400</v>
      </c>
      <c r="X283" s="49">
        <f t="shared" si="202"/>
        <v>0.16855391565718675</v>
      </c>
      <c r="Y283" s="98">
        <f t="shared" si="227"/>
        <v>1.1841821475943784E-5</v>
      </c>
      <c r="Z283" s="49">
        <f t="shared" si="197"/>
        <v>0</v>
      </c>
      <c r="AA283" s="49">
        <f t="shared" si="220"/>
        <v>7.0255392345961652E-5</v>
      </c>
      <c r="AB283" s="49">
        <f t="shared" si="235"/>
        <v>0</v>
      </c>
    </row>
    <row r="284" spans="1:28" ht="48" customHeight="1" x14ac:dyDescent="0.25">
      <c r="A284" s="43" t="s">
        <v>457</v>
      </c>
      <c r="B284" s="103" t="s">
        <v>37</v>
      </c>
      <c r="C284" s="44">
        <v>10</v>
      </c>
      <c r="D284" s="44" t="s">
        <v>38</v>
      </c>
      <c r="E284" s="108" t="s">
        <v>258</v>
      </c>
      <c r="F284" s="46">
        <v>615459010</v>
      </c>
      <c r="G284" s="46">
        <v>0</v>
      </c>
      <c r="H284" s="46">
        <v>0</v>
      </c>
      <c r="I284" s="46">
        <v>0</v>
      </c>
      <c r="J284" s="46">
        <v>0</v>
      </c>
      <c r="K284" s="46">
        <f t="shared" si="241"/>
        <v>0</v>
      </c>
      <c r="L284" s="56">
        <f>+F284+K284</f>
        <v>615459010</v>
      </c>
      <c r="M284" s="51">
        <f t="shared" si="222"/>
        <v>7.798556118060255E-5</v>
      </c>
      <c r="N284" s="112">
        <v>0</v>
      </c>
      <c r="O284" s="46">
        <v>0</v>
      </c>
      <c r="P284" s="46">
        <f>L284-O284</f>
        <v>615459010</v>
      </c>
      <c r="Q284" s="46">
        <v>0</v>
      </c>
      <c r="R284" s="46">
        <f>+L284-Q284</f>
        <v>615459010</v>
      </c>
      <c r="S284" s="46">
        <f>O284-Q284</f>
        <v>0</v>
      </c>
      <c r="T284" s="46">
        <v>0</v>
      </c>
      <c r="U284" s="46">
        <f>+Q284-T284</f>
        <v>0</v>
      </c>
      <c r="V284" s="46">
        <v>0</v>
      </c>
      <c r="W284" s="48">
        <f>+T284-V284</f>
        <v>0</v>
      </c>
      <c r="X284" s="54">
        <f t="shared" si="202"/>
        <v>0</v>
      </c>
      <c r="Y284" s="54">
        <f t="shared" si="227"/>
        <v>0</v>
      </c>
      <c r="Z284" s="54">
        <f t="shared" si="197"/>
        <v>0</v>
      </c>
      <c r="AA284" s="54" t="s">
        <v>40</v>
      </c>
      <c r="AB284" s="54" t="s">
        <v>40</v>
      </c>
    </row>
    <row r="285" spans="1:28" ht="48" customHeight="1" x14ac:dyDescent="0.25">
      <c r="A285" s="43" t="s">
        <v>457</v>
      </c>
      <c r="B285" s="103" t="s">
        <v>37</v>
      </c>
      <c r="C285" s="44">
        <v>13</v>
      </c>
      <c r="D285" s="44" t="s">
        <v>38</v>
      </c>
      <c r="E285" s="108" t="s">
        <v>258</v>
      </c>
      <c r="F285" s="46">
        <v>15000000000</v>
      </c>
      <c r="G285" s="46">
        <v>0</v>
      </c>
      <c r="H285" s="46">
        <v>0</v>
      </c>
      <c r="I285" s="46">
        <v>0</v>
      </c>
      <c r="J285" s="46">
        <v>0</v>
      </c>
      <c r="K285" s="46">
        <f t="shared" si="241"/>
        <v>0</v>
      </c>
      <c r="L285" s="56">
        <f>+F285+K285</f>
        <v>15000000000</v>
      </c>
      <c r="M285" s="51">
        <f t="shared" si="222"/>
        <v>1.9006682796130295E-3</v>
      </c>
      <c r="N285" s="112">
        <v>0</v>
      </c>
      <c r="O285" s="46">
        <v>6405089410</v>
      </c>
      <c r="P285" s="46">
        <f>L285-O285</f>
        <v>8594910590</v>
      </c>
      <c r="Q285" s="46">
        <v>6405089410</v>
      </c>
      <c r="R285" s="46">
        <f>+L285-Q285</f>
        <v>8594910590</v>
      </c>
      <c r="S285" s="46">
        <f>O285-Q285</f>
        <v>0</v>
      </c>
      <c r="T285" s="46">
        <v>0</v>
      </c>
      <c r="U285" s="46">
        <f>+Q285-T285</f>
        <v>6405089410</v>
      </c>
      <c r="V285" s="46">
        <v>0</v>
      </c>
      <c r="W285" s="48">
        <f>+T285-V285</f>
        <v>0</v>
      </c>
      <c r="X285" s="54">
        <f t="shared" si="202"/>
        <v>0.42700596066666668</v>
      </c>
      <c r="Y285" s="54">
        <f t="shared" si="227"/>
        <v>0</v>
      </c>
      <c r="Z285" s="54">
        <f t="shared" si="197"/>
        <v>0</v>
      </c>
      <c r="AA285" s="54">
        <f t="shared" si="220"/>
        <v>0</v>
      </c>
      <c r="AB285" s="54" t="s">
        <v>40</v>
      </c>
    </row>
    <row r="286" spans="1:28" ht="48" customHeight="1" x14ac:dyDescent="0.25">
      <c r="A286" s="78" t="s">
        <v>457</v>
      </c>
      <c r="B286" s="109" t="s">
        <v>41</v>
      </c>
      <c r="C286" s="79">
        <v>20</v>
      </c>
      <c r="D286" s="79" t="s">
        <v>38</v>
      </c>
      <c r="E286" s="110" t="s">
        <v>258</v>
      </c>
      <c r="F286" s="111">
        <v>16066546116</v>
      </c>
      <c r="G286" s="46">
        <v>0</v>
      </c>
      <c r="H286" s="46">
        <v>0</v>
      </c>
      <c r="I286" s="46">
        <v>0</v>
      </c>
      <c r="J286" s="46">
        <v>0</v>
      </c>
      <c r="K286" s="46">
        <f t="shared" si="241"/>
        <v>0</v>
      </c>
      <c r="L286" s="56">
        <f>+F286+K286</f>
        <v>16066546116</v>
      </c>
      <c r="M286" s="51">
        <f t="shared" si="222"/>
        <v>2.0358116377080745E-3</v>
      </c>
      <c r="N286" s="112">
        <v>0</v>
      </c>
      <c r="O286" s="46">
        <v>792000000</v>
      </c>
      <c r="P286" s="46">
        <f>L286-O286</f>
        <v>15274546116</v>
      </c>
      <c r="Q286" s="46">
        <v>792000000</v>
      </c>
      <c r="R286" s="46">
        <f>+L286-Q286</f>
        <v>15274546116</v>
      </c>
      <c r="S286" s="46">
        <f>O286-Q286</f>
        <v>0</v>
      </c>
      <c r="T286" s="46">
        <v>0</v>
      </c>
      <c r="U286" s="46">
        <f>+Q286-T286</f>
        <v>792000000</v>
      </c>
      <c r="V286" s="46">
        <v>0</v>
      </c>
      <c r="W286" s="48">
        <f>+T286-V286</f>
        <v>0</v>
      </c>
      <c r="X286" s="54">
        <f t="shared" si="202"/>
        <v>4.9294975676899243E-2</v>
      </c>
      <c r="Y286" s="54">
        <f t="shared" si="227"/>
        <v>0</v>
      </c>
      <c r="Z286" s="54">
        <f t="shared" si="197"/>
        <v>0</v>
      </c>
      <c r="AA286" s="54">
        <f t="shared" si="220"/>
        <v>0</v>
      </c>
      <c r="AB286" s="54" t="s">
        <v>40</v>
      </c>
    </row>
    <row r="287" spans="1:28" ht="66" customHeight="1" x14ac:dyDescent="0.25">
      <c r="A287" s="96" t="s">
        <v>458</v>
      </c>
      <c r="B287" s="100" t="s">
        <v>37</v>
      </c>
      <c r="C287" s="34">
        <v>10</v>
      </c>
      <c r="D287" s="34" t="s">
        <v>38</v>
      </c>
      <c r="E287" s="95" t="s">
        <v>459</v>
      </c>
      <c r="F287" s="66">
        <f t="shared" ref="F287:J289" si="242">+F288</f>
        <v>6215000000</v>
      </c>
      <c r="G287" s="66">
        <f t="shared" si="242"/>
        <v>0</v>
      </c>
      <c r="H287" s="66">
        <f t="shared" si="242"/>
        <v>0</v>
      </c>
      <c r="I287" s="66">
        <f t="shared" si="242"/>
        <v>0</v>
      </c>
      <c r="J287" s="66">
        <f t="shared" si="242"/>
        <v>0</v>
      </c>
      <c r="K287" s="66">
        <f t="shared" si="241"/>
        <v>0</v>
      </c>
      <c r="L287" s="66">
        <f>+L288</f>
        <v>6215000000</v>
      </c>
      <c r="M287" s="42">
        <f t="shared" si="222"/>
        <v>7.8751022385299858E-4</v>
      </c>
      <c r="N287" s="66">
        <f t="shared" ref="N287:W289" si="243">+N288</f>
        <v>0</v>
      </c>
      <c r="O287" s="66">
        <f t="shared" si="243"/>
        <v>1035642203</v>
      </c>
      <c r="P287" s="66">
        <f t="shared" si="243"/>
        <v>5179357797</v>
      </c>
      <c r="Q287" s="66">
        <f t="shared" si="243"/>
        <v>849392120</v>
      </c>
      <c r="R287" s="66">
        <f t="shared" si="243"/>
        <v>5365607880</v>
      </c>
      <c r="S287" s="66">
        <f t="shared" si="243"/>
        <v>186250083</v>
      </c>
      <c r="T287" s="66">
        <f t="shared" si="243"/>
        <v>1400</v>
      </c>
      <c r="U287" s="66">
        <f t="shared" si="243"/>
        <v>849390720</v>
      </c>
      <c r="V287" s="66">
        <f t="shared" si="243"/>
        <v>0</v>
      </c>
      <c r="W287" s="66">
        <f t="shared" si="243"/>
        <v>1400</v>
      </c>
      <c r="X287" s="38">
        <f t="shared" si="202"/>
        <v>0.13666808045052292</v>
      </c>
      <c r="Y287" s="106">
        <f t="shared" si="227"/>
        <v>2.252614641995173E-7</v>
      </c>
      <c r="Z287" s="38">
        <f t="shared" si="197"/>
        <v>0</v>
      </c>
      <c r="AA287" s="38">
        <f t="shared" si="220"/>
        <v>1.6482375654721166E-6</v>
      </c>
      <c r="AB287" s="38">
        <f t="shared" si="235"/>
        <v>0</v>
      </c>
    </row>
    <row r="288" spans="1:28" ht="60.75" customHeight="1" x14ac:dyDescent="0.25">
      <c r="A288" s="96" t="s">
        <v>460</v>
      </c>
      <c r="B288" s="100" t="s">
        <v>37</v>
      </c>
      <c r="C288" s="34">
        <v>10</v>
      </c>
      <c r="D288" s="34" t="s">
        <v>38</v>
      </c>
      <c r="E288" s="95" t="s">
        <v>459</v>
      </c>
      <c r="F288" s="66">
        <f>+F289</f>
        <v>6215000000</v>
      </c>
      <c r="G288" s="66">
        <f t="shared" si="242"/>
        <v>0</v>
      </c>
      <c r="H288" s="66">
        <f t="shared" si="242"/>
        <v>0</v>
      </c>
      <c r="I288" s="66">
        <f t="shared" si="242"/>
        <v>0</v>
      </c>
      <c r="J288" s="66">
        <f t="shared" si="242"/>
        <v>0</v>
      </c>
      <c r="K288" s="66">
        <f t="shared" si="241"/>
        <v>0</v>
      </c>
      <c r="L288" s="66">
        <f>+L289</f>
        <v>6215000000</v>
      </c>
      <c r="M288" s="42">
        <f t="shared" si="222"/>
        <v>7.8751022385299858E-4</v>
      </c>
      <c r="N288" s="66">
        <f t="shared" si="243"/>
        <v>0</v>
      </c>
      <c r="O288" s="66">
        <f t="shared" si="243"/>
        <v>1035642203</v>
      </c>
      <c r="P288" s="66">
        <f t="shared" si="243"/>
        <v>5179357797</v>
      </c>
      <c r="Q288" s="66">
        <f t="shared" si="243"/>
        <v>849392120</v>
      </c>
      <c r="R288" s="66">
        <f t="shared" si="243"/>
        <v>5365607880</v>
      </c>
      <c r="S288" s="66">
        <f t="shared" si="243"/>
        <v>186250083</v>
      </c>
      <c r="T288" s="66">
        <f t="shared" si="243"/>
        <v>1400</v>
      </c>
      <c r="U288" s="66">
        <f t="shared" si="243"/>
        <v>849390720</v>
      </c>
      <c r="V288" s="66">
        <f t="shared" si="243"/>
        <v>0</v>
      </c>
      <c r="W288" s="66">
        <f t="shared" si="243"/>
        <v>1400</v>
      </c>
      <c r="X288" s="38">
        <f t="shared" si="202"/>
        <v>0.13666808045052292</v>
      </c>
      <c r="Y288" s="106">
        <f t="shared" si="227"/>
        <v>2.252614641995173E-7</v>
      </c>
      <c r="Z288" s="38">
        <f t="shared" ref="Z288:Z295" si="244">+V288/L288</f>
        <v>0</v>
      </c>
      <c r="AA288" s="38">
        <f t="shared" si="220"/>
        <v>1.6482375654721166E-6</v>
      </c>
      <c r="AB288" s="38">
        <f t="shared" si="235"/>
        <v>0</v>
      </c>
    </row>
    <row r="289" spans="1:28" ht="35.25" customHeight="1" x14ac:dyDescent="0.25">
      <c r="A289" s="96" t="s">
        <v>461</v>
      </c>
      <c r="B289" s="100" t="s">
        <v>37</v>
      </c>
      <c r="C289" s="34">
        <v>10</v>
      </c>
      <c r="D289" s="34" t="s">
        <v>38</v>
      </c>
      <c r="E289" s="95" t="s">
        <v>462</v>
      </c>
      <c r="F289" s="66">
        <f t="shared" si="242"/>
        <v>6215000000</v>
      </c>
      <c r="G289" s="66">
        <f t="shared" si="242"/>
        <v>0</v>
      </c>
      <c r="H289" s="66">
        <f t="shared" si="242"/>
        <v>0</v>
      </c>
      <c r="I289" s="66">
        <f t="shared" si="242"/>
        <v>0</v>
      </c>
      <c r="J289" s="66">
        <f t="shared" si="242"/>
        <v>0</v>
      </c>
      <c r="K289" s="66">
        <f t="shared" si="241"/>
        <v>0</v>
      </c>
      <c r="L289" s="66">
        <f>+L290</f>
        <v>6215000000</v>
      </c>
      <c r="M289" s="42">
        <f t="shared" si="222"/>
        <v>7.8751022385299858E-4</v>
      </c>
      <c r="N289" s="66">
        <f t="shared" si="243"/>
        <v>0</v>
      </c>
      <c r="O289" s="66">
        <f t="shared" si="243"/>
        <v>1035642203</v>
      </c>
      <c r="P289" s="66">
        <f t="shared" si="243"/>
        <v>5179357797</v>
      </c>
      <c r="Q289" s="66">
        <f t="shared" si="243"/>
        <v>849392120</v>
      </c>
      <c r="R289" s="66">
        <f t="shared" si="243"/>
        <v>5365607880</v>
      </c>
      <c r="S289" s="66">
        <f t="shared" si="243"/>
        <v>186250083</v>
      </c>
      <c r="T289" s="66">
        <f t="shared" si="243"/>
        <v>1400</v>
      </c>
      <c r="U289" s="66">
        <f t="shared" si="243"/>
        <v>849390720</v>
      </c>
      <c r="V289" s="66">
        <f t="shared" si="243"/>
        <v>0</v>
      </c>
      <c r="W289" s="66">
        <f t="shared" si="243"/>
        <v>1400</v>
      </c>
      <c r="X289" s="38">
        <f t="shared" si="202"/>
        <v>0.13666808045052292</v>
      </c>
      <c r="Y289" s="106">
        <f t="shared" si="227"/>
        <v>2.252614641995173E-7</v>
      </c>
      <c r="Z289" s="38">
        <f t="shared" si="244"/>
        <v>0</v>
      </c>
      <c r="AA289" s="38">
        <f t="shared" si="220"/>
        <v>1.6482375654721166E-6</v>
      </c>
      <c r="AB289" s="38">
        <f t="shared" si="235"/>
        <v>0</v>
      </c>
    </row>
    <row r="290" spans="1:28" ht="48.75" customHeight="1" x14ac:dyDescent="0.25">
      <c r="A290" s="43" t="s">
        <v>463</v>
      </c>
      <c r="B290" s="103" t="s">
        <v>37</v>
      </c>
      <c r="C290" s="44">
        <v>10</v>
      </c>
      <c r="D290" s="44" t="s">
        <v>38</v>
      </c>
      <c r="E290" s="108" t="s">
        <v>258</v>
      </c>
      <c r="F290" s="46">
        <v>6215000000</v>
      </c>
      <c r="G290" s="46">
        <v>0</v>
      </c>
      <c r="H290" s="46">
        <v>0</v>
      </c>
      <c r="I290" s="46">
        <v>0</v>
      </c>
      <c r="J290" s="46">
        <v>0</v>
      </c>
      <c r="K290" s="46">
        <f t="shared" si="241"/>
        <v>0</v>
      </c>
      <c r="L290" s="46">
        <f>+F290+K290</f>
        <v>6215000000</v>
      </c>
      <c r="M290" s="51">
        <f t="shared" si="222"/>
        <v>7.8751022385299858E-4</v>
      </c>
      <c r="N290" s="46">
        <v>0</v>
      </c>
      <c r="O290" s="46">
        <v>1035642203</v>
      </c>
      <c r="P290" s="46">
        <f>L290-O290</f>
        <v>5179357797</v>
      </c>
      <c r="Q290" s="46">
        <v>849392120</v>
      </c>
      <c r="R290" s="46">
        <f>+L290-Q290</f>
        <v>5365607880</v>
      </c>
      <c r="S290" s="46">
        <f>O290-Q290</f>
        <v>186250083</v>
      </c>
      <c r="T290" s="46">
        <v>1400</v>
      </c>
      <c r="U290" s="46">
        <f>+Q290-T290</f>
        <v>849390720</v>
      </c>
      <c r="V290" s="46">
        <v>0</v>
      </c>
      <c r="W290" s="48">
        <f>+T290-V290</f>
        <v>1400</v>
      </c>
      <c r="X290" s="49">
        <f t="shared" si="202"/>
        <v>0.13666808045052292</v>
      </c>
      <c r="Y290" s="113">
        <f t="shared" si="227"/>
        <v>2.252614641995173E-7</v>
      </c>
      <c r="Z290" s="49">
        <f t="shared" si="244"/>
        <v>0</v>
      </c>
      <c r="AA290" s="49">
        <f t="shared" si="220"/>
        <v>1.6482375654721166E-6</v>
      </c>
      <c r="AB290" s="49">
        <f t="shared" si="235"/>
        <v>0</v>
      </c>
    </row>
    <row r="291" spans="1:28" ht="72" customHeight="1" x14ac:dyDescent="0.25">
      <c r="A291" s="96" t="s">
        <v>464</v>
      </c>
      <c r="B291" s="100" t="s">
        <v>37</v>
      </c>
      <c r="C291" s="34">
        <v>10</v>
      </c>
      <c r="D291" s="34" t="s">
        <v>38</v>
      </c>
      <c r="E291" s="95" t="s">
        <v>465</v>
      </c>
      <c r="F291" s="66">
        <f t="shared" ref="F291:J293" si="245">+F292</f>
        <v>904000000</v>
      </c>
      <c r="G291" s="66">
        <f t="shared" si="245"/>
        <v>0</v>
      </c>
      <c r="H291" s="66">
        <f t="shared" si="245"/>
        <v>0</v>
      </c>
      <c r="I291" s="66">
        <f t="shared" si="245"/>
        <v>0</v>
      </c>
      <c r="J291" s="66">
        <f t="shared" si="245"/>
        <v>0</v>
      </c>
      <c r="K291" s="66">
        <f t="shared" si="241"/>
        <v>0</v>
      </c>
      <c r="L291" s="66">
        <f>+L292</f>
        <v>904000000</v>
      </c>
      <c r="M291" s="42">
        <f t="shared" si="222"/>
        <v>1.1454694165134525E-4</v>
      </c>
      <c r="N291" s="66">
        <f t="shared" ref="N291:W293" si="246">+N292</f>
        <v>0</v>
      </c>
      <c r="O291" s="66">
        <f t="shared" si="246"/>
        <v>106478089.03</v>
      </c>
      <c r="P291" s="66">
        <f t="shared" si="246"/>
        <v>797521910.97000003</v>
      </c>
      <c r="Q291" s="66">
        <f t="shared" si="246"/>
        <v>105374208.03</v>
      </c>
      <c r="R291" s="66">
        <f t="shared" si="246"/>
        <v>798625791.97000003</v>
      </c>
      <c r="S291" s="66">
        <f t="shared" si="246"/>
        <v>1103881</v>
      </c>
      <c r="T291" s="66">
        <f t="shared" si="246"/>
        <v>3224.03</v>
      </c>
      <c r="U291" s="66">
        <f t="shared" si="246"/>
        <v>105370984</v>
      </c>
      <c r="V291" s="66">
        <f t="shared" si="246"/>
        <v>0</v>
      </c>
      <c r="W291" s="66">
        <f t="shared" si="246"/>
        <v>3224.03</v>
      </c>
      <c r="X291" s="38">
        <f t="shared" si="202"/>
        <v>0.11656438941371682</v>
      </c>
      <c r="Y291" s="97">
        <f t="shared" si="227"/>
        <v>3.5664048672566373E-6</v>
      </c>
      <c r="Z291" s="38">
        <f t="shared" si="244"/>
        <v>0</v>
      </c>
      <c r="AA291" s="38">
        <f t="shared" si="220"/>
        <v>3.059600693826444E-5</v>
      </c>
      <c r="AB291" s="38">
        <f t="shared" si="235"/>
        <v>0</v>
      </c>
    </row>
    <row r="292" spans="1:28" ht="49.5" customHeight="1" x14ac:dyDescent="0.25">
      <c r="A292" s="96" t="s">
        <v>466</v>
      </c>
      <c r="B292" s="100" t="s">
        <v>37</v>
      </c>
      <c r="C292" s="34">
        <v>10</v>
      </c>
      <c r="D292" s="34" t="s">
        <v>38</v>
      </c>
      <c r="E292" s="95" t="s">
        <v>465</v>
      </c>
      <c r="F292" s="66">
        <f t="shared" si="245"/>
        <v>904000000</v>
      </c>
      <c r="G292" s="66">
        <f t="shared" si="245"/>
        <v>0</v>
      </c>
      <c r="H292" s="66">
        <f t="shared" si="245"/>
        <v>0</v>
      </c>
      <c r="I292" s="66">
        <f t="shared" si="245"/>
        <v>0</v>
      </c>
      <c r="J292" s="66">
        <f t="shared" si="245"/>
        <v>0</v>
      </c>
      <c r="K292" s="66">
        <f t="shared" si="241"/>
        <v>0</v>
      </c>
      <c r="L292" s="66">
        <f>+L293</f>
        <v>904000000</v>
      </c>
      <c r="M292" s="42">
        <f t="shared" si="222"/>
        <v>1.1454694165134525E-4</v>
      </c>
      <c r="N292" s="66">
        <f t="shared" si="246"/>
        <v>0</v>
      </c>
      <c r="O292" s="66">
        <f t="shared" si="246"/>
        <v>106478089.03</v>
      </c>
      <c r="P292" s="66">
        <f t="shared" si="246"/>
        <v>797521910.97000003</v>
      </c>
      <c r="Q292" s="66">
        <f t="shared" si="246"/>
        <v>105374208.03</v>
      </c>
      <c r="R292" s="66">
        <f t="shared" si="246"/>
        <v>798625791.97000003</v>
      </c>
      <c r="S292" s="66">
        <f t="shared" si="246"/>
        <v>1103881</v>
      </c>
      <c r="T292" s="66">
        <f t="shared" si="246"/>
        <v>3224.03</v>
      </c>
      <c r="U292" s="66">
        <f t="shared" si="246"/>
        <v>105370984</v>
      </c>
      <c r="V292" s="66">
        <f t="shared" si="246"/>
        <v>0</v>
      </c>
      <c r="W292" s="66">
        <f t="shared" si="246"/>
        <v>3224.03</v>
      </c>
      <c r="X292" s="38">
        <f t="shared" si="202"/>
        <v>0.11656438941371682</v>
      </c>
      <c r="Y292" s="97">
        <f t="shared" si="227"/>
        <v>3.5664048672566373E-6</v>
      </c>
      <c r="Z292" s="38">
        <f t="shared" si="244"/>
        <v>0</v>
      </c>
      <c r="AA292" s="38">
        <f t="shared" si="220"/>
        <v>3.059600693826444E-5</v>
      </c>
      <c r="AB292" s="38">
        <f t="shared" si="235"/>
        <v>0</v>
      </c>
    </row>
    <row r="293" spans="1:28" ht="35.25" customHeight="1" x14ac:dyDescent="0.25">
      <c r="A293" s="96" t="s">
        <v>467</v>
      </c>
      <c r="B293" s="100" t="s">
        <v>37</v>
      </c>
      <c r="C293" s="34">
        <v>10</v>
      </c>
      <c r="D293" s="34" t="s">
        <v>38</v>
      </c>
      <c r="E293" s="95" t="s">
        <v>468</v>
      </c>
      <c r="F293" s="66">
        <f t="shared" si="245"/>
        <v>904000000</v>
      </c>
      <c r="G293" s="66">
        <f t="shared" si="245"/>
        <v>0</v>
      </c>
      <c r="H293" s="66">
        <f t="shared" si="245"/>
        <v>0</v>
      </c>
      <c r="I293" s="66">
        <f t="shared" si="245"/>
        <v>0</v>
      </c>
      <c r="J293" s="66">
        <f t="shared" si="245"/>
        <v>0</v>
      </c>
      <c r="K293" s="66">
        <f t="shared" si="241"/>
        <v>0</v>
      </c>
      <c r="L293" s="66">
        <f>+L294</f>
        <v>904000000</v>
      </c>
      <c r="M293" s="42">
        <f t="shared" si="222"/>
        <v>1.1454694165134525E-4</v>
      </c>
      <c r="N293" s="66">
        <f t="shared" si="246"/>
        <v>0</v>
      </c>
      <c r="O293" s="66">
        <f t="shared" si="246"/>
        <v>106478089.03</v>
      </c>
      <c r="P293" s="66">
        <f t="shared" si="246"/>
        <v>797521910.97000003</v>
      </c>
      <c r="Q293" s="66">
        <f t="shared" si="246"/>
        <v>105374208.03</v>
      </c>
      <c r="R293" s="66">
        <f t="shared" si="246"/>
        <v>798625791.97000003</v>
      </c>
      <c r="S293" s="66">
        <f t="shared" si="246"/>
        <v>1103881</v>
      </c>
      <c r="T293" s="66">
        <f t="shared" si="246"/>
        <v>3224.03</v>
      </c>
      <c r="U293" s="66">
        <f t="shared" si="246"/>
        <v>105370984</v>
      </c>
      <c r="V293" s="66">
        <f t="shared" si="246"/>
        <v>0</v>
      </c>
      <c r="W293" s="66">
        <f t="shared" si="246"/>
        <v>3224.03</v>
      </c>
      <c r="X293" s="38">
        <f t="shared" si="202"/>
        <v>0.11656438941371682</v>
      </c>
      <c r="Y293" s="97">
        <f t="shared" si="227"/>
        <v>3.5664048672566373E-6</v>
      </c>
      <c r="Z293" s="38">
        <f t="shared" si="244"/>
        <v>0</v>
      </c>
      <c r="AA293" s="38">
        <f t="shared" si="220"/>
        <v>3.059600693826444E-5</v>
      </c>
      <c r="AB293" s="38">
        <f t="shared" si="235"/>
        <v>0</v>
      </c>
    </row>
    <row r="294" spans="1:28" ht="42.75" customHeight="1" x14ac:dyDescent="0.25">
      <c r="A294" s="43" t="s">
        <v>469</v>
      </c>
      <c r="B294" s="103" t="s">
        <v>37</v>
      </c>
      <c r="C294" s="44">
        <v>10</v>
      </c>
      <c r="D294" s="44" t="s">
        <v>38</v>
      </c>
      <c r="E294" s="108" t="s">
        <v>258</v>
      </c>
      <c r="F294" s="56">
        <v>904000000</v>
      </c>
      <c r="G294" s="46">
        <v>0</v>
      </c>
      <c r="H294" s="46">
        <v>0</v>
      </c>
      <c r="I294" s="46">
        <v>0</v>
      </c>
      <c r="J294" s="46">
        <v>0</v>
      </c>
      <c r="K294" s="46">
        <f t="shared" si="241"/>
        <v>0</v>
      </c>
      <c r="L294" s="46">
        <f>+F294+K294</f>
        <v>904000000</v>
      </c>
      <c r="M294" s="51">
        <f t="shared" si="222"/>
        <v>1.1454694165134525E-4</v>
      </c>
      <c r="N294" s="46">
        <v>0</v>
      </c>
      <c r="O294" s="46">
        <v>106478089.03</v>
      </c>
      <c r="P294" s="46">
        <f>L294-O294</f>
        <v>797521910.97000003</v>
      </c>
      <c r="Q294" s="46">
        <v>105374208.03</v>
      </c>
      <c r="R294" s="46">
        <f>+L294-Q294</f>
        <v>798625791.97000003</v>
      </c>
      <c r="S294" s="46">
        <f>O294-Q294</f>
        <v>1103881</v>
      </c>
      <c r="T294" s="46">
        <v>3224.03</v>
      </c>
      <c r="U294" s="46">
        <f>+Q294-T294</f>
        <v>105370984</v>
      </c>
      <c r="V294" s="46">
        <v>0</v>
      </c>
      <c r="W294" s="48">
        <f>+T294-V294</f>
        <v>3224.03</v>
      </c>
      <c r="X294" s="49">
        <f t="shared" ref="X294:X295" si="247">+Q294/L294</f>
        <v>0.11656438941371682</v>
      </c>
      <c r="Y294" s="72">
        <f t="shared" si="227"/>
        <v>3.5664048672566373E-6</v>
      </c>
      <c r="Z294" s="49">
        <f t="shared" si="244"/>
        <v>0</v>
      </c>
      <c r="AA294" s="49">
        <f t="shared" si="220"/>
        <v>3.059600693826444E-5</v>
      </c>
      <c r="AB294" s="49">
        <f t="shared" si="235"/>
        <v>0</v>
      </c>
    </row>
    <row r="295" spans="1:28" s="118" customFormat="1" ht="33" customHeight="1" thickBot="1" x14ac:dyDescent="0.3">
      <c r="A295" s="281" t="s">
        <v>470</v>
      </c>
      <c r="B295" s="282"/>
      <c r="C295" s="282"/>
      <c r="D295" s="282"/>
      <c r="E295" s="282"/>
      <c r="F295" s="114">
        <f>+F7+F8+F105+F106+F114+F115+F116</f>
        <v>7891961033334</v>
      </c>
      <c r="G295" s="114">
        <f>+G7+G8+G105+G106+G114+G115+G116</f>
        <v>0</v>
      </c>
      <c r="H295" s="114">
        <f>+H7+H8+H105+H106+H114+H115+H116</f>
        <v>0</v>
      </c>
      <c r="I295" s="114">
        <f>+I7+I8+I105+I106+I114+I115+I116</f>
        <v>3000000</v>
      </c>
      <c r="J295" s="114">
        <f>+J7+J8+J105+J106+J114+J115+J116</f>
        <v>3000000</v>
      </c>
      <c r="K295" s="114">
        <f t="shared" si="241"/>
        <v>0</v>
      </c>
      <c r="L295" s="114">
        <f>+L7+L8+L105+L106+L114+L115+L116</f>
        <v>7891961033334</v>
      </c>
      <c r="M295" s="115">
        <f t="shared" si="222"/>
        <v>1</v>
      </c>
      <c r="N295" s="114">
        <f t="shared" ref="N295:W295" si="248">+N7+N8+N105+N106+N114+N115+N116</f>
        <v>10913069000</v>
      </c>
      <c r="O295" s="114">
        <f t="shared" si="248"/>
        <v>3893835712170.4297</v>
      </c>
      <c r="P295" s="114">
        <f t="shared" si="248"/>
        <v>3998125321163.5703</v>
      </c>
      <c r="Q295" s="114">
        <f t="shared" si="248"/>
        <v>3834503384006.9795</v>
      </c>
      <c r="R295" s="114">
        <f t="shared" si="248"/>
        <v>4057457649327.0205</v>
      </c>
      <c r="S295" s="114">
        <f t="shared" si="248"/>
        <v>59332328163.450005</v>
      </c>
      <c r="T295" s="114">
        <f t="shared" si="248"/>
        <v>5523483557.6099997</v>
      </c>
      <c r="U295" s="114">
        <f t="shared" si="248"/>
        <v>3828979900449.3701</v>
      </c>
      <c r="V295" s="114">
        <f t="shared" si="248"/>
        <v>3543778176.8699999</v>
      </c>
      <c r="W295" s="114">
        <f t="shared" si="248"/>
        <v>1979705380.74</v>
      </c>
      <c r="X295" s="116">
        <f t="shared" si="247"/>
        <v>0.485874596670059</v>
      </c>
      <c r="Y295" s="116">
        <f t="shared" si="227"/>
        <v>6.9988733272756355E-4</v>
      </c>
      <c r="Z295" s="116">
        <f t="shared" si="244"/>
        <v>4.490364513841134E-4</v>
      </c>
      <c r="AA295" s="116">
        <f t="shared" si="220"/>
        <v>1.440469078902747E-3</v>
      </c>
      <c r="AB295" s="117">
        <f t="shared" si="235"/>
        <v>0.64158390984753577</v>
      </c>
    </row>
    <row r="296" spans="1:28" s="120" customFormat="1" ht="15" customHeight="1" thickBot="1" x14ac:dyDescent="0.3">
      <c r="A296" s="119" t="s">
        <v>471</v>
      </c>
      <c r="E296" s="121"/>
      <c r="F296" s="122"/>
      <c r="G296" s="122"/>
      <c r="H296" s="122"/>
      <c r="I296" s="122"/>
      <c r="J296" s="122"/>
      <c r="K296" s="122"/>
      <c r="L296" s="122"/>
      <c r="M296" s="123"/>
      <c r="N296" s="122"/>
      <c r="O296" s="122"/>
      <c r="P296" s="122"/>
      <c r="Q296" s="122"/>
      <c r="R296" s="122"/>
      <c r="S296" s="122"/>
      <c r="T296" s="122"/>
      <c r="U296" s="122"/>
      <c r="V296" s="122"/>
      <c r="W296" s="122"/>
      <c r="X296" s="124"/>
      <c r="Y296" s="124"/>
      <c r="Z296" s="124"/>
      <c r="AA296" s="124"/>
      <c r="AB296" s="124"/>
    </row>
    <row r="297" spans="1:28" s="118" customFormat="1" ht="139.5" customHeight="1" thickBot="1" x14ac:dyDescent="0.3">
      <c r="A297" s="283" t="s">
        <v>472</v>
      </c>
      <c r="B297" s="284"/>
      <c r="C297" s="284"/>
      <c r="D297" s="284"/>
      <c r="E297" s="284"/>
      <c r="F297" s="284"/>
      <c r="G297" s="284"/>
      <c r="H297" s="284"/>
      <c r="I297" s="284"/>
      <c r="J297" s="284"/>
      <c r="K297" s="284"/>
      <c r="L297" s="284"/>
      <c r="M297" s="284"/>
      <c r="N297" s="285"/>
      <c r="O297" s="125"/>
      <c r="P297" s="125"/>
      <c r="Q297" s="125"/>
      <c r="R297" s="125"/>
      <c r="S297" s="125"/>
      <c r="T297" s="125"/>
      <c r="U297" s="125"/>
      <c r="V297" s="125"/>
      <c r="W297" s="125"/>
      <c r="X297" s="126"/>
      <c r="Y297" s="126"/>
      <c r="Z297" s="126"/>
      <c r="AA297" s="126"/>
      <c r="AB297" s="126"/>
    </row>
    <row r="298" spans="1:28" s="120" customFormat="1" ht="15.75" customHeight="1" x14ac:dyDescent="0.25">
      <c r="A298" s="127" t="s">
        <v>473</v>
      </c>
      <c r="E298" s="121"/>
      <c r="F298" s="121"/>
      <c r="G298" s="121"/>
      <c r="H298" s="121"/>
      <c r="I298" s="121"/>
      <c r="J298" s="121"/>
      <c r="K298" s="121"/>
      <c r="L298" s="121"/>
      <c r="M298" s="128"/>
      <c r="N298" s="129"/>
      <c r="O298" s="128"/>
      <c r="P298" s="128"/>
      <c r="Q298" s="128"/>
      <c r="R298" s="128"/>
      <c r="S298" s="128"/>
      <c r="T298" s="128"/>
      <c r="U298" s="128"/>
      <c r="V298" s="128"/>
      <c r="W298" s="128"/>
      <c r="X298" s="130"/>
      <c r="Y298" s="130"/>
      <c r="Z298" s="130"/>
      <c r="AA298" s="130"/>
      <c r="AB298" s="130"/>
    </row>
    <row r="299" spans="1:28" x14ac:dyDescent="0.25">
      <c r="A299" s="127" t="s">
        <v>474</v>
      </c>
      <c r="M299" s="9"/>
      <c r="N299" s="10"/>
      <c r="O299" s="9"/>
      <c r="P299" s="9"/>
      <c r="Q299" s="9"/>
      <c r="R299" s="9"/>
      <c r="S299" s="9"/>
      <c r="T299" s="9"/>
      <c r="U299" s="9"/>
      <c r="V299" s="9"/>
      <c r="W299" s="9"/>
    </row>
    <row r="301" spans="1:28" x14ac:dyDescent="0.25">
      <c r="F301" s="7"/>
    </row>
    <row r="302" spans="1:28" x14ac:dyDescent="0.25">
      <c r="F302" s="7"/>
    </row>
  </sheetData>
  <autoFilter ref="A1:AB299" xr:uid="{14B83B4D-CFC8-4796-8D1B-B82D95680E22}">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autoFilter>
  <mergeCells count="25">
    <mergeCell ref="A1:AB1"/>
    <mergeCell ref="A2:AB2"/>
    <mergeCell ref="A3:AB3"/>
    <mergeCell ref="A5:A6"/>
    <mergeCell ref="B5:B6"/>
    <mergeCell ref="C5:C6"/>
    <mergeCell ref="D5:D6"/>
    <mergeCell ref="E5:E6"/>
    <mergeCell ref="F5:F6"/>
    <mergeCell ref="G5:K5"/>
    <mergeCell ref="X5:AB5"/>
    <mergeCell ref="U5:U6"/>
    <mergeCell ref="V5:V6"/>
    <mergeCell ref="W5:W6"/>
    <mergeCell ref="A295:E295"/>
    <mergeCell ref="A297:N297"/>
    <mergeCell ref="R5:R6"/>
    <mergeCell ref="S5:S6"/>
    <mergeCell ref="T5:T6"/>
    <mergeCell ref="L5:L6"/>
    <mergeCell ref="M5:M6"/>
    <mergeCell ref="N5:N6"/>
    <mergeCell ref="O5:O6"/>
    <mergeCell ref="P5:P6"/>
    <mergeCell ref="Q5:Q6"/>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A17E3-8B31-48FD-BBFF-7A324003AB06}">
  <sheetPr>
    <tabColor theme="0"/>
  </sheetPr>
  <dimension ref="A1:P133"/>
  <sheetViews>
    <sheetView topLeftCell="H123" zoomScale="86" zoomScaleNormal="86" workbookViewId="0">
      <selection activeCell="K125" sqref="K125"/>
    </sheetView>
  </sheetViews>
  <sheetFormatPr baseColWidth="10" defaultRowHeight="15.75" x14ac:dyDescent="0.25"/>
  <cols>
    <col min="1" max="1" width="45.42578125" style="3" customWidth="1"/>
    <col min="2" max="2" width="16.140625" style="5" customWidth="1"/>
    <col min="3" max="3" width="11" style="3" customWidth="1"/>
    <col min="4" max="4" width="9.5703125" style="3" customWidth="1"/>
    <col min="5" max="5" width="49.28515625" style="8" customWidth="1"/>
    <col min="6" max="6" width="23.85546875" style="16" customWidth="1"/>
    <col min="7" max="7" width="25.7109375" style="16" customWidth="1"/>
    <col min="8" max="8" width="24.140625" style="16" customWidth="1"/>
    <col min="9" max="9" width="21.42578125" style="130" customWidth="1"/>
    <col min="10" max="10" width="24" style="130" customWidth="1"/>
    <col min="11" max="11" width="25.140625" style="130" customWidth="1"/>
    <col min="12" max="12" width="22.7109375" style="130" customWidth="1"/>
    <col min="13" max="13" width="18.7109375" style="130" customWidth="1"/>
    <col min="14" max="14" width="15.28515625" style="3" customWidth="1"/>
    <col min="15" max="15" width="16.140625" style="3" customWidth="1"/>
    <col min="16" max="16" width="18.7109375" style="3" bestFit="1" customWidth="1"/>
    <col min="17" max="62" width="11.42578125" style="3"/>
    <col min="63" max="63" width="15.42578125" style="3" customWidth="1"/>
    <col min="64" max="64" width="9.5703125" style="3" customWidth="1"/>
    <col min="65" max="65" width="14.42578125" style="3" customWidth="1"/>
    <col min="66" max="66" width="49.85546875" style="3" customWidth="1"/>
    <col min="67" max="67" width="22.5703125" style="3" customWidth="1"/>
    <col min="68" max="68" width="23" style="3" customWidth="1"/>
    <col min="69" max="69" width="22.85546875" style="3" customWidth="1"/>
    <col min="70" max="70" width="23.42578125" style="3" customWidth="1"/>
    <col min="71" max="71" width="22.42578125" style="3" customWidth="1"/>
    <col min="72" max="72" width="13.85546875" style="3" customWidth="1"/>
    <col min="73" max="73" width="20.7109375" style="3" customWidth="1"/>
    <col min="74" max="74" width="18.140625" style="3" customWidth="1"/>
    <col min="75" max="75" width="14.85546875" style="3" bestFit="1" customWidth="1"/>
    <col min="76" max="76" width="11.42578125" style="3"/>
    <col min="77" max="77" width="17.42578125" style="3" customWidth="1"/>
    <col min="78" max="80" width="18.140625" style="3" customWidth="1"/>
    <col min="81" max="84" width="11.42578125" style="3"/>
    <col min="85" max="85" width="34" style="3" customWidth="1"/>
    <col min="86" max="86" width="9.5703125" style="3" customWidth="1"/>
    <col min="87" max="87" width="16.7109375" style="3" customWidth="1"/>
    <col min="88" max="88" width="55.140625" style="3" customWidth="1"/>
    <col min="89" max="89" width="22.5703125" style="3" customWidth="1"/>
    <col min="90" max="90" width="23" style="3" customWidth="1"/>
    <col min="91" max="91" width="22.85546875" style="3" customWidth="1"/>
    <col min="92" max="92" width="23.42578125" style="3" customWidth="1"/>
    <col min="93" max="93" width="28.7109375" style="3" customWidth="1"/>
    <col min="94" max="94" width="12.7109375" style="3" customWidth="1"/>
    <col min="95" max="95" width="11.42578125" style="3"/>
    <col min="96" max="96" width="25.28515625" style="3" customWidth="1"/>
    <col min="97" max="97" width="15.85546875" style="3" bestFit="1" customWidth="1"/>
    <col min="98" max="99" width="18" style="3" bestFit="1" customWidth="1"/>
    <col min="100" max="318" width="11.42578125" style="3"/>
    <col min="319" max="319" width="15.42578125" style="3" customWidth="1"/>
    <col min="320" max="320" width="9.5703125" style="3" customWidth="1"/>
    <col min="321" max="321" width="14.42578125" style="3" customWidth="1"/>
    <col min="322" max="322" width="49.85546875" style="3" customWidth="1"/>
    <col min="323" max="323" width="22.5703125" style="3" customWidth="1"/>
    <col min="324" max="324" width="23" style="3" customWidth="1"/>
    <col min="325" max="325" width="22.85546875" style="3" customWidth="1"/>
    <col min="326" max="326" width="23.42578125" style="3" customWidth="1"/>
    <col min="327" max="327" width="22.42578125" style="3" customWidth="1"/>
    <col min="328" max="328" width="13.85546875" style="3" customWidth="1"/>
    <col min="329" max="329" width="20.7109375" style="3" customWidth="1"/>
    <col min="330" max="330" width="18.140625" style="3" customWidth="1"/>
    <col min="331" max="331" width="14.85546875" style="3" bestFit="1" customWidth="1"/>
    <col min="332" max="332" width="11.42578125" style="3"/>
    <col min="333" max="333" width="17.42578125" style="3" customWidth="1"/>
    <col min="334" max="336" width="18.140625" style="3" customWidth="1"/>
    <col min="337" max="340" width="11.42578125" style="3"/>
    <col min="341" max="341" width="34" style="3" customWidth="1"/>
    <col min="342" max="342" width="9.5703125" style="3" customWidth="1"/>
    <col min="343" max="343" width="16.7109375" style="3" customWidth="1"/>
    <col min="344" max="344" width="55.140625" style="3" customWidth="1"/>
    <col min="345" max="345" width="22.5703125" style="3" customWidth="1"/>
    <col min="346" max="346" width="23" style="3" customWidth="1"/>
    <col min="347" max="347" width="22.85546875" style="3" customWidth="1"/>
    <col min="348" max="348" width="23.42578125" style="3" customWidth="1"/>
    <col min="349" max="349" width="28.7109375" style="3" customWidth="1"/>
    <col min="350" max="350" width="12.7109375" style="3" customWidth="1"/>
    <col min="351" max="351" width="11.42578125" style="3"/>
    <col min="352" max="352" width="25.28515625" style="3" customWidth="1"/>
    <col min="353" max="353" width="15.85546875" style="3" bestFit="1" customWidth="1"/>
    <col min="354" max="355" width="18" style="3" bestFit="1" customWidth="1"/>
    <col min="356" max="574" width="11.42578125" style="3"/>
    <col min="575" max="575" width="15.42578125" style="3" customWidth="1"/>
    <col min="576" max="576" width="9.5703125" style="3" customWidth="1"/>
    <col min="577" max="577" width="14.42578125" style="3" customWidth="1"/>
    <col min="578" max="578" width="49.85546875" style="3" customWidth="1"/>
    <col min="579" max="579" width="22.5703125" style="3" customWidth="1"/>
    <col min="580" max="580" width="23" style="3" customWidth="1"/>
    <col min="581" max="581" width="22.85546875" style="3" customWidth="1"/>
    <col min="582" max="582" width="23.42578125" style="3" customWidth="1"/>
    <col min="583" max="583" width="22.42578125" style="3" customWidth="1"/>
    <col min="584" max="584" width="13.85546875" style="3" customWidth="1"/>
    <col min="585" max="585" width="20.7109375" style="3" customWidth="1"/>
    <col min="586" max="586" width="18.140625" style="3" customWidth="1"/>
    <col min="587" max="587" width="14.85546875" style="3" bestFit="1" customWidth="1"/>
    <col min="588" max="588" width="11.42578125" style="3"/>
    <col min="589" max="589" width="17.42578125" style="3" customWidth="1"/>
    <col min="590" max="592" width="18.140625" style="3" customWidth="1"/>
    <col min="593" max="596" width="11.42578125" style="3"/>
    <col min="597" max="597" width="34" style="3" customWidth="1"/>
    <col min="598" max="598" width="9.5703125" style="3" customWidth="1"/>
    <col min="599" max="599" width="16.7109375" style="3" customWidth="1"/>
    <col min="600" max="600" width="55.140625" style="3" customWidth="1"/>
    <col min="601" max="601" width="22.5703125" style="3" customWidth="1"/>
    <col min="602" max="602" width="23" style="3" customWidth="1"/>
    <col min="603" max="603" width="22.85546875" style="3" customWidth="1"/>
    <col min="604" max="604" width="23.42578125" style="3" customWidth="1"/>
    <col min="605" max="605" width="28.7109375" style="3" customWidth="1"/>
    <col min="606" max="606" width="12.7109375" style="3" customWidth="1"/>
    <col min="607" max="607" width="11.42578125" style="3"/>
    <col min="608" max="608" width="25.28515625" style="3" customWidth="1"/>
    <col min="609" max="609" width="15.85546875" style="3" bestFit="1" customWidth="1"/>
    <col min="610" max="611" width="18" style="3" bestFit="1" customWidth="1"/>
    <col min="612" max="830" width="11.42578125" style="3"/>
    <col min="831" max="831" width="15.42578125" style="3" customWidth="1"/>
    <col min="832" max="832" width="9.5703125" style="3" customWidth="1"/>
    <col min="833" max="833" width="14.42578125" style="3" customWidth="1"/>
    <col min="834" max="834" width="49.85546875" style="3" customWidth="1"/>
    <col min="835" max="835" width="22.5703125" style="3" customWidth="1"/>
    <col min="836" max="836" width="23" style="3" customWidth="1"/>
    <col min="837" max="837" width="22.85546875" style="3" customWidth="1"/>
    <col min="838" max="838" width="23.42578125" style="3" customWidth="1"/>
    <col min="839" max="839" width="22.42578125" style="3" customWidth="1"/>
    <col min="840" max="840" width="13.85546875" style="3" customWidth="1"/>
    <col min="841" max="841" width="20.7109375" style="3" customWidth="1"/>
    <col min="842" max="842" width="18.140625" style="3" customWidth="1"/>
    <col min="843" max="843" width="14.85546875" style="3" bestFit="1" customWidth="1"/>
    <col min="844" max="844" width="11.42578125" style="3"/>
    <col min="845" max="845" width="17.42578125" style="3" customWidth="1"/>
    <col min="846" max="848" width="18.140625" style="3" customWidth="1"/>
    <col min="849" max="852" width="11.42578125" style="3"/>
    <col min="853" max="853" width="34" style="3" customWidth="1"/>
    <col min="854" max="854" width="9.5703125" style="3" customWidth="1"/>
    <col min="855" max="855" width="16.7109375" style="3" customWidth="1"/>
    <col min="856" max="856" width="55.140625" style="3" customWidth="1"/>
    <col min="857" max="857" width="22.5703125" style="3" customWidth="1"/>
    <col min="858" max="858" width="23" style="3" customWidth="1"/>
    <col min="859" max="859" width="22.85546875" style="3" customWidth="1"/>
    <col min="860" max="860" width="23.42578125" style="3" customWidth="1"/>
    <col min="861" max="861" width="28.7109375" style="3" customWidth="1"/>
    <col min="862" max="862" width="12.7109375" style="3" customWidth="1"/>
    <col min="863" max="863" width="11.42578125" style="3"/>
    <col min="864" max="864" width="25.28515625" style="3" customWidth="1"/>
    <col min="865" max="865" width="15.85546875" style="3" bestFit="1" customWidth="1"/>
    <col min="866" max="867" width="18" style="3" bestFit="1" customWidth="1"/>
    <col min="868" max="1086" width="11.42578125" style="3"/>
    <col min="1087" max="1087" width="15.42578125" style="3" customWidth="1"/>
    <col min="1088" max="1088" width="9.5703125" style="3" customWidth="1"/>
    <col min="1089" max="1089" width="14.42578125" style="3" customWidth="1"/>
    <col min="1090" max="1090" width="49.85546875" style="3" customWidth="1"/>
    <col min="1091" max="1091" width="22.5703125" style="3" customWidth="1"/>
    <col min="1092" max="1092" width="23" style="3" customWidth="1"/>
    <col min="1093" max="1093" width="22.85546875" style="3" customWidth="1"/>
    <col min="1094" max="1094" width="23.42578125" style="3" customWidth="1"/>
    <col min="1095" max="1095" width="22.42578125" style="3" customWidth="1"/>
    <col min="1096" max="1096" width="13.85546875" style="3" customWidth="1"/>
    <col min="1097" max="1097" width="20.7109375" style="3" customWidth="1"/>
    <col min="1098" max="1098" width="18.140625" style="3" customWidth="1"/>
    <col min="1099" max="1099" width="14.85546875" style="3" bestFit="1" customWidth="1"/>
    <col min="1100" max="1100" width="11.42578125" style="3"/>
    <col min="1101" max="1101" width="17.42578125" style="3" customWidth="1"/>
    <col min="1102" max="1104" width="18.140625" style="3" customWidth="1"/>
    <col min="1105" max="1108" width="11.42578125" style="3"/>
    <col min="1109" max="1109" width="34" style="3" customWidth="1"/>
    <col min="1110" max="1110" width="9.5703125" style="3" customWidth="1"/>
    <col min="1111" max="1111" width="16.7109375" style="3" customWidth="1"/>
    <col min="1112" max="1112" width="55.140625" style="3" customWidth="1"/>
    <col min="1113" max="1113" width="22.5703125" style="3" customWidth="1"/>
    <col min="1114" max="1114" width="23" style="3" customWidth="1"/>
    <col min="1115" max="1115" width="22.85546875" style="3" customWidth="1"/>
    <col min="1116" max="1116" width="23.42578125" style="3" customWidth="1"/>
    <col min="1117" max="1117" width="28.7109375" style="3" customWidth="1"/>
    <col min="1118" max="1118" width="12.7109375" style="3" customWidth="1"/>
    <col min="1119" max="1119" width="11.42578125" style="3"/>
    <col min="1120" max="1120" width="25.28515625" style="3" customWidth="1"/>
    <col min="1121" max="1121" width="15.85546875" style="3" bestFit="1" customWidth="1"/>
    <col min="1122" max="1123" width="18" style="3" bestFit="1" customWidth="1"/>
    <col min="1124" max="1342" width="11.42578125" style="3"/>
    <col min="1343" max="1343" width="15.42578125" style="3" customWidth="1"/>
    <col min="1344" max="1344" width="9.5703125" style="3" customWidth="1"/>
    <col min="1345" max="1345" width="14.42578125" style="3" customWidth="1"/>
    <col min="1346" max="1346" width="49.85546875" style="3" customWidth="1"/>
    <col min="1347" max="1347" width="22.5703125" style="3" customWidth="1"/>
    <col min="1348" max="1348" width="23" style="3" customWidth="1"/>
    <col min="1349" max="1349" width="22.85546875" style="3" customWidth="1"/>
    <col min="1350" max="1350" width="23.42578125" style="3" customWidth="1"/>
    <col min="1351" max="1351" width="22.42578125" style="3" customWidth="1"/>
    <col min="1352" max="1352" width="13.85546875" style="3" customWidth="1"/>
    <col min="1353" max="1353" width="20.7109375" style="3" customWidth="1"/>
    <col min="1354" max="1354" width="18.140625" style="3" customWidth="1"/>
    <col min="1355" max="1355" width="14.85546875" style="3" bestFit="1" customWidth="1"/>
    <col min="1356" max="1356" width="11.42578125" style="3"/>
    <col min="1357" max="1357" width="17.42578125" style="3" customWidth="1"/>
    <col min="1358" max="1360" width="18.140625" style="3" customWidth="1"/>
    <col min="1361" max="1364" width="11.42578125" style="3"/>
    <col min="1365" max="1365" width="34" style="3" customWidth="1"/>
    <col min="1366" max="1366" width="9.5703125" style="3" customWidth="1"/>
    <col min="1367" max="1367" width="16.7109375" style="3" customWidth="1"/>
    <col min="1368" max="1368" width="55.140625" style="3" customWidth="1"/>
    <col min="1369" max="1369" width="22.5703125" style="3" customWidth="1"/>
    <col min="1370" max="1370" width="23" style="3" customWidth="1"/>
    <col min="1371" max="1371" width="22.85546875" style="3" customWidth="1"/>
    <col min="1372" max="1372" width="23.42578125" style="3" customWidth="1"/>
    <col min="1373" max="1373" width="28.7109375" style="3" customWidth="1"/>
    <col min="1374" max="1374" width="12.7109375" style="3" customWidth="1"/>
    <col min="1375" max="1375" width="11.42578125" style="3"/>
    <col min="1376" max="1376" width="25.28515625" style="3" customWidth="1"/>
    <col min="1377" max="1377" width="15.85546875" style="3" bestFit="1" customWidth="1"/>
    <col min="1378" max="1379" width="18" style="3" bestFit="1" customWidth="1"/>
    <col min="1380" max="1598" width="11.42578125" style="3"/>
    <col min="1599" max="1599" width="15.42578125" style="3" customWidth="1"/>
    <col min="1600" max="1600" width="9.5703125" style="3" customWidth="1"/>
    <col min="1601" max="1601" width="14.42578125" style="3" customWidth="1"/>
    <col min="1602" max="1602" width="49.85546875" style="3" customWidth="1"/>
    <col min="1603" max="1603" width="22.5703125" style="3" customWidth="1"/>
    <col min="1604" max="1604" width="23" style="3" customWidth="1"/>
    <col min="1605" max="1605" width="22.85546875" style="3" customWidth="1"/>
    <col min="1606" max="1606" width="23.42578125" style="3" customWidth="1"/>
    <col min="1607" max="1607" width="22.42578125" style="3" customWidth="1"/>
    <col min="1608" max="1608" width="13.85546875" style="3" customWidth="1"/>
    <col min="1609" max="1609" width="20.7109375" style="3" customWidth="1"/>
    <col min="1610" max="1610" width="18.140625" style="3" customWidth="1"/>
    <col min="1611" max="1611" width="14.85546875" style="3" bestFit="1" customWidth="1"/>
    <col min="1612" max="1612" width="11.42578125" style="3"/>
    <col min="1613" max="1613" width="17.42578125" style="3" customWidth="1"/>
    <col min="1614" max="1616" width="18.140625" style="3" customWidth="1"/>
    <col min="1617" max="1620" width="11.42578125" style="3"/>
    <col min="1621" max="1621" width="34" style="3" customWidth="1"/>
    <col min="1622" max="1622" width="9.5703125" style="3" customWidth="1"/>
    <col min="1623" max="1623" width="16.7109375" style="3" customWidth="1"/>
    <col min="1624" max="1624" width="55.140625" style="3" customWidth="1"/>
    <col min="1625" max="1625" width="22.5703125" style="3" customWidth="1"/>
    <col min="1626" max="1626" width="23" style="3" customWidth="1"/>
    <col min="1627" max="1627" width="22.85546875" style="3" customWidth="1"/>
    <col min="1628" max="1628" width="23.42578125" style="3" customWidth="1"/>
    <col min="1629" max="1629" width="28.7109375" style="3" customWidth="1"/>
    <col min="1630" max="1630" width="12.7109375" style="3" customWidth="1"/>
    <col min="1631" max="1631" width="11.42578125" style="3"/>
    <col min="1632" max="1632" width="25.28515625" style="3" customWidth="1"/>
    <col min="1633" max="1633" width="15.85546875" style="3" bestFit="1" customWidth="1"/>
    <col min="1634" max="1635" width="18" style="3" bestFit="1" customWidth="1"/>
    <col min="1636" max="1854" width="11.42578125" style="3"/>
    <col min="1855" max="1855" width="15.42578125" style="3" customWidth="1"/>
    <col min="1856" max="1856" width="9.5703125" style="3" customWidth="1"/>
    <col min="1857" max="1857" width="14.42578125" style="3" customWidth="1"/>
    <col min="1858" max="1858" width="49.85546875" style="3" customWidth="1"/>
    <col min="1859" max="1859" width="22.5703125" style="3" customWidth="1"/>
    <col min="1860" max="1860" width="23" style="3" customWidth="1"/>
    <col min="1861" max="1861" width="22.85546875" style="3" customWidth="1"/>
    <col min="1862" max="1862" width="23.42578125" style="3" customWidth="1"/>
    <col min="1863" max="1863" width="22.42578125" style="3" customWidth="1"/>
    <col min="1864" max="1864" width="13.85546875" style="3" customWidth="1"/>
    <col min="1865" max="1865" width="20.7109375" style="3" customWidth="1"/>
    <col min="1866" max="1866" width="18.140625" style="3" customWidth="1"/>
    <col min="1867" max="1867" width="14.85546875" style="3" bestFit="1" customWidth="1"/>
    <col min="1868" max="1868" width="11.42578125" style="3"/>
    <col min="1869" max="1869" width="17.42578125" style="3" customWidth="1"/>
    <col min="1870" max="1872" width="18.140625" style="3" customWidth="1"/>
    <col min="1873" max="1876" width="11.42578125" style="3"/>
    <col min="1877" max="1877" width="34" style="3" customWidth="1"/>
    <col min="1878" max="1878" width="9.5703125" style="3" customWidth="1"/>
    <col min="1879" max="1879" width="16.7109375" style="3" customWidth="1"/>
    <col min="1880" max="1880" width="55.140625" style="3" customWidth="1"/>
    <col min="1881" max="1881" width="22.5703125" style="3" customWidth="1"/>
    <col min="1882" max="1882" width="23" style="3" customWidth="1"/>
    <col min="1883" max="1883" width="22.85546875" style="3" customWidth="1"/>
    <col min="1884" max="1884" width="23.42578125" style="3" customWidth="1"/>
    <col min="1885" max="1885" width="28.7109375" style="3" customWidth="1"/>
    <col min="1886" max="1886" width="12.7109375" style="3" customWidth="1"/>
    <col min="1887" max="1887" width="11.42578125" style="3"/>
    <col min="1888" max="1888" width="25.28515625" style="3" customWidth="1"/>
    <col min="1889" max="1889" width="15.85546875" style="3" bestFit="1" customWidth="1"/>
    <col min="1890" max="1891" width="18" style="3" bestFit="1" customWidth="1"/>
    <col min="1892" max="2110" width="11.42578125" style="3"/>
    <col min="2111" max="2111" width="15.42578125" style="3" customWidth="1"/>
    <col min="2112" max="2112" width="9.5703125" style="3" customWidth="1"/>
    <col min="2113" max="2113" width="14.42578125" style="3" customWidth="1"/>
    <col min="2114" max="2114" width="49.85546875" style="3" customWidth="1"/>
    <col min="2115" max="2115" width="22.5703125" style="3" customWidth="1"/>
    <col min="2116" max="2116" width="23" style="3" customWidth="1"/>
    <col min="2117" max="2117" width="22.85546875" style="3" customWidth="1"/>
    <col min="2118" max="2118" width="23.42578125" style="3" customWidth="1"/>
    <col min="2119" max="2119" width="22.42578125" style="3" customWidth="1"/>
    <col min="2120" max="2120" width="13.85546875" style="3" customWidth="1"/>
    <col min="2121" max="2121" width="20.7109375" style="3" customWidth="1"/>
    <col min="2122" max="2122" width="18.140625" style="3" customWidth="1"/>
    <col min="2123" max="2123" width="14.85546875" style="3" bestFit="1" customWidth="1"/>
    <col min="2124" max="2124" width="11.42578125" style="3"/>
    <col min="2125" max="2125" width="17.42578125" style="3" customWidth="1"/>
    <col min="2126" max="2128" width="18.140625" style="3" customWidth="1"/>
    <col min="2129" max="2132" width="11.42578125" style="3"/>
    <col min="2133" max="2133" width="34" style="3" customWidth="1"/>
    <col min="2134" max="2134" width="9.5703125" style="3" customWidth="1"/>
    <col min="2135" max="2135" width="16.7109375" style="3" customWidth="1"/>
    <col min="2136" max="2136" width="55.140625" style="3" customWidth="1"/>
    <col min="2137" max="2137" width="22.5703125" style="3" customWidth="1"/>
    <col min="2138" max="2138" width="23" style="3" customWidth="1"/>
    <col min="2139" max="2139" width="22.85546875" style="3" customWidth="1"/>
    <col min="2140" max="2140" width="23.42578125" style="3" customWidth="1"/>
    <col min="2141" max="2141" width="28.7109375" style="3" customWidth="1"/>
    <col min="2142" max="2142" width="12.7109375" style="3" customWidth="1"/>
    <col min="2143" max="2143" width="11.42578125" style="3"/>
    <col min="2144" max="2144" width="25.28515625" style="3" customWidth="1"/>
    <col min="2145" max="2145" width="15.85546875" style="3" bestFit="1" customWidth="1"/>
    <col min="2146" max="2147" width="18" style="3" bestFit="1" customWidth="1"/>
    <col min="2148" max="2366" width="11.42578125" style="3"/>
    <col min="2367" max="2367" width="15.42578125" style="3" customWidth="1"/>
    <col min="2368" max="2368" width="9.5703125" style="3" customWidth="1"/>
    <col min="2369" max="2369" width="14.42578125" style="3" customWidth="1"/>
    <col min="2370" max="2370" width="49.85546875" style="3" customWidth="1"/>
    <col min="2371" max="2371" width="22.5703125" style="3" customWidth="1"/>
    <col min="2372" max="2372" width="23" style="3" customWidth="1"/>
    <col min="2373" max="2373" width="22.85546875" style="3" customWidth="1"/>
    <col min="2374" max="2374" width="23.42578125" style="3" customWidth="1"/>
    <col min="2375" max="2375" width="22.42578125" style="3" customWidth="1"/>
    <col min="2376" max="2376" width="13.85546875" style="3" customWidth="1"/>
    <col min="2377" max="2377" width="20.7109375" style="3" customWidth="1"/>
    <col min="2378" max="2378" width="18.140625" style="3" customWidth="1"/>
    <col min="2379" max="2379" width="14.85546875" style="3" bestFit="1" customWidth="1"/>
    <col min="2380" max="2380" width="11.42578125" style="3"/>
    <col min="2381" max="2381" width="17.42578125" style="3" customWidth="1"/>
    <col min="2382" max="2384" width="18.140625" style="3" customWidth="1"/>
    <col min="2385" max="2388" width="11.42578125" style="3"/>
    <col min="2389" max="2389" width="34" style="3" customWidth="1"/>
    <col min="2390" max="2390" width="9.5703125" style="3" customWidth="1"/>
    <col min="2391" max="2391" width="16.7109375" style="3" customWidth="1"/>
    <col min="2392" max="2392" width="55.140625" style="3" customWidth="1"/>
    <col min="2393" max="2393" width="22.5703125" style="3" customWidth="1"/>
    <col min="2394" max="2394" width="23" style="3" customWidth="1"/>
    <col min="2395" max="2395" width="22.85546875" style="3" customWidth="1"/>
    <col min="2396" max="2396" width="23.42578125" style="3" customWidth="1"/>
    <col min="2397" max="2397" width="28.7109375" style="3" customWidth="1"/>
    <col min="2398" max="2398" width="12.7109375" style="3" customWidth="1"/>
    <col min="2399" max="2399" width="11.42578125" style="3"/>
    <col min="2400" max="2400" width="25.28515625" style="3" customWidth="1"/>
    <col min="2401" max="2401" width="15.85546875" style="3" bestFit="1" customWidth="1"/>
    <col min="2402" max="2403" width="18" style="3" bestFit="1" customWidth="1"/>
    <col min="2404" max="2622" width="11.42578125" style="3"/>
    <col min="2623" max="2623" width="15.42578125" style="3" customWidth="1"/>
    <col min="2624" max="2624" width="9.5703125" style="3" customWidth="1"/>
    <col min="2625" max="2625" width="14.42578125" style="3" customWidth="1"/>
    <col min="2626" max="2626" width="49.85546875" style="3" customWidth="1"/>
    <col min="2627" max="2627" width="22.5703125" style="3" customWidth="1"/>
    <col min="2628" max="2628" width="23" style="3" customWidth="1"/>
    <col min="2629" max="2629" width="22.85546875" style="3" customWidth="1"/>
    <col min="2630" max="2630" width="23.42578125" style="3" customWidth="1"/>
    <col min="2631" max="2631" width="22.42578125" style="3" customWidth="1"/>
    <col min="2632" max="2632" width="13.85546875" style="3" customWidth="1"/>
    <col min="2633" max="2633" width="20.7109375" style="3" customWidth="1"/>
    <col min="2634" max="2634" width="18.140625" style="3" customWidth="1"/>
    <col min="2635" max="2635" width="14.85546875" style="3" bestFit="1" customWidth="1"/>
    <col min="2636" max="2636" width="11.42578125" style="3"/>
    <col min="2637" max="2637" width="17.42578125" style="3" customWidth="1"/>
    <col min="2638" max="2640" width="18.140625" style="3" customWidth="1"/>
    <col min="2641" max="2644" width="11.42578125" style="3"/>
    <col min="2645" max="2645" width="34" style="3" customWidth="1"/>
    <col min="2646" max="2646" width="9.5703125" style="3" customWidth="1"/>
    <col min="2647" max="2647" width="16.7109375" style="3" customWidth="1"/>
    <col min="2648" max="2648" width="55.140625" style="3" customWidth="1"/>
    <col min="2649" max="2649" width="22.5703125" style="3" customWidth="1"/>
    <col min="2650" max="2650" width="23" style="3" customWidth="1"/>
    <col min="2651" max="2651" width="22.85546875" style="3" customWidth="1"/>
    <col min="2652" max="2652" width="23.42578125" style="3" customWidth="1"/>
    <col min="2653" max="2653" width="28.7109375" style="3" customWidth="1"/>
    <col min="2654" max="2654" width="12.7109375" style="3" customWidth="1"/>
    <col min="2655" max="2655" width="11.42578125" style="3"/>
    <col min="2656" max="2656" width="25.28515625" style="3" customWidth="1"/>
    <col min="2657" max="2657" width="15.85546875" style="3" bestFit="1" customWidth="1"/>
    <col min="2658" max="2659" width="18" style="3" bestFit="1" customWidth="1"/>
    <col min="2660" max="2878" width="11.42578125" style="3"/>
    <col min="2879" max="2879" width="15.42578125" style="3" customWidth="1"/>
    <col min="2880" max="2880" width="9.5703125" style="3" customWidth="1"/>
    <col min="2881" max="2881" width="14.42578125" style="3" customWidth="1"/>
    <col min="2882" max="2882" width="49.85546875" style="3" customWidth="1"/>
    <col min="2883" max="2883" width="22.5703125" style="3" customWidth="1"/>
    <col min="2884" max="2884" width="23" style="3" customWidth="1"/>
    <col min="2885" max="2885" width="22.85546875" style="3" customWidth="1"/>
    <col min="2886" max="2886" width="23.42578125" style="3" customWidth="1"/>
    <col min="2887" max="2887" width="22.42578125" style="3" customWidth="1"/>
    <col min="2888" max="2888" width="13.85546875" style="3" customWidth="1"/>
    <col min="2889" max="2889" width="20.7109375" style="3" customWidth="1"/>
    <col min="2890" max="2890" width="18.140625" style="3" customWidth="1"/>
    <col min="2891" max="2891" width="14.85546875" style="3" bestFit="1" customWidth="1"/>
    <col min="2892" max="2892" width="11.42578125" style="3"/>
    <col min="2893" max="2893" width="17.42578125" style="3" customWidth="1"/>
    <col min="2894" max="2896" width="18.140625" style="3" customWidth="1"/>
    <col min="2897" max="2900" width="11.42578125" style="3"/>
    <col min="2901" max="2901" width="34" style="3" customWidth="1"/>
    <col min="2902" max="2902" width="9.5703125" style="3" customWidth="1"/>
    <col min="2903" max="2903" width="16.7109375" style="3" customWidth="1"/>
    <col min="2904" max="2904" width="55.140625" style="3" customWidth="1"/>
    <col min="2905" max="2905" width="22.5703125" style="3" customWidth="1"/>
    <col min="2906" max="2906" width="23" style="3" customWidth="1"/>
    <col min="2907" max="2907" width="22.85546875" style="3" customWidth="1"/>
    <col min="2908" max="2908" width="23.42578125" style="3" customWidth="1"/>
    <col min="2909" max="2909" width="28.7109375" style="3" customWidth="1"/>
    <col min="2910" max="2910" width="12.7109375" style="3" customWidth="1"/>
    <col min="2911" max="2911" width="11.42578125" style="3"/>
    <col min="2912" max="2912" width="25.28515625" style="3" customWidth="1"/>
    <col min="2913" max="2913" width="15.85546875" style="3" bestFit="1" customWidth="1"/>
    <col min="2914" max="2915" width="18" style="3" bestFit="1" customWidth="1"/>
    <col min="2916" max="3134" width="11.42578125" style="3"/>
    <col min="3135" max="3135" width="15.42578125" style="3" customWidth="1"/>
    <col min="3136" max="3136" width="9.5703125" style="3" customWidth="1"/>
    <col min="3137" max="3137" width="14.42578125" style="3" customWidth="1"/>
    <col min="3138" max="3138" width="49.85546875" style="3" customWidth="1"/>
    <col min="3139" max="3139" width="22.5703125" style="3" customWidth="1"/>
    <col min="3140" max="3140" width="23" style="3" customWidth="1"/>
    <col min="3141" max="3141" width="22.85546875" style="3" customWidth="1"/>
    <col min="3142" max="3142" width="23.42578125" style="3" customWidth="1"/>
    <col min="3143" max="3143" width="22.42578125" style="3" customWidth="1"/>
    <col min="3144" max="3144" width="13.85546875" style="3" customWidth="1"/>
    <col min="3145" max="3145" width="20.7109375" style="3" customWidth="1"/>
    <col min="3146" max="3146" width="18.140625" style="3" customWidth="1"/>
    <col min="3147" max="3147" width="14.85546875" style="3" bestFit="1" customWidth="1"/>
    <col min="3148" max="3148" width="11.42578125" style="3"/>
    <col min="3149" max="3149" width="17.42578125" style="3" customWidth="1"/>
    <col min="3150" max="3152" width="18.140625" style="3" customWidth="1"/>
    <col min="3153" max="3156" width="11.42578125" style="3"/>
    <col min="3157" max="3157" width="34" style="3" customWidth="1"/>
    <col min="3158" max="3158" width="9.5703125" style="3" customWidth="1"/>
    <col min="3159" max="3159" width="16.7109375" style="3" customWidth="1"/>
    <col min="3160" max="3160" width="55.140625" style="3" customWidth="1"/>
    <col min="3161" max="3161" width="22.5703125" style="3" customWidth="1"/>
    <col min="3162" max="3162" width="23" style="3" customWidth="1"/>
    <col min="3163" max="3163" width="22.85546875" style="3" customWidth="1"/>
    <col min="3164" max="3164" width="23.42578125" style="3" customWidth="1"/>
    <col min="3165" max="3165" width="28.7109375" style="3" customWidth="1"/>
    <col min="3166" max="3166" width="12.7109375" style="3" customWidth="1"/>
    <col min="3167" max="3167" width="11.42578125" style="3"/>
    <col min="3168" max="3168" width="25.28515625" style="3" customWidth="1"/>
    <col min="3169" max="3169" width="15.85546875" style="3" bestFit="1" customWidth="1"/>
    <col min="3170" max="3171" width="18" style="3" bestFit="1" customWidth="1"/>
    <col min="3172" max="3390" width="11.42578125" style="3"/>
    <col min="3391" max="3391" width="15.42578125" style="3" customWidth="1"/>
    <col min="3392" max="3392" width="9.5703125" style="3" customWidth="1"/>
    <col min="3393" max="3393" width="14.42578125" style="3" customWidth="1"/>
    <col min="3394" max="3394" width="49.85546875" style="3" customWidth="1"/>
    <col min="3395" max="3395" width="22.5703125" style="3" customWidth="1"/>
    <col min="3396" max="3396" width="23" style="3" customWidth="1"/>
    <col min="3397" max="3397" width="22.85546875" style="3" customWidth="1"/>
    <col min="3398" max="3398" width="23.42578125" style="3" customWidth="1"/>
    <col min="3399" max="3399" width="22.42578125" style="3" customWidth="1"/>
    <col min="3400" max="3400" width="13.85546875" style="3" customWidth="1"/>
    <col min="3401" max="3401" width="20.7109375" style="3" customWidth="1"/>
    <col min="3402" max="3402" width="18.140625" style="3" customWidth="1"/>
    <col min="3403" max="3403" width="14.85546875" style="3" bestFit="1" customWidth="1"/>
    <col min="3404" max="3404" width="11.42578125" style="3"/>
    <col min="3405" max="3405" width="17.42578125" style="3" customWidth="1"/>
    <col min="3406" max="3408" width="18.140625" style="3" customWidth="1"/>
    <col min="3409" max="3412" width="11.42578125" style="3"/>
    <col min="3413" max="3413" width="34" style="3" customWidth="1"/>
    <col min="3414" max="3414" width="9.5703125" style="3" customWidth="1"/>
    <col min="3415" max="3415" width="16.7109375" style="3" customWidth="1"/>
    <col min="3416" max="3416" width="55.140625" style="3" customWidth="1"/>
    <col min="3417" max="3417" width="22.5703125" style="3" customWidth="1"/>
    <col min="3418" max="3418" width="23" style="3" customWidth="1"/>
    <col min="3419" max="3419" width="22.85546875" style="3" customWidth="1"/>
    <col min="3420" max="3420" width="23.42578125" style="3" customWidth="1"/>
    <col min="3421" max="3421" width="28.7109375" style="3" customWidth="1"/>
    <col min="3422" max="3422" width="12.7109375" style="3" customWidth="1"/>
    <col min="3423" max="3423" width="11.42578125" style="3"/>
    <col min="3424" max="3424" width="25.28515625" style="3" customWidth="1"/>
    <col min="3425" max="3425" width="15.85546875" style="3" bestFit="1" customWidth="1"/>
    <col min="3426" max="3427" width="18" style="3" bestFit="1" customWidth="1"/>
    <col min="3428" max="3646" width="11.42578125" style="3"/>
    <col min="3647" max="3647" width="15.42578125" style="3" customWidth="1"/>
    <col min="3648" max="3648" width="9.5703125" style="3" customWidth="1"/>
    <col min="3649" max="3649" width="14.42578125" style="3" customWidth="1"/>
    <col min="3650" max="3650" width="49.85546875" style="3" customWidth="1"/>
    <col min="3651" max="3651" width="22.5703125" style="3" customWidth="1"/>
    <col min="3652" max="3652" width="23" style="3" customWidth="1"/>
    <col min="3653" max="3653" width="22.85546875" style="3" customWidth="1"/>
    <col min="3654" max="3654" width="23.42578125" style="3" customWidth="1"/>
    <col min="3655" max="3655" width="22.42578125" style="3" customWidth="1"/>
    <col min="3656" max="3656" width="13.85546875" style="3" customWidth="1"/>
    <col min="3657" max="3657" width="20.7109375" style="3" customWidth="1"/>
    <col min="3658" max="3658" width="18.140625" style="3" customWidth="1"/>
    <col min="3659" max="3659" width="14.85546875" style="3" bestFit="1" customWidth="1"/>
    <col min="3660" max="3660" width="11.42578125" style="3"/>
    <col min="3661" max="3661" width="17.42578125" style="3" customWidth="1"/>
    <col min="3662" max="3664" width="18.140625" style="3" customWidth="1"/>
    <col min="3665" max="3668" width="11.42578125" style="3"/>
    <col min="3669" max="3669" width="34" style="3" customWidth="1"/>
    <col min="3670" max="3670" width="9.5703125" style="3" customWidth="1"/>
    <col min="3671" max="3671" width="16.7109375" style="3" customWidth="1"/>
    <col min="3672" max="3672" width="55.140625" style="3" customWidth="1"/>
    <col min="3673" max="3673" width="22.5703125" style="3" customWidth="1"/>
    <col min="3674" max="3674" width="23" style="3" customWidth="1"/>
    <col min="3675" max="3675" width="22.85546875" style="3" customWidth="1"/>
    <col min="3676" max="3676" width="23.42578125" style="3" customWidth="1"/>
    <col min="3677" max="3677" width="28.7109375" style="3" customWidth="1"/>
    <col min="3678" max="3678" width="12.7109375" style="3" customWidth="1"/>
    <col min="3679" max="3679" width="11.42578125" style="3"/>
    <col min="3680" max="3680" width="25.28515625" style="3" customWidth="1"/>
    <col min="3681" max="3681" width="15.85546875" style="3" bestFit="1" customWidth="1"/>
    <col min="3682" max="3683" width="18" style="3" bestFit="1" customWidth="1"/>
    <col min="3684" max="3902" width="11.42578125" style="3"/>
    <col min="3903" max="3903" width="15.42578125" style="3" customWidth="1"/>
    <col min="3904" max="3904" width="9.5703125" style="3" customWidth="1"/>
    <col min="3905" max="3905" width="14.42578125" style="3" customWidth="1"/>
    <col min="3906" max="3906" width="49.85546875" style="3" customWidth="1"/>
    <col min="3907" max="3907" width="22.5703125" style="3" customWidth="1"/>
    <col min="3908" max="3908" width="23" style="3" customWidth="1"/>
    <col min="3909" max="3909" width="22.85546875" style="3" customWidth="1"/>
    <col min="3910" max="3910" width="23.42578125" style="3" customWidth="1"/>
    <col min="3911" max="3911" width="22.42578125" style="3" customWidth="1"/>
    <col min="3912" max="3912" width="13.85546875" style="3" customWidth="1"/>
    <col min="3913" max="3913" width="20.7109375" style="3" customWidth="1"/>
    <col min="3914" max="3914" width="18.140625" style="3" customWidth="1"/>
    <col min="3915" max="3915" width="14.85546875" style="3" bestFit="1" customWidth="1"/>
    <col min="3916" max="3916" width="11.42578125" style="3"/>
    <col min="3917" max="3917" width="17.42578125" style="3" customWidth="1"/>
    <col min="3918" max="3920" width="18.140625" style="3" customWidth="1"/>
    <col min="3921" max="3924" width="11.42578125" style="3"/>
    <col min="3925" max="3925" width="34" style="3" customWidth="1"/>
    <col min="3926" max="3926" width="9.5703125" style="3" customWidth="1"/>
    <col min="3927" max="3927" width="16.7109375" style="3" customWidth="1"/>
    <col min="3928" max="3928" width="55.140625" style="3" customWidth="1"/>
    <col min="3929" max="3929" width="22.5703125" style="3" customWidth="1"/>
    <col min="3930" max="3930" width="23" style="3" customWidth="1"/>
    <col min="3931" max="3931" width="22.85546875" style="3" customWidth="1"/>
    <col min="3932" max="3932" width="23.42578125" style="3" customWidth="1"/>
    <col min="3933" max="3933" width="28.7109375" style="3" customWidth="1"/>
    <col min="3934" max="3934" width="12.7109375" style="3" customWidth="1"/>
    <col min="3935" max="3935" width="11.42578125" style="3"/>
    <col min="3936" max="3936" width="25.28515625" style="3" customWidth="1"/>
    <col min="3937" max="3937" width="15.85546875" style="3" bestFit="1" customWidth="1"/>
    <col min="3938" max="3939" width="18" style="3" bestFit="1" customWidth="1"/>
    <col min="3940" max="4158" width="11.42578125" style="3"/>
    <col min="4159" max="4159" width="15.42578125" style="3" customWidth="1"/>
    <col min="4160" max="4160" width="9.5703125" style="3" customWidth="1"/>
    <col min="4161" max="4161" width="14.42578125" style="3" customWidth="1"/>
    <col min="4162" max="4162" width="49.85546875" style="3" customWidth="1"/>
    <col min="4163" max="4163" width="22.5703125" style="3" customWidth="1"/>
    <col min="4164" max="4164" width="23" style="3" customWidth="1"/>
    <col min="4165" max="4165" width="22.85546875" style="3" customWidth="1"/>
    <col min="4166" max="4166" width="23.42578125" style="3" customWidth="1"/>
    <col min="4167" max="4167" width="22.42578125" style="3" customWidth="1"/>
    <col min="4168" max="4168" width="13.85546875" style="3" customWidth="1"/>
    <col min="4169" max="4169" width="20.7109375" style="3" customWidth="1"/>
    <col min="4170" max="4170" width="18.140625" style="3" customWidth="1"/>
    <col min="4171" max="4171" width="14.85546875" style="3" bestFit="1" customWidth="1"/>
    <col min="4172" max="4172" width="11.42578125" style="3"/>
    <col min="4173" max="4173" width="17.42578125" style="3" customWidth="1"/>
    <col min="4174" max="4176" width="18.140625" style="3" customWidth="1"/>
    <col min="4177" max="4180" width="11.42578125" style="3"/>
    <col min="4181" max="4181" width="34" style="3" customWidth="1"/>
    <col min="4182" max="4182" width="9.5703125" style="3" customWidth="1"/>
    <col min="4183" max="4183" width="16.7109375" style="3" customWidth="1"/>
    <col min="4184" max="4184" width="55.140625" style="3" customWidth="1"/>
    <col min="4185" max="4185" width="22.5703125" style="3" customWidth="1"/>
    <col min="4186" max="4186" width="23" style="3" customWidth="1"/>
    <col min="4187" max="4187" width="22.85546875" style="3" customWidth="1"/>
    <col min="4188" max="4188" width="23.42578125" style="3" customWidth="1"/>
    <col min="4189" max="4189" width="28.7109375" style="3" customWidth="1"/>
    <col min="4190" max="4190" width="12.7109375" style="3" customWidth="1"/>
    <col min="4191" max="4191" width="11.42578125" style="3"/>
    <col min="4192" max="4192" width="25.28515625" style="3" customWidth="1"/>
    <col min="4193" max="4193" width="15.85546875" style="3" bestFit="1" customWidth="1"/>
    <col min="4194" max="4195" width="18" style="3" bestFit="1" customWidth="1"/>
    <col min="4196" max="4414" width="11.42578125" style="3"/>
    <col min="4415" max="4415" width="15.42578125" style="3" customWidth="1"/>
    <col min="4416" max="4416" width="9.5703125" style="3" customWidth="1"/>
    <col min="4417" max="4417" width="14.42578125" style="3" customWidth="1"/>
    <col min="4418" max="4418" width="49.85546875" style="3" customWidth="1"/>
    <col min="4419" max="4419" width="22.5703125" style="3" customWidth="1"/>
    <col min="4420" max="4420" width="23" style="3" customWidth="1"/>
    <col min="4421" max="4421" width="22.85546875" style="3" customWidth="1"/>
    <col min="4422" max="4422" width="23.42578125" style="3" customWidth="1"/>
    <col min="4423" max="4423" width="22.42578125" style="3" customWidth="1"/>
    <col min="4424" max="4424" width="13.85546875" style="3" customWidth="1"/>
    <col min="4425" max="4425" width="20.7109375" style="3" customWidth="1"/>
    <col min="4426" max="4426" width="18.140625" style="3" customWidth="1"/>
    <col min="4427" max="4427" width="14.85546875" style="3" bestFit="1" customWidth="1"/>
    <col min="4428" max="4428" width="11.42578125" style="3"/>
    <col min="4429" max="4429" width="17.42578125" style="3" customWidth="1"/>
    <col min="4430" max="4432" width="18.140625" style="3" customWidth="1"/>
    <col min="4433" max="4436" width="11.42578125" style="3"/>
    <col min="4437" max="4437" width="34" style="3" customWidth="1"/>
    <col min="4438" max="4438" width="9.5703125" style="3" customWidth="1"/>
    <col min="4439" max="4439" width="16.7109375" style="3" customWidth="1"/>
    <col min="4440" max="4440" width="55.140625" style="3" customWidth="1"/>
    <col min="4441" max="4441" width="22.5703125" style="3" customWidth="1"/>
    <col min="4442" max="4442" width="23" style="3" customWidth="1"/>
    <col min="4443" max="4443" width="22.85546875" style="3" customWidth="1"/>
    <col min="4444" max="4444" width="23.42578125" style="3" customWidth="1"/>
    <col min="4445" max="4445" width="28.7109375" style="3" customWidth="1"/>
    <col min="4446" max="4446" width="12.7109375" style="3" customWidth="1"/>
    <col min="4447" max="4447" width="11.42578125" style="3"/>
    <col min="4448" max="4448" width="25.28515625" style="3" customWidth="1"/>
    <col min="4449" max="4449" width="15.85546875" style="3" bestFit="1" customWidth="1"/>
    <col min="4450" max="4451" width="18" style="3" bestFit="1" customWidth="1"/>
    <col min="4452" max="4670" width="11.42578125" style="3"/>
    <col min="4671" max="4671" width="15.42578125" style="3" customWidth="1"/>
    <col min="4672" max="4672" width="9.5703125" style="3" customWidth="1"/>
    <col min="4673" max="4673" width="14.42578125" style="3" customWidth="1"/>
    <col min="4674" max="4674" width="49.85546875" style="3" customWidth="1"/>
    <col min="4675" max="4675" width="22.5703125" style="3" customWidth="1"/>
    <col min="4676" max="4676" width="23" style="3" customWidth="1"/>
    <col min="4677" max="4677" width="22.85546875" style="3" customWidth="1"/>
    <col min="4678" max="4678" width="23.42578125" style="3" customWidth="1"/>
    <col min="4679" max="4679" width="22.42578125" style="3" customWidth="1"/>
    <col min="4680" max="4680" width="13.85546875" style="3" customWidth="1"/>
    <col min="4681" max="4681" width="20.7109375" style="3" customWidth="1"/>
    <col min="4682" max="4682" width="18.140625" style="3" customWidth="1"/>
    <col min="4683" max="4683" width="14.85546875" style="3" bestFit="1" customWidth="1"/>
    <col min="4684" max="4684" width="11.42578125" style="3"/>
    <col min="4685" max="4685" width="17.42578125" style="3" customWidth="1"/>
    <col min="4686" max="4688" width="18.140625" style="3" customWidth="1"/>
    <col min="4689" max="4692" width="11.42578125" style="3"/>
    <col min="4693" max="4693" width="34" style="3" customWidth="1"/>
    <col min="4694" max="4694" width="9.5703125" style="3" customWidth="1"/>
    <col min="4695" max="4695" width="16.7109375" style="3" customWidth="1"/>
    <col min="4696" max="4696" width="55.140625" style="3" customWidth="1"/>
    <col min="4697" max="4697" width="22.5703125" style="3" customWidth="1"/>
    <col min="4698" max="4698" width="23" style="3" customWidth="1"/>
    <col min="4699" max="4699" width="22.85546875" style="3" customWidth="1"/>
    <col min="4700" max="4700" width="23.42578125" style="3" customWidth="1"/>
    <col min="4701" max="4701" width="28.7109375" style="3" customWidth="1"/>
    <col min="4702" max="4702" width="12.7109375" style="3" customWidth="1"/>
    <col min="4703" max="4703" width="11.42578125" style="3"/>
    <col min="4704" max="4704" width="25.28515625" style="3" customWidth="1"/>
    <col min="4705" max="4705" width="15.85546875" style="3" bestFit="1" customWidth="1"/>
    <col min="4706" max="4707" width="18" style="3" bestFit="1" customWidth="1"/>
    <col min="4708" max="4926" width="11.42578125" style="3"/>
    <col min="4927" max="4927" width="15.42578125" style="3" customWidth="1"/>
    <col min="4928" max="4928" width="9.5703125" style="3" customWidth="1"/>
    <col min="4929" max="4929" width="14.42578125" style="3" customWidth="1"/>
    <col min="4930" max="4930" width="49.85546875" style="3" customWidth="1"/>
    <col min="4931" max="4931" width="22.5703125" style="3" customWidth="1"/>
    <col min="4932" max="4932" width="23" style="3" customWidth="1"/>
    <col min="4933" max="4933" width="22.85546875" style="3" customWidth="1"/>
    <col min="4934" max="4934" width="23.42578125" style="3" customWidth="1"/>
    <col min="4935" max="4935" width="22.42578125" style="3" customWidth="1"/>
    <col min="4936" max="4936" width="13.85546875" style="3" customWidth="1"/>
    <col min="4937" max="4937" width="20.7109375" style="3" customWidth="1"/>
    <col min="4938" max="4938" width="18.140625" style="3" customWidth="1"/>
    <col min="4939" max="4939" width="14.85546875" style="3" bestFit="1" customWidth="1"/>
    <col min="4940" max="4940" width="11.42578125" style="3"/>
    <col min="4941" max="4941" width="17.42578125" style="3" customWidth="1"/>
    <col min="4942" max="4944" width="18.140625" style="3" customWidth="1"/>
    <col min="4945" max="4948" width="11.42578125" style="3"/>
    <col min="4949" max="4949" width="34" style="3" customWidth="1"/>
    <col min="4950" max="4950" width="9.5703125" style="3" customWidth="1"/>
    <col min="4951" max="4951" width="16.7109375" style="3" customWidth="1"/>
    <col min="4952" max="4952" width="55.140625" style="3" customWidth="1"/>
    <col min="4953" max="4953" width="22.5703125" style="3" customWidth="1"/>
    <col min="4954" max="4954" width="23" style="3" customWidth="1"/>
    <col min="4955" max="4955" width="22.85546875" style="3" customWidth="1"/>
    <col min="4956" max="4956" width="23.42578125" style="3" customWidth="1"/>
    <col min="4957" max="4957" width="28.7109375" style="3" customWidth="1"/>
    <col min="4958" max="4958" width="12.7109375" style="3" customWidth="1"/>
    <col min="4959" max="4959" width="11.42578125" style="3"/>
    <col min="4960" max="4960" width="25.28515625" style="3" customWidth="1"/>
    <col min="4961" max="4961" width="15.85546875" style="3" bestFit="1" customWidth="1"/>
    <col min="4962" max="4963" width="18" style="3" bestFit="1" customWidth="1"/>
    <col min="4964" max="5182" width="11.42578125" style="3"/>
    <col min="5183" max="5183" width="15.42578125" style="3" customWidth="1"/>
    <col min="5184" max="5184" width="9.5703125" style="3" customWidth="1"/>
    <col min="5185" max="5185" width="14.42578125" style="3" customWidth="1"/>
    <col min="5186" max="5186" width="49.85546875" style="3" customWidth="1"/>
    <col min="5187" max="5187" width="22.5703125" style="3" customWidth="1"/>
    <col min="5188" max="5188" width="23" style="3" customWidth="1"/>
    <col min="5189" max="5189" width="22.85546875" style="3" customWidth="1"/>
    <col min="5190" max="5190" width="23.42578125" style="3" customWidth="1"/>
    <col min="5191" max="5191" width="22.42578125" style="3" customWidth="1"/>
    <col min="5192" max="5192" width="13.85546875" style="3" customWidth="1"/>
    <col min="5193" max="5193" width="20.7109375" style="3" customWidth="1"/>
    <col min="5194" max="5194" width="18.140625" style="3" customWidth="1"/>
    <col min="5195" max="5195" width="14.85546875" style="3" bestFit="1" customWidth="1"/>
    <col min="5196" max="5196" width="11.42578125" style="3"/>
    <col min="5197" max="5197" width="17.42578125" style="3" customWidth="1"/>
    <col min="5198" max="5200" width="18.140625" style="3" customWidth="1"/>
    <col min="5201" max="5204" width="11.42578125" style="3"/>
    <col min="5205" max="5205" width="34" style="3" customWidth="1"/>
    <col min="5206" max="5206" width="9.5703125" style="3" customWidth="1"/>
    <col min="5207" max="5207" width="16.7109375" style="3" customWidth="1"/>
    <col min="5208" max="5208" width="55.140625" style="3" customWidth="1"/>
    <col min="5209" max="5209" width="22.5703125" style="3" customWidth="1"/>
    <col min="5210" max="5210" width="23" style="3" customWidth="1"/>
    <col min="5211" max="5211" width="22.85546875" style="3" customWidth="1"/>
    <col min="5212" max="5212" width="23.42578125" style="3" customWidth="1"/>
    <col min="5213" max="5213" width="28.7109375" style="3" customWidth="1"/>
    <col min="5214" max="5214" width="12.7109375" style="3" customWidth="1"/>
    <col min="5215" max="5215" width="11.42578125" style="3"/>
    <col min="5216" max="5216" width="25.28515625" style="3" customWidth="1"/>
    <col min="5217" max="5217" width="15.85546875" style="3" bestFit="1" customWidth="1"/>
    <col min="5218" max="5219" width="18" style="3" bestFit="1" customWidth="1"/>
    <col min="5220" max="5438" width="11.42578125" style="3"/>
    <col min="5439" max="5439" width="15.42578125" style="3" customWidth="1"/>
    <col min="5440" max="5440" width="9.5703125" style="3" customWidth="1"/>
    <col min="5441" max="5441" width="14.42578125" style="3" customWidth="1"/>
    <col min="5442" max="5442" width="49.85546875" style="3" customWidth="1"/>
    <col min="5443" max="5443" width="22.5703125" style="3" customWidth="1"/>
    <col min="5444" max="5444" width="23" style="3" customWidth="1"/>
    <col min="5445" max="5445" width="22.85546875" style="3" customWidth="1"/>
    <col min="5446" max="5446" width="23.42578125" style="3" customWidth="1"/>
    <col min="5447" max="5447" width="22.42578125" style="3" customWidth="1"/>
    <col min="5448" max="5448" width="13.85546875" style="3" customWidth="1"/>
    <col min="5449" max="5449" width="20.7109375" style="3" customWidth="1"/>
    <col min="5450" max="5450" width="18.140625" style="3" customWidth="1"/>
    <col min="5451" max="5451" width="14.85546875" style="3" bestFit="1" customWidth="1"/>
    <col min="5452" max="5452" width="11.42578125" style="3"/>
    <col min="5453" max="5453" width="17.42578125" style="3" customWidth="1"/>
    <col min="5454" max="5456" width="18.140625" style="3" customWidth="1"/>
    <col min="5457" max="5460" width="11.42578125" style="3"/>
    <col min="5461" max="5461" width="34" style="3" customWidth="1"/>
    <col min="5462" max="5462" width="9.5703125" style="3" customWidth="1"/>
    <col min="5463" max="5463" width="16.7109375" style="3" customWidth="1"/>
    <col min="5464" max="5464" width="55.140625" style="3" customWidth="1"/>
    <col min="5465" max="5465" width="22.5703125" style="3" customWidth="1"/>
    <col min="5466" max="5466" width="23" style="3" customWidth="1"/>
    <col min="5467" max="5467" width="22.85546875" style="3" customWidth="1"/>
    <col min="5468" max="5468" width="23.42578125" style="3" customWidth="1"/>
    <col min="5469" max="5469" width="28.7109375" style="3" customWidth="1"/>
    <col min="5470" max="5470" width="12.7109375" style="3" customWidth="1"/>
    <col min="5471" max="5471" width="11.42578125" style="3"/>
    <col min="5472" max="5472" width="25.28515625" style="3" customWidth="1"/>
    <col min="5473" max="5473" width="15.85546875" style="3" bestFit="1" customWidth="1"/>
    <col min="5474" max="5475" width="18" style="3" bestFit="1" customWidth="1"/>
    <col min="5476" max="5694" width="11.42578125" style="3"/>
    <col min="5695" max="5695" width="15.42578125" style="3" customWidth="1"/>
    <col min="5696" max="5696" width="9.5703125" style="3" customWidth="1"/>
    <col min="5697" max="5697" width="14.42578125" style="3" customWidth="1"/>
    <col min="5698" max="5698" width="49.85546875" style="3" customWidth="1"/>
    <col min="5699" max="5699" width="22.5703125" style="3" customWidth="1"/>
    <col min="5700" max="5700" width="23" style="3" customWidth="1"/>
    <col min="5701" max="5701" width="22.85546875" style="3" customWidth="1"/>
    <col min="5702" max="5702" width="23.42578125" style="3" customWidth="1"/>
    <col min="5703" max="5703" width="22.42578125" style="3" customWidth="1"/>
    <col min="5704" max="5704" width="13.85546875" style="3" customWidth="1"/>
    <col min="5705" max="5705" width="20.7109375" style="3" customWidth="1"/>
    <col min="5706" max="5706" width="18.140625" style="3" customWidth="1"/>
    <col min="5707" max="5707" width="14.85546875" style="3" bestFit="1" customWidth="1"/>
    <col min="5708" max="5708" width="11.42578125" style="3"/>
    <col min="5709" max="5709" width="17.42578125" style="3" customWidth="1"/>
    <col min="5710" max="5712" width="18.140625" style="3" customWidth="1"/>
    <col min="5713" max="5716" width="11.42578125" style="3"/>
    <col min="5717" max="5717" width="34" style="3" customWidth="1"/>
    <col min="5718" max="5718" width="9.5703125" style="3" customWidth="1"/>
    <col min="5719" max="5719" width="16.7109375" style="3" customWidth="1"/>
    <col min="5720" max="5720" width="55.140625" style="3" customWidth="1"/>
    <col min="5721" max="5721" width="22.5703125" style="3" customWidth="1"/>
    <col min="5722" max="5722" width="23" style="3" customWidth="1"/>
    <col min="5723" max="5723" width="22.85546875" style="3" customWidth="1"/>
    <col min="5724" max="5724" width="23.42578125" style="3" customWidth="1"/>
    <col min="5725" max="5725" width="28.7109375" style="3" customWidth="1"/>
    <col min="5726" max="5726" width="12.7109375" style="3" customWidth="1"/>
    <col min="5727" max="5727" width="11.42578125" style="3"/>
    <col min="5728" max="5728" width="25.28515625" style="3" customWidth="1"/>
    <col min="5729" max="5729" width="15.85546875" style="3" bestFit="1" customWidth="1"/>
    <col min="5730" max="5731" width="18" style="3" bestFit="1" customWidth="1"/>
    <col min="5732" max="5950" width="11.42578125" style="3"/>
    <col min="5951" max="5951" width="15.42578125" style="3" customWidth="1"/>
    <col min="5952" max="5952" width="9.5703125" style="3" customWidth="1"/>
    <col min="5953" max="5953" width="14.42578125" style="3" customWidth="1"/>
    <col min="5954" max="5954" width="49.85546875" style="3" customWidth="1"/>
    <col min="5955" max="5955" width="22.5703125" style="3" customWidth="1"/>
    <col min="5956" max="5956" width="23" style="3" customWidth="1"/>
    <col min="5957" max="5957" width="22.85546875" style="3" customWidth="1"/>
    <col min="5958" max="5958" width="23.42578125" style="3" customWidth="1"/>
    <col min="5959" max="5959" width="22.42578125" style="3" customWidth="1"/>
    <col min="5960" max="5960" width="13.85546875" style="3" customWidth="1"/>
    <col min="5961" max="5961" width="20.7109375" style="3" customWidth="1"/>
    <col min="5962" max="5962" width="18.140625" style="3" customWidth="1"/>
    <col min="5963" max="5963" width="14.85546875" style="3" bestFit="1" customWidth="1"/>
    <col min="5964" max="5964" width="11.42578125" style="3"/>
    <col min="5965" max="5965" width="17.42578125" style="3" customWidth="1"/>
    <col min="5966" max="5968" width="18.140625" style="3" customWidth="1"/>
    <col min="5969" max="5972" width="11.42578125" style="3"/>
    <col min="5973" max="5973" width="34" style="3" customWidth="1"/>
    <col min="5974" max="5974" width="9.5703125" style="3" customWidth="1"/>
    <col min="5975" max="5975" width="16.7109375" style="3" customWidth="1"/>
    <col min="5976" max="5976" width="55.140625" style="3" customWidth="1"/>
    <col min="5977" max="5977" width="22.5703125" style="3" customWidth="1"/>
    <col min="5978" max="5978" width="23" style="3" customWidth="1"/>
    <col min="5979" max="5979" width="22.85546875" style="3" customWidth="1"/>
    <col min="5980" max="5980" width="23.42578125" style="3" customWidth="1"/>
    <col min="5981" max="5981" width="28.7109375" style="3" customWidth="1"/>
    <col min="5982" max="5982" width="12.7109375" style="3" customWidth="1"/>
    <col min="5983" max="5983" width="11.42578125" style="3"/>
    <col min="5984" max="5984" width="25.28515625" style="3" customWidth="1"/>
    <col min="5985" max="5985" width="15.85546875" style="3" bestFit="1" customWidth="1"/>
    <col min="5986" max="5987" width="18" style="3" bestFit="1" customWidth="1"/>
    <col min="5988" max="6206" width="11.42578125" style="3"/>
    <col min="6207" max="6207" width="15.42578125" style="3" customWidth="1"/>
    <col min="6208" max="6208" width="9.5703125" style="3" customWidth="1"/>
    <col min="6209" max="6209" width="14.42578125" style="3" customWidth="1"/>
    <col min="6210" max="6210" width="49.85546875" style="3" customWidth="1"/>
    <col min="6211" max="6211" width="22.5703125" style="3" customWidth="1"/>
    <col min="6212" max="6212" width="23" style="3" customWidth="1"/>
    <col min="6213" max="6213" width="22.85546875" style="3" customWidth="1"/>
    <col min="6214" max="6214" width="23.42578125" style="3" customWidth="1"/>
    <col min="6215" max="6215" width="22.42578125" style="3" customWidth="1"/>
    <col min="6216" max="6216" width="13.85546875" style="3" customWidth="1"/>
    <col min="6217" max="6217" width="20.7109375" style="3" customWidth="1"/>
    <col min="6218" max="6218" width="18.140625" style="3" customWidth="1"/>
    <col min="6219" max="6219" width="14.85546875" style="3" bestFit="1" customWidth="1"/>
    <col min="6220" max="6220" width="11.42578125" style="3"/>
    <col min="6221" max="6221" width="17.42578125" style="3" customWidth="1"/>
    <col min="6222" max="6224" width="18.140625" style="3" customWidth="1"/>
    <col min="6225" max="6228" width="11.42578125" style="3"/>
    <col min="6229" max="6229" width="34" style="3" customWidth="1"/>
    <col min="6230" max="6230" width="9.5703125" style="3" customWidth="1"/>
    <col min="6231" max="6231" width="16.7109375" style="3" customWidth="1"/>
    <col min="6232" max="6232" width="55.140625" style="3" customWidth="1"/>
    <col min="6233" max="6233" width="22.5703125" style="3" customWidth="1"/>
    <col min="6234" max="6234" width="23" style="3" customWidth="1"/>
    <col min="6235" max="6235" width="22.85546875" style="3" customWidth="1"/>
    <col min="6236" max="6236" width="23.42578125" style="3" customWidth="1"/>
    <col min="6237" max="6237" width="28.7109375" style="3" customWidth="1"/>
    <col min="6238" max="6238" width="12.7109375" style="3" customWidth="1"/>
    <col min="6239" max="6239" width="11.42578125" style="3"/>
    <col min="6240" max="6240" width="25.28515625" style="3" customWidth="1"/>
    <col min="6241" max="6241" width="15.85546875" style="3" bestFit="1" customWidth="1"/>
    <col min="6242" max="6243" width="18" style="3" bestFit="1" customWidth="1"/>
    <col min="6244" max="6462" width="11.42578125" style="3"/>
    <col min="6463" max="6463" width="15.42578125" style="3" customWidth="1"/>
    <col min="6464" max="6464" width="9.5703125" style="3" customWidth="1"/>
    <col min="6465" max="6465" width="14.42578125" style="3" customWidth="1"/>
    <col min="6466" max="6466" width="49.85546875" style="3" customWidth="1"/>
    <col min="6467" max="6467" width="22.5703125" style="3" customWidth="1"/>
    <col min="6468" max="6468" width="23" style="3" customWidth="1"/>
    <col min="6469" max="6469" width="22.85546875" style="3" customWidth="1"/>
    <col min="6470" max="6470" width="23.42578125" style="3" customWidth="1"/>
    <col min="6471" max="6471" width="22.42578125" style="3" customWidth="1"/>
    <col min="6472" max="6472" width="13.85546875" style="3" customWidth="1"/>
    <col min="6473" max="6473" width="20.7109375" style="3" customWidth="1"/>
    <col min="6474" max="6474" width="18.140625" style="3" customWidth="1"/>
    <col min="6475" max="6475" width="14.85546875" style="3" bestFit="1" customWidth="1"/>
    <col min="6476" max="6476" width="11.42578125" style="3"/>
    <col min="6477" max="6477" width="17.42578125" style="3" customWidth="1"/>
    <col min="6478" max="6480" width="18.140625" style="3" customWidth="1"/>
    <col min="6481" max="6484" width="11.42578125" style="3"/>
    <col min="6485" max="6485" width="34" style="3" customWidth="1"/>
    <col min="6486" max="6486" width="9.5703125" style="3" customWidth="1"/>
    <col min="6487" max="6487" width="16.7109375" style="3" customWidth="1"/>
    <col min="6488" max="6488" width="55.140625" style="3" customWidth="1"/>
    <col min="6489" max="6489" width="22.5703125" style="3" customWidth="1"/>
    <col min="6490" max="6490" width="23" style="3" customWidth="1"/>
    <col min="6491" max="6491" width="22.85546875" style="3" customWidth="1"/>
    <col min="6492" max="6492" width="23.42578125" style="3" customWidth="1"/>
    <col min="6493" max="6493" width="28.7109375" style="3" customWidth="1"/>
    <col min="6494" max="6494" width="12.7109375" style="3" customWidth="1"/>
    <col min="6495" max="6495" width="11.42578125" style="3"/>
    <col min="6496" max="6496" width="25.28515625" style="3" customWidth="1"/>
    <col min="6497" max="6497" width="15.85546875" style="3" bestFit="1" customWidth="1"/>
    <col min="6498" max="6499" width="18" style="3" bestFit="1" customWidth="1"/>
    <col min="6500" max="6718" width="11.42578125" style="3"/>
    <col min="6719" max="6719" width="15.42578125" style="3" customWidth="1"/>
    <col min="6720" max="6720" width="9.5703125" style="3" customWidth="1"/>
    <col min="6721" max="6721" width="14.42578125" style="3" customWidth="1"/>
    <col min="6722" max="6722" width="49.85546875" style="3" customWidth="1"/>
    <col min="6723" max="6723" width="22.5703125" style="3" customWidth="1"/>
    <col min="6724" max="6724" width="23" style="3" customWidth="1"/>
    <col min="6725" max="6725" width="22.85546875" style="3" customWidth="1"/>
    <col min="6726" max="6726" width="23.42578125" style="3" customWidth="1"/>
    <col min="6727" max="6727" width="22.42578125" style="3" customWidth="1"/>
    <col min="6728" max="6728" width="13.85546875" style="3" customWidth="1"/>
    <col min="6729" max="6729" width="20.7109375" style="3" customWidth="1"/>
    <col min="6730" max="6730" width="18.140625" style="3" customWidth="1"/>
    <col min="6731" max="6731" width="14.85546875" style="3" bestFit="1" customWidth="1"/>
    <col min="6732" max="6732" width="11.42578125" style="3"/>
    <col min="6733" max="6733" width="17.42578125" style="3" customWidth="1"/>
    <col min="6734" max="6736" width="18.140625" style="3" customWidth="1"/>
    <col min="6737" max="6740" width="11.42578125" style="3"/>
    <col min="6741" max="6741" width="34" style="3" customWidth="1"/>
    <col min="6742" max="6742" width="9.5703125" style="3" customWidth="1"/>
    <col min="6743" max="6743" width="16.7109375" style="3" customWidth="1"/>
    <col min="6744" max="6744" width="55.140625" style="3" customWidth="1"/>
    <col min="6745" max="6745" width="22.5703125" style="3" customWidth="1"/>
    <col min="6746" max="6746" width="23" style="3" customWidth="1"/>
    <col min="6747" max="6747" width="22.85546875" style="3" customWidth="1"/>
    <col min="6748" max="6748" width="23.42578125" style="3" customWidth="1"/>
    <col min="6749" max="6749" width="28.7109375" style="3" customWidth="1"/>
    <col min="6750" max="6750" width="12.7109375" style="3" customWidth="1"/>
    <col min="6751" max="6751" width="11.42578125" style="3"/>
    <col min="6752" max="6752" width="25.28515625" style="3" customWidth="1"/>
    <col min="6753" max="6753" width="15.85546875" style="3" bestFit="1" customWidth="1"/>
    <col min="6754" max="6755" width="18" style="3" bestFit="1" customWidth="1"/>
    <col min="6756" max="6974" width="11.42578125" style="3"/>
    <col min="6975" max="6975" width="15.42578125" style="3" customWidth="1"/>
    <col min="6976" max="6976" width="9.5703125" style="3" customWidth="1"/>
    <col min="6977" max="6977" width="14.42578125" style="3" customWidth="1"/>
    <col min="6978" max="6978" width="49.85546875" style="3" customWidth="1"/>
    <col min="6979" max="6979" width="22.5703125" style="3" customWidth="1"/>
    <col min="6980" max="6980" width="23" style="3" customWidth="1"/>
    <col min="6981" max="6981" width="22.85546875" style="3" customWidth="1"/>
    <col min="6982" max="6982" width="23.42578125" style="3" customWidth="1"/>
    <col min="6983" max="6983" width="22.42578125" style="3" customWidth="1"/>
    <col min="6984" max="6984" width="13.85546875" style="3" customWidth="1"/>
    <col min="6985" max="6985" width="20.7109375" style="3" customWidth="1"/>
    <col min="6986" max="6986" width="18.140625" style="3" customWidth="1"/>
    <col min="6987" max="6987" width="14.85546875" style="3" bestFit="1" customWidth="1"/>
    <col min="6988" max="6988" width="11.42578125" style="3"/>
    <col min="6989" max="6989" width="17.42578125" style="3" customWidth="1"/>
    <col min="6990" max="6992" width="18.140625" style="3" customWidth="1"/>
    <col min="6993" max="6996" width="11.42578125" style="3"/>
    <col min="6997" max="6997" width="34" style="3" customWidth="1"/>
    <col min="6998" max="6998" width="9.5703125" style="3" customWidth="1"/>
    <col min="6999" max="6999" width="16.7109375" style="3" customWidth="1"/>
    <col min="7000" max="7000" width="55.140625" style="3" customWidth="1"/>
    <col min="7001" max="7001" width="22.5703125" style="3" customWidth="1"/>
    <col min="7002" max="7002" width="23" style="3" customWidth="1"/>
    <col min="7003" max="7003" width="22.85546875" style="3" customWidth="1"/>
    <col min="7004" max="7004" width="23.42578125" style="3" customWidth="1"/>
    <col min="7005" max="7005" width="28.7109375" style="3" customWidth="1"/>
    <col min="7006" max="7006" width="12.7109375" style="3" customWidth="1"/>
    <col min="7007" max="7007" width="11.42578125" style="3"/>
    <col min="7008" max="7008" width="25.28515625" style="3" customWidth="1"/>
    <col min="7009" max="7009" width="15.85546875" style="3" bestFit="1" customWidth="1"/>
    <col min="7010" max="7011" width="18" style="3" bestFit="1" customWidth="1"/>
    <col min="7012" max="7230" width="11.42578125" style="3"/>
    <col min="7231" max="7231" width="15.42578125" style="3" customWidth="1"/>
    <col min="7232" max="7232" width="9.5703125" style="3" customWidth="1"/>
    <col min="7233" max="7233" width="14.42578125" style="3" customWidth="1"/>
    <col min="7234" max="7234" width="49.85546875" style="3" customWidth="1"/>
    <col min="7235" max="7235" width="22.5703125" style="3" customWidth="1"/>
    <col min="7236" max="7236" width="23" style="3" customWidth="1"/>
    <col min="7237" max="7237" width="22.85546875" style="3" customWidth="1"/>
    <col min="7238" max="7238" width="23.42578125" style="3" customWidth="1"/>
    <col min="7239" max="7239" width="22.42578125" style="3" customWidth="1"/>
    <col min="7240" max="7240" width="13.85546875" style="3" customWidth="1"/>
    <col min="7241" max="7241" width="20.7109375" style="3" customWidth="1"/>
    <col min="7242" max="7242" width="18.140625" style="3" customWidth="1"/>
    <col min="7243" max="7243" width="14.85546875" style="3" bestFit="1" customWidth="1"/>
    <col min="7244" max="7244" width="11.42578125" style="3"/>
    <col min="7245" max="7245" width="17.42578125" style="3" customWidth="1"/>
    <col min="7246" max="7248" width="18.140625" style="3" customWidth="1"/>
    <col min="7249" max="7252" width="11.42578125" style="3"/>
    <col min="7253" max="7253" width="34" style="3" customWidth="1"/>
    <col min="7254" max="7254" width="9.5703125" style="3" customWidth="1"/>
    <col min="7255" max="7255" width="16.7109375" style="3" customWidth="1"/>
    <col min="7256" max="7256" width="55.140625" style="3" customWidth="1"/>
    <col min="7257" max="7257" width="22.5703125" style="3" customWidth="1"/>
    <col min="7258" max="7258" width="23" style="3" customWidth="1"/>
    <col min="7259" max="7259" width="22.85546875" style="3" customWidth="1"/>
    <col min="7260" max="7260" width="23.42578125" style="3" customWidth="1"/>
    <col min="7261" max="7261" width="28.7109375" style="3" customWidth="1"/>
    <col min="7262" max="7262" width="12.7109375" style="3" customWidth="1"/>
    <col min="7263" max="7263" width="11.42578125" style="3"/>
    <col min="7264" max="7264" width="25.28515625" style="3" customWidth="1"/>
    <col min="7265" max="7265" width="15.85546875" style="3" bestFit="1" customWidth="1"/>
    <col min="7266" max="7267" width="18" style="3" bestFit="1" customWidth="1"/>
    <col min="7268" max="7486" width="11.42578125" style="3"/>
    <col min="7487" max="7487" width="15.42578125" style="3" customWidth="1"/>
    <col min="7488" max="7488" width="9.5703125" style="3" customWidth="1"/>
    <col min="7489" max="7489" width="14.42578125" style="3" customWidth="1"/>
    <col min="7490" max="7490" width="49.85546875" style="3" customWidth="1"/>
    <col min="7491" max="7491" width="22.5703125" style="3" customWidth="1"/>
    <col min="7492" max="7492" width="23" style="3" customWidth="1"/>
    <col min="7493" max="7493" width="22.85546875" style="3" customWidth="1"/>
    <col min="7494" max="7494" width="23.42578125" style="3" customWidth="1"/>
    <col min="7495" max="7495" width="22.42578125" style="3" customWidth="1"/>
    <col min="7496" max="7496" width="13.85546875" style="3" customWidth="1"/>
    <col min="7497" max="7497" width="20.7109375" style="3" customWidth="1"/>
    <col min="7498" max="7498" width="18.140625" style="3" customWidth="1"/>
    <col min="7499" max="7499" width="14.85546875" style="3" bestFit="1" customWidth="1"/>
    <col min="7500" max="7500" width="11.42578125" style="3"/>
    <col min="7501" max="7501" width="17.42578125" style="3" customWidth="1"/>
    <col min="7502" max="7504" width="18.140625" style="3" customWidth="1"/>
    <col min="7505" max="7508" width="11.42578125" style="3"/>
    <col min="7509" max="7509" width="34" style="3" customWidth="1"/>
    <col min="7510" max="7510" width="9.5703125" style="3" customWidth="1"/>
    <col min="7511" max="7511" width="16.7109375" style="3" customWidth="1"/>
    <col min="7512" max="7512" width="55.140625" style="3" customWidth="1"/>
    <col min="7513" max="7513" width="22.5703125" style="3" customWidth="1"/>
    <col min="7514" max="7514" width="23" style="3" customWidth="1"/>
    <col min="7515" max="7515" width="22.85546875" style="3" customWidth="1"/>
    <col min="7516" max="7516" width="23.42578125" style="3" customWidth="1"/>
    <col min="7517" max="7517" width="28.7109375" style="3" customWidth="1"/>
    <col min="7518" max="7518" width="12.7109375" style="3" customWidth="1"/>
    <col min="7519" max="7519" width="11.42578125" style="3"/>
    <col min="7520" max="7520" width="25.28515625" style="3" customWidth="1"/>
    <col min="7521" max="7521" width="15.85546875" style="3" bestFit="1" customWidth="1"/>
    <col min="7522" max="7523" width="18" style="3" bestFit="1" customWidth="1"/>
    <col min="7524" max="7742" width="11.42578125" style="3"/>
    <col min="7743" max="7743" width="15.42578125" style="3" customWidth="1"/>
    <col min="7744" max="7744" width="9.5703125" style="3" customWidth="1"/>
    <col min="7745" max="7745" width="14.42578125" style="3" customWidth="1"/>
    <col min="7746" max="7746" width="49.85546875" style="3" customWidth="1"/>
    <col min="7747" max="7747" width="22.5703125" style="3" customWidth="1"/>
    <col min="7748" max="7748" width="23" style="3" customWidth="1"/>
    <col min="7749" max="7749" width="22.85546875" style="3" customWidth="1"/>
    <col min="7750" max="7750" width="23.42578125" style="3" customWidth="1"/>
    <col min="7751" max="7751" width="22.42578125" style="3" customWidth="1"/>
    <col min="7752" max="7752" width="13.85546875" style="3" customWidth="1"/>
    <col min="7753" max="7753" width="20.7109375" style="3" customWidth="1"/>
    <col min="7754" max="7754" width="18.140625" style="3" customWidth="1"/>
    <col min="7755" max="7755" width="14.85546875" style="3" bestFit="1" customWidth="1"/>
    <col min="7756" max="7756" width="11.42578125" style="3"/>
    <col min="7757" max="7757" width="17.42578125" style="3" customWidth="1"/>
    <col min="7758" max="7760" width="18.140625" style="3" customWidth="1"/>
    <col min="7761" max="7764" width="11.42578125" style="3"/>
    <col min="7765" max="7765" width="34" style="3" customWidth="1"/>
    <col min="7766" max="7766" width="9.5703125" style="3" customWidth="1"/>
    <col min="7767" max="7767" width="16.7109375" style="3" customWidth="1"/>
    <col min="7768" max="7768" width="55.140625" style="3" customWidth="1"/>
    <col min="7769" max="7769" width="22.5703125" style="3" customWidth="1"/>
    <col min="7770" max="7770" width="23" style="3" customWidth="1"/>
    <col min="7771" max="7771" width="22.85546875" style="3" customWidth="1"/>
    <col min="7772" max="7772" width="23.42578125" style="3" customWidth="1"/>
    <col min="7773" max="7773" width="28.7109375" style="3" customWidth="1"/>
    <col min="7774" max="7774" width="12.7109375" style="3" customWidth="1"/>
    <col min="7775" max="7775" width="11.42578125" style="3"/>
    <col min="7776" max="7776" width="25.28515625" style="3" customWidth="1"/>
    <col min="7777" max="7777" width="15.85546875" style="3" bestFit="1" customWidth="1"/>
    <col min="7778" max="7779" width="18" style="3" bestFit="1" customWidth="1"/>
    <col min="7780" max="7998" width="11.42578125" style="3"/>
    <col min="7999" max="7999" width="15.42578125" style="3" customWidth="1"/>
    <col min="8000" max="8000" width="9.5703125" style="3" customWidth="1"/>
    <col min="8001" max="8001" width="14.42578125" style="3" customWidth="1"/>
    <col min="8002" max="8002" width="49.85546875" style="3" customWidth="1"/>
    <col min="8003" max="8003" width="22.5703125" style="3" customWidth="1"/>
    <col min="8004" max="8004" width="23" style="3" customWidth="1"/>
    <col min="8005" max="8005" width="22.85546875" style="3" customWidth="1"/>
    <col min="8006" max="8006" width="23.42578125" style="3" customWidth="1"/>
    <col min="8007" max="8007" width="22.42578125" style="3" customWidth="1"/>
    <col min="8008" max="8008" width="13.85546875" style="3" customWidth="1"/>
    <col min="8009" max="8009" width="20.7109375" style="3" customWidth="1"/>
    <col min="8010" max="8010" width="18.140625" style="3" customWidth="1"/>
    <col min="8011" max="8011" width="14.85546875" style="3" bestFit="1" customWidth="1"/>
    <col min="8012" max="8012" width="11.42578125" style="3"/>
    <col min="8013" max="8013" width="17.42578125" style="3" customWidth="1"/>
    <col min="8014" max="8016" width="18.140625" style="3" customWidth="1"/>
    <col min="8017" max="8020" width="11.42578125" style="3"/>
    <col min="8021" max="8021" width="34" style="3" customWidth="1"/>
    <col min="8022" max="8022" width="9.5703125" style="3" customWidth="1"/>
    <col min="8023" max="8023" width="16.7109375" style="3" customWidth="1"/>
    <col min="8024" max="8024" width="55.140625" style="3" customWidth="1"/>
    <col min="8025" max="8025" width="22.5703125" style="3" customWidth="1"/>
    <col min="8026" max="8026" width="23" style="3" customWidth="1"/>
    <col min="8027" max="8027" width="22.85546875" style="3" customWidth="1"/>
    <col min="8028" max="8028" width="23.42578125" style="3" customWidth="1"/>
    <col min="8029" max="8029" width="28.7109375" style="3" customWidth="1"/>
    <col min="8030" max="8030" width="12.7109375" style="3" customWidth="1"/>
    <col min="8031" max="8031" width="11.42578125" style="3"/>
    <col min="8032" max="8032" width="25.28515625" style="3" customWidth="1"/>
    <col min="8033" max="8033" width="15.85546875" style="3" bestFit="1" customWidth="1"/>
    <col min="8034" max="8035" width="18" style="3" bestFit="1" customWidth="1"/>
    <col min="8036" max="8254" width="11.42578125" style="3"/>
    <col min="8255" max="8255" width="15.42578125" style="3" customWidth="1"/>
    <col min="8256" max="8256" width="9.5703125" style="3" customWidth="1"/>
    <col min="8257" max="8257" width="14.42578125" style="3" customWidth="1"/>
    <col min="8258" max="8258" width="49.85546875" style="3" customWidth="1"/>
    <col min="8259" max="8259" width="22.5703125" style="3" customWidth="1"/>
    <col min="8260" max="8260" width="23" style="3" customWidth="1"/>
    <col min="8261" max="8261" width="22.85546875" style="3" customWidth="1"/>
    <col min="8262" max="8262" width="23.42578125" style="3" customWidth="1"/>
    <col min="8263" max="8263" width="22.42578125" style="3" customWidth="1"/>
    <col min="8264" max="8264" width="13.85546875" style="3" customWidth="1"/>
    <col min="8265" max="8265" width="20.7109375" style="3" customWidth="1"/>
    <col min="8266" max="8266" width="18.140625" style="3" customWidth="1"/>
    <col min="8267" max="8267" width="14.85546875" style="3" bestFit="1" customWidth="1"/>
    <col min="8268" max="8268" width="11.42578125" style="3"/>
    <col min="8269" max="8269" width="17.42578125" style="3" customWidth="1"/>
    <col min="8270" max="8272" width="18.140625" style="3" customWidth="1"/>
    <col min="8273" max="8276" width="11.42578125" style="3"/>
    <col min="8277" max="8277" width="34" style="3" customWidth="1"/>
    <col min="8278" max="8278" width="9.5703125" style="3" customWidth="1"/>
    <col min="8279" max="8279" width="16.7109375" style="3" customWidth="1"/>
    <col min="8280" max="8280" width="55.140625" style="3" customWidth="1"/>
    <col min="8281" max="8281" width="22.5703125" style="3" customWidth="1"/>
    <col min="8282" max="8282" width="23" style="3" customWidth="1"/>
    <col min="8283" max="8283" width="22.85546875" style="3" customWidth="1"/>
    <col min="8284" max="8284" width="23.42578125" style="3" customWidth="1"/>
    <col min="8285" max="8285" width="28.7109375" style="3" customWidth="1"/>
    <col min="8286" max="8286" width="12.7109375" style="3" customWidth="1"/>
    <col min="8287" max="8287" width="11.42578125" style="3"/>
    <col min="8288" max="8288" width="25.28515625" style="3" customWidth="1"/>
    <col min="8289" max="8289" width="15.85546875" style="3" bestFit="1" customWidth="1"/>
    <col min="8290" max="8291" width="18" style="3" bestFit="1" customWidth="1"/>
    <col min="8292" max="8510" width="11.42578125" style="3"/>
    <col min="8511" max="8511" width="15.42578125" style="3" customWidth="1"/>
    <col min="8512" max="8512" width="9.5703125" style="3" customWidth="1"/>
    <col min="8513" max="8513" width="14.42578125" style="3" customWidth="1"/>
    <col min="8514" max="8514" width="49.85546875" style="3" customWidth="1"/>
    <col min="8515" max="8515" width="22.5703125" style="3" customWidth="1"/>
    <col min="8516" max="8516" width="23" style="3" customWidth="1"/>
    <col min="8517" max="8517" width="22.85546875" style="3" customWidth="1"/>
    <col min="8518" max="8518" width="23.42578125" style="3" customWidth="1"/>
    <col min="8519" max="8519" width="22.42578125" style="3" customWidth="1"/>
    <col min="8520" max="8520" width="13.85546875" style="3" customWidth="1"/>
    <col min="8521" max="8521" width="20.7109375" style="3" customWidth="1"/>
    <col min="8522" max="8522" width="18.140625" style="3" customWidth="1"/>
    <col min="8523" max="8523" width="14.85546875" style="3" bestFit="1" customWidth="1"/>
    <col min="8524" max="8524" width="11.42578125" style="3"/>
    <col min="8525" max="8525" width="17.42578125" style="3" customWidth="1"/>
    <col min="8526" max="8528" width="18.140625" style="3" customWidth="1"/>
    <col min="8529" max="8532" width="11.42578125" style="3"/>
    <col min="8533" max="8533" width="34" style="3" customWidth="1"/>
    <col min="8534" max="8534" width="9.5703125" style="3" customWidth="1"/>
    <col min="8535" max="8535" width="16.7109375" style="3" customWidth="1"/>
    <col min="8536" max="8536" width="55.140625" style="3" customWidth="1"/>
    <col min="8537" max="8537" width="22.5703125" style="3" customWidth="1"/>
    <col min="8538" max="8538" width="23" style="3" customWidth="1"/>
    <col min="8539" max="8539" width="22.85546875" style="3" customWidth="1"/>
    <col min="8540" max="8540" width="23.42578125" style="3" customWidth="1"/>
    <col min="8541" max="8541" width="28.7109375" style="3" customWidth="1"/>
    <col min="8542" max="8542" width="12.7109375" style="3" customWidth="1"/>
    <col min="8543" max="8543" width="11.42578125" style="3"/>
    <col min="8544" max="8544" width="25.28515625" style="3" customWidth="1"/>
    <col min="8545" max="8545" width="15.85546875" style="3" bestFit="1" customWidth="1"/>
    <col min="8546" max="8547" width="18" style="3" bestFit="1" customWidth="1"/>
    <col min="8548" max="8766" width="11.42578125" style="3"/>
    <col min="8767" max="8767" width="15.42578125" style="3" customWidth="1"/>
    <col min="8768" max="8768" width="9.5703125" style="3" customWidth="1"/>
    <col min="8769" max="8769" width="14.42578125" style="3" customWidth="1"/>
    <col min="8770" max="8770" width="49.85546875" style="3" customWidth="1"/>
    <col min="8771" max="8771" width="22.5703125" style="3" customWidth="1"/>
    <col min="8772" max="8772" width="23" style="3" customWidth="1"/>
    <col min="8773" max="8773" width="22.85546875" style="3" customWidth="1"/>
    <col min="8774" max="8774" width="23.42578125" style="3" customWidth="1"/>
    <col min="8775" max="8775" width="22.42578125" style="3" customWidth="1"/>
    <col min="8776" max="8776" width="13.85546875" style="3" customWidth="1"/>
    <col min="8777" max="8777" width="20.7109375" style="3" customWidth="1"/>
    <col min="8778" max="8778" width="18.140625" style="3" customWidth="1"/>
    <col min="8779" max="8779" width="14.85546875" style="3" bestFit="1" customWidth="1"/>
    <col min="8780" max="8780" width="11.42578125" style="3"/>
    <col min="8781" max="8781" width="17.42578125" style="3" customWidth="1"/>
    <col min="8782" max="8784" width="18.140625" style="3" customWidth="1"/>
    <col min="8785" max="8788" width="11.42578125" style="3"/>
    <col min="8789" max="8789" width="34" style="3" customWidth="1"/>
    <col min="8790" max="8790" width="9.5703125" style="3" customWidth="1"/>
    <col min="8791" max="8791" width="16.7109375" style="3" customWidth="1"/>
    <col min="8792" max="8792" width="55.140625" style="3" customWidth="1"/>
    <col min="8793" max="8793" width="22.5703125" style="3" customWidth="1"/>
    <col min="8794" max="8794" width="23" style="3" customWidth="1"/>
    <col min="8795" max="8795" width="22.85546875" style="3" customWidth="1"/>
    <col min="8796" max="8796" width="23.42578125" style="3" customWidth="1"/>
    <col min="8797" max="8797" width="28.7109375" style="3" customWidth="1"/>
    <col min="8798" max="8798" width="12.7109375" style="3" customWidth="1"/>
    <col min="8799" max="8799" width="11.42578125" style="3"/>
    <col min="8800" max="8800" width="25.28515625" style="3" customWidth="1"/>
    <col min="8801" max="8801" width="15.85546875" style="3" bestFit="1" customWidth="1"/>
    <col min="8802" max="8803" width="18" style="3" bestFit="1" customWidth="1"/>
    <col min="8804" max="9022" width="11.42578125" style="3"/>
    <col min="9023" max="9023" width="15.42578125" style="3" customWidth="1"/>
    <col min="9024" max="9024" width="9.5703125" style="3" customWidth="1"/>
    <col min="9025" max="9025" width="14.42578125" style="3" customWidth="1"/>
    <col min="9026" max="9026" width="49.85546875" style="3" customWidth="1"/>
    <col min="9027" max="9027" width="22.5703125" style="3" customWidth="1"/>
    <col min="9028" max="9028" width="23" style="3" customWidth="1"/>
    <col min="9029" max="9029" width="22.85546875" style="3" customWidth="1"/>
    <col min="9030" max="9030" width="23.42578125" style="3" customWidth="1"/>
    <col min="9031" max="9031" width="22.42578125" style="3" customWidth="1"/>
    <col min="9032" max="9032" width="13.85546875" style="3" customWidth="1"/>
    <col min="9033" max="9033" width="20.7109375" style="3" customWidth="1"/>
    <col min="9034" max="9034" width="18.140625" style="3" customWidth="1"/>
    <col min="9035" max="9035" width="14.85546875" style="3" bestFit="1" customWidth="1"/>
    <col min="9036" max="9036" width="11.42578125" style="3"/>
    <col min="9037" max="9037" width="17.42578125" style="3" customWidth="1"/>
    <col min="9038" max="9040" width="18.140625" style="3" customWidth="1"/>
    <col min="9041" max="9044" width="11.42578125" style="3"/>
    <col min="9045" max="9045" width="34" style="3" customWidth="1"/>
    <col min="9046" max="9046" width="9.5703125" style="3" customWidth="1"/>
    <col min="9047" max="9047" width="16.7109375" style="3" customWidth="1"/>
    <col min="9048" max="9048" width="55.140625" style="3" customWidth="1"/>
    <col min="9049" max="9049" width="22.5703125" style="3" customWidth="1"/>
    <col min="9050" max="9050" width="23" style="3" customWidth="1"/>
    <col min="9051" max="9051" width="22.85546875" style="3" customWidth="1"/>
    <col min="9052" max="9052" width="23.42578125" style="3" customWidth="1"/>
    <col min="9053" max="9053" width="28.7109375" style="3" customWidth="1"/>
    <col min="9054" max="9054" width="12.7109375" style="3" customWidth="1"/>
    <col min="9055" max="9055" width="11.42578125" style="3"/>
    <col min="9056" max="9056" width="25.28515625" style="3" customWidth="1"/>
    <col min="9057" max="9057" width="15.85546875" style="3" bestFit="1" customWidth="1"/>
    <col min="9058" max="9059" width="18" style="3" bestFit="1" customWidth="1"/>
    <col min="9060" max="9278" width="11.42578125" style="3"/>
    <col min="9279" max="9279" width="15.42578125" style="3" customWidth="1"/>
    <col min="9280" max="9280" width="9.5703125" style="3" customWidth="1"/>
    <col min="9281" max="9281" width="14.42578125" style="3" customWidth="1"/>
    <col min="9282" max="9282" width="49.85546875" style="3" customWidth="1"/>
    <col min="9283" max="9283" width="22.5703125" style="3" customWidth="1"/>
    <col min="9284" max="9284" width="23" style="3" customWidth="1"/>
    <col min="9285" max="9285" width="22.85546875" style="3" customWidth="1"/>
    <col min="9286" max="9286" width="23.42578125" style="3" customWidth="1"/>
    <col min="9287" max="9287" width="22.42578125" style="3" customWidth="1"/>
    <col min="9288" max="9288" width="13.85546875" style="3" customWidth="1"/>
    <col min="9289" max="9289" width="20.7109375" style="3" customWidth="1"/>
    <col min="9290" max="9290" width="18.140625" style="3" customWidth="1"/>
    <col min="9291" max="9291" width="14.85546875" style="3" bestFit="1" customWidth="1"/>
    <col min="9292" max="9292" width="11.42578125" style="3"/>
    <col min="9293" max="9293" width="17.42578125" style="3" customWidth="1"/>
    <col min="9294" max="9296" width="18.140625" style="3" customWidth="1"/>
    <col min="9297" max="9300" width="11.42578125" style="3"/>
    <col min="9301" max="9301" width="34" style="3" customWidth="1"/>
    <col min="9302" max="9302" width="9.5703125" style="3" customWidth="1"/>
    <col min="9303" max="9303" width="16.7109375" style="3" customWidth="1"/>
    <col min="9304" max="9304" width="55.140625" style="3" customWidth="1"/>
    <col min="9305" max="9305" width="22.5703125" style="3" customWidth="1"/>
    <col min="9306" max="9306" width="23" style="3" customWidth="1"/>
    <col min="9307" max="9307" width="22.85546875" style="3" customWidth="1"/>
    <col min="9308" max="9308" width="23.42578125" style="3" customWidth="1"/>
    <col min="9309" max="9309" width="28.7109375" style="3" customWidth="1"/>
    <col min="9310" max="9310" width="12.7109375" style="3" customWidth="1"/>
    <col min="9311" max="9311" width="11.42578125" style="3"/>
    <col min="9312" max="9312" width="25.28515625" style="3" customWidth="1"/>
    <col min="9313" max="9313" width="15.85546875" style="3" bestFit="1" customWidth="1"/>
    <col min="9314" max="9315" width="18" style="3" bestFit="1" customWidth="1"/>
    <col min="9316" max="9534" width="11.42578125" style="3"/>
    <col min="9535" max="9535" width="15.42578125" style="3" customWidth="1"/>
    <col min="9536" max="9536" width="9.5703125" style="3" customWidth="1"/>
    <col min="9537" max="9537" width="14.42578125" style="3" customWidth="1"/>
    <col min="9538" max="9538" width="49.85546875" style="3" customWidth="1"/>
    <col min="9539" max="9539" width="22.5703125" style="3" customWidth="1"/>
    <col min="9540" max="9540" width="23" style="3" customWidth="1"/>
    <col min="9541" max="9541" width="22.85546875" style="3" customWidth="1"/>
    <col min="9542" max="9542" width="23.42578125" style="3" customWidth="1"/>
    <col min="9543" max="9543" width="22.42578125" style="3" customWidth="1"/>
    <col min="9544" max="9544" width="13.85546875" style="3" customWidth="1"/>
    <col min="9545" max="9545" width="20.7109375" style="3" customWidth="1"/>
    <col min="9546" max="9546" width="18.140625" style="3" customWidth="1"/>
    <col min="9547" max="9547" width="14.85546875" style="3" bestFit="1" customWidth="1"/>
    <col min="9548" max="9548" width="11.42578125" style="3"/>
    <col min="9549" max="9549" width="17.42578125" style="3" customWidth="1"/>
    <col min="9550" max="9552" width="18.140625" style="3" customWidth="1"/>
    <col min="9553" max="9556" width="11.42578125" style="3"/>
    <col min="9557" max="9557" width="34" style="3" customWidth="1"/>
    <col min="9558" max="9558" width="9.5703125" style="3" customWidth="1"/>
    <col min="9559" max="9559" width="16.7109375" style="3" customWidth="1"/>
    <col min="9560" max="9560" width="55.140625" style="3" customWidth="1"/>
    <col min="9561" max="9561" width="22.5703125" style="3" customWidth="1"/>
    <col min="9562" max="9562" width="23" style="3" customWidth="1"/>
    <col min="9563" max="9563" width="22.85546875" style="3" customWidth="1"/>
    <col min="9564" max="9564" width="23.42578125" style="3" customWidth="1"/>
    <col min="9565" max="9565" width="28.7109375" style="3" customWidth="1"/>
    <col min="9566" max="9566" width="12.7109375" style="3" customWidth="1"/>
    <col min="9567" max="9567" width="11.42578125" style="3"/>
    <col min="9568" max="9568" width="25.28515625" style="3" customWidth="1"/>
    <col min="9569" max="9569" width="15.85546875" style="3" bestFit="1" customWidth="1"/>
    <col min="9570" max="9571" width="18" style="3" bestFit="1" customWidth="1"/>
    <col min="9572" max="9790" width="11.42578125" style="3"/>
    <col min="9791" max="9791" width="15.42578125" style="3" customWidth="1"/>
    <col min="9792" max="9792" width="9.5703125" style="3" customWidth="1"/>
    <col min="9793" max="9793" width="14.42578125" style="3" customWidth="1"/>
    <col min="9794" max="9794" width="49.85546875" style="3" customWidth="1"/>
    <col min="9795" max="9795" width="22.5703125" style="3" customWidth="1"/>
    <col min="9796" max="9796" width="23" style="3" customWidth="1"/>
    <col min="9797" max="9797" width="22.85546875" style="3" customWidth="1"/>
    <col min="9798" max="9798" width="23.42578125" style="3" customWidth="1"/>
    <col min="9799" max="9799" width="22.42578125" style="3" customWidth="1"/>
    <col min="9800" max="9800" width="13.85546875" style="3" customWidth="1"/>
    <col min="9801" max="9801" width="20.7109375" style="3" customWidth="1"/>
    <col min="9802" max="9802" width="18.140625" style="3" customWidth="1"/>
    <col min="9803" max="9803" width="14.85546875" style="3" bestFit="1" customWidth="1"/>
    <col min="9804" max="9804" width="11.42578125" style="3"/>
    <col min="9805" max="9805" width="17.42578125" style="3" customWidth="1"/>
    <col min="9806" max="9808" width="18.140625" style="3" customWidth="1"/>
    <col min="9809" max="9812" width="11.42578125" style="3"/>
    <col min="9813" max="9813" width="34" style="3" customWidth="1"/>
    <col min="9814" max="9814" width="9.5703125" style="3" customWidth="1"/>
    <col min="9815" max="9815" width="16.7109375" style="3" customWidth="1"/>
    <col min="9816" max="9816" width="55.140625" style="3" customWidth="1"/>
    <col min="9817" max="9817" width="22.5703125" style="3" customWidth="1"/>
    <col min="9818" max="9818" width="23" style="3" customWidth="1"/>
    <col min="9819" max="9819" width="22.85546875" style="3" customWidth="1"/>
    <col min="9820" max="9820" width="23.42578125" style="3" customWidth="1"/>
    <col min="9821" max="9821" width="28.7109375" style="3" customWidth="1"/>
    <col min="9822" max="9822" width="12.7109375" style="3" customWidth="1"/>
    <col min="9823" max="9823" width="11.42578125" style="3"/>
    <col min="9824" max="9824" width="25.28515625" style="3" customWidth="1"/>
    <col min="9825" max="9825" width="15.85546875" style="3" bestFit="1" customWidth="1"/>
    <col min="9826" max="9827" width="18" style="3" bestFit="1" customWidth="1"/>
    <col min="9828" max="10046" width="11.42578125" style="3"/>
    <col min="10047" max="10047" width="15.42578125" style="3" customWidth="1"/>
    <col min="10048" max="10048" width="9.5703125" style="3" customWidth="1"/>
    <col min="10049" max="10049" width="14.42578125" style="3" customWidth="1"/>
    <col min="10050" max="10050" width="49.85546875" style="3" customWidth="1"/>
    <col min="10051" max="10051" width="22.5703125" style="3" customWidth="1"/>
    <col min="10052" max="10052" width="23" style="3" customWidth="1"/>
    <col min="10053" max="10053" width="22.85546875" style="3" customWidth="1"/>
    <col min="10054" max="10054" width="23.42578125" style="3" customWidth="1"/>
    <col min="10055" max="10055" width="22.42578125" style="3" customWidth="1"/>
    <col min="10056" max="10056" width="13.85546875" style="3" customWidth="1"/>
    <col min="10057" max="10057" width="20.7109375" style="3" customWidth="1"/>
    <col min="10058" max="10058" width="18.140625" style="3" customWidth="1"/>
    <col min="10059" max="10059" width="14.85546875" style="3" bestFit="1" customWidth="1"/>
    <col min="10060" max="10060" width="11.42578125" style="3"/>
    <col min="10061" max="10061" width="17.42578125" style="3" customWidth="1"/>
    <col min="10062" max="10064" width="18.140625" style="3" customWidth="1"/>
    <col min="10065" max="10068" width="11.42578125" style="3"/>
    <col min="10069" max="10069" width="34" style="3" customWidth="1"/>
    <col min="10070" max="10070" width="9.5703125" style="3" customWidth="1"/>
    <col min="10071" max="10071" width="16.7109375" style="3" customWidth="1"/>
    <col min="10072" max="10072" width="55.140625" style="3" customWidth="1"/>
    <col min="10073" max="10073" width="22.5703125" style="3" customWidth="1"/>
    <col min="10074" max="10074" width="23" style="3" customWidth="1"/>
    <col min="10075" max="10075" width="22.85546875" style="3" customWidth="1"/>
    <col min="10076" max="10076" width="23.42578125" style="3" customWidth="1"/>
    <col min="10077" max="10077" width="28.7109375" style="3" customWidth="1"/>
    <col min="10078" max="10078" width="12.7109375" style="3" customWidth="1"/>
    <col min="10079" max="10079" width="11.42578125" style="3"/>
    <col min="10080" max="10080" width="25.28515625" style="3" customWidth="1"/>
    <col min="10081" max="10081" width="15.85546875" style="3" bestFit="1" customWidth="1"/>
    <col min="10082" max="10083" width="18" style="3" bestFit="1" customWidth="1"/>
    <col min="10084" max="10302" width="11.42578125" style="3"/>
    <col min="10303" max="10303" width="15.42578125" style="3" customWidth="1"/>
    <col min="10304" max="10304" width="9.5703125" style="3" customWidth="1"/>
    <col min="10305" max="10305" width="14.42578125" style="3" customWidth="1"/>
    <col min="10306" max="10306" width="49.85546875" style="3" customWidth="1"/>
    <col min="10307" max="10307" width="22.5703125" style="3" customWidth="1"/>
    <col min="10308" max="10308" width="23" style="3" customWidth="1"/>
    <col min="10309" max="10309" width="22.85546875" style="3" customWidth="1"/>
    <col min="10310" max="10310" width="23.42578125" style="3" customWidth="1"/>
    <col min="10311" max="10311" width="22.42578125" style="3" customWidth="1"/>
    <col min="10312" max="10312" width="13.85546875" style="3" customWidth="1"/>
    <col min="10313" max="10313" width="20.7109375" style="3" customWidth="1"/>
    <col min="10314" max="10314" width="18.140625" style="3" customWidth="1"/>
    <col min="10315" max="10315" width="14.85546875" style="3" bestFit="1" customWidth="1"/>
    <col min="10316" max="10316" width="11.42578125" style="3"/>
    <col min="10317" max="10317" width="17.42578125" style="3" customWidth="1"/>
    <col min="10318" max="10320" width="18.140625" style="3" customWidth="1"/>
    <col min="10321" max="10324" width="11.42578125" style="3"/>
    <col min="10325" max="10325" width="34" style="3" customWidth="1"/>
    <col min="10326" max="10326" width="9.5703125" style="3" customWidth="1"/>
    <col min="10327" max="10327" width="16.7109375" style="3" customWidth="1"/>
    <col min="10328" max="10328" width="55.140625" style="3" customWidth="1"/>
    <col min="10329" max="10329" width="22.5703125" style="3" customWidth="1"/>
    <col min="10330" max="10330" width="23" style="3" customWidth="1"/>
    <col min="10331" max="10331" width="22.85546875" style="3" customWidth="1"/>
    <col min="10332" max="10332" width="23.42578125" style="3" customWidth="1"/>
    <col min="10333" max="10333" width="28.7109375" style="3" customWidth="1"/>
    <col min="10334" max="10334" width="12.7109375" style="3" customWidth="1"/>
    <col min="10335" max="10335" width="11.42578125" style="3"/>
    <col min="10336" max="10336" width="25.28515625" style="3" customWidth="1"/>
    <col min="10337" max="10337" width="15.85546875" style="3" bestFit="1" customWidth="1"/>
    <col min="10338" max="10339" width="18" style="3" bestFit="1" customWidth="1"/>
    <col min="10340" max="10558" width="11.42578125" style="3"/>
    <col min="10559" max="10559" width="15.42578125" style="3" customWidth="1"/>
    <col min="10560" max="10560" width="9.5703125" style="3" customWidth="1"/>
    <col min="10561" max="10561" width="14.42578125" style="3" customWidth="1"/>
    <col min="10562" max="10562" width="49.85546875" style="3" customWidth="1"/>
    <col min="10563" max="10563" width="22.5703125" style="3" customWidth="1"/>
    <col min="10564" max="10564" width="23" style="3" customWidth="1"/>
    <col min="10565" max="10565" width="22.85546875" style="3" customWidth="1"/>
    <col min="10566" max="10566" width="23.42578125" style="3" customWidth="1"/>
    <col min="10567" max="10567" width="22.42578125" style="3" customWidth="1"/>
    <col min="10568" max="10568" width="13.85546875" style="3" customWidth="1"/>
    <col min="10569" max="10569" width="20.7109375" style="3" customWidth="1"/>
    <col min="10570" max="10570" width="18.140625" style="3" customWidth="1"/>
    <col min="10571" max="10571" width="14.85546875" style="3" bestFit="1" customWidth="1"/>
    <col min="10572" max="10572" width="11.42578125" style="3"/>
    <col min="10573" max="10573" width="17.42578125" style="3" customWidth="1"/>
    <col min="10574" max="10576" width="18.140625" style="3" customWidth="1"/>
    <col min="10577" max="10580" width="11.42578125" style="3"/>
    <col min="10581" max="10581" width="34" style="3" customWidth="1"/>
    <col min="10582" max="10582" width="9.5703125" style="3" customWidth="1"/>
    <col min="10583" max="10583" width="16.7109375" style="3" customWidth="1"/>
    <col min="10584" max="10584" width="55.140625" style="3" customWidth="1"/>
    <col min="10585" max="10585" width="22.5703125" style="3" customWidth="1"/>
    <col min="10586" max="10586" width="23" style="3" customWidth="1"/>
    <col min="10587" max="10587" width="22.85546875" style="3" customWidth="1"/>
    <col min="10588" max="10588" width="23.42578125" style="3" customWidth="1"/>
    <col min="10589" max="10589" width="28.7109375" style="3" customWidth="1"/>
    <col min="10590" max="10590" width="12.7109375" style="3" customWidth="1"/>
    <col min="10591" max="10591" width="11.42578125" style="3"/>
    <col min="10592" max="10592" width="25.28515625" style="3" customWidth="1"/>
    <col min="10593" max="10593" width="15.85546875" style="3" bestFit="1" customWidth="1"/>
    <col min="10594" max="10595" width="18" style="3" bestFit="1" customWidth="1"/>
    <col min="10596" max="10814" width="11.42578125" style="3"/>
    <col min="10815" max="10815" width="15.42578125" style="3" customWidth="1"/>
    <col min="10816" max="10816" width="9.5703125" style="3" customWidth="1"/>
    <col min="10817" max="10817" width="14.42578125" style="3" customWidth="1"/>
    <col min="10818" max="10818" width="49.85546875" style="3" customWidth="1"/>
    <col min="10819" max="10819" width="22.5703125" style="3" customWidth="1"/>
    <col min="10820" max="10820" width="23" style="3" customWidth="1"/>
    <col min="10821" max="10821" width="22.85546875" style="3" customWidth="1"/>
    <col min="10822" max="10822" width="23.42578125" style="3" customWidth="1"/>
    <col min="10823" max="10823" width="22.42578125" style="3" customWidth="1"/>
    <col min="10824" max="10824" width="13.85546875" style="3" customWidth="1"/>
    <col min="10825" max="10825" width="20.7109375" style="3" customWidth="1"/>
    <col min="10826" max="10826" width="18.140625" style="3" customWidth="1"/>
    <col min="10827" max="10827" width="14.85546875" style="3" bestFit="1" customWidth="1"/>
    <col min="10828" max="10828" width="11.42578125" style="3"/>
    <col min="10829" max="10829" width="17.42578125" style="3" customWidth="1"/>
    <col min="10830" max="10832" width="18.140625" style="3" customWidth="1"/>
    <col min="10833" max="10836" width="11.42578125" style="3"/>
    <col min="10837" max="10837" width="34" style="3" customWidth="1"/>
    <col min="10838" max="10838" width="9.5703125" style="3" customWidth="1"/>
    <col min="10839" max="10839" width="16.7109375" style="3" customWidth="1"/>
    <col min="10840" max="10840" width="55.140625" style="3" customWidth="1"/>
    <col min="10841" max="10841" width="22.5703125" style="3" customWidth="1"/>
    <col min="10842" max="10842" width="23" style="3" customWidth="1"/>
    <col min="10843" max="10843" width="22.85546875" style="3" customWidth="1"/>
    <col min="10844" max="10844" width="23.42578125" style="3" customWidth="1"/>
    <col min="10845" max="10845" width="28.7109375" style="3" customWidth="1"/>
    <col min="10846" max="10846" width="12.7109375" style="3" customWidth="1"/>
    <col min="10847" max="10847" width="11.42578125" style="3"/>
    <col min="10848" max="10848" width="25.28515625" style="3" customWidth="1"/>
    <col min="10849" max="10849" width="15.85546875" style="3" bestFit="1" customWidth="1"/>
    <col min="10850" max="10851" width="18" style="3" bestFit="1" customWidth="1"/>
    <col min="10852" max="11070" width="11.42578125" style="3"/>
    <col min="11071" max="11071" width="15.42578125" style="3" customWidth="1"/>
    <col min="11072" max="11072" width="9.5703125" style="3" customWidth="1"/>
    <col min="11073" max="11073" width="14.42578125" style="3" customWidth="1"/>
    <col min="11074" max="11074" width="49.85546875" style="3" customWidth="1"/>
    <col min="11075" max="11075" width="22.5703125" style="3" customWidth="1"/>
    <col min="11076" max="11076" width="23" style="3" customWidth="1"/>
    <col min="11077" max="11077" width="22.85546875" style="3" customWidth="1"/>
    <col min="11078" max="11078" width="23.42578125" style="3" customWidth="1"/>
    <col min="11079" max="11079" width="22.42578125" style="3" customWidth="1"/>
    <col min="11080" max="11080" width="13.85546875" style="3" customWidth="1"/>
    <col min="11081" max="11081" width="20.7109375" style="3" customWidth="1"/>
    <col min="11082" max="11082" width="18.140625" style="3" customWidth="1"/>
    <col min="11083" max="11083" width="14.85546875" style="3" bestFit="1" customWidth="1"/>
    <col min="11084" max="11084" width="11.42578125" style="3"/>
    <col min="11085" max="11085" width="17.42578125" style="3" customWidth="1"/>
    <col min="11086" max="11088" width="18.140625" style="3" customWidth="1"/>
    <col min="11089" max="11092" width="11.42578125" style="3"/>
    <col min="11093" max="11093" width="34" style="3" customWidth="1"/>
    <col min="11094" max="11094" width="9.5703125" style="3" customWidth="1"/>
    <col min="11095" max="11095" width="16.7109375" style="3" customWidth="1"/>
    <col min="11096" max="11096" width="55.140625" style="3" customWidth="1"/>
    <col min="11097" max="11097" width="22.5703125" style="3" customWidth="1"/>
    <col min="11098" max="11098" width="23" style="3" customWidth="1"/>
    <col min="11099" max="11099" width="22.85546875" style="3" customWidth="1"/>
    <col min="11100" max="11100" width="23.42578125" style="3" customWidth="1"/>
    <col min="11101" max="11101" width="28.7109375" style="3" customWidth="1"/>
    <col min="11102" max="11102" width="12.7109375" style="3" customWidth="1"/>
    <col min="11103" max="11103" width="11.42578125" style="3"/>
    <col min="11104" max="11104" width="25.28515625" style="3" customWidth="1"/>
    <col min="11105" max="11105" width="15.85546875" style="3" bestFit="1" customWidth="1"/>
    <col min="11106" max="11107" width="18" style="3" bestFit="1" customWidth="1"/>
    <col min="11108" max="11326" width="11.42578125" style="3"/>
    <col min="11327" max="11327" width="15.42578125" style="3" customWidth="1"/>
    <col min="11328" max="11328" width="9.5703125" style="3" customWidth="1"/>
    <col min="11329" max="11329" width="14.42578125" style="3" customWidth="1"/>
    <col min="11330" max="11330" width="49.85546875" style="3" customWidth="1"/>
    <col min="11331" max="11331" width="22.5703125" style="3" customWidth="1"/>
    <col min="11332" max="11332" width="23" style="3" customWidth="1"/>
    <col min="11333" max="11333" width="22.85546875" style="3" customWidth="1"/>
    <col min="11334" max="11334" width="23.42578125" style="3" customWidth="1"/>
    <col min="11335" max="11335" width="22.42578125" style="3" customWidth="1"/>
    <col min="11336" max="11336" width="13.85546875" style="3" customWidth="1"/>
    <col min="11337" max="11337" width="20.7109375" style="3" customWidth="1"/>
    <col min="11338" max="11338" width="18.140625" style="3" customWidth="1"/>
    <col min="11339" max="11339" width="14.85546875" style="3" bestFit="1" customWidth="1"/>
    <col min="11340" max="11340" width="11.42578125" style="3"/>
    <col min="11341" max="11341" width="17.42578125" style="3" customWidth="1"/>
    <col min="11342" max="11344" width="18.140625" style="3" customWidth="1"/>
    <col min="11345" max="11348" width="11.42578125" style="3"/>
    <col min="11349" max="11349" width="34" style="3" customWidth="1"/>
    <col min="11350" max="11350" width="9.5703125" style="3" customWidth="1"/>
    <col min="11351" max="11351" width="16.7109375" style="3" customWidth="1"/>
    <col min="11352" max="11352" width="55.140625" style="3" customWidth="1"/>
    <col min="11353" max="11353" width="22.5703125" style="3" customWidth="1"/>
    <col min="11354" max="11354" width="23" style="3" customWidth="1"/>
    <col min="11355" max="11355" width="22.85546875" style="3" customWidth="1"/>
    <col min="11356" max="11356" width="23.42578125" style="3" customWidth="1"/>
    <col min="11357" max="11357" width="28.7109375" style="3" customWidth="1"/>
    <col min="11358" max="11358" width="12.7109375" style="3" customWidth="1"/>
    <col min="11359" max="11359" width="11.42578125" style="3"/>
    <col min="11360" max="11360" width="25.28515625" style="3" customWidth="1"/>
    <col min="11361" max="11361" width="15.85546875" style="3" bestFit="1" customWidth="1"/>
    <col min="11362" max="11363" width="18" style="3" bestFit="1" customWidth="1"/>
    <col min="11364" max="11582" width="11.42578125" style="3"/>
    <col min="11583" max="11583" width="15.42578125" style="3" customWidth="1"/>
    <col min="11584" max="11584" width="9.5703125" style="3" customWidth="1"/>
    <col min="11585" max="11585" width="14.42578125" style="3" customWidth="1"/>
    <col min="11586" max="11586" width="49.85546875" style="3" customWidth="1"/>
    <col min="11587" max="11587" width="22.5703125" style="3" customWidth="1"/>
    <col min="11588" max="11588" width="23" style="3" customWidth="1"/>
    <col min="11589" max="11589" width="22.85546875" style="3" customWidth="1"/>
    <col min="11590" max="11590" width="23.42578125" style="3" customWidth="1"/>
    <col min="11591" max="11591" width="22.42578125" style="3" customWidth="1"/>
    <col min="11592" max="11592" width="13.85546875" style="3" customWidth="1"/>
    <col min="11593" max="11593" width="20.7109375" style="3" customWidth="1"/>
    <col min="11594" max="11594" width="18.140625" style="3" customWidth="1"/>
    <col min="11595" max="11595" width="14.85546875" style="3" bestFit="1" customWidth="1"/>
    <col min="11596" max="11596" width="11.42578125" style="3"/>
    <col min="11597" max="11597" width="17.42578125" style="3" customWidth="1"/>
    <col min="11598" max="11600" width="18.140625" style="3" customWidth="1"/>
    <col min="11601" max="11604" width="11.42578125" style="3"/>
    <col min="11605" max="11605" width="34" style="3" customWidth="1"/>
    <col min="11606" max="11606" width="9.5703125" style="3" customWidth="1"/>
    <col min="11607" max="11607" width="16.7109375" style="3" customWidth="1"/>
    <col min="11608" max="11608" width="55.140625" style="3" customWidth="1"/>
    <col min="11609" max="11609" width="22.5703125" style="3" customWidth="1"/>
    <col min="11610" max="11610" width="23" style="3" customWidth="1"/>
    <col min="11611" max="11611" width="22.85546875" style="3" customWidth="1"/>
    <col min="11612" max="11612" width="23.42578125" style="3" customWidth="1"/>
    <col min="11613" max="11613" width="28.7109375" style="3" customWidth="1"/>
    <col min="11614" max="11614" width="12.7109375" style="3" customWidth="1"/>
    <col min="11615" max="11615" width="11.42578125" style="3"/>
    <col min="11616" max="11616" width="25.28515625" style="3" customWidth="1"/>
    <col min="11617" max="11617" width="15.85546875" style="3" bestFit="1" customWidth="1"/>
    <col min="11618" max="11619" width="18" style="3" bestFit="1" customWidth="1"/>
    <col min="11620" max="11838" width="11.42578125" style="3"/>
    <col min="11839" max="11839" width="15.42578125" style="3" customWidth="1"/>
    <col min="11840" max="11840" width="9.5703125" style="3" customWidth="1"/>
    <col min="11841" max="11841" width="14.42578125" style="3" customWidth="1"/>
    <col min="11842" max="11842" width="49.85546875" style="3" customWidth="1"/>
    <col min="11843" max="11843" width="22.5703125" style="3" customWidth="1"/>
    <col min="11844" max="11844" width="23" style="3" customWidth="1"/>
    <col min="11845" max="11845" width="22.85546875" style="3" customWidth="1"/>
    <col min="11846" max="11846" width="23.42578125" style="3" customWidth="1"/>
    <col min="11847" max="11847" width="22.42578125" style="3" customWidth="1"/>
    <col min="11848" max="11848" width="13.85546875" style="3" customWidth="1"/>
    <col min="11849" max="11849" width="20.7109375" style="3" customWidth="1"/>
    <col min="11850" max="11850" width="18.140625" style="3" customWidth="1"/>
    <col min="11851" max="11851" width="14.85546875" style="3" bestFit="1" customWidth="1"/>
    <col min="11852" max="11852" width="11.42578125" style="3"/>
    <col min="11853" max="11853" width="17.42578125" style="3" customWidth="1"/>
    <col min="11854" max="11856" width="18.140625" style="3" customWidth="1"/>
    <col min="11857" max="11860" width="11.42578125" style="3"/>
    <col min="11861" max="11861" width="34" style="3" customWidth="1"/>
    <col min="11862" max="11862" width="9.5703125" style="3" customWidth="1"/>
    <col min="11863" max="11863" width="16.7109375" style="3" customWidth="1"/>
    <col min="11864" max="11864" width="55.140625" style="3" customWidth="1"/>
    <col min="11865" max="11865" width="22.5703125" style="3" customWidth="1"/>
    <col min="11866" max="11866" width="23" style="3" customWidth="1"/>
    <col min="11867" max="11867" width="22.85546875" style="3" customWidth="1"/>
    <col min="11868" max="11868" width="23.42578125" style="3" customWidth="1"/>
    <col min="11869" max="11869" width="28.7109375" style="3" customWidth="1"/>
    <col min="11870" max="11870" width="12.7109375" style="3" customWidth="1"/>
    <col min="11871" max="11871" width="11.42578125" style="3"/>
    <col min="11872" max="11872" width="25.28515625" style="3" customWidth="1"/>
    <col min="11873" max="11873" width="15.85546875" style="3" bestFit="1" customWidth="1"/>
    <col min="11874" max="11875" width="18" style="3" bestFit="1" customWidth="1"/>
    <col min="11876" max="12094" width="11.42578125" style="3"/>
    <col min="12095" max="12095" width="15.42578125" style="3" customWidth="1"/>
    <col min="12096" max="12096" width="9.5703125" style="3" customWidth="1"/>
    <col min="12097" max="12097" width="14.42578125" style="3" customWidth="1"/>
    <col min="12098" max="12098" width="49.85546875" style="3" customWidth="1"/>
    <col min="12099" max="12099" width="22.5703125" style="3" customWidth="1"/>
    <col min="12100" max="12100" width="23" style="3" customWidth="1"/>
    <col min="12101" max="12101" width="22.85546875" style="3" customWidth="1"/>
    <col min="12102" max="12102" width="23.42578125" style="3" customWidth="1"/>
    <col min="12103" max="12103" width="22.42578125" style="3" customWidth="1"/>
    <col min="12104" max="12104" width="13.85546875" style="3" customWidth="1"/>
    <col min="12105" max="12105" width="20.7109375" style="3" customWidth="1"/>
    <col min="12106" max="12106" width="18.140625" style="3" customWidth="1"/>
    <col min="12107" max="12107" width="14.85546875" style="3" bestFit="1" customWidth="1"/>
    <col min="12108" max="12108" width="11.42578125" style="3"/>
    <col min="12109" max="12109" width="17.42578125" style="3" customWidth="1"/>
    <col min="12110" max="12112" width="18.140625" style="3" customWidth="1"/>
    <col min="12113" max="12116" width="11.42578125" style="3"/>
    <col min="12117" max="12117" width="34" style="3" customWidth="1"/>
    <col min="12118" max="12118" width="9.5703125" style="3" customWidth="1"/>
    <col min="12119" max="12119" width="16.7109375" style="3" customWidth="1"/>
    <col min="12120" max="12120" width="55.140625" style="3" customWidth="1"/>
    <col min="12121" max="12121" width="22.5703125" style="3" customWidth="1"/>
    <col min="12122" max="12122" width="23" style="3" customWidth="1"/>
    <col min="12123" max="12123" width="22.85546875" style="3" customWidth="1"/>
    <col min="12124" max="12124" width="23.42578125" style="3" customWidth="1"/>
    <col min="12125" max="12125" width="28.7109375" style="3" customWidth="1"/>
    <col min="12126" max="12126" width="12.7109375" style="3" customWidth="1"/>
    <col min="12127" max="12127" width="11.42578125" style="3"/>
    <col min="12128" max="12128" width="25.28515625" style="3" customWidth="1"/>
    <col min="12129" max="12129" width="15.85546875" style="3" bestFit="1" customWidth="1"/>
    <col min="12130" max="12131" width="18" style="3" bestFit="1" customWidth="1"/>
    <col min="12132" max="12350" width="11.42578125" style="3"/>
    <col min="12351" max="12351" width="15.42578125" style="3" customWidth="1"/>
    <col min="12352" max="12352" width="9.5703125" style="3" customWidth="1"/>
    <col min="12353" max="12353" width="14.42578125" style="3" customWidth="1"/>
    <col min="12354" max="12354" width="49.85546875" style="3" customWidth="1"/>
    <col min="12355" max="12355" width="22.5703125" style="3" customWidth="1"/>
    <col min="12356" max="12356" width="23" style="3" customWidth="1"/>
    <col min="12357" max="12357" width="22.85546875" style="3" customWidth="1"/>
    <col min="12358" max="12358" width="23.42578125" style="3" customWidth="1"/>
    <col min="12359" max="12359" width="22.42578125" style="3" customWidth="1"/>
    <col min="12360" max="12360" width="13.85546875" style="3" customWidth="1"/>
    <col min="12361" max="12361" width="20.7109375" style="3" customWidth="1"/>
    <col min="12362" max="12362" width="18.140625" style="3" customWidth="1"/>
    <col min="12363" max="12363" width="14.85546875" style="3" bestFit="1" customWidth="1"/>
    <col min="12364" max="12364" width="11.42578125" style="3"/>
    <col min="12365" max="12365" width="17.42578125" style="3" customWidth="1"/>
    <col min="12366" max="12368" width="18.140625" style="3" customWidth="1"/>
    <col min="12369" max="12372" width="11.42578125" style="3"/>
    <col min="12373" max="12373" width="34" style="3" customWidth="1"/>
    <col min="12374" max="12374" width="9.5703125" style="3" customWidth="1"/>
    <col min="12375" max="12375" width="16.7109375" style="3" customWidth="1"/>
    <col min="12376" max="12376" width="55.140625" style="3" customWidth="1"/>
    <col min="12377" max="12377" width="22.5703125" style="3" customWidth="1"/>
    <col min="12378" max="12378" width="23" style="3" customWidth="1"/>
    <col min="12379" max="12379" width="22.85546875" style="3" customWidth="1"/>
    <col min="12380" max="12380" width="23.42578125" style="3" customWidth="1"/>
    <col min="12381" max="12381" width="28.7109375" style="3" customWidth="1"/>
    <col min="12382" max="12382" width="12.7109375" style="3" customWidth="1"/>
    <col min="12383" max="12383" width="11.42578125" style="3"/>
    <col min="12384" max="12384" width="25.28515625" style="3" customWidth="1"/>
    <col min="12385" max="12385" width="15.85546875" style="3" bestFit="1" customWidth="1"/>
    <col min="12386" max="12387" width="18" style="3" bestFit="1" customWidth="1"/>
    <col min="12388" max="12606" width="11.42578125" style="3"/>
    <col min="12607" max="12607" width="15.42578125" style="3" customWidth="1"/>
    <col min="12608" max="12608" width="9.5703125" style="3" customWidth="1"/>
    <col min="12609" max="12609" width="14.42578125" style="3" customWidth="1"/>
    <col min="12610" max="12610" width="49.85546875" style="3" customWidth="1"/>
    <col min="12611" max="12611" width="22.5703125" style="3" customWidth="1"/>
    <col min="12612" max="12612" width="23" style="3" customWidth="1"/>
    <col min="12613" max="12613" width="22.85546875" style="3" customWidth="1"/>
    <col min="12614" max="12614" width="23.42578125" style="3" customWidth="1"/>
    <col min="12615" max="12615" width="22.42578125" style="3" customWidth="1"/>
    <col min="12616" max="12616" width="13.85546875" style="3" customWidth="1"/>
    <col min="12617" max="12617" width="20.7109375" style="3" customWidth="1"/>
    <col min="12618" max="12618" width="18.140625" style="3" customWidth="1"/>
    <col min="12619" max="12619" width="14.85546875" style="3" bestFit="1" customWidth="1"/>
    <col min="12620" max="12620" width="11.42578125" style="3"/>
    <col min="12621" max="12621" width="17.42578125" style="3" customWidth="1"/>
    <col min="12622" max="12624" width="18.140625" style="3" customWidth="1"/>
    <col min="12625" max="12628" width="11.42578125" style="3"/>
    <col min="12629" max="12629" width="34" style="3" customWidth="1"/>
    <col min="12630" max="12630" width="9.5703125" style="3" customWidth="1"/>
    <col min="12631" max="12631" width="16.7109375" style="3" customWidth="1"/>
    <col min="12632" max="12632" width="55.140625" style="3" customWidth="1"/>
    <col min="12633" max="12633" width="22.5703125" style="3" customWidth="1"/>
    <col min="12634" max="12634" width="23" style="3" customWidth="1"/>
    <col min="12635" max="12635" width="22.85546875" style="3" customWidth="1"/>
    <col min="12636" max="12636" width="23.42578125" style="3" customWidth="1"/>
    <col min="12637" max="12637" width="28.7109375" style="3" customWidth="1"/>
    <col min="12638" max="12638" width="12.7109375" style="3" customWidth="1"/>
    <col min="12639" max="12639" width="11.42578125" style="3"/>
    <col min="12640" max="12640" width="25.28515625" style="3" customWidth="1"/>
    <col min="12641" max="12641" width="15.85546875" style="3" bestFit="1" customWidth="1"/>
    <col min="12642" max="12643" width="18" style="3" bestFit="1" customWidth="1"/>
    <col min="12644" max="12862" width="11.42578125" style="3"/>
    <col min="12863" max="12863" width="15.42578125" style="3" customWidth="1"/>
    <col min="12864" max="12864" width="9.5703125" style="3" customWidth="1"/>
    <col min="12865" max="12865" width="14.42578125" style="3" customWidth="1"/>
    <col min="12866" max="12866" width="49.85546875" style="3" customWidth="1"/>
    <col min="12867" max="12867" width="22.5703125" style="3" customWidth="1"/>
    <col min="12868" max="12868" width="23" style="3" customWidth="1"/>
    <col min="12869" max="12869" width="22.85546875" style="3" customWidth="1"/>
    <col min="12870" max="12870" width="23.42578125" style="3" customWidth="1"/>
    <col min="12871" max="12871" width="22.42578125" style="3" customWidth="1"/>
    <col min="12872" max="12872" width="13.85546875" style="3" customWidth="1"/>
    <col min="12873" max="12873" width="20.7109375" style="3" customWidth="1"/>
    <col min="12874" max="12874" width="18.140625" style="3" customWidth="1"/>
    <col min="12875" max="12875" width="14.85546875" style="3" bestFit="1" customWidth="1"/>
    <col min="12876" max="12876" width="11.42578125" style="3"/>
    <col min="12877" max="12877" width="17.42578125" style="3" customWidth="1"/>
    <col min="12878" max="12880" width="18.140625" style="3" customWidth="1"/>
    <col min="12881" max="12884" width="11.42578125" style="3"/>
    <col min="12885" max="12885" width="34" style="3" customWidth="1"/>
    <col min="12886" max="12886" width="9.5703125" style="3" customWidth="1"/>
    <col min="12887" max="12887" width="16.7109375" style="3" customWidth="1"/>
    <col min="12888" max="12888" width="55.140625" style="3" customWidth="1"/>
    <col min="12889" max="12889" width="22.5703125" style="3" customWidth="1"/>
    <col min="12890" max="12890" width="23" style="3" customWidth="1"/>
    <col min="12891" max="12891" width="22.85546875" style="3" customWidth="1"/>
    <col min="12892" max="12892" width="23.42578125" style="3" customWidth="1"/>
    <col min="12893" max="12893" width="28.7109375" style="3" customWidth="1"/>
    <col min="12894" max="12894" width="12.7109375" style="3" customWidth="1"/>
    <col min="12895" max="12895" width="11.42578125" style="3"/>
    <col min="12896" max="12896" width="25.28515625" style="3" customWidth="1"/>
    <col min="12897" max="12897" width="15.85546875" style="3" bestFit="1" customWidth="1"/>
    <col min="12898" max="12899" width="18" style="3" bestFit="1" customWidth="1"/>
    <col min="12900" max="13118" width="11.42578125" style="3"/>
    <col min="13119" max="13119" width="15.42578125" style="3" customWidth="1"/>
    <col min="13120" max="13120" width="9.5703125" style="3" customWidth="1"/>
    <col min="13121" max="13121" width="14.42578125" style="3" customWidth="1"/>
    <col min="13122" max="13122" width="49.85546875" style="3" customWidth="1"/>
    <col min="13123" max="13123" width="22.5703125" style="3" customWidth="1"/>
    <col min="13124" max="13124" width="23" style="3" customWidth="1"/>
    <col min="13125" max="13125" width="22.85546875" style="3" customWidth="1"/>
    <col min="13126" max="13126" width="23.42578125" style="3" customWidth="1"/>
    <col min="13127" max="13127" width="22.42578125" style="3" customWidth="1"/>
    <col min="13128" max="13128" width="13.85546875" style="3" customWidth="1"/>
    <col min="13129" max="13129" width="20.7109375" style="3" customWidth="1"/>
    <col min="13130" max="13130" width="18.140625" style="3" customWidth="1"/>
    <col min="13131" max="13131" width="14.85546875" style="3" bestFit="1" customWidth="1"/>
    <col min="13132" max="13132" width="11.42578125" style="3"/>
    <col min="13133" max="13133" width="17.42578125" style="3" customWidth="1"/>
    <col min="13134" max="13136" width="18.140625" style="3" customWidth="1"/>
    <col min="13137" max="13140" width="11.42578125" style="3"/>
    <col min="13141" max="13141" width="34" style="3" customWidth="1"/>
    <col min="13142" max="13142" width="9.5703125" style="3" customWidth="1"/>
    <col min="13143" max="13143" width="16.7109375" style="3" customWidth="1"/>
    <col min="13144" max="13144" width="55.140625" style="3" customWidth="1"/>
    <col min="13145" max="13145" width="22.5703125" style="3" customWidth="1"/>
    <col min="13146" max="13146" width="23" style="3" customWidth="1"/>
    <col min="13147" max="13147" width="22.85546875" style="3" customWidth="1"/>
    <col min="13148" max="13148" width="23.42578125" style="3" customWidth="1"/>
    <col min="13149" max="13149" width="28.7109375" style="3" customWidth="1"/>
    <col min="13150" max="13150" width="12.7109375" style="3" customWidth="1"/>
    <col min="13151" max="13151" width="11.42578125" style="3"/>
    <col min="13152" max="13152" width="25.28515625" style="3" customWidth="1"/>
    <col min="13153" max="13153" width="15.85546875" style="3" bestFit="1" customWidth="1"/>
    <col min="13154" max="13155" width="18" style="3" bestFit="1" customWidth="1"/>
    <col min="13156" max="13374" width="11.42578125" style="3"/>
    <col min="13375" max="13375" width="15.42578125" style="3" customWidth="1"/>
    <col min="13376" max="13376" width="9.5703125" style="3" customWidth="1"/>
    <col min="13377" max="13377" width="14.42578125" style="3" customWidth="1"/>
    <col min="13378" max="13378" width="49.85546875" style="3" customWidth="1"/>
    <col min="13379" max="13379" width="22.5703125" style="3" customWidth="1"/>
    <col min="13380" max="13380" width="23" style="3" customWidth="1"/>
    <col min="13381" max="13381" width="22.85546875" style="3" customWidth="1"/>
    <col min="13382" max="13382" width="23.42578125" style="3" customWidth="1"/>
    <col min="13383" max="13383" width="22.42578125" style="3" customWidth="1"/>
    <col min="13384" max="13384" width="13.85546875" style="3" customWidth="1"/>
    <col min="13385" max="13385" width="20.7109375" style="3" customWidth="1"/>
    <col min="13386" max="13386" width="18.140625" style="3" customWidth="1"/>
    <col min="13387" max="13387" width="14.85546875" style="3" bestFit="1" customWidth="1"/>
    <col min="13388" max="13388" width="11.42578125" style="3"/>
    <col min="13389" max="13389" width="17.42578125" style="3" customWidth="1"/>
    <col min="13390" max="13392" width="18.140625" style="3" customWidth="1"/>
    <col min="13393" max="13396" width="11.42578125" style="3"/>
    <col min="13397" max="13397" width="34" style="3" customWidth="1"/>
    <col min="13398" max="13398" width="9.5703125" style="3" customWidth="1"/>
    <col min="13399" max="13399" width="16.7109375" style="3" customWidth="1"/>
    <col min="13400" max="13400" width="55.140625" style="3" customWidth="1"/>
    <col min="13401" max="13401" width="22.5703125" style="3" customWidth="1"/>
    <col min="13402" max="13402" width="23" style="3" customWidth="1"/>
    <col min="13403" max="13403" width="22.85546875" style="3" customWidth="1"/>
    <col min="13404" max="13404" width="23.42578125" style="3" customWidth="1"/>
    <col min="13405" max="13405" width="28.7109375" style="3" customWidth="1"/>
    <col min="13406" max="13406" width="12.7109375" style="3" customWidth="1"/>
    <col min="13407" max="13407" width="11.42578125" style="3"/>
    <col min="13408" max="13408" width="25.28515625" style="3" customWidth="1"/>
    <col min="13409" max="13409" width="15.85546875" style="3" bestFit="1" customWidth="1"/>
    <col min="13410" max="13411" width="18" style="3" bestFit="1" customWidth="1"/>
    <col min="13412" max="13630" width="11.42578125" style="3"/>
    <col min="13631" max="13631" width="15.42578125" style="3" customWidth="1"/>
    <col min="13632" max="13632" width="9.5703125" style="3" customWidth="1"/>
    <col min="13633" max="13633" width="14.42578125" style="3" customWidth="1"/>
    <col min="13634" max="13634" width="49.85546875" style="3" customWidth="1"/>
    <col min="13635" max="13635" width="22.5703125" style="3" customWidth="1"/>
    <col min="13636" max="13636" width="23" style="3" customWidth="1"/>
    <col min="13637" max="13637" width="22.85546875" style="3" customWidth="1"/>
    <col min="13638" max="13638" width="23.42578125" style="3" customWidth="1"/>
    <col min="13639" max="13639" width="22.42578125" style="3" customWidth="1"/>
    <col min="13640" max="13640" width="13.85546875" style="3" customWidth="1"/>
    <col min="13641" max="13641" width="20.7109375" style="3" customWidth="1"/>
    <col min="13642" max="13642" width="18.140625" style="3" customWidth="1"/>
    <col min="13643" max="13643" width="14.85546875" style="3" bestFit="1" customWidth="1"/>
    <col min="13644" max="13644" width="11.42578125" style="3"/>
    <col min="13645" max="13645" width="17.42578125" style="3" customWidth="1"/>
    <col min="13646" max="13648" width="18.140625" style="3" customWidth="1"/>
    <col min="13649" max="13652" width="11.42578125" style="3"/>
    <col min="13653" max="13653" width="34" style="3" customWidth="1"/>
    <col min="13654" max="13654" width="9.5703125" style="3" customWidth="1"/>
    <col min="13655" max="13655" width="16.7109375" style="3" customWidth="1"/>
    <col min="13656" max="13656" width="55.140625" style="3" customWidth="1"/>
    <col min="13657" max="13657" width="22.5703125" style="3" customWidth="1"/>
    <col min="13658" max="13658" width="23" style="3" customWidth="1"/>
    <col min="13659" max="13659" width="22.85546875" style="3" customWidth="1"/>
    <col min="13660" max="13660" width="23.42578125" style="3" customWidth="1"/>
    <col min="13661" max="13661" width="28.7109375" style="3" customWidth="1"/>
    <col min="13662" max="13662" width="12.7109375" style="3" customWidth="1"/>
    <col min="13663" max="13663" width="11.42578125" style="3"/>
    <col min="13664" max="13664" width="25.28515625" style="3" customWidth="1"/>
    <col min="13665" max="13665" width="15.85546875" style="3" bestFit="1" customWidth="1"/>
    <col min="13666" max="13667" width="18" style="3" bestFit="1" customWidth="1"/>
    <col min="13668" max="13886" width="11.42578125" style="3"/>
    <col min="13887" max="13887" width="15.42578125" style="3" customWidth="1"/>
    <col min="13888" max="13888" width="9.5703125" style="3" customWidth="1"/>
    <col min="13889" max="13889" width="14.42578125" style="3" customWidth="1"/>
    <col min="13890" max="13890" width="49.85546875" style="3" customWidth="1"/>
    <col min="13891" max="13891" width="22.5703125" style="3" customWidth="1"/>
    <col min="13892" max="13892" width="23" style="3" customWidth="1"/>
    <col min="13893" max="13893" width="22.85546875" style="3" customWidth="1"/>
    <col min="13894" max="13894" width="23.42578125" style="3" customWidth="1"/>
    <col min="13895" max="13895" width="22.42578125" style="3" customWidth="1"/>
    <col min="13896" max="13896" width="13.85546875" style="3" customWidth="1"/>
    <col min="13897" max="13897" width="20.7109375" style="3" customWidth="1"/>
    <col min="13898" max="13898" width="18.140625" style="3" customWidth="1"/>
    <col min="13899" max="13899" width="14.85546875" style="3" bestFit="1" customWidth="1"/>
    <col min="13900" max="13900" width="11.42578125" style="3"/>
    <col min="13901" max="13901" width="17.42578125" style="3" customWidth="1"/>
    <col min="13902" max="13904" width="18.140625" style="3" customWidth="1"/>
    <col min="13905" max="13908" width="11.42578125" style="3"/>
    <col min="13909" max="13909" width="34" style="3" customWidth="1"/>
    <col min="13910" max="13910" width="9.5703125" style="3" customWidth="1"/>
    <col min="13911" max="13911" width="16.7109375" style="3" customWidth="1"/>
    <col min="13912" max="13912" width="55.140625" style="3" customWidth="1"/>
    <col min="13913" max="13913" width="22.5703125" style="3" customWidth="1"/>
    <col min="13914" max="13914" width="23" style="3" customWidth="1"/>
    <col min="13915" max="13915" width="22.85546875" style="3" customWidth="1"/>
    <col min="13916" max="13916" width="23.42578125" style="3" customWidth="1"/>
    <col min="13917" max="13917" width="28.7109375" style="3" customWidth="1"/>
    <col min="13918" max="13918" width="12.7109375" style="3" customWidth="1"/>
    <col min="13919" max="13919" width="11.42578125" style="3"/>
    <col min="13920" max="13920" width="25.28515625" style="3" customWidth="1"/>
    <col min="13921" max="13921" width="15.85546875" style="3" bestFit="1" customWidth="1"/>
    <col min="13922" max="13923" width="18" style="3" bestFit="1" customWidth="1"/>
    <col min="13924" max="14142" width="11.42578125" style="3"/>
    <col min="14143" max="14143" width="15.42578125" style="3" customWidth="1"/>
    <col min="14144" max="14144" width="9.5703125" style="3" customWidth="1"/>
    <col min="14145" max="14145" width="14.42578125" style="3" customWidth="1"/>
    <col min="14146" max="14146" width="49.85546875" style="3" customWidth="1"/>
    <col min="14147" max="14147" width="22.5703125" style="3" customWidth="1"/>
    <col min="14148" max="14148" width="23" style="3" customWidth="1"/>
    <col min="14149" max="14149" width="22.85546875" style="3" customWidth="1"/>
    <col min="14150" max="14150" width="23.42578125" style="3" customWidth="1"/>
    <col min="14151" max="14151" width="22.42578125" style="3" customWidth="1"/>
    <col min="14152" max="14152" width="13.85546875" style="3" customWidth="1"/>
    <col min="14153" max="14153" width="20.7109375" style="3" customWidth="1"/>
    <col min="14154" max="14154" width="18.140625" style="3" customWidth="1"/>
    <col min="14155" max="14155" width="14.85546875" style="3" bestFit="1" customWidth="1"/>
    <col min="14156" max="14156" width="11.42578125" style="3"/>
    <col min="14157" max="14157" width="17.42578125" style="3" customWidth="1"/>
    <col min="14158" max="14160" width="18.140625" style="3" customWidth="1"/>
    <col min="14161" max="14164" width="11.42578125" style="3"/>
    <col min="14165" max="14165" width="34" style="3" customWidth="1"/>
    <col min="14166" max="14166" width="9.5703125" style="3" customWidth="1"/>
    <col min="14167" max="14167" width="16.7109375" style="3" customWidth="1"/>
    <col min="14168" max="14168" width="55.140625" style="3" customWidth="1"/>
    <col min="14169" max="14169" width="22.5703125" style="3" customWidth="1"/>
    <col min="14170" max="14170" width="23" style="3" customWidth="1"/>
    <col min="14171" max="14171" width="22.85546875" style="3" customWidth="1"/>
    <col min="14172" max="14172" width="23.42578125" style="3" customWidth="1"/>
    <col min="14173" max="14173" width="28.7109375" style="3" customWidth="1"/>
    <col min="14174" max="14174" width="12.7109375" style="3" customWidth="1"/>
    <col min="14175" max="14175" width="11.42578125" style="3"/>
    <col min="14176" max="14176" width="25.28515625" style="3" customWidth="1"/>
    <col min="14177" max="14177" width="15.85546875" style="3" bestFit="1" customWidth="1"/>
    <col min="14178" max="14179" width="18" style="3" bestFit="1" customWidth="1"/>
    <col min="14180" max="14398" width="11.42578125" style="3"/>
    <col min="14399" max="14399" width="15.42578125" style="3" customWidth="1"/>
    <col min="14400" max="14400" width="9.5703125" style="3" customWidth="1"/>
    <col min="14401" max="14401" width="14.42578125" style="3" customWidth="1"/>
    <col min="14402" max="14402" width="49.85546875" style="3" customWidth="1"/>
    <col min="14403" max="14403" width="22.5703125" style="3" customWidth="1"/>
    <col min="14404" max="14404" width="23" style="3" customWidth="1"/>
    <col min="14405" max="14405" width="22.85546875" style="3" customWidth="1"/>
    <col min="14406" max="14406" width="23.42578125" style="3" customWidth="1"/>
    <col min="14407" max="14407" width="22.42578125" style="3" customWidth="1"/>
    <col min="14408" max="14408" width="13.85546875" style="3" customWidth="1"/>
    <col min="14409" max="14409" width="20.7109375" style="3" customWidth="1"/>
    <col min="14410" max="14410" width="18.140625" style="3" customWidth="1"/>
    <col min="14411" max="14411" width="14.85546875" style="3" bestFit="1" customWidth="1"/>
    <col min="14412" max="14412" width="11.42578125" style="3"/>
    <col min="14413" max="14413" width="17.42578125" style="3" customWidth="1"/>
    <col min="14414" max="14416" width="18.140625" style="3" customWidth="1"/>
    <col min="14417" max="14420" width="11.42578125" style="3"/>
    <col min="14421" max="14421" width="34" style="3" customWidth="1"/>
    <col min="14422" max="14422" width="9.5703125" style="3" customWidth="1"/>
    <col min="14423" max="14423" width="16.7109375" style="3" customWidth="1"/>
    <col min="14424" max="14424" width="55.140625" style="3" customWidth="1"/>
    <col min="14425" max="14425" width="22.5703125" style="3" customWidth="1"/>
    <col min="14426" max="14426" width="23" style="3" customWidth="1"/>
    <col min="14427" max="14427" width="22.85546875" style="3" customWidth="1"/>
    <col min="14428" max="14428" width="23.42578125" style="3" customWidth="1"/>
    <col min="14429" max="14429" width="28.7109375" style="3" customWidth="1"/>
    <col min="14430" max="14430" width="12.7109375" style="3" customWidth="1"/>
    <col min="14431" max="14431" width="11.42578125" style="3"/>
    <col min="14432" max="14432" width="25.28515625" style="3" customWidth="1"/>
    <col min="14433" max="14433" width="15.85546875" style="3" bestFit="1" customWidth="1"/>
    <col min="14434" max="14435" width="18" style="3" bestFit="1" customWidth="1"/>
    <col min="14436" max="14654" width="11.42578125" style="3"/>
    <col min="14655" max="14655" width="15.42578125" style="3" customWidth="1"/>
    <col min="14656" max="14656" width="9.5703125" style="3" customWidth="1"/>
    <col min="14657" max="14657" width="14.42578125" style="3" customWidth="1"/>
    <col min="14658" max="14658" width="49.85546875" style="3" customWidth="1"/>
    <col min="14659" max="14659" width="22.5703125" style="3" customWidth="1"/>
    <col min="14660" max="14660" width="23" style="3" customWidth="1"/>
    <col min="14661" max="14661" width="22.85546875" style="3" customWidth="1"/>
    <col min="14662" max="14662" width="23.42578125" style="3" customWidth="1"/>
    <col min="14663" max="14663" width="22.42578125" style="3" customWidth="1"/>
    <col min="14664" max="14664" width="13.85546875" style="3" customWidth="1"/>
    <col min="14665" max="14665" width="20.7109375" style="3" customWidth="1"/>
    <col min="14666" max="14666" width="18.140625" style="3" customWidth="1"/>
    <col min="14667" max="14667" width="14.85546875" style="3" bestFit="1" customWidth="1"/>
    <col min="14668" max="14668" width="11.42578125" style="3"/>
    <col min="14669" max="14669" width="17.42578125" style="3" customWidth="1"/>
    <col min="14670" max="14672" width="18.140625" style="3" customWidth="1"/>
    <col min="14673" max="14676" width="11.42578125" style="3"/>
    <col min="14677" max="14677" width="34" style="3" customWidth="1"/>
    <col min="14678" max="14678" width="9.5703125" style="3" customWidth="1"/>
    <col min="14679" max="14679" width="16.7109375" style="3" customWidth="1"/>
    <col min="14680" max="14680" width="55.140625" style="3" customWidth="1"/>
    <col min="14681" max="14681" width="22.5703125" style="3" customWidth="1"/>
    <col min="14682" max="14682" width="23" style="3" customWidth="1"/>
    <col min="14683" max="14683" width="22.85546875" style="3" customWidth="1"/>
    <col min="14684" max="14684" width="23.42578125" style="3" customWidth="1"/>
    <col min="14685" max="14685" width="28.7109375" style="3" customWidth="1"/>
    <col min="14686" max="14686" width="12.7109375" style="3" customWidth="1"/>
    <col min="14687" max="14687" width="11.42578125" style="3"/>
    <col min="14688" max="14688" width="25.28515625" style="3" customWidth="1"/>
    <col min="14689" max="14689" width="15.85546875" style="3" bestFit="1" customWidth="1"/>
    <col min="14690" max="14691" width="18" style="3" bestFit="1" customWidth="1"/>
    <col min="14692" max="14910" width="11.42578125" style="3"/>
    <col min="14911" max="14911" width="15.42578125" style="3" customWidth="1"/>
    <col min="14912" max="14912" width="9.5703125" style="3" customWidth="1"/>
    <col min="14913" max="14913" width="14.42578125" style="3" customWidth="1"/>
    <col min="14914" max="14914" width="49.85546875" style="3" customWidth="1"/>
    <col min="14915" max="14915" width="22.5703125" style="3" customWidth="1"/>
    <col min="14916" max="14916" width="23" style="3" customWidth="1"/>
    <col min="14917" max="14917" width="22.85546875" style="3" customWidth="1"/>
    <col min="14918" max="14918" width="23.42578125" style="3" customWidth="1"/>
    <col min="14919" max="14919" width="22.42578125" style="3" customWidth="1"/>
    <col min="14920" max="14920" width="13.85546875" style="3" customWidth="1"/>
    <col min="14921" max="14921" width="20.7109375" style="3" customWidth="1"/>
    <col min="14922" max="14922" width="18.140625" style="3" customWidth="1"/>
    <col min="14923" max="14923" width="14.85546875" style="3" bestFit="1" customWidth="1"/>
    <col min="14924" max="14924" width="11.42578125" style="3"/>
    <col min="14925" max="14925" width="17.42578125" style="3" customWidth="1"/>
    <col min="14926" max="14928" width="18.140625" style="3" customWidth="1"/>
    <col min="14929" max="14932" width="11.42578125" style="3"/>
    <col min="14933" max="14933" width="34" style="3" customWidth="1"/>
    <col min="14934" max="14934" width="9.5703125" style="3" customWidth="1"/>
    <col min="14935" max="14935" width="16.7109375" style="3" customWidth="1"/>
    <col min="14936" max="14936" width="55.140625" style="3" customWidth="1"/>
    <col min="14937" max="14937" width="22.5703125" style="3" customWidth="1"/>
    <col min="14938" max="14938" width="23" style="3" customWidth="1"/>
    <col min="14939" max="14939" width="22.85546875" style="3" customWidth="1"/>
    <col min="14940" max="14940" width="23.42578125" style="3" customWidth="1"/>
    <col min="14941" max="14941" width="28.7109375" style="3" customWidth="1"/>
    <col min="14942" max="14942" width="12.7109375" style="3" customWidth="1"/>
    <col min="14943" max="14943" width="11.42578125" style="3"/>
    <col min="14944" max="14944" width="25.28515625" style="3" customWidth="1"/>
    <col min="14945" max="14945" width="15.85546875" style="3" bestFit="1" customWidth="1"/>
    <col min="14946" max="14947" width="18" style="3" bestFit="1" customWidth="1"/>
    <col min="14948" max="15166" width="11.42578125" style="3"/>
    <col min="15167" max="15167" width="15.42578125" style="3" customWidth="1"/>
    <col min="15168" max="15168" width="9.5703125" style="3" customWidth="1"/>
    <col min="15169" max="15169" width="14.42578125" style="3" customWidth="1"/>
    <col min="15170" max="15170" width="49.85546875" style="3" customWidth="1"/>
    <col min="15171" max="15171" width="22.5703125" style="3" customWidth="1"/>
    <col min="15172" max="15172" width="23" style="3" customWidth="1"/>
    <col min="15173" max="15173" width="22.85546875" style="3" customWidth="1"/>
    <col min="15174" max="15174" width="23.42578125" style="3" customWidth="1"/>
    <col min="15175" max="15175" width="22.42578125" style="3" customWidth="1"/>
    <col min="15176" max="15176" width="13.85546875" style="3" customWidth="1"/>
    <col min="15177" max="15177" width="20.7109375" style="3" customWidth="1"/>
    <col min="15178" max="15178" width="18.140625" style="3" customWidth="1"/>
    <col min="15179" max="15179" width="14.85546875" style="3" bestFit="1" customWidth="1"/>
    <col min="15180" max="15180" width="11.42578125" style="3"/>
    <col min="15181" max="15181" width="17.42578125" style="3" customWidth="1"/>
    <col min="15182" max="15184" width="18.140625" style="3" customWidth="1"/>
    <col min="15185" max="15188" width="11.42578125" style="3"/>
    <col min="15189" max="15189" width="34" style="3" customWidth="1"/>
    <col min="15190" max="15190" width="9.5703125" style="3" customWidth="1"/>
    <col min="15191" max="15191" width="16.7109375" style="3" customWidth="1"/>
    <col min="15192" max="15192" width="55.140625" style="3" customWidth="1"/>
    <col min="15193" max="15193" width="22.5703125" style="3" customWidth="1"/>
    <col min="15194" max="15194" width="23" style="3" customWidth="1"/>
    <col min="15195" max="15195" width="22.85546875" style="3" customWidth="1"/>
    <col min="15196" max="15196" width="23.42578125" style="3" customWidth="1"/>
    <col min="15197" max="15197" width="28.7109375" style="3" customWidth="1"/>
    <col min="15198" max="15198" width="12.7109375" style="3" customWidth="1"/>
    <col min="15199" max="15199" width="11.42578125" style="3"/>
    <col min="15200" max="15200" width="25.28515625" style="3" customWidth="1"/>
    <col min="15201" max="15201" width="15.85546875" style="3" bestFit="1" customWidth="1"/>
    <col min="15202" max="15203" width="18" style="3" bestFit="1" customWidth="1"/>
    <col min="15204" max="15422" width="11.42578125" style="3"/>
    <col min="15423" max="15423" width="15.42578125" style="3" customWidth="1"/>
    <col min="15424" max="15424" width="9.5703125" style="3" customWidth="1"/>
    <col min="15425" max="15425" width="14.42578125" style="3" customWidth="1"/>
    <col min="15426" max="15426" width="49.85546875" style="3" customWidth="1"/>
    <col min="15427" max="15427" width="22.5703125" style="3" customWidth="1"/>
    <col min="15428" max="15428" width="23" style="3" customWidth="1"/>
    <col min="15429" max="15429" width="22.85546875" style="3" customWidth="1"/>
    <col min="15430" max="15430" width="23.42578125" style="3" customWidth="1"/>
    <col min="15431" max="15431" width="22.42578125" style="3" customWidth="1"/>
    <col min="15432" max="15432" width="13.85546875" style="3" customWidth="1"/>
    <col min="15433" max="15433" width="20.7109375" style="3" customWidth="1"/>
    <col min="15434" max="15434" width="18.140625" style="3" customWidth="1"/>
    <col min="15435" max="15435" width="14.85546875" style="3" bestFit="1" customWidth="1"/>
    <col min="15436" max="15436" width="11.42578125" style="3"/>
    <col min="15437" max="15437" width="17.42578125" style="3" customWidth="1"/>
    <col min="15438" max="15440" width="18.140625" style="3" customWidth="1"/>
    <col min="15441" max="15444" width="11.42578125" style="3"/>
    <col min="15445" max="15445" width="34" style="3" customWidth="1"/>
    <col min="15446" max="15446" width="9.5703125" style="3" customWidth="1"/>
    <col min="15447" max="15447" width="16.7109375" style="3" customWidth="1"/>
    <col min="15448" max="15448" width="55.140625" style="3" customWidth="1"/>
    <col min="15449" max="15449" width="22.5703125" style="3" customWidth="1"/>
    <col min="15450" max="15450" width="23" style="3" customWidth="1"/>
    <col min="15451" max="15451" width="22.85546875" style="3" customWidth="1"/>
    <col min="15452" max="15452" width="23.42578125" style="3" customWidth="1"/>
    <col min="15453" max="15453" width="28.7109375" style="3" customWidth="1"/>
    <col min="15454" max="15454" width="12.7109375" style="3" customWidth="1"/>
    <col min="15455" max="15455" width="11.42578125" style="3"/>
    <col min="15456" max="15456" width="25.28515625" style="3" customWidth="1"/>
    <col min="15457" max="15457" width="15.85546875" style="3" bestFit="1" customWidth="1"/>
    <col min="15458" max="15459" width="18" style="3" bestFit="1" customWidth="1"/>
    <col min="15460" max="15678" width="11.42578125" style="3"/>
    <col min="15679" max="15679" width="15.42578125" style="3" customWidth="1"/>
    <col min="15680" max="15680" width="9.5703125" style="3" customWidth="1"/>
    <col min="15681" max="15681" width="14.42578125" style="3" customWidth="1"/>
    <col min="15682" max="15682" width="49.85546875" style="3" customWidth="1"/>
    <col min="15683" max="15683" width="22.5703125" style="3" customWidth="1"/>
    <col min="15684" max="15684" width="23" style="3" customWidth="1"/>
    <col min="15685" max="15685" width="22.85546875" style="3" customWidth="1"/>
    <col min="15686" max="15686" width="23.42578125" style="3" customWidth="1"/>
    <col min="15687" max="15687" width="22.42578125" style="3" customWidth="1"/>
    <col min="15688" max="15688" width="13.85546875" style="3" customWidth="1"/>
    <col min="15689" max="15689" width="20.7109375" style="3" customWidth="1"/>
    <col min="15690" max="15690" width="18.140625" style="3" customWidth="1"/>
    <col min="15691" max="15691" width="14.85546875" style="3" bestFit="1" customWidth="1"/>
    <col min="15692" max="15692" width="11.42578125" style="3"/>
    <col min="15693" max="15693" width="17.42578125" style="3" customWidth="1"/>
    <col min="15694" max="15696" width="18.140625" style="3" customWidth="1"/>
    <col min="15697" max="15700" width="11.42578125" style="3"/>
    <col min="15701" max="15701" width="34" style="3" customWidth="1"/>
    <col min="15702" max="15702" width="9.5703125" style="3" customWidth="1"/>
    <col min="15703" max="15703" width="16.7109375" style="3" customWidth="1"/>
    <col min="15704" max="15704" width="55.140625" style="3" customWidth="1"/>
    <col min="15705" max="15705" width="22.5703125" style="3" customWidth="1"/>
    <col min="15706" max="15706" width="23" style="3" customWidth="1"/>
    <col min="15707" max="15707" width="22.85546875" style="3" customWidth="1"/>
    <col min="15708" max="15708" width="23.42578125" style="3" customWidth="1"/>
    <col min="15709" max="15709" width="28.7109375" style="3" customWidth="1"/>
    <col min="15710" max="15710" width="12.7109375" style="3" customWidth="1"/>
    <col min="15711" max="15711" width="11.42578125" style="3"/>
    <col min="15712" max="15712" width="25.28515625" style="3" customWidth="1"/>
    <col min="15713" max="15713" width="15.85546875" style="3" bestFit="1" customWidth="1"/>
    <col min="15714" max="15715" width="18" style="3" bestFit="1" customWidth="1"/>
    <col min="15716" max="15934" width="11.42578125" style="3"/>
    <col min="15935" max="15935" width="15.42578125" style="3" customWidth="1"/>
    <col min="15936" max="15936" width="9.5703125" style="3" customWidth="1"/>
    <col min="15937" max="15937" width="14.42578125" style="3" customWidth="1"/>
    <col min="15938" max="15938" width="49.85546875" style="3" customWidth="1"/>
    <col min="15939" max="15939" width="22.5703125" style="3" customWidth="1"/>
    <col min="15940" max="15940" width="23" style="3" customWidth="1"/>
    <col min="15941" max="15941" width="22.85546875" style="3" customWidth="1"/>
    <col min="15942" max="15942" width="23.42578125" style="3" customWidth="1"/>
    <col min="15943" max="15943" width="22.42578125" style="3" customWidth="1"/>
    <col min="15944" max="15944" width="13.85546875" style="3" customWidth="1"/>
    <col min="15945" max="15945" width="20.7109375" style="3" customWidth="1"/>
    <col min="15946" max="15946" width="18.140625" style="3" customWidth="1"/>
    <col min="15947" max="15947" width="14.85546875" style="3" bestFit="1" customWidth="1"/>
    <col min="15948" max="15948" width="11.42578125" style="3"/>
    <col min="15949" max="15949" width="17.42578125" style="3" customWidth="1"/>
    <col min="15950" max="15952" width="18.140625" style="3" customWidth="1"/>
    <col min="15953" max="15956" width="11.42578125" style="3"/>
    <col min="15957" max="15957" width="34" style="3" customWidth="1"/>
    <col min="15958" max="15958" width="9.5703125" style="3" customWidth="1"/>
    <col min="15959" max="15959" width="16.7109375" style="3" customWidth="1"/>
    <col min="15960" max="15960" width="55.140625" style="3" customWidth="1"/>
    <col min="15961" max="15961" width="22.5703125" style="3" customWidth="1"/>
    <col min="15962" max="15962" width="23" style="3" customWidth="1"/>
    <col min="15963" max="15963" width="22.85546875" style="3" customWidth="1"/>
    <col min="15964" max="15964" width="23.42578125" style="3" customWidth="1"/>
    <col min="15965" max="15965" width="28.7109375" style="3" customWidth="1"/>
    <col min="15966" max="15966" width="12.7109375" style="3" customWidth="1"/>
    <col min="15967" max="15967" width="11.42578125" style="3"/>
    <col min="15968" max="15968" width="25.28515625" style="3" customWidth="1"/>
    <col min="15969" max="15969" width="15.85546875" style="3" bestFit="1" customWidth="1"/>
    <col min="15970" max="15971" width="18" style="3" bestFit="1" customWidth="1"/>
    <col min="15972" max="16190" width="11.42578125" style="3"/>
    <col min="16191" max="16191" width="15.42578125" style="3" customWidth="1"/>
    <col min="16192" max="16192" width="9.5703125" style="3" customWidth="1"/>
    <col min="16193" max="16193" width="14.42578125" style="3" customWidth="1"/>
    <col min="16194" max="16194" width="49.85546875" style="3" customWidth="1"/>
    <col min="16195" max="16195" width="22.5703125" style="3" customWidth="1"/>
    <col min="16196" max="16196" width="23" style="3" customWidth="1"/>
    <col min="16197" max="16197" width="22.85546875" style="3" customWidth="1"/>
    <col min="16198" max="16198" width="23.42578125" style="3" customWidth="1"/>
    <col min="16199" max="16199" width="22.42578125" style="3" customWidth="1"/>
    <col min="16200" max="16200" width="13.85546875" style="3" customWidth="1"/>
    <col min="16201" max="16201" width="20.7109375" style="3" customWidth="1"/>
    <col min="16202" max="16202" width="18.140625" style="3" customWidth="1"/>
    <col min="16203" max="16203" width="14.85546875" style="3" bestFit="1" customWidth="1"/>
    <col min="16204" max="16204" width="11.42578125" style="3"/>
    <col min="16205" max="16205" width="17.42578125" style="3" customWidth="1"/>
    <col min="16206" max="16208" width="18.140625" style="3" customWidth="1"/>
    <col min="16209" max="16384" width="11.42578125" style="3"/>
  </cols>
  <sheetData>
    <row r="1" spans="1:16" s="132" customFormat="1" ht="23.1" customHeight="1" x14ac:dyDescent="0.25">
      <c r="C1" s="133"/>
      <c r="D1" s="133"/>
      <c r="G1" s="134"/>
      <c r="H1" s="135"/>
      <c r="I1" s="135"/>
      <c r="J1" s="135"/>
    </row>
    <row r="2" spans="1:16" s="132" customFormat="1" ht="19.5" customHeight="1" x14ac:dyDescent="0.25">
      <c r="A2" s="316" t="s">
        <v>0</v>
      </c>
      <c r="B2" s="316"/>
      <c r="C2" s="316"/>
      <c r="D2" s="316"/>
      <c r="E2" s="316"/>
      <c r="F2" s="316"/>
      <c r="G2" s="316"/>
      <c r="H2" s="316"/>
      <c r="I2" s="316"/>
      <c r="J2" s="316"/>
    </row>
    <row r="3" spans="1:16" s="132" customFormat="1" ht="24.95" customHeight="1" x14ac:dyDescent="0.25">
      <c r="A3" s="317" t="s">
        <v>475</v>
      </c>
      <c r="B3" s="317"/>
      <c r="C3" s="317"/>
      <c r="D3" s="317"/>
      <c r="E3" s="317"/>
      <c r="F3" s="317"/>
      <c r="G3" s="317"/>
      <c r="H3" s="317"/>
      <c r="I3" s="317"/>
      <c r="J3" s="317"/>
    </row>
    <row r="4" spans="1:16" s="132" customFormat="1" ht="24.95" customHeight="1" x14ac:dyDescent="0.25">
      <c r="A4" s="318" t="s">
        <v>544</v>
      </c>
      <c r="B4" s="318"/>
      <c r="C4" s="318"/>
      <c r="D4" s="318"/>
      <c r="E4" s="318"/>
      <c r="F4" s="318"/>
      <c r="G4" s="318"/>
      <c r="H4" s="318"/>
      <c r="I4" s="318"/>
      <c r="J4" s="318"/>
    </row>
    <row r="5" spans="1:16" s="132" customFormat="1" ht="18.75" customHeight="1" thickBot="1" x14ac:dyDescent="0.3">
      <c r="C5" s="133"/>
      <c r="D5" s="133"/>
      <c r="G5" s="134"/>
      <c r="H5" s="136" t="s">
        <v>3</v>
      </c>
      <c r="I5" s="137" t="s">
        <v>4</v>
      </c>
      <c r="J5" s="138" t="s">
        <v>5</v>
      </c>
    </row>
    <row r="6" spans="1:16" ht="29.25" customHeight="1" x14ac:dyDescent="0.25">
      <c r="A6" s="305" t="s">
        <v>6</v>
      </c>
      <c r="B6" s="307" t="s">
        <v>7</v>
      </c>
      <c r="C6" s="307" t="s">
        <v>8</v>
      </c>
      <c r="D6" s="307" t="s">
        <v>9</v>
      </c>
      <c r="E6" s="307" t="s">
        <v>10</v>
      </c>
      <c r="F6" s="301" t="s">
        <v>477</v>
      </c>
      <c r="G6" s="303" t="s">
        <v>478</v>
      </c>
      <c r="H6" s="301" t="s">
        <v>479</v>
      </c>
      <c r="I6" s="309" t="s">
        <v>14</v>
      </c>
      <c r="J6" s="301" t="s">
        <v>480</v>
      </c>
      <c r="K6" s="301" t="s">
        <v>481</v>
      </c>
      <c r="L6" s="301" t="s">
        <v>482</v>
      </c>
      <c r="M6" s="314" t="s">
        <v>483</v>
      </c>
      <c r="N6" s="314"/>
      <c r="O6" s="315"/>
    </row>
    <row r="7" spans="1:16" ht="84.75" customHeight="1" thickBot="1" x14ac:dyDescent="0.3">
      <c r="A7" s="306"/>
      <c r="B7" s="308"/>
      <c r="C7" s="308"/>
      <c r="D7" s="308"/>
      <c r="E7" s="308"/>
      <c r="F7" s="302"/>
      <c r="G7" s="304"/>
      <c r="H7" s="302"/>
      <c r="I7" s="313"/>
      <c r="J7" s="302"/>
      <c r="K7" s="302"/>
      <c r="L7" s="302"/>
      <c r="M7" s="139" t="s">
        <v>484</v>
      </c>
      <c r="N7" s="139" t="s">
        <v>485</v>
      </c>
      <c r="O7" s="140" t="s">
        <v>486</v>
      </c>
    </row>
    <row r="8" spans="1:16" s="4" customFormat="1" ht="30.75" customHeight="1" thickBot="1" x14ac:dyDescent="0.3">
      <c r="A8" s="21" t="s">
        <v>36</v>
      </c>
      <c r="B8" s="141" t="s">
        <v>41</v>
      </c>
      <c r="C8" s="141">
        <v>20</v>
      </c>
      <c r="D8" s="141" t="s">
        <v>38</v>
      </c>
      <c r="E8" s="23" t="s">
        <v>39</v>
      </c>
      <c r="F8" s="24">
        <f>+F9+F44</f>
        <v>9956298794.5499992</v>
      </c>
      <c r="G8" s="24">
        <f t="shared" ref="G8:L8" si="0">+G9+G44</f>
        <v>0</v>
      </c>
      <c r="H8" s="24">
        <f t="shared" si="0"/>
        <v>9956298794.5499992</v>
      </c>
      <c r="I8" s="142">
        <f>+H8/$H$130</f>
        <v>0.17837172702958298</v>
      </c>
      <c r="J8" s="24">
        <f t="shared" si="0"/>
        <v>9949965783.5499992</v>
      </c>
      <c r="K8" s="24">
        <f t="shared" si="0"/>
        <v>6152042921.5500002</v>
      </c>
      <c r="L8" s="24">
        <f t="shared" si="0"/>
        <v>3797922862</v>
      </c>
      <c r="M8" s="143">
        <f>+J8/H8</f>
        <v>0.99936391915000922</v>
      </c>
      <c r="N8" s="143">
        <f>+K8/H8</f>
        <v>0.617904609785072</v>
      </c>
      <c r="O8" s="144">
        <f>+K8/J8</f>
        <v>0.61829789723709416</v>
      </c>
    </row>
    <row r="9" spans="1:16" ht="28.5" customHeight="1" x14ac:dyDescent="0.25">
      <c r="A9" s="145" t="s">
        <v>100</v>
      </c>
      <c r="B9" s="92" t="s">
        <v>41</v>
      </c>
      <c r="C9" s="92">
        <v>20</v>
      </c>
      <c r="D9" s="92" t="s">
        <v>38</v>
      </c>
      <c r="E9" s="35" t="s">
        <v>101</v>
      </c>
      <c r="F9" s="93">
        <f>+F10</f>
        <v>353903239.54999995</v>
      </c>
      <c r="G9" s="93">
        <f t="shared" ref="G9:L9" si="1">+G10</f>
        <v>0</v>
      </c>
      <c r="H9" s="93">
        <f t="shared" si="1"/>
        <v>353903239.54999995</v>
      </c>
      <c r="I9" s="146">
        <f t="shared" ref="I9:I72" si="2">+H9/$H$130</f>
        <v>6.3403412595906192E-3</v>
      </c>
      <c r="J9" s="93">
        <f t="shared" si="1"/>
        <v>347570228.54999995</v>
      </c>
      <c r="K9" s="93">
        <f t="shared" si="1"/>
        <v>347570228.54999995</v>
      </c>
      <c r="L9" s="93">
        <f t="shared" si="1"/>
        <v>0</v>
      </c>
      <c r="M9" s="147">
        <f>+J9/H9</f>
        <v>0.98210524716288938</v>
      </c>
      <c r="N9" s="147">
        <f>+K9/H9</f>
        <v>0.98210524716288938</v>
      </c>
      <c r="O9" s="148">
        <f>+K9/J9</f>
        <v>1</v>
      </c>
    </row>
    <row r="10" spans="1:16" ht="28.5" customHeight="1" x14ac:dyDescent="0.25">
      <c r="A10" s="149" t="s">
        <v>114</v>
      </c>
      <c r="B10" s="34" t="s">
        <v>41</v>
      </c>
      <c r="C10" s="34">
        <v>20</v>
      </c>
      <c r="D10" s="34" t="s">
        <v>38</v>
      </c>
      <c r="E10" s="40" t="s">
        <v>115</v>
      </c>
      <c r="F10" s="66">
        <f>+F11+F24</f>
        <v>353903239.54999995</v>
      </c>
      <c r="G10" s="66">
        <f t="shared" ref="G10:L10" si="3">+G11+G24</f>
        <v>0</v>
      </c>
      <c r="H10" s="66">
        <f t="shared" si="3"/>
        <v>353903239.54999995</v>
      </c>
      <c r="I10" s="150">
        <f t="shared" si="2"/>
        <v>6.3403412595906192E-3</v>
      </c>
      <c r="J10" s="66">
        <f t="shared" si="3"/>
        <v>347570228.54999995</v>
      </c>
      <c r="K10" s="66">
        <f t="shared" si="3"/>
        <v>347570228.54999995</v>
      </c>
      <c r="L10" s="66">
        <f t="shared" si="3"/>
        <v>0</v>
      </c>
      <c r="M10" s="64">
        <f>+J10/H10</f>
        <v>0.98210524716288938</v>
      </c>
      <c r="N10" s="64">
        <f>+K10/H10</f>
        <v>0.98210524716288938</v>
      </c>
      <c r="O10" s="151">
        <f t="shared" ref="O10:O86" si="4">+K10/J10</f>
        <v>1</v>
      </c>
    </row>
    <row r="11" spans="1:16" ht="28.5" customHeight="1" x14ac:dyDescent="0.25">
      <c r="A11" s="149" t="s">
        <v>116</v>
      </c>
      <c r="B11" s="34" t="s">
        <v>41</v>
      </c>
      <c r="C11" s="34">
        <v>20</v>
      </c>
      <c r="D11" s="34" t="s">
        <v>38</v>
      </c>
      <c r="E11" s="40" t="s">
        <v>117</v>
      </c>
      <c r="F11" s="62">
        <f>+F12+F15+F22</f>
        <v>62552927.649999999</v>
      </c>
      <c r="G11" s="62">
        <f t="shared" ref="G11:L11" si="5">+G12+G15+G22</f>
        <v>0</v>
      </c>
      <c r="H11" s="62">
        <f t="shared" si="5"/>
        <v>62552927.649999999</v>
      </c>
      <c r="I11" s="150">
        <f t="shared" si="2"/>
        <v>1.1206648138959707E-3</v>
      </c>
      <c r="J11" s="62">
        <f t="shared" si="5"/>
        <v>62552927.649999999</v>
      </c>
      <c r="K11" s="62">
        <f t="shared" si="5"/>
        <v>62552927.649999999</v>
      </c>
      <c r="L11" s="62">
        <f t="shared" si="5"/>
        <v>0</v>
      </c>
      <c r="M11" s="64">
        <f t="shared" ref="M11:M86" si="6">+J11/H11</f>
        <v>1</v>
      </c>
      <c r="N11" s="64">
        <f t="shared" ref="N11:N86" si="7">+K11/H11</f>
        <v>1</v>
      </c>
      <c r="O11" s="151">
        <f t="shared" si="4"/>
        <v>1</v>
      </c>
    </row>
    <row r="12" spans="1:16" ht="54.75" customHeight="1" x14ac:dyDescent="0.25">
      <c r="A12" s="149" t="s">
        <v>118</v>
      </c>
      <c r="B12" s="34" t="s">
        <v>41</v>
      </c>
      <c r="C12" s="34">
        <v>20</v>
      </c>
      <c r="D12" s="34" t="s">
        <v>38</v>
      </c>
      <c r="E12" s="40" t="s">
        <v>487</v>
      </c>
      <c r="F12" s="62">
        <f>+F13+F14</f>
        <v>4803517</v>
      </c>
      <c r="G12" s="62">
        <f t="shared" ref="G12:L12" si="8">+G13+G14</f>
        <v>0</v>
      </c>
      <c r="H12" s="62">
        <f t="shared" si="8"/>
        <v>4803517</v>
      </c>
      <c r="I12" s="150">
        <f t="shared" si="2"/>
        <v>8.6057242835557861E-5</v>
      </c>
      <c r="J12" s="62">
        <f t="shared" si="8"/>
        <v>4803517</v>
      </c>
      <c r="K12" s="62">
        <f t="shared" si="8"/>
        <v>4803517</v>
      </c>
      <c r="L12" s="62">
        <f t="shared" si="8"/>
        <v>0</v>
      </c>
      <c r="M12" s="64">
        <f t="shared" si="6"/>
        <v>1</v>
      </c>
      <c r="N12" s="64">
        <f t="shared" si="7"/>
        <v>1</v>
      </c>
      <c r="O12" s="151">
        <f t="shared" si="4"/>
        <v>1</v>
      </c>
    </row>
    <row r="13" spans="1:16" ht="55.5" customHeight="1" x14ac:dyDescent="0.25">
      <c r="A13" s="152" t="s">
        <v>120</v>
      </c>
      <c r="B13" s="44" t="s">
        <v>41</v>
      </c>
      <c r="C13" s="44">
        <v>20</v>
      </c>
      <c r="D13" s="44" t="s">
        <v>38</v>
      </c>
      <c r="E13" s="45" t="s">
        <v>488</v>
      </c>
      <c r="F13" s="46">
        <v>4545632</v>
      </c>
      <c r="G13" s="46">
        <v>0</v>
      </c>
      <c r="H13" s="46">
        <f>+F13-G13</f>
        <v>4545632</v>
      </c>
      <c r="I13" s="153">
        <f t="shared" si="2"/>
        <v>8.1437113028866675E-5</v>
      </c>
      <c r="J13" s="46">
        <v>4545632</v>
      </c>
      <c r="K13" s="46">
        <v>4545632</v>
      </c>
      <c r="L13" s="46">
        <f>+J13-K13</f>
        <v>0</v>
      </c>
      <c r="M13" s="57">
        <f t="shared" si="6"/>
        <v>1</v>
      </c>
      <c r="N13" s="57">
        <f t="shared" si="7"/>
        <v>1</v>
      </c>
      <c r="O13" s="154">
        <f t="shared" si="4"/>
        <v>1</v>
      </c>
    </row>
    <row r="14" spans="1:16" ht="36" customHeight="1" x14ac:dyDescent="0.25">
      <c r="A14" s="152" t="s">
        <v>122</v>
      </c>
      <c r="B14" s="44" t="s">
        <v>41</v>
      </c>
      <c r="C14" s="44">
        <v>20</v>
      </c>
      <c r="D14" s="44" t="s">
        <v>38</v>
      </c>
      <c r="E14" s="45" t="s">
        <v>123</v>
      </c>
      <c r="F14" s="46">
        <v>257885</v>
      </c>
      <c r="G14" s="46">
        <v>0</v>
      </c>
      <c r="H14" s="46">
        <f>+F14-G14</f>
        <v>257885</v>
      </c>
      <c r="I14" s="155">
        <f t="shared" si="2"/>
        <v>4.620129806691189E-6</v>
      </c>
      <c r="J14" s="46">
        <v>257885</v>
      </c>
      <c r="K14" s="46">
        <v>257885</v>
      </c>
      <c r="L14" s="46">
        <f>+J14-K14</f>
        <v>0</v>
      </c>
      <c r="M14" s="57">
        <f t="shared" si="6"/>
        <v>1</v>
      </c>
      <c r="N14" s="57">
        <f t="shared" si="7"/>
        <v>1</v>
      </c>
      <c r="O14" s="154">
        <f t="shared" si="4"/>
        <v>1</v>
      </c>
    </row>
    <row r="15" spans="1:16" ht="43.5" customHeight="1" x14ac:dyDescent="0.25">
      <c r="A15" s="156" t="s">
        <v>126</v>
      </c>
      <c r="B15" s="34" t="s">
        <v>41</v>
      </c>
      <c r="C15" s="34">
        <v>20</v>
      </c>
      <c r="D15" s="34" t="s">
        <v>38</v>
      </c>
      <c r="E15" s="40" t="s">
        <v>489</v>
      </c>
      <c r="F15" s="62">
        <f>SUM(F16:F21)</f>
        <v>57416210.649999999</v>
      </c>
      <c r="G15" s="62">
        <f t="shared" ref="G15:H15" si="9">SUM(G16:G21)</f>
        <v>0</v>
      </c>
      <c r="H15" s="62">
        <f t="shared" si="9"/>
        <v>57416210.649999999</v>
      </c>
      <c r="I15" s="157">
        <f t="shared" si="2"/>
        <v>1.0286381379736125E-3</v>
      </c>
      <c r="J15" s="62">
        <f t="shared" ref="J15:L15" si="10">SUM(J16:J21)</f>
        <v>57416210.649999999</v>
      </c>
      <c r="K15" s="62">
        <f t="shared" si="10"/>
        <v>57416210.649999999</v>
      </c>
      <c r="L15" s="62">
        <f t="shared" si="10"/>
        <v>0</v>
      </c>
      <c r="M15" s="64">
        <f t="shared" si="6"/>
        <v>1</v>
      </c>
      <c r="N15" s="64">
        <f t="shared" si="7"/>
        <v>1</v>
      </c>
      <c r="O15" s="151">
        <f t="shared" si="4"/>
        <v>1</v>
      </c>
    </row>
    <row r="16" spans="1:16" ht="43.5" customHeight="1" x14ac:dyDescent="0.25">
      <c r="A16" s="158" t="s">
        <v>128</v>
      </c>
      <c r="B16" s="44" t="s">
        <v>41</v>
      </c>
      <c r="C16" s="44">
        <v>20</v>
      </c>
      <c r="D16" s="44" t="s">
        <v>38</v>
      </c>
      <c r="E16" s="45" t="s">
        <v>490</v>
      </c>
      <c r="F16" s="46">
        <v>32752716</v>
      </c>
      <c r="G16" s="46">
        <v>0</v>
      </c>
      <c r="H16" s="46">
        <f t="shared" ref="H16:H21" si="11">+F16-G16</f>
        <v>32752716</v>
      </c>
      <c r="I16" s="153">
        <f t="shared" si="2"/>
        <v>5.8678015177963591E-4</v>
      </c>
      <c r="J16" s="46">
        <v>32752716</v>
      </c>
      <c r="K16" s="46">
        <v>32752716</v>
      </c>
      <c r="L16" s="46">
        <f t="shared" ref="L16:L21" si="12">+J16-K16</f>
        <v>0</v>
      </c>
      <c r="M16" s="57">
        <f t="shared" si="6"/>
        <v>1</v>
      </c>
      <c r="N16" s="57">
        <f t="shared" si="7"/>
        <v>1</v>
      </c>
      <c r="O16" s="154">
        <f t="shared" si="4"/>
        <v>1</v>
      </c>
      <c r="P16" s="50"/>
    </row>
    <row r="17" spans="1:16" ht="54.75" customHeight="1" x14ac:dyDescent="0.25">
      <c r="A17" s="158" t="s">
        <v>130</v>
      </c>
      <c r="B17" s="44" t="s">
        <v>41</v>
      </c>
      <c r="C17" s="44">
        <v>20</v>
      </c>
      <c r="D17" s="44" t="s">
        <v>38</v>
      </c>
      <c r="E17" s="45" t="s">
        <v>131</v>
      </c>
      <c r="F17" s="46">
        <v>3965698</v>
      </c>
      <c r="G17" s="46">
        <v>0</v>
      </c>
      <c r="H17" s="46">
        <f t="shared" si="11"/>
        <v>3965698</v>
      </c>
      <c r="I17" s="153">
        <f t="shared" si="2"/>
        <v>7.1047325490569962E-5</v>
      </c>
      <c r="J17" s="46">
        <v>3965698</v>
      </c>
      <c r="K17" s="46">
        <v>3965698</v>
      </c>
      <c r="L17" s="46">
        <f t="shared" si="12"/>
        <v>0</v>
      </c>
      <c r="M17" s="57">
        <f t="shared" si="6"/>
        <v>1</v>
      </c>
      <c r="N17" s="57">
        <f t="shared" si="7"/>
        <v>1</v>
      </c>
      <c r="O17" s="154">
        <f t="shared" si="4"/>
        <v>1</v>
      </c>
      <c r="P17" s="50"/>
    </row>
    <row r="18" spans="1:16" ht="54.75" customHeight="1" x14ac:dyDescent="0.25">
      <c r="A18" s="158" t="s">
        <v>134</v>
      </c>
      <c r="B18" s="44" t="s">
        <v>41</v>
      </c>
      <c r="C18" s="44">
        <v>20</v>
      </c>
      <c r="D18" s="44" t="s">
        <v>38</v>
      </c>
      <c r="E18" s="45" t="s">
        <v>135</v>
      </c>
      <c r="F18" s="46">
        <v>513437</v>
      </c>
      <c r="G18" s="46">
        <v>0</v>
      </c>
      <c r="H18" s="46">
        <f t="shared" si="11"/>
        <v>513437</v>
      </c>
      <c r="I18" s="159">
        <f t="shared" si="2"/>
        <v>9.1984628324955066E-6</v>
      </c>
      <c r="J18" s="46">
        <v>513437</v>
      </c>
      <c r="K18" s="46">
        <v>513437</v>
      </c>
      <c r="L18" s="46">
        <f t="shared" si="12"/>
        <v>0</v>
      </c>
      <c r="M18" s="57">
        <f t="shared" si="6"/>
        <v>1</v>
      </c>
      <c r="N18" s="57">
        <f t="shared" si="7"/>
        <v>1</v>
      </c>
      <c r="O18" s="154">
        <f t="shared" si="4"/>
        <v>1</v>
      </c>
      <c r="P18" s="50"/>
    </row>
    <row r="19" spans="1:16" ht="32.25" customHeight="1" x14ac:dyDescent="0.25">
      <c r="A19" s="158" t="s">
        <v>136</v>
      </c>
      <c r="B19" s="44" t="s">
        <v>41</v>
      </c>
      <c r="C19" s="44">
        <v>20</v>
      </c>
      <c r="D19" s="44" t="s">
        <v>38</v>
      </c>
      <c r="E19" s="45" t="s">
        <v>137</v>
      </c>
      <c r="F19" s="46">
        <v>13375311</v>
      </c>
      <c r="G19" s="46">
        <v>0</v>
      </c>
      <c r="H19" s="46">
        <f t="shared" si="11"/>
        <v>13375311</v>
      </c>
      <c r="I19" s="153">
        <f t="shared" si="2"/>
        <v>2.3962492205775648E-4</v>
      </c>
      <c r="J19" s="46">
        <v>13375311</v>
      </c>
      <c r="K19" s="46">
        <v>13375311</v>
      </c>
      <c r="L19" s="46">
        <f t="shared" si="12"/>
        <v>0</v>
      </c>
      <c r="M19" s="57">
        <f t="shared" si="6"/>
        <v>1</v>
      </c>
      <c r="N19" s="57">
        <f t="shared" si="7"/>
        <v>1</v>
      </c>
      <c r="O19" s="154">
        <f t="shared" si="4"/>
        <v>1</v>
      </c>
      <c r="P19" s="50"/>
    </row>
    <row r="20" spans="1:16" ht="43.5" customHeight="1" x14ac:dyDescent="0.25">
      <c r="A20" s="158" t="s">
        <v>491</v>
      </c>
      <c r="B20" s="44" t="s">
        <v>41</v>
      </c>
      <c r="C20" s="44">
        <v>20</v>
      </c>
      <c r="D20" s="44" t="s">
        <v>38</v>
      </c>
      <c r="E20" s="45" t="s">
        <v>492</v>
      </c>
      <c r="F20" s="46">
        <v>25110</v>
      </c>
      <c r="G20" s="46">
        <v>0</v>
      </c>
      <c r="H20" s="46">
        <f t="shared" si="11"/>
        <v>25110</v>
      </c>
      <c r="I20" s="160">
        <f t="shared" si="2"/>
        <v>4.4985733736361463E-7</v>
      </c>
      <c r="J20" s="46">
        <v>25110</v>
      </c>
      <c r="K20" s="46">
        <v>25110</v>
      </c>
      <c r="L20" s="46">
        <f t="shared" si="12"/>
        <v>0</v>
      </c>
      <c r="M20" s="57">
        <f t="shared" si="6"/>
        <v>1</v>
      </c>
      <c r="N20" s="57">
        <f t="shared" si="7"/>
        <v>1</v>
      </c>
      <c r="O20" s="154">
        <f t="shared" si="4"/>
        <v>1</v>
      </c>
      <c r="P20" s="50"/>
    </row>
    <row r="21" spans="1:16" ht="43.5" customHeight="1" x14ac:dyDescent="0.25">
      <c r="A21" s="158" t="s">
        <v>138</v>
      </c>
      <c r="B21" s="44" t="s">
        <v>41</v>
      </c>
      <c r="C21" s="44">
        <v>20</v>
      </c>
      <c r="D21" s="44" t="s">
        <v>38</v>
      </c>
      <c r="E21" s="45" t="s">
        <v>139</v>
      </c>
      <c r="F21" s="46">
        <v>6783938.6500000004</v>
      </c>
      <c r="G21" s="46">
        <v>0</v>
      </c>
      <c r="H21" s="46">
        <f t="shared" si="11"/>
        <v>6783938.6500000004</v>
      </c>
      <c r="I21" s="153">
        <f t="shared" si="2"/>
        <v>1.215374184757911E-4</v>
      </c>
      <c r="J21" s="46">
        <v>6783938.6500000004</v>
      </c>
      <c r="K21" s="46">
        <v>6783938.6500000004</v>
      </c>
      <c r="L21" s="46">
        <f t="shared" si="12"/>
        <v>0</v>
      </c>
      <c r="M21" s="57">
        <f t="shared" si="6"/>
        <v>1</v>
      </c>
      <c r="N21" s="57">
        <f t="shared" si="7"/>
        <v>1</v>
      </c>
      <c r="O21" s="154">
        <f t="shared" si="4"/>
        <v>1</v>
      </c>
    </row>
    <row r="22" spans="1:16" ht="43.5" customHeight="1" x14ac:dyDescent="0.25">
      <c r="A22" s="149" t="s">
        <v>140</v>
      </c>
      <c r="B22" s="34" t="s">
        <v>41</v>
      </c>
      <c r="C22" s="34">
        <v>20</v>
      </c>
      <c r="D22" s="34" t="s">
        <v>38</v>
      </c>
      <c r="E22" s="40" t="s">
        <v>141</v>
      </c>
      <c r="F22" s="62">
        <f>+F23</f>
        <v>333200</v>
      </c>
      <c r="G22" s="62">
        <f t="shared" ref="G22:H22" si="13">+G23</f>
        <v>0</v>
      </c>
      <c r="H22" s="62">
        <f t="shared" si="13"/>
        <v>333200</v>
      </c>
      <c r="I22" s="161">
        <f t="shared" si="2"/>
        <v>5.9694330868003342E-6</v>
      </c>
      <c r="J22" s="62">
        <f t="shared" ref="J22:L22" si="14">+J23</f>
        <v>333200</v>
      </c>
      <c r="K22" s="62">
        <f t="shared" si="14"/>
        <v>333200</v>
      </c>
      <c r="L22" s="62">
        <f t="shared" si="14"/>
        <v>0</v>
      </c>
      <c r="M22" s="64">
        <f t="shared" si="6"/>
        <v>1</v>
      </c>
      <c r="N22" s="64">
        <f t="shared" si="7"/>
        <v>1</v>
      </c>
      <c r="O22" s="151">
        <f t="shared" si="4"/>
        <v>1</v>
      </c>
    </row>
    <row r="23" spans="1:16" ht="43.5" customHeight="1" x14ac:dyDescent="0.25">
      <c r="A23" s="152" t="s">
        <v>142</v>
      </c>
      <c r="B23" s="44" t="s">
        <v>41</v>
      </c>
      <c r="C23" s="44">
        <v>20</v>
      </c>
      <c r="D23" s="44" t="s">
        <v>38</v>
      </c>
      <c r="E23" s="45" t="s">
        <v>493</v>
      </c>
      <c r="F23" s="46">
        <v>333200</v>
      </c>
      <c r="G23" s="46">
        <v>0</v>
      </c>
      <c r="H23" s="46">
        <f>+F23-G23</f>
        <v>333200</v>
      </c>
      <c r="I23" s="159">
        <f t="shared" si="2"/>
        <v>5.9694330868003342E-6</v>
      </c>
      <c r="J23" s="46">
        <v>333200</v>
      </c>
      <c r="K23" s="46">
        <v>333200</v>
      </c>
      <c r="L23" s="46">
        <f>+J23-K23</f>
        <v>0</v>
      </c>
      <c r="M23" s="57">
        <f t="shared" si="6"/>
        <v>1</v>
      </c>
      <c r="N23" s="57">
        <f t="shared" si="7"/>
        <v>1</v>
      </c>
      <c r="O23" s="154">
        <f t="shared" si="4"/>
        <v>1</v>
      </c>
    </row>
    <row r="24" spans="1:16" ht="43.5" customHeight="1" x14ac:dyDescent="0.25">
      <c r="A24" s="149" t="s">
        <v>148</v>
      </c>
      <c r="B24" s="34" t="s">
        <v>41</v>
      </c>
      <c r="C24" s="34">
        <v>20</v>
      </c>
      <c r="D24" s="34" t="s">
        <v>38</v>
      </c>
      <c r="E24" s="40" t="s">
        <v>149</v>
      </c>
      <c r="F24" s="62">
        <f>+F25+F27+F31+F34+F41+F43</f>
        <v>291350311.89999998</v>
      </c>
      <c r="G24" s="62">
        <f t="shared" ref="G24:H24" si="15">+G25+G27+G31+G34+G41+G43</f>
        <v>0</v>
      </c>
      <c r="H24" s="62">
        <f t="shared" si="15"/>
        <v>291350311.89999998</v>
      </c>
      <c r="I24" s="150">
        <f t="shared" si="2"/>
        <v>5.2196764456946491E-3</v>
      </c>
      <c r="J24" s="62">
        <f t="shared" ref="J24:L24" si="16">+J25+J27+J31+J34+J41+J43</f>
        <v>285017300.89999998</v>
      </c>
      <c r="K24" s="62">
        <f t="shared" si="16"/>
        <v>285017300.89999998</v>
      </c>
      <c r="L24" s="62">
        <f t="shared" si="16"/>
        <v>0</v>
      </c>
      <c r="M24" s="64">
        <f t="shared" si="6"/>
        <v>0.97826324276538379</v>
      </c>
      <c r="N24" s="64">
        <f t="shared" si="7"/>
        <v>0.97826324276538379</v>
      </c>
      <c r="O24" s="151">
        <f t="shared" si="4"/>
        <v>1</v>
      </c>
    </row>
    <row r="25" spans="1:16" ht="43.5" customHeight="1" x14ac:dyDescent="0.25">
      <c r="A25" s="149" t="s">
        <v>494</v>
      </c>
      <c r="B25" s="34" t="s">
        <v>41</v>
      </c>
      <c r="C25" s="34">
        <v>20</v>
      </c>
      <c r="D25" s="34" t="s">
        <v>38</v>
      </c>
      <c r="E25" s="40" t="s">
        <v>495</v>
      </c>
      <c r="F25" s="62">
        <f>+F26</f>
        <v>3333643.91</v>
      </c>
      <c r="G25" s="62">
        <f t="shared" ref="G25:H25" si="17">+G26</f>
        <v>0</v>
      </c>
      <c r="H25" s="62">
        <f t="shared" si="17"/>
        <v>3333643.91</v>
      </c>
      <c r="I25" s="150">
        <f t="shared" si="2"/>
        <v>5.9723782280805628E-5</v>
      </c>
      <c r="J25" s="62">
        <f t="shared" ref="J25:L25" si="18">+J26</f>
        <v>3333643.91</v>
      </c>
      <c r="K25" s="62">
        <f t="shared" si="18"/>
        <v>3333643.91</v>
      </c>
      <c r="L25" s="62">
        <f t="shared" si="18"/>
        <v>0</v>
      </c>
      <c r="M25" s="64">
        <f t="shared" si="6"/>
        <v>1</v>
      </c>
      <c r="N25" s="64">
        <f t="shared" si="7"/>
        <v>1</v>
      </c>
      <c r="O25" s="151">
        <f t="shared" si="4"/>
        <v>1</v>
      </c>
    </row>
    <row r="26" spans="1:16" ht="43.5" customHeight="1" x14ac:dyDescent="0.25">
      <c r="A26" s="152" t="s">
        <v>496</v>
      </c>
      <c r="B26" s="44" t="s">
        <v>41</v>
      </c>
      <c r="C26" s="44">
        <v>20</v>
      </c>
      <c r="D26" s="44" t="s">
        <v>38</v>
      </c>
      <c r="E26" s="45" t="s">
        <v>497</v>
      </c>
      <c r="F26" s="46">
        <v>3333643.91</v>
      </c>
      <c r="G26" s="46">
        <v>0</v>
      </c>
      <c r="H26" s="46">
        <f>+F26-G26</f>
        <v>3333643.91</v>
      </c>
      <c r="I26" s="153">
        <f t="shared" si="2"/>
        <v>5.9723782280805628E-5</v>
      </c>
      <c r="J26" s="46">
        <v>3333643.91</v>
      </c>
      <c r="K26" s="46">
        <v>3333643.91</v>
      </c>
      <c r="L26" s="46">
        <f>+J26-K26</f>
        <v>0</v>
      </c>
      <c r="M26" s="57">
        <f t="shared" si="6"/>
        <v>1</v>
      </c>
      <c r="N26" s="57">
        <f t="shared" si="7"/>
        <v>1</v>
      </c>
      <c r="O26" s="154">
        <f t="shared" si="4"/>
        <v>1</v>
      </c>
    </row>
    <row r="27" spans="1:16" ht="75" customHeight="1" x14ac:dyDescent="0.25">
      <c r="A27" s="149" t="s">
        <v>150</v>
      </c>
      <c r="B27" s="34" t="s">
        <v>41</v>
      </c>
      <c r="C27" s="34">
        <v>20</v>
      </c>
      <c r="D27" s="34" t="s">
        <v>38</v>
      </c>
      <c r="E27" s="40" t="s">
        <v>498</v>
      </c>
      <c r="F27" s="62">
        <f>+F28+F29+F30</f>
        <v>45043707</v>
      </c>
      <c r="G27" s="62">
        <f t="shared" ref="G27:H27" si="19">+G28+G29+G30</f>
        <v>0</v>
      </c>
      <c r="H27" s="62">
        <f t="shared" si="19"/>
        <v>45043707</v>
      </c>
      <c r="I27" s="150">
        <f t="shared" si="2"/>
        <v>8.0697897634435722E-4</v>
      </c>
      <c r="J27" s="62">
        <f t="shared" ref="J27:L27" si="20">+J28+J29+J30</f>
        <v>45043707</v>
      </c>
      <c r="K27" s="62">
        <f t="shared" si="20"/>
        <v>45043707</v>
      </c>
      <c r="L27" s="62">
        <f t="shared" si="20"/>
        <v>0</v>
      </c>
      <c r="M27" s="64">
        <f t="shared" si="6"/>
        <v>1</v>
      </c>
      <c r="N27" s="64">
        <f t="shared" si="7"/>
        <v>1</v>
      </c>
      <c r="O27" s="151">
        <f t="shared" si="4"/>
        <v>1</v>
      </c>
    </row>
    <row r="28" spans="1:16" ht="43.5" customHeight="1" x14ac:dyDescent="0.25">
      <c r="A28" s="152" t="s">
        <v>152</v>
      </c>
      <c r="B28" s="44" t="s">
        <v>41</v>
      </c>
      <c r="C28" s="44">
        <v>20</v>
      </c>
      <c r="D28" s="44" t="s">
        <v>38</v>
      </c>
      <c r="E28" s="45" t="s">
        <v>153</v>
      </c>
      <c r="F28" s="46">
        <v>244854</v>
      </c>
      <c r="G28" s="46">
        <v>0</v>
      </c>
      <c r="H28" s="46">
        <f t="shared" ref="H28:H30" si="21">+F28-G28</f>
        <v>244854</v>
      </c>
      <c r="I28" s="155">
        <f t="shared" si="2"/>
        <v>4.3866733764568098E-6</v>
      </c>
      <c r="J28" s="46">
        <v>244854</v>
      </c>
      <c r="K28" s="46">
        <v>244854</v>
      </c>
      <c r="L28" s="46">
        <f t="shared" ref="L28:L30" si="22">+J28-K28</f>
        <v>0</v>
      </c>
      <c r="M28" s="57">
        <f t="shared" si="6"/>
        <v>1</v>
      </c>
      <c r="N28" s="57">
        <f t="shared" si="7"/>
        <v>1</v>
      </c>
      <c r="O28" s="154">
        <f t="shared" si="4"/>
        <v>1</v>
      </c>
    </row>
    <row r="29" spans="1:16" ht="43.5" customHeight="1" x14ac:dyDescent="0.25">
      <c r="A29" s="152" t="s">
        <v>158</v>
      </c>
      <c r="B29" s="44" t="s">
        <v>41</v>
      </c>
      <c r="C29" s="44">
        <v>20</v>
      </c>
      <c r="D29" s="44" t="s">
        <v>38</v>
      </c>
      <c r="E29" s="45" t="s">
        <v>159</v>
      </c>
      <c r="F29" s="46">
        <v>162200</v>
      </c>
      <c r="G29" s="46">
        <v>0</v>
      </c>
      <c r="H29" s="46">
        <f t="shared" si="21"/>
        <v>162200</v>
      </c>
      <c r="I29" s="155">
        <f t="shared" si="2"/>
        <v>2.9058884954352164E-6</v>
      </c>
      <c r="J29" s="46">
        <v>162200</v>
      </c>
      <c r="K29" s="46">
        <v>162200</v>
      </c>
      <c r="L29" s="46">
        <f t="shared" si="22"/>
        <v>0</v>
      </c>
      <c r="M29" s="57">
        <f t="shared" si="6"/>
        <v>1</v>
      </c>
      <c r="N29" s="57">
        <f t="shared" si="7"/>
        <v>1</v>
      </c>
      <c r="O29" s="154">
        <f t="shared" si="4"/>
        <v>1</v>
      </c>
    </row>
    <row r="30" spans="1:16" ht="43.5" customHeight="1" x14ac:dyDescent="0.25">
      <c r="A30" s="152" t="s">
        <v>160</v>
      </c>
      <c r="B30" s="44" t="s">
        <v>41</v>
      </c>
      <c r="C30" s="44">
        <v>20</v>
      </c>
      <c r="D30" s="44" t="s">
        <v>38</v>
      </c>
      <c r="E30" s="45" t="s">
        <v>161</v>
      </c>
      <c r="F30" s="46">
        <v>44636653</v>
      </c>
      <c r="G30" s="46">
        <v>0</v>
      </c>
      <c r="H30" s="46">
        <f t="shared" si="21"/>
        <v>44636653</v>
      </c>
      <c r="I30" s="153">
        <f t="shared" si="2"/>
        <v>7.9968641447246511E-4</v>
      </c>
      <c r="J30" s="46">
        <v>44636653</v>
      </c>
      <c r="K30" s="46">
        <v>44636653</v>
      </c>
      <c r="L30" s="46">
        <f t="shared" si="22"/>
        <v>0</v>
      </c>
      <c r="M30" s="57">
        <f t="shared" si="6"/>
        <v>1</v>
      </c>
      <c r="N30" s="57">
        <f t="shared" si="7"/>
        <v>1</v>
      </c>
      <c r="O30" s="154">
        <f t="shared" si="4"/>
        <v>1</v>
      </c>
    </row>
    <row r="31" spans="1:16" ht="43.5" customHeight="1" x14ac:dyDescent="0.25">
      <c r="A31" s="149" t="s">
        <v>164</v>
      </c>
      <c r="B31" s="34" t="s">
        <v>41</v>
      </c>
      <c r="C31" s="34">
        <v>20</v>
      </c>
      <c r="D31" s="34" t="s">
        <v>38</v>
      </c>
      <c r="E31" s="40" t="s">
        <v>499</v>
      </c>
      <c r="F31" s="62">
        <f>+F32+F33</f>
        <v>9709914</v>
      </c>
      <c r="G31" s="62">
        <f t="shared" ref="G31:H31" si="23">+G32+G33</f>
        <v>0</v>
      </c>
      <c r="H31" s="62">
        <f t="shared" si="23"/>
        <v>9709914</v>
      </c>
      <c r="I31" s="150">
        <f t="shared" si="2"/>
        <v>1.7395762875625984E-4</v>
      </c>
      <c r="J31" s="62">
        <f t="shared" ref="J31:L31" si="24">+J32+J33</f>
        <v>9709914</v>
      </c>
      <c r="K31" s="62">
        <f t="shared" si="24"/>
        <v>9709914</v>
      </c>
      <c r="L31" s="62">
        <f t="shared" si="24"/>
        <v>0</v>
      </c>
      <c r="M31" s="64">
        <f t="shared" si="6"/>
        <v>1</v>
      </c>
      <c r="N31" s="64">
        <f t="shared" si="7"/>
        <v>1</v>
      </c>
      <c r="O31" s="151">
        <f t="shared" si="4"/>
        <v>1</v>
      </c>
    </row>
    <row r="32" spans="1:16" ht="43.5" customHeight="1" x14ac:dyDescent="0.25">
      <c r="A32" s="152" t="s">
        <v>166</v>
      </c>
      <c r="B32" s="44" t="s">
        <v>41</v>
      </c>
      <c r="C32" s="44">
        <v>20</v>
      </c>
      <c r="D32" s="44" t="s">
        <v>38</v>
      </c>
      <c r="E32" s="45" t="s">
        <v>167</v>
      </c>
      <c r="F32" s="46">
        <v>7521191</v>
      </c>
      <c r="G32" s="46">
        <v>0</v>
      </c>
      <c r="H32" s="46">
        <f t="shared" ref="H32:H33" si="25">+F32-G32</f>
        <v>7521191</v>
      </c>
      <c r="I32" s="153">
        <f t="shared" si="2"/>
        <v>1.3474563747762573E-4</v>
      </c>
      <c r="J32" s="46">
        <v>7521191</v>
      </c>
      <c r="K32" s="46">
        <v>7521191</v>
      </c>
      <c r="L32" s="46">
        <f>+J32-K32</f>
        <v>0</v>
      </c>
      <c r="M32" s="57">
        <f t="shared" si="6"/>
        <v>1</v>
      </c>
      <c r="N32" s="57">
        <f t="shared" si="7"/>
        <v>1</v>
      </c>
      <c r="O32" s="154">
        <f t="shared" si="4"/>
        <v>1</v>
      </c>
    </row>
    <row r="33" spans="1:15" ht="43.5" customHeight="1" x14ac:dyDescent="0.25">
      <c r="A33" s="152" t="s">
        <v>170</v>
      </c>
      <c r="B33" s="44" t="s">
        <v>41</v>
      </c>
      <c r="C33" s="44">
        <v>20</v>
      </c>
      <c r="D33" s="44" t="s">
        <v>38</v>
      </c>
      <c r="E33" s="45" t="s">
        <v>171</v>
      </c>
      <c r="F33" s="46">
        <v>2188723</v>
      </c>
      <c r="G33" s="46">
        <v>0</v>
      </c>
      <c r="H33" s="46">
        <f t="shared" si="25"/>
        <v>2188723</v>
      </c>
      <c r="I33" s="159">
        <f t="shared" si="2"/>
        <v>3.9211991278634116E-5</v>
      </c>
      <c r="J33" s="46">
        <v>2188723</v>
      </c>
      <c r="K33" s="46">
        <v>2188723</v>
      </c>
      <c r="L33" s="46">
        <f>+J33-K33</f>
        <v>0</v>
      </c>
      <c r="M33" s="57">
        <f t="shared" si="6"/>
        <v>1</v>
      </c>
      <c r="N33" s="57">
        <f t="shared" si="7"/>
        <v>1</v>
      </c>
      <c r="O33" s="154">
        <f t="shared" si="4"/>
        <v>1</v>
      </c>
    </row>
    <row r="34" spans="1:15" ht="43.5" customHeight="1" x14ac:dyDescent="0.25">
      <c r="A34" s="149" t="s">
        <v>172</v>
      </c>
      <c r="B34" s="34" t="s">
        <v>41</v>
      </c>
      <c r="C34" s="34">
        <v>20</v>
      </c>
      <c r="D34" s="34" t="s">
        <v>38</v>
      </c>
      <c r="E34" s="40" t="s">
        <v>173</v>
      </c>
      <c r="F34" s="62">
        <f>+F35+F36+F37+F38+F39+F40</f>
        <v>222800613.99000001</v>
      </c>
      <c r="G34" s="62">
        <f t="shared" ref="G34:H34" si="26">+G35+G36+G37+G38+G39+G40</f>
        <v>0</v>
      </c>
      <c r="H34" s="62">
        <f t="shared" si="26"/>
        <v>222800613.99000001</v>
      </c>
      <c r="I34" s="150">
        <f t="shared" si="2"/>
        <v>3.9915767014145724E-3</v>
      </c>
      <c r="J34" s="62">
        <f t="shared" ref="J34:L34" si="27">+J35+J36+J37+J38+J39+J40</f>
        <v>222800602.99000001</v>
      </c>
      <c r="K34" s="62">
        <f t="shared" si="27"/>
        <v>222800602.99000001</v>
      </c>
      <c r="L34" s="62">
        <f t="shared" si="27"/>
        <v>0</v>
      </c>
      <c r="M34" s="64">
        <f t="shared" si="6"/>
        <v>0.99999995062850233</v>
      </c>
      <c r="N34" s="64">
        <f t="shared" si="7"/>
        <v>0.99999995062850233</v>
      </c>
      <c r="O34" s="151">
        <f t="shared" si="4"/>
        <v>1</v>
      </c>
    </row>
    <row r="35" spans="1:15" ht="43.5" customHeight="1" x14ac:dyDescent="0.25">
      <c r="A35" s="152" t="s">
        <v>174</v>
      </c>
      <c r="B35" s="44" t="s">
        <v>41</v>
      </c>
      <c r="C35" s="44">
        <v>20</v>
      </c>
      <c r="D35" s="44" t="s">
        <v>38</v>
      </c>
      <c r="E35" s="45" t="s">
        <v>175</v>
      </c>
      <c r="F35" s="46">
        <v>31514008</v>
      </c>
      <c r="G35" s="46">
        <v>0</v>
      </c>
      <c r="H35" s="46">
        <f t="shared" ref="H35:H40" si="28">+F35-G35</f>
        <v>31514008</v>
      </c>
      <c r="I35" s="153">
        <f t="shared" si="2"/>
        <v>5.6458812140723418E-4</v>
      </c>
      <c r="J35" s="46">
        <v>31514008</v>
      </c>
      <c r="K35" s="46">
        <v>31514008</v>
      </c>
      <c r="L35" s="46">
        <f t="shared" ref="L35:L39" si="29">+J35-K35</f>
        <v>0</v>
      </c>
      <c r="M35" s="57">
        <f t="shared" si="6"/>
        <v>1</v>
      </c>
      <c r="N35" s="57">
        <f t="shared" si="7"/>
        <v>1</v>
      </c>
      <c r="O35" s="154">
        <f t="shared" si="4"/>
        <v>1</v>
      </c>
    </row>
    <row r="36" spans="1:15" ht="43.5" customHeight="1" x14ac:dyDescent="0.25">
      <c r="A36" s="152" t="s">
        <v>176</v>
      </c>
      <c r="B36" s="44" t="s">
        <v>41</v>
      </c>
      <c r="C36" s="44">
        <v>20</v>
      </c>
      <c r="D36" s="44" t="s">
        <v>38</v>
      </c>
      <c r="E36" s="45" t="s">
        <v>500</v>
      </c>
      <c r="F36" s="46">
        <v>97717227</v>
      </c>
      <c r="G36" s="46">
        <v>0</v>
      </c>
      <c r="H36" s="46">
        <f t="shared" si="28"/>
        <v>97717227</v>
      </c>
      <c r="I36" s="153">
        <f t="shared" si="2"/>
        <v>1.7506496038540785E-3</v>
      </c>
      <c r="J36" s="46">
        <v>97717227</v>
      </c>
      <c r="K36" s="46">
        <v>97717227</v>
      </c>
      <c r="L36" s="46">
        <f t="shared" si="29"/>
        <v>0</v>
      </c>
      <c r="M36" s="57">
        <f t="shared" si="6"/>
        <v>1</v>
      </c>
      <c r="N36" s="57">
        <f t="shared" si="7"/>
        <v>1</v>
      </c>
      <c r="O36" s="154">
        <f t="shared" si="4"/>
        <v>1</v>
      </c>
    </row>
    <row r="37" spans="1:15" ht="43.5" customHeight="1" x14ac:dyDescent="0.25">
      <c r="A37" s="152" t="s">
        <v>178</v>
      </c>
      <c r="B37" s="44" t="s">
        <v>41</v>
      </c>
      <c r="C37" s="44">
        <v>20</v>
      </c>
      <c r="D37" s="44" t="s">
        <v>38</v>
      </c>
      <c r="E37" s="45" t="s">
        <v>501</v>
      </c>
      <c r="F37" s="46">
        <v>4456078</v>
      </c>
      <c r="G37" s="46">
        <v>0</v>
      </c>
      <c r="H37" s="46">
        <f t="shared" si="28"/>
        <v>4456078</v>
      </c>
      <c r="I37" s="153">
        <f t="shared" si="2"/>
        <v>7.9832711436263678E-5</v>
      </c>
      <c r="J37" s="46">
        <v>4456078</v>
      </c>
      <c r="K37" s="46">
        <v>4456078</v>
      </c>
      <c r="L37" s="46">
        <f t="shared" si="29"/>
        <v>0</v>
      </c>
      <c r="M37" s="57">
        <f t="shared" si="6"/>
        <v>1</v>
      </c>
      <c r="N37" s="57">
        <f t="shared" si="7"/>
        <v>1</v>
      </c>
      <c r="O37" s="154">
        <f t="shared" si="4"/>
        <v>1</v>
      </c>
    </row>
    <row r="38" spans="1:15" ht="43.5" customHeight="1" x14ac:dyDescent="0.25">
      <c r="A38" s="152" t="s">
        <v>180</v>
      </c>
      <c r="B38" s="44" t="s">
        <v>41</v>
      </c>
      <c r="C38" s="44">
        <v>20</v>
      </c>
      <c r="D38" s="44" t="s">
        <v>38</v>
      </c>
      <c r="E38" s="45" t="s">
        <v>181</v>
      </c>
      <c r="F38" s="46">
        <v>36649336</v>
      </c>
      <c r="G38" s="46">
        <v>0</v>
      </c>
      <c r="H38" s="46">
        <f t="shared" si="28"/>
        <v>36649336</v>
      </c>
      <c r="I38" s="153">
        <f t="shared" si="2"/>
        <v>6.5658991274808703E-4</v>
      </c>
      <c r="J38" s="46">
        <v>36649336</v>
      </c>
      <c r="K38" s="46">
        <v>36649336</v>
      </c>
      <c r="L38" s="46">
        <f t="shared" si="29"/>
        <v>0</v>
      </c>
      <c r="M38" s="57">
        <f t="shared" si="6"/>
        <v>1</v>
      </c>
      <c r="N38" s="57">
        <f t="shared" si="7"/>
        <v>1</v>
      </c>
      <c r="O38" s="154">
        <f t="shared" si="4"/>
        <v>1</v>
      </c>
    </row>
    <row r="39" spans="1:15" ht="54.75" customHeight="1" x14ac:dyDescent="0.25">
      <c r="A39" s="152" t="s">
        <v>182</v>
      </c>
      <c r="B39" s="44" t="s">
        <v>41</v>
      </c>
      <c r="C39" s="44">
        <v>20</v>
      </c>
      <c r="D39" s="44" t="s">
        <v>38</v>
      </c>
      <c r="E39" s="45" t="s">
        <v>502</v>
      </c>
      <c r="F39" s="46">
        <v>25199964.989999998</v>
      </c>
      <c r="G39" s="46">
        <v>0</v>
      </c>
      <c r="H39" s="46">
        <f t="shared" si="28"/>
        <v>25199964.989999998</v>
      </c>
      <c r="I39" s="153">
        <f t="shared" si="2"/>
        <v>4.5146910203336144E-4</v>
      </c>
      <c r="J39" s="46">
        <v>25199953.989999998</v>
      </c>
      <c r="K39" s="46">
        <v>25199953.989999998</v>
      </c>
      <c r="L39" s="46">
        <f t="shared" si="29"/>
        <v>0</v>
      </c>
      <c r="M39" s="57">
        <f t="shared" si="6"/>
        <v>0.99999956349145702</v>
      </c>
      <c r="N39" s="57">
        <f t="shared" si="7"/>
        <v>0.99999956349145702</v>
      </c>
      <c r="O39" s="154">
        <f t="shared" si="4"/>
        <v>1</v>
      </c>
    </row>
    <row r="40" spans="1:15" ht="54.75" customHeight="1" x14ac:dyDescent="0.25">
      <c r="A40" s="152" t="s">
        <v>184</v>
      </c>
      <c r="B40" s="44" t="s">
        <v>41</v>
      </c>
      <c r="C40" s="44">
        <v>20</v>
      </c>
      <c r="D40" s="44" t="s">
        <v>38</v>
      </c>
      <c r="E40" s="45" t="s">
        <v>503</v>
      </c>
      <c r="F40" s="46">
        <v>27264000</v>
      </c>
      <c r="G40" s="46">
        <v>0</v>
      </c>
      <c r="H40" s="46">
        <f t="shared" si="28"/>
        <v>27264000</v>
      </c>
      <c r="I40" s="153">
        <f t="shared" si="2"/>
        <v>4.8844724993554712E-4</v>
      </c>
      <c r="J40" s="46">
        <v>27264000</v>
      </c>
      <c r="K40" s="46">
        <v>27264000</v>
      </c>
      <c r="L40" s="46">
        <f>+J40-K40</f>
        <v>0</v>
      </c>
      <c r="M40" s="57">
        <f t="shared" si="6"/>
        <v>1</v>
      </c>
      <c r="N40" s="57">
        <f t="shared" si="7"/>
        <v>1</v>
      </c>
      <c r="O40" s="154">
        <f t="shared" si="4"/>
        <v>1</v>
      </c>
    </row>
    <row r="41" spans="1:15" ht="43.5" customHeight="1" x14ac:dyDescent="0.25">
      <c r="A41" s="149" t="s">
        <v>186</v>
      </c>
      <c r="B41" s="34" t="s">
        <v>41</v>
      </c>
      <c r="C41" s="34">
        <v>20</v>
      </c>
      <c r="D41" s="34" t="s">
        <v>38</v>
      </c>
      <c r="E41" s="40" t="s">
        <v>504</v>
      </c>
      <c r="F41" s="62">
        <f>+F42</f>
        <v>6333000</v>
      </c>
      <c r="G41" s="62">
        <f t="shared" ref="G41:H41" si="30">+G42</f>
        <v>0</v>
      </c>
      <c r="H41" s="62">
        <f t="shared" si="30"/>
        <v>6333000</v>
      </c>
      <c r="I41" s="150">
        <f t="shared" si="2"/>
        <v>1.1345864267318882E-4</v>
      </c>
      <c r="J41" s="62">
        <f t="shared" ref="J41:L41" si="31">+J42</f>
        <v>0</v>
      </c>
      <c r="K41" s="62">
        <f t="shared" si="31"/>
        <v>0</v>
      </c>
      <c r="L41" s="62">
        <f t="shared" si="31"/>
        <v>0</v>
      </c>
      <c r="M41" s="64">
        <f t="shared" si="6"/>
        <v>0</v>
      </c>
      <c r="N41" s="64">
        <f t="shared" si="7"/>
        <v>0</v>
      </c>
      <c r="O41" s="151" t="s">
        <v>40</v>
      </c>
    </row>
    <row r="42" spans="1:15" ht="43.5" customHeight="1" x14ac:dyDescent="0.25">
      <c r="A42" s="152" t="s">
        <v>190</v>
      </c>
      <c r="B42" s="44" t="s">
        <v>41</v>
      </c>
      <c r="C42" s="44">
        <v>20</v>
      </c>
      <c r="D42" s="44" t="s">
        <v>38</v>
      </c>
      <c r="E42" s="45" t="s">
        <v>191</v>
      </c>
      <c r="F42" s="46">
        <v>6333000</v>
      </c>
      <c r="G42" s="46">
        <v>0</v>
      </c>
      <c r="H42" s="46">
        <f>+F42-G42</f>
        <v>6333000</v>
      </c>
      <c r="I42" s="153">
        <f t="shared" si="2"/>
        <v>1.1345864267318882E-4</v>
      </c>
      <c r="J42" s="46">
        <v>0</v>
      </c>
      <c r="K42" s="46">
        <v>0</v>
      </c>
      <c r="L42" s="46">
        <f>+J42-K42</f>
        <v>0</v>
      </c>
      <c r="M42" s="57">
        <f t="shared" si="6"/>
        <v>0</v>
      </c>
      <c r="N42" s="57">
        <f t="shared" si="7"/>
        <v>0</v>
      </c>
      <c r="O42" s="154" t="s">
        <v>40</v>
      </c>
    </row>
    <row r="43" spans="1:15" ht="33.75" customHeight="1" x14ac:dyDescent="0.25">
      <c r="A43" s="149" t="s">
        <v>198</v>
      </c>
      <c r="B43" s="34" t="s">
        <v>41</v>
      </c>
      <c r="C43" s="34">
        <v>20</v>
      </c>
      <c r="D43" s="34" t="s">
        <v>38</v>
      </c>
      <c r="E43" s="40" t="s">
        <v>199</v>
      </c>
      <c r="F43" s="62">
        <v>4129433</v>
      </c>
      <c r="G43" s="62">
        <v>0</v>
      </c>
      <c r="H43" s="62">
        <v>4129433</v>
      </c>
      <c r="I43" s="150">
        <f t="shared" si="2"/>
        <v>7.3980714225465683E-5</v>
      </c>
      <c r="J43" s="62">
        <v>4129433</v>
      </c>
      <c r="K43" s="62">
        <v>4129433</v>
      </c>
      <c r="L43" s="62">
        <v>0</v>
      </c>
      <c r="M43" s="64">
        <f t="shared" si="6"/>
        <v>1</v>
      </c>
      <c r="N43" s="64">
        <f t="shared" si="7"/>
        <v>1</v>
      </c>
      <c r="O43" s="151">
        <f t="shared" ref="O43" si="32">+K43/J43</f>
        <v>1</v>
      </c>
    </row>
    <row r="44" spans="1:15" ht="35.25" customHeight="1" x14ac:dyDescent="0.25">
      <c r="A44" s="149" t="s">
        <v>200</v>
      </c>
      <c r="B44" s="34" t="s">
        <v>41</v>
      </c>
      <c r="C44" s="34">
        <v>20</v>
      </c>
      <c r="D44" s="34" t="s">
        <v>38</v>
      </c>
      <c r="E44" s="40" t="s">
        <v>201</v>
      </c>
      <c r="F44" s="62">
        <f t="shared" ref="F44:L45" si="33">+F45</f>
        <v>9602395555</v>
      </c>
      <c r="G44" s="62">
        <f t="shared" si="33"/>
        <v>0</v>
      </c>
      <c r="H44" s="62">
        <f t="shared" si="33"/>
        <v>9602395555</v>
      </c>
      <c r="I44" s="162">
        <f t="shared" si="2"/>
        <v>0.17203138576999236</v>
      </c>
      <c r="J44" s="62">
        <f t="shared" si="33"/>
        <v>9602395555</v>
      </c>
      <c r="K44" s="62">
        <f t="shared" si="33"/>
        <v>5804472693</v>
      </c>
      <c r="L44" s="62">
        <f t="shared" si="33"/>
        <v>3797922862</v>
      </c>
      <c r="M44" s="64">
        <f t="shared" si="6"/>
        <v>1</v>
      </c>
      <c r="N44" s="64">
        <f t="shared" si="7"/>
        <v>0.60448173164222452</v>
      </c>
      <c r="O44" s="151">
        <f t="shared" si="4"/>
        <v>0.60448173164222452</v>
      </c>
    </row>
    <row r="45" spans="1:15" ht="25.5" customHeight="1" x14ac:dyDescent="0.25">
      <c r="A45" s="149" t="s">
        <v>218</v>
      </c>
      <c r="B45" s="34" t="s">
        <v>41</v>
      </c>
      <c r="C45" s="34">
        <v>20</v>
      </c>
      <c r="D45" s="34" t="s">
        <v>38</v>
      </c>
      <c r="E45" s="40" t="s">
        <v>219</v>
      </c>
      <c r="F45" s="62">
        <f t="shared" si="33"/>
        <v>9602395555</v>
      </c>
      <c r="G45" s="62">
        <f t="shared" si="33"/>
        <v>0</v>
      </c>
      <c r="H45" s="62">
        <f t="shared" si="33"/>
        <v>9602395555</v>
      </c>
      <c r="I45" s="162">
        <f t="shared" si="2"/>
        <v>0.17203138576999236</v>
      </c>
      <c r="J45" s="62">
        <f t="shared" si="33"/>
        <v>9602395555</v>
      </c>
      <c r="K45" s="62">
        <f t="shared" si="33"/>
        <v>5804472693</v>
      </c>
      <c r="L45" s="62">
        <f t="shared" si="33"/>
        <v>3797922862</v>
      </c>
      <c r="M45" s="64">
        <f t="shared" si="6"/>
        <v>1</v>
      </c>
      <c r="N45" s="64">
        <f t="shared" si="7"/>
        <v>0.60448173164222452</v>
      </c>
      <c r="O45" s="151">
        <f t="shared" si="4"/>
        <v>0.60448173164222452</v>
      </c>
    </row>
    <row r="46" spans="1:15" ht="25.5" customHeight="1" x14ac:dyDescent="0.25">
      <c r="A46" s="149" t="s">
        <v>220</v>
      </c>
      <c r="B46" s="34" t="s">
        <v>41</v>
      </c>
      <c r="C46" s="34">
        <v>20</v>
      </c>
      <c r="D46" s="34" t="s">
        <v>38</v>
      </c>
      <c r="E46" s="40" t="s">
        <v>221</v>
      </c>
      <c r="F46" s="62">
        <f>+F47+F48</f>
        <v>9602395555</v>
      </c>
      <c r="G46" s="62">
        <f t="shared" ref="G46:H46" si="34">+G47+G48</f>
        <v>0</v>
      </c>
      <c r="H46" s="62">
        <f t="shared" si="34"/>
        <v>9602395555</v>
      </c>
      <c r="I46" s="162">
        <f t="shared" si="2"/>
        <v>0.17203138576999236</v>
      </c>
      <c r="J46" s="62">
        <f t="shared" ref="J46:L46" si="35">+J47+J48</f>
        <v>9602395555</v>
      </c>
      <c r="K46" s="62">
        <f t="shared" si="35"/>
        <v>5804472693</v>
      </c>
      <c r="L46" s="62">
        <f t="shared" si="35"/>
        <v>3797922862</v>
      </c>
      <c r="M46" s="64">
        <f t="shared" si="6"/>
        <v>1</v>
      </c>
      <c r="N46" s="64">
        <f t="shared" si="7"/>
        <v>0.60448173164222452</v>
      </c>
      <c r="O46" s="151">
        <f t="shared" si="4"/>
        <v>0.60448173164222452</v>
      </c>
    </row>
    <row r="47" spans="1:15" ht="25.5" customHeight="1" x14ac:dyDescent="0.25">
      <c r="A47" s="152" t="s">
        <v>222</v>
      </c>
      <c r="B47" s="44" t="s">
        <v>41</v>
      </c>
      <c r="C47" s="44">
        <v>20</v>
      </c>
      <c r="D47" s="44" t="s">
        <v>38</v>
      </c>
      <c r="E47" s="45" t="s">
        <v>223</v>
      </c>
      <c r="F47" s="46">
        <v>5072791135</v>
      </c>
      <c r="G47" s="46">
        <v>0</v>
      </c>
      <c r="H47" s="46">
        <f t="shared" ref="H47:H48" si="36">+F47-G47</f>
        <v>5072791135</v>
      </c>
      <c r="I47" s="163">
        <f t="shared" si="2"/>
        <v>9.0881414296807989E-2</v>
      </c>
      <c r="J47" s="46">
        <v>5072791135</v>
      </c>
      <c r="K47" s="46">
        <v>5072791135</v>
      </c>
      <c r="L47" s="46">
        <f>+J47-K47</f>
        <v>0</v>
      </c>
      <c r="M47" s="57">
        <f t="shared" si="6"/>
        <v>1</v>
      </c>
      <c r="N47" s="57">
        <f t="shared" si="7"/>
        <v>1</v>
      </c>
      <c r="O47" s="154">
        <f t="shared" si="4"/>
        <v>1</v>
      </c>
    </row>
    <row r="48" spans="1:15" ht="25.5" customHeight="1" thickBot="1" x14ac:dyDescent="0.3">
      <c r="A48" s="164" t="s">
        <v>224</v>
      </c>
      <c r="B48" s="84" t="s">
        <v>41</v>
      </c>
      <c r="C48" s="84">
        <v>20</v>
      </c>
      <c r="D48" s="84" t="s">
        <v>38</v>
      </c>
      <c r="E48" s="85" t="s">
        <v>225</v>
      </c>
      <c r="F48" s="86">
        <v>4529604420</v>
      </c>
      <c r="G48" s="86">
        <v>0</v>
      </c>
      <c r="H48" s="86">
        <f t="shared" si="36"/>
        <v>4529604420</v>
      </c>
      <c r="I48" s="165">
        <f t="shared" si="2"/>
        <v>8.1149971473184382E-2</v>
      </c>
      <c r="J48" s="86">
        <v>4529604420</v>
      </c>
      <c r="K48" s="86">
        <v>731681558</v>
      </c>
      <c r="L48" s="86">
        <f>+J48-K48</f>
        <v>3797922862</v>
      </c>
      <c r="M48" s="166">
        <f t="shared" si="6"/>
        <v>1</v>
      </c>
      <c r="N48" s="166">
        <f t="shared" si="7"/>
        <v>0.16153321353390943</v>
      </c>
      <c r="O48" s="167">
        <f t="shared" si="4"/>
        <v>0.16153321353390943</v>
      </c>
    </row>
    <row r="49" spans="1:15" s="4" customFormat="1" ht="33" customHeight="1" thickBot="1" x14ac:dyDescent="0.3">
      <c r="A49" s="168" t="s">
        <v>246</v>
      </c>
      <c r="B49" s="169" t="s">
        <v>37</v>
      </c>
      <c r="C49" s="169">
        <v>11</v>
      </c>
      <c r="D49" s="169" t="s">
        <v>38</v>
      </c>
      <c r="E49" s="170" t="s">
        <v>247</v>
      </c>
      <c r="F49" s="171">
        <f>+F52</f>
        <v>15655027918.5</v>
      </c>
      <c r="G49" s="171">
        <f>+G52</f>
        <v>0</v>
      </c>
      <c r="H49" s="171">
        <f>+H52</f>
        <v>15655027918.5</v>
      </c>
      <c r="I49" s="172">
        <f t="shared" si="2"/>
        <v>0.28046711173912625</v>
      </c>
      <c r="J49" s="171">
        <f>+J52</f>
        <v>15655027918.5</v>
      </c>
      <c r="K49" s="171">
        <f t="shared" ref="K49:L49" si="37">+K52</f>
        <v>15655027918.5</v>
      </c>
      <c r="L49" s="171">
        <f t="shared" si="37"/>
        <v>0</v>
      </c>
      <c r="M49" s="173">
        <f t="shared" si="6"/>
        <v>1</v>
      </c>
      <c r="N49" s="173">
        <f t="shared" si="7"/>
        <v>1</v>
      </c>
      <c r="O49" s="174">
        <f t="shared" si="4"/>
        <v>1</v>
      </c>
    </row>
    <row r="50" spans="1:15" s="4" customFormat="1" ht="33" customHeight="1" thickBot="1" x14ac:dyDescent="0.3">
      <c r="A50" s="21" t="s">
        <v>246</v>
      </c>
      <c r="B50" s="141" t="s">
        <v>37</v>
      </c>
      <c r="C50" s="141" t="s">
        <v>505</v>
      </c>
      <c r="D50" s="141" t="s">
        <v>38</v>
      </c>
      <c r="E50" s="23" t="s">
        <v>247</v>
      </c>
      <c r="F50" s="24">
        <f>+F53+F68+F74+F88+F98+F104</f>
        <v>2948935164.6800003</v>
      </c>
      <c r="G50" s="24">
        <f>+G53+G68+G74+G88+G98+G104</f>
        <v>0</v>
      </c>
      <c r="H50" s="24">
        <f>+H53+H68+H74+H88+H98+H104</f>
        <v>2948935164.6800003</v>
      </c>
      <c r="I50" s="142">
        <f t="shared" si="2"/>
        <v>5.2831546047028166E-2</v>
      </c>
      <c r="J50" s="24">
        <f>+J53+J68+J74+J88+J98+J104</f>
        <v>2495294869.9700003</v>
      </c>
      <c r="K50" s="24">
        <f t="shared" ref="K50:L50" si="38">+K53+K68+K74+K88+K98+K104</f>
        <v>2413332539.3000002</v>
      </c>
      <c r="L50" s="24">
        <f t="shared" si="38"/>
        <v>81962330.670000017</v>
      </c>
      <c r="M50" s="143">
        <f t="shared" si="6"/>
        <v>0.84616810157668343</v>
      </c>
      <c r="N50" s="143">
        <f t="shared" si="7"/>
        <v>0.8183742281637717</v>
      </c>
      <c r="O50" s="144">
        <f t="shared" si="4"/>
        <v>0.96715324843713346</v>
      </c>
    </row>
    <row r="51" spans="1:15" s="4" customFormat="1" ht="33" customHeight="1" thickBot="1" x14ac:dyDescent="0.3">
      <c r="A51" s="175" t="s">
        <v>246</v>
      </c>
      <c r="B51" s="176" t="s">
        <v>41</v>
      </c>
      <c r="C51" s="176">
        <v>20</v>
      </c>
      <c r="D51" s="176" t="s">
        <v>38</v>
      </c>
      <c r="E51" s="177" t="s">
        <v>247</v>
      </c>
      <c r="F51" s="178">
        <f>+F75+F105</f>
        <v>27257433899.239998</v>
      </c>
      <c r="G51" s="178">
        <f>+G75+G105</f>
        <v>0</v>
      </c>
      <c r="H51" s="178">
        <f>+H75+H105</f>
        <v>27257433899.239998</v>
      </c>
      <c r="I51" s="179">
        <f t="shared" si="2"/>
        <v>0.48832961518426254</v>
      </c>
      <c r="J51" s="178">
        <f>+J75+J105</f>
        <v>21629716047.220001</v>
      </c>
      <c r="K51" s="178">
        <f t="shared" ref="K51:L51" si="39">+K75+K105</f>
        <v>21629716047.220001</v>
      </c>
      <c r="L51" s="178">
        <f t="shared" si="39"/>
        <v>0</v>
      </c>
      <c r="M51" s="180">
        <f t="shared" si="6"/>
        <v>0.79353456848419945</v>
      </c>
      <c r="N51" s="180">
        <f t="shared" si="7"/>
        <v>0.79353456848419945</v>
      </c>
      <c r="O51" s="181">
        <f t="shared" si="4"/>
        <v>1</v>
      </c>
    </row>
    <row r="52" spans="1:15" ht="43.5" customHeight="1" x14ac:dyDescent="0.25">
      <c r="A52" s="145" t="s">
        <v>248</v>
      </c>
      <c r="B52" s="182" t="s">
        <v>37</v>
      </c>
      <c r="C52" s="183">
        <v>11</v>
      </c>
      <c r="D52" s="182" t="s">
        <v>38</v>
      </c>
      <c r="E52" s="35" t="s">
        <v>249</v>
      </c>
      <c r="F52" s="93">
        <f t="shared" ref="F52:L53" si="40">+F54</f>
        <v>15655027918.5</v>
      </c>
      <c r="G52" s="93">
        <f t="shared" si="40"/>
        <v>0</v>
      </c>
      <c r="H52" s="93">
        <f t="shared" si="40"/>
        <v>15655027918.5</v>
      </c>
      <c r="I52" s="184">
        <f t="shared" si="2"/>
        <v>0.28046711173912625</v>
      </c>
      <c r="J52" s="93">
        <f t="shared" si="40"/>
        <v>15655027918.5</v>
      </c>
      <c r="K52" s="93">
        <f t="shared" si="40"/>
        <v>15655027918.5</v>
      </c>
      <c r="L52" s="93">
        <f t="shared" si="40"/>
        <v>0</v>
      </c>
      <c r="M52" s="147">
        <f t="shared" si="6"/>
        <v>1</v>
      </c>
      <c r="N52" s="147">
        <f t="shared" si="7"/>
        <v>1</v>
      </c>
      <c r="O52" s="148">
        <f t="shared" si="4"/>
        <v>1</v>
      </c>
    </row>
    <row r="53" spans="1:15" s="190" customFormat="1" ht="43.5" customHeight="1" x14ac:dyDescent="0.25">
      <c r="A53" s="185" t="s">
        <v>248</v>
      </c>
      <c r="B53" s="186" t="s">
        <v>41</v>
      </c>
      <c r="C53" s="186" t="s">
        <v>505</v>
      </c>
      <c r="D53" s="186" t="s">
        <v>38</v>
      </c>
      <c r="E53" s="95" t="s">
        <v>249</v>
      </c>
      <c r="F53" s="66">
        <f t="shared" si="40"/>
        <v>157254667.5</v>
      </c>
      <c r="G53" s="66">
        <f t="shared" si="40"/>
        <v>0</v>
      </c>
      <c r="H53" s="66">
        <f t="shared" si="40"/>
        <v>157254667.5</v>
      </c>
      <c r="I53" s="187">
        <f t="shared" si="2"/>
        <v>2.8172905619096192E-3</v>
      </c>
      <c r="J53" s="66">
        <f t="shared" si="40"/>
        <v>157254667.5</v>
      </c>
      <c r="K53" s="66">
        <f t="shared" si="40"/>
        <v>157254667.5</v>
      </c>
      <c r="L53" s="66">
        <f t="shared" si="40"/>
        <v>0</v>
      </c>
      <c r="M53" s="188">
        <f t="shared" si="6"/>
        <v>1</v>
      </c>
      <c r="N53" s="188">
        <f t="shared" si="7"/>
        <v>1</v>
      </c>
      <c r="O53" s="189">
        <f t="shared" si="4"/>
        <v>1</v>
      </c>
    </row>
    <row r="54" spans="1:15" ht="43.5" customHeight="1" x14ac:dyDescent="0.25">
      <c r="A54" s="149" t="s">
        <v>250</v>
      </c>
      <c r="B54" s="191" t="s">
        <v>37</v>
      </c>
      <c r="C54" s="186">
        <v>11</v>
      </c>
      <c r="D54" s="191" t="s">
        <v>38</v>
      </c>
      <c r="E54" s="40" t="s">
        <v>251</v>
      </c>
      <c r="F54" s="62">
        <f>+F60+F64</f>
        <v>15655027918.5</v>
      </c>
      <c r="G54" s="62">
        <f>+G60+G64</f>
        <v>0</v>
      </c>
      <c r="H54" s="62">
        <f>+H60+H64</f>
        <v>15655027918.5</v>
      </c>
      <c r="I54" s="162">
        <f t="shared" si="2"/>
        <v>0.28046711173912625</v>
      </c>
      <c r="J54" s="62">
        <f>+J60+J64</f>
        <v>15655027918.5</v>
      </c>
      <c r="K54" s="62">
        <f t="shared" ref="K54:L54" si="41">+K60+K64</f>
        <v>15655027918.5</v>
      </c>
      <c r="L54" s="62">
        <f t="shared" si="41"/>
        <v>0</v>
      </c>
      <c r="M54" s="64">
        <f t="shared" si="6"/>
        <v>1</v>
      </c>
      <c r="N54" s="64">
        <f t="shared" si="7"/>
        <v>1</v>
      </c>
      <c r="O54" s="151">
        <f t="shared" si="4"/>
        <v>1</v>
      </c>
    </row>
    <row r="55" spans="1:15" s="190" customFormat="1" ht="43.5" customHeight="1" x14ac:dyDescent="0.25">
      <c r="A55" s="185" t="s">
        <v>250</v>
      </c>
      <c r="B55" s="186" t="s">
        <v>37</v>
      </c>
      <c r="C55" s="186" t="s">
        <v>505</v>
      </c>
      <c r="D55" s="186" t="s">
        <v>38</v>
      </c>
      <c r="E55" s="95" t="s">
        <v>251</v>
      </c>
      <c r="F55" s="66">
        <f t="shared" ref="F55:L58" si="42">+F56</f>
        <v>157254667.5</v>
      </c>
      <c r="G55" s="66">
        <f t="shared" si="42"/>
        <v>0</v>
      </c>
      <c r="H55" s="66">
        <f t="shared" si="42"/>
        <v>157254667.5</v>
      </c>
      <c r="I55" s="187">
        <f t="shared" si="2"/>
        <v>2.8172905619096192E-3</v>
      </c>
      <c r="J55" s="66">
        <f t="shared" si="42"/>
        <v>157254667.5</v>
      </c>
      <c r="K55" s="66">
        <f t="shared" si="42"/>
        <v>157254667.5</v>
      </c>
      <c r="L55" s="66">
        <f t="shared" si="42"/>
        <v>0</v>
      </c>
      <c r="M55" s="188">
        <f t="shared" si="6"/>
        <v>1</v>
      </c>
      <c r="N55" s="188">
        <f t="shared" si="7"/>
        <v>1</v>
      </c>
      <c r="O55" s="151">
        <f t="shared" si="4"/>
        <v>1</v>
      </c>
    </row>
    <row r="56" spans="1:15" ht="43.5" customHeight="1" x14ac:dyDescent="0.25">
      <c r="A56" s="185" t="s">
        <v>300</v>
      </c>
      <c r="B56" s="191" t="s">
        <v>37</v>
      </c>
      <c r="C56" s="186" t="s">
        <v>505</v>
      </c>
      <c r="D56" s="191" t="s">
        <v>38</v>
      </c>
      <c r="E56" s="40" t="s">
        <v>301</v>
      </c>
      <c r="F56" s="62">
        <f t="shared" si="42"/>
        <v>157254667.5</v>
      </c>
      <c r="G56" s="62">
        <f t="shared" si="42"/>
        <v>0</v>
      </c>
      <c r="H56" s="62">
        <f t="shared" si="42"/>
        <v>157254667.5</v>
      </c>
      <c r="I56" s="157">
        <f t="shared" si="2"/>
        <v>2.8172905619096192E-3</v>
      </c>
      <c r="J56" s="62">
        <f t="shared" si="42"/>
        <v>157254667.5</v>
      </c>
      <c r="K56" s="62">
        <f t="shared" si="42"/>
        <v>157254667.5</v>
      </c>
      <c r="L56" s="62">
        <f t="shared" si="42"/>
        <v>0</v>
      </c>
      <c r="M56" s="64">
        <f t="shared" si="6"/>
        <v>1</v>
      </c>
      <c r="N56" s="64">
        <f t="shared" si="7"/>
        <v>1</v>
      </c>
      <c r="O56" s="151">
        <f t="shared" si="4"/>
        <v>1</v>
      </c>
    </row>
    <row r="57" spans="1:15" ht="53.25" customHeight="1" x14ac:dyDescent="0.25">
      <c r="A57" s="149" t="s">
        <v>302</v>
      </c>
      <c r="B57" s="191" t="s">
        <v>37</v>
      </c>
      <c r="C57" s="186" t="s">
        <v>505</v>
      </c>
      <c r="D57" s="191" t="s">
        <v>38</v>
      </c>
      <c r="E57" s="40" t="s">
        <v>301</v>
      </c>
      <c r="F57" s="62">
        <f t="shared" si="42"/>
        <v>157254667.5</v>
      </c>
      <c r="G57" s="62">
        <f t="shared" si="42"/>
        <v>0</v>
      </c>
      <c r="H57" s="62">
        <f t="shared" si="42"/>
        <v>157254667.5</v>
      </c>
      <c r="I57" s="157">
        <f t="shared" si="2"/>
        <v>2.8172905619096192E-3</v>
      </c>
      <c r="J57" s="62">
        <f t="shared" si="42"/>
        <v>157254667.5</v>
      </c>
      <c r="K57" s="62">
        <f t="shared" si="42"/>
        <v>157254667.5</v>
      </c>
      <c r="L57" s="62">
        <f t="shared" si="42"/>
        <v>0</v>
      </c>
      <c r="M57" s="64">
        <f t="shared" si="6"/>
        <v>1</v>
      </c>
      <c r="N57" s="64">
        <f t="shared" si="7"/>
        <v>1</v>
      </c>
      <c r="O57" s="151">
        <f t="shared" si="4"/>
        <v>1</v>
      </c>
    </row>
    <row r="58" spans="1:15" ht="53.25" customHeight="1" x14ac:dyDescent="0.25">
      <c r="A58" s="149" t="s">
        <v>303</v>
      </c>
      <c r="B58" s="191" t="s">
        <v>37</v>
      </c>
      <c r="C58" s="186" t="s">
        <v>505</v>
      </c>
      <c r="D58" s="191" t="s">
        <v>38</v>
      </c>
      <c r="E58" s="40" t="s">
        <v>304</v>
      </c>
      <c r="F58" s="62">
        <f t="shared" si="42"/>
        <v>157254667.5</v>
      </c>
      <c r="G58" s="62">
        <f t="shared" si="42"/>
        <v>0</v>
      </c>
      <c r="H58" s="62">
        <f t="shared" si="42"/>
        <v>157254667.5</v>
      </c>
      <c r="I58" s="157">
        <f t="shared" si="2"/>
        <v>2.8172905619096192E-3</v>
      </c>
      <c r="J58" s="62">
        <f t="shared" si="42"/>
        <v>157254667.5</v>
      </c>
      <c r="K58" s="62">
        <f t="shared" si="42"/>
        <v>157254667.5</v>
      </c>
      <c r="L58" s="62">
        <f t="shared" si="42"/>
        <v>0</v>
      </c>
      <c r="M58" s="64">
        <f t="shared" si="6"/>
        <v>1</v>
      </c>
      <c r="N58" s="64">
        <f t="shared" si="7"/>
        <v>1</v>
      </c>
      <c r="O58" s="151">
        <f t="shared" si="4"/>
        <v>1</v>
      </c>
    </row>
    <row r="59" spans="1:15" ht="43.5" customHeight="1" x14ac:dyDescent="0.25">
      <c r="A59" s="152" t="s">
        <v>305</v>
      </c>
      <c r="B59" s="44" t="s">
        <v>37</v>
      </c>
      <c r="C59" s="44">
        <v>13</v>
      </c>
      <c r="D59" s="44" t="s">
        <v>38</v>
      </c>
      <c r="E59" s="45" t="s">
        <v>258</v>
      </c>
      <c r="F59" s="46">
        <v>157254667.5</v>
      </c>
      <c r="G59" s="46">
        <v>0</v>
      </c>
      <c r="H59" s="46">
        <f>+F59-G59</f>
        <v>157254667.5</v>
      </c>
      <c r="I59" s="192">
        <f t="shared" si="2"/>
        <v>2.8172905619096192E-3</v>
      </c>
      <c r="J59" s="46">
        <v>157254667.5</v>
      </c>
      <c r="K59" s="46">
        <v>157254667.5</v>
      </c>
      <c r="L59" s="46">
        <f t="shared" ref="L59:L83" si="43">+J59-K59</f>
        <v>0</v>
      </c>
      <c r="M59" s="57">
        <f t="shared" si="6"/>
        <v>1</v>
      </c>
      <c r="N59" s="57">
        <f t="shared" si="7"/>
        <v>1</v>
      </c>
      <c r="O59" s="154">
        <f t="shared" si="4"/>
        <v>1</v>
      </c>
    </row>
    <row r="60" spans="1:15" ht="51" customHeight="1" x14ac:dyDescent="0.25">
      <c r="A60" s="149" t="s">
        <v>331</v>
      </c>
      <c r="B60" s="107" t="s">
        <v>37</v>
      </c>
      <c r="C60" s="107">
        <v>11</v>
      </c>
      <c r="D60" s="34" t="s">
        <v>38</v>
      </c>
      <c r="E60" s="40" t="s">
        <v>506</v>
      </c>
      <c r="F60" s="62">
        <f t="shared" ref="F60:L62" si="44">+F61</f>
        <v>15478470265</v>
      </c>
      <c r="G60" s="62">
        <f t="shared" si="44"/>
        <v>0</v>
      </c>
      <c r="H60" s="62">
        <f t="shared" si="44"/>
        <v>15478470265</v>
      </c>
      <c r="I60" s="162">
        <f t="shared" si="2"/>
        <v>0.27730399919851778</v>
      </c>
      <c r="J60" s="62">
        <f t="shared" si="44"/>
        <v>15478470265</v>
      </c>
      <c r="K60" s="62">
        <f t="shared" si="44"/>
        <v>15478470265</v>
      </c>
      <c r="L60" s="62">
        <f t="shared" si="44"/>
        <v>0</v>
      </c>
      <c r="M60" s="64">
        <f t="shared" si="6"/>
        <v>1</v>
      </c>
      <c r="N60" s="64">
        <f t="shared" si="7"/>
        <v>1</v>
      </c>
      <c r="O60" s="151">
        <f t="shared" si="4"/>
        <v>1</v>
      </c>
    </row>
    <row r="61" spans="1:15" ht="51" customHeight="1" x14ac:dyDescent="0.25">
      <c r="A61" s="149" t="s">
        <v>333</v>
      </c>
      <c r="B61" s="107" t="s">
        <v>37</v>
      </c>
      <c r="C61" s="107">
        <v>11</v>
      </c>
      <c r="D61" s="34" t="s">
        <v>38</v>
      </c>
      <c r="E61" s="95" t="s">
        <v>506</v>
      </c>
      <c r="F61" s="62">
        <f t="shared" si="44"/>
        <v>15478470265</v>
      </c>
      <c r="G61" s="62">
        <f t="shared" si="44"/>
        <v>0</v>
      </c>
      <c r="H61" s="62">
        <f t="shared" si="44"/>
        <v>15478470265</v>
      </c>
      <c r="I61" s="162">
        <f t="shared" si="2"/>
        <v>0.27730399919851778</v>
      </c>
      <c r="J61" s="62">
        <f t="shared" si="44"/>
        <v>15478470265</v>
      </c>
      <c r="K61" s="62">
        <f t="shared" si="44"/>
        <v>15478470265</v>
      </c>
      <c r="L61" s="62">
        <f t="shared" si="44"/>
        <v>0</v>
      </c>
      <c r="M61" s="64">
        <f t="shared" si="6"/>
        <v>1</v>
      </c>
      <c r="N61" s="64">
        <f t="shared" si="7"/>
        <v>1</v>
      </c>
      <c r="O61" s="151">
        <f t="shared" si="4"/>
        <v>1</v>
      </c>
    </row>
    <row r="62" spans="1:15" ht="43.5" customHeight="1" x14ac:dyDescent="0.25">
      <c r="A62" s="149" t="s">
        <v>334</v>
      </c>
      <c r="B62" s="107" t="s">
        <v>37</v>
      </c>
      <c r="C62" s="107">
        <v>11</v>
      </c>
      <c r="D62" s="34" t="s">
        <v>38</v>
      </c>
      <c r="E62" s="40" t="s">
        <v>268</v>
      </c>
      <c r="F62" s="62">
        <f t="shared" si="44"/>
        <v>15478470265</v>
      </c>
      <c r="G62" s="62">
        <f t="shared" si="44"/>
        <v>0</v>
      </c>
      <c r="H62" s="62">
        <f t="shared" si="44"/>
        <v>15478470265</v>
      </c>
      <c r="I62" s="162">
        <f t="shared" si="2"/>
        <v>0.27730399919851778</v>
      </c>
      <c r="J62" s="62">
        <f t="shared" si="44"/>
        <v>15478470265</v>
      </c>
      <c r="K62" s="62">
        <f t="shared" si="44"/>
        <v>15478470265</v>
      </c>
      <c r="L62" s="62">
        <f t="shared" si="44"/>
        <v>0</v>
      </c>
      <c r="M62" s="64">
        <f t="shared" si="6"/>
        <v>1</v>
      </c>
      <c r="N62" s="64">
        <f t="shared" si="7"/>
        <v>1</v>
      </c>
      <c r="O62" s="151">
        <f t="shared" si="4"/>
        <v>1</v>
      </c>
    </row>
    <row r="63" spans="1:15" ht="43.5" customHeight="1" x14ac:dyDescent="0.25">
      <c r="A63" s="152" t="s">
        <v>335</v>
      </c>
      <c r="B63" s="99" t="s">
        <v>37</v>
      </c>
      <c r="C63" s="99">
        <v>11</v>
      </c>
      <c r="D63" s="44" t="s">
        <v>38</v>
      </c>
      <c r="E63" s="45" t="s">
        <v>258</v>
      </c>
      <c r="F63" s="46">
        <v>15478470265</v>
      </c>
      <c r="G63" s="46">
        <v>0</v>
      </c>
      <c r="H63" s="46">
        <f>+F63-G63</f>
        <v>15478470265</v>
      </c>
      <c r="I63" s="163">
        <f t="shared" si="2"/>
        <v>0.27730399919851778</v>
      </c>
      <c r="J63" s="46">
        <v>15478470265</v>
      </c>
      <c r="K63" s="46">
        <v>15478470265</v>
      </c>
      <c r="L63" s="46">
        <f t="shared" si="43"/>
        <v>0</v>
      </c>
      <c r="M63" s="57">
        <f t="shared" si="6"/>
        <v>1</v>
      </c>
      <c r="N63" s="57">
        <f t="shared" si="7"/>
        <v>1</v>
      </c>
      <c r="O63" s="154">
        <f t="shared" si="4"/>
        <v>1</v>
      </c>
    </row>
    <row r="64" spans="1:15" ht="58.5" customHeight="1" x14ac:dyDescent="0.25">
      <c r="A64" s="149" t="s">
        <v>371</v>
      </c>
      <c r="B64" s="34" t="s">
        <v>37</v>
      </c>
      <c r="C64" s="34">
        <v>11</v>
      </c>
      <c r="D64" s="34" t="s">
        <v>38</v>
      </c>
      <c r="E64" s="40" t="s">
        <v>507</v>
      </c>
      <c r="F64" s="62">
        <f t="shared" ref="F64:L66" si="45">+F65</f>
        <v>176557653.5</v>
      </c>
      <c r="G64" s="62">
        <f t="shared" si="45"/>
        <v>0</v>
      </c>
      <c r="H64" s="62">
        <f t="shared" si="45"/>
        <v>176557653.5</v>
      </c>
      <c r="I64" s="157">
        <f t="shared" si="2"/>
        <v>3.1631125406084296E-3</v>
      </c>
      <c r="J64" s="62">
        <f t="shared" si="45"/>
        <v>176557653.5</v>
      </c>
      <c r="K64" s="62">
        <f t="shared" si="45"/>
        <v>176557653.5</v>
      </c>
      <c r="L64" s="62">
        <f t="shared" si="45"/>
        <v>0</v>
      </c>
      <c r="M64" s="64">
        <f t="shared" si="6"/>
        <v>1</v>
      </c>
      <c r="N64" s="64">
        <f t="shared" si="7"/>
        <v>1</v>
      </c>
      <c r="O64" s="151">
        <f t="shared" si="4"/>
        <v>1</v>
      </c>
    </row>
    <row r="65" spans="1:15" ht="58.5" customHeight="1" x14ac:dyDescent="0.25">
      <c r="A65" s="149" t="s">
        <v>373</v>
      </c>
      <c r="B65" s="34" t="s">
        <v>37</v>
      </c>
      <c r="C65" s="34">
        <v>11</v>
      </c>
      <c r="D65" s="34" t="s">
        <v>38</v>
      </c>
      <c r="E65" s="95" t="s">
        <v>507</v>
      </c>
      <c r="F65" s="62">
        <f t="shared" si="45"/>
        <v>176557653.5</v>
      </c>
      <c r="G65" s="62">
        <f t="shared" si="45"/>
        <v>0</v>
      </c>
      <c r="H65" s="62">
        <f t="shared" si="45"/>
        <v>176557653.5</v>
      </c>
      <c r="I65" s="157">
        <f t="shared" si="2"/>
        <v>3.1631125406084296E-3</v>
      </c>
      <c r="J65" s="62">
        <f t="shared" si="45"/>
        <v>176557653.5</v>
      </c>
      <c r="K65" s="62">
        <f t="shared" si="45"/>
        <v>176557653.5</v>
      </c>
      <c r="L65" s="62">
        <f t="shared" si="45"/>
        <v>0</v>
      </c>
      <c r="M65" s="64">
        <f t="shared" si="6"/>
        <v>1</v>
      </c>
      <c r="N65" s="64">
        <f t="shared" si="7"/>
        <v>1</v>
      </c>
      <c r="O65" s="151">
        <f t="shared" si="4"/>
        <v>1</v>
      </c>
    </row>
    <row r="66" spans="1:15" ht="43.5" customHeight="1" x14ac:dyDescent="0.25">
      <c r="A66" s="149" t="s">
        <v>374</v>
      </c>
      <c r="B66" s="34" t="s">
        <v>37</v>
      </c>
      <c r="C66" s="34">
        <v>11</v>
      </c>
      <c r="D66" s="34" t="s">
        <v>38</v>
      </c>
      <c r="E66" s="40" t="s">
        <v>268</v>
      </c>
      <c r="F66" s="62">
        <f t="shared" si="45"/>
        <v>176557653.5</v>
      </c>
      <c r="G66" s="62">
        <f t="shared" si="45"/>
        <v>0</v>
      </c>
      <c r="H66" s="62">
        <f t="shared" si="45"/>
        <v>176557653.5</v>
      </c>
      <c r="I66" s="157">
        <f t="shared" si="2"/>
        <v>3.1631125406084296E-3</v>
      </c>
      <c r="J66" s="62">
        <f t="shared" si="45"/>
        <v>176557653.5</v>
      </c>
      <c r="K66" s="62">
        <f t="shared" si="45"/>
        <v>176557653.5</v>
      </c>
      <c r="L66" s="62">
        <f t="shared" si="45"/>
        <v>0</v>
      </c>
      <c r="M66" s="64">
        <f t="shared" si="6"/>
        <v>1</v>
      </c>
      <c r="N66" s="64">
        <f t="shared" si="7"/>
        <v>1</v>
      </c>
      <c r="O66" s="151">
        <f t="shared" si="4"/>
        <v>1</v>
      </c>
    </row>
    <row r="67" spans="1:15" ht="43.5" customHeight="1" x14ac:dyDescent="0.25">
      <c r="A67" s="152" t="s">
        <v>375</v>
      </c>
      <c r="B67" s="44" t="s">
        <v>37</v>
      </c>
      <c r="C67" s="44">
        <v>11</v>
      </c>
      <c r="D67" s="44" t="s">
        <v>38</v>
      </c>
      <c r="E67" s="45" t="s">
        <v>258</v>
      </c>
      <c r="F67" s="46">
        <v>176557653.5</v>
      </c>
      <c r="G67" s="46">
        <v>0</v>
      </c>
      <c r="H67" s="46">
        <f>+F67-G67</f>
        <v>176557653.5</v>
      </c>
      <c r="I67" s="192">
        <f t="shared" si="2"/>
        <v>3.1631125406084296E-3</v>
      </c>
      <c r="J67" s="46">
        <v>176557653.5</v>
      </c>
      <c r="K67" s="46">
        <v>176557653.5</v>
      </c>
      <c r="L67" s="46">
        <f t="shared" si="43"/>
        <v>0</v>
      </c>
      <c r="M67" s="57">
        <f t="shared" si="6"/>
        <v>1</v>
      </c>
      <c r="N67" s="57">
        <f t="shared" si="7"/>
        <v>1</v>
      </c>
      <c r="O67" s="154">
        <f t="shared" si="4"/>
        <v>1</v>
      </c>
    </row>
    <row r="68" spans="1:15" ht="43.5" customHeight="1" x14ac:dyDescent="0.25">
      <c r="A68" s="149" t="s">
        <v>386</v>
      </c>
      <c r="B68" s="34" t="s">
        <v>37</v>
      </c>
      <c r="C68" s="34">
        <v>13</v>
      </c>
      <c r="D68" s="34" t="s">
        <v>38</v>
      </c>
      <c r="E68" s="95" t="s">
        <v>387</v>
      </c>
      <c r="F68" s="62">
        <f t="shared" ref="F68:L72" si="46">+F69</f>
        <v>27215733.5</v>
      </c>
      <c r="G68" s="62">
        <f t="shared" si="46"/>
        <v>0</v>
      </c>
      <c r="H68" s="62">
        <f t="shared" si="46"/>
        <v>27215733.5</v>
      </c>
      <c r="I68" s="150">
        <f t="shared" si="2"/>
        <v>4.8758253312256982E-4</v>
      </c>
      <c r="J68" s="62">
        <f t="shared" si="46"/>
        <v>27215733.5</v>
      </c>
      <c r="K68" s="62">
        <f t="shared" si="46"/>
        <v>24505317.5</v>
      </c>
      <c r="L68" s="62">
        <f t="shared" si="46"/>
        <v>2710416</v>
      </c>
      <c r="M68" s="64">
        <f t="shared" si="6"/>
        <v>1</v>
      </c>
      <c r="N68" s="64">
        <f t="shared" si="7"/>
        <v>0.90040995955519632</v>
      </c>
      <c r="O68" s="151">
        <f t="shared" si="4"/>
        <v>0.90040995955519632</v>
      </c>
    </row>
    <row r="69" spans="1:15" ht="43.5" customHeight="1" x14ac:dyDescent="0.25">
      <c r="A69" s="149" t="s">
        <v>388</v>
      </c>
      <c r="B69" s="34" t="s">
        <v>37</v>
      </c>
      <c r="C69" s="34">
        <v>13</v>
      </c>
      <c r="D69" s="34" t="s">
        <v>38</v>
      </c>
      <c r="E69" s="40" t="s">
        <v>251</v>
      </c>
      <c r="F69" s="62">
        <f t="shared" si="46"/>
        <v>27215733.5</v>
      </c>
      <c r="G69" s="62">
        <f t="shared" si="46"/>
        <v>0</v>
      </c>
      <c r="H69" s="62">
        <f t="shared" si="46"/>
        <v>27215733.5</v>
      </c>
      <c r="I69" s="150">
        <f t="shared" si="2"/>
        <v>4.8758253312256982E-4</v>
      </c>
      <c r="J69" s="62">
        <f t="shared" si="46"/>
        <v>27215733.5</v>
      </c>
      <c r="K69" s="62">
        <f t="shared" si="46"/>
        <v>24505317.5</v>
      </c>
      <c r="L69" s="62">
        <f t="shared" si="46"/>
        <v>2710416</v>
      </c>
      <c r="M69" s="64">
        <f t="shared" si="6"/>
        <v>1</v>
      </c>
      <c r="N69" s="64">
        <f t="shared" si="7"/>
        <v>0.90040995955519632</v>
      </c>
      <c r="O69" s="151">
        <f t="shared" si="4"/>
        <v>0.90040995955519632</v>
      </c>
    </row>
    <row r="70" spans="1:15" ht="43.5" customHeight="1" x14ac:dyDescent="0.25">
      <c r="A70" s="149" t="s">
        <v>389</v>
      </c>
      <c r="B70" s="34" t="s">
        <v>37</v>
      </c>
      <c r="C70" s="34">
        <v>13</v>
      </c>
      <c r="D70" s="34" t="s">
        <v>38</v>
      </c>
      <c r="E70" s="40" t="s">
        <v>390</v>
      </c>
      <c r="F70" s="62">
        <f t="shared" si="46"/>
        <v>27215733.5</v>
      </c>
      <c r="G70" s="62">
        <f t="shared" si="46"/>
        <v>0</v>
      </c>
      <c r="H70" s="62">
        <f t="shared" si="46"/>
        <v>27215733.5</v>
      </c>
      <c r="I70" s="150">
        <f t="shared" si="2"/>
        <v>4.8758253312256982E-4</v>
      </c>
      <c r="J70" s="62">
        <f t="shared" si="46"/>
        <v>27215733.5</v>
      </c>
      <c r="K70" s="62">
        <f t="shared" si="46"/>
        <v>24505317.5</v>
      </c>
      <c r="L70" s="62">
        <f t="shared" si="46"/>
        <v>2710416</v>
      </c>
      <c r="M70" s="64">
        <f t="shared" si="6"/>
        <v>1</v>
      </c>
      <c r="N70" s="64">
        <f t="shared" si="7"/>
        <v>0.90040995955519632</v>
      </c>
      <c r="O70" s="151">
        <f t="shared" si="4"/>
        <v>0.90040995955519632</v>
      </c>
    </row>
    <row r="71" spans="1:15" ht="43.5" customHeight="1" x14ac:dyDescent="0.25">
      <c r="A71" s="149" t="s">
        <v>391</v>
      </c>
      <c r="B71" s="34" t="s">
        <v>37</v>
      </c>
      <c r="C71" s="34">
        <v>13</v>
      </c>
      <c r="D71" s="34" t="s">
        <v>38</v>
      </c>
      <c r="E71" s="40" t="s">
        <v>390</v>
      </c>
      <c r="F71" s="62">
        <f t="shared" si="46"/>
        <v>27215733.5</v>
      </c>
      <c r="G71" s="62">
        <f t="shared" si="46"/>
        <v>0</v>
      </c>
      <c r="H71" s="62">
        <f t="shared" si="46"/>
        <v>27215733.5</v>
      </c>
      <c r="I71" s="150">
        <f t="shared" si="2"/>
        <v>4.8758253312256982E-4</v>
      </c>
      <c r="J71" s="62">
        <f t="shared" si="46"/>
        <v>27215733.5</v>
      </c>
      <c r="K71" s="62">
        <f t="shared" si="46"/>
        <v>24505317.5</v>
      </c>
      <c r="L71" s="62">
        <f t="shared" si="46"/>
        <v>2710416</v>
      </c>
      <c r="M71" s="64">
        <f t="shared" si="6"/>
        <v>1</v>
      </c>
      <c r="N71" s="64">
        <f t="shared" si="7"/>
        <v>0.90040995955519632</v>
      </c>
      <c r="O71" s="151">
        <f t="shared" si="4"/>
        <v>0.90040995955519632</v>
      </c>
    </row>
    <row r="72" spans="1:15" ht="43.5" customHeight="1" x14ac:dyDescent="0.25">
      <c r="A72" s="149" t="s">
        <v>392</v>
      </c>
      <c r="B72" s="34" t="s">
        <v>37</v>
      </c>
      <c r="C72" s="34">
        <v>13</v>
      </c>
      <c r="D72" s="34" t="s">
        <v>38</v>
      </c>
      <c r="E72" s="95" t="s">
        <v>393</v>
      </c>
      <c r="F72" s="62">
        <f t="shared" si="46"/>
        <v>27215733.5</v>
      </c>
      <c r="G72" s="62">
        <f t="shared" si="46"/>
        <v>0</v>
      </c>
      <c r="H72" s="62">
        <f t="shared" si="46"/>
        <v>27215733.5</v>
      </c>
      <c r="I72" s="150">
        <f t="shared" si="2"/>
        <v>4.8758253312256982E-4</v>
      </c>
      <c r="J72" s="62">
        <f t="shared" si="46"/>
        <v>27215733.5</v>
      </c>
      <c r="K72" s="62">
        <f t="shared" si="46"/>
        <v>24505317.5</v>
      </c>
      <c r="L72" s="62">
        <f t="shared" si="46"/>
        <v>2710416</v>
      </c>
      <c r="M72" s="64">
        <f t="shared" si="6"/>
        <v>1</v>
      </c>
      <c r="N72" s="64">
        <f t="shared" si="7"/>
        <v>0.90040995955519632</v>
      </c>
      <c r="O72" s="151">
        <f t="shared" si="4"/>
        <v>0.90040995955519632</v>
      </c>
    </row>
    <row r="73" spans="1:15" ht="43.5" customHeight="1" x14ac:dyDescent="0.25">
      <c r="A73" s="152" t="s">
        <v>394</v>
      </c>
      <c r="B73" s="44" t="s">
        <v>37</v>
      </c>
      <c r="C73" s="44">
        <v>13</v>
      </c>
      <c r="D73" s="44" t="s">
        <v>38</v>
      </c>
      <c r="E73" s="45" t="s">
        <v>258</v>
      </c>
      <c r="F73" s="46">
        <v>27215733.5</v>
      </c>
      <c r="G73" s="46">
        <v>0</v>
      </c>
      <c r="H73" s="46">
        <f>+F73-G73</f>
        <v>27215733.5</v>
      </c>
      <c r="I73" s="153">
        <f t="shared" ref="I73:I129" si="47">+H73/$H$130</f>
        <v>4.8758253312256982E-4</v>
      </c>
      <c r="J73" s="46">
        <v>27215733.5</v>
      </c>
      <c r="K73" s="46">
        <v>24505317.5</v>
      </c>
      <c r="L73" s="46">
        <f t="shared" si="43"/>
        <v>2710416</v>
      </c>
      <c r="M73" s="57">
        <f t="shared" si="6"/>
        <v>1</v>
      </c>
      <c r="N73" s="57">
        <f t="shared" si="7"/>
        <v>0.90040995955519632</v>
      </c>
      <c r="O73" s="154">
        <f t="shared" si="4"/>
        <v>0.90040995955519632</v>
      </c>
    </row>
    <row r="74" spans="1:15" ht="43.5" customHeight="1" x14ac:dyDescent="0.25">
      <c r="A74" s="149" t="s">
        <v>401</v>
      </c>
      <c r="B74" s="34" t="s">
        <v>37</v>
      </c>
      <c r="C74" s="34">
        <v>13</v>
      </c>
      <c r="D74" s="34" t="s">
        <v>38</v>
      </c>
      <c r="E74" s="40" t="s">
        <v>402</v>
      </c>
      <c r="F74" s="62">
        <f>+F76</f>
        <v>14746723</v>
      </c>
      <c r="G74" s="62">
        <f t="shared" ref="G74:G75" si="48">+G76</f>
        <v>0</v>
      </c>
      <c r="H74" s="62">
        <f>+H76</f>
        <v>14746723</v>
      </c>
      <c r="I74" s="150">
        <f t="shared" si="47"/>
        <v>2.6419440635678116E-4</v>
      </c>
      <c r="J74" s="62">
        <f>+J76</f>
        <v>14746723</v>
      </c>
      <c r="K74" s="62">
        <f t="shared" ref="K74:L75" si="49">+K76</f>
        <v>11964970</v>
      </c>
      <c r="L74" s="62">
        <f t="shared" si="49"/>
        <v>2781753</v>
      </c>
      <c r="M74" s="64">
        <f t="shared" si="6"/>
        <v>1</v>
      </c>
      <c r="N74" s="64">
        <f t="shared" si="7"/>
        <v>0.81136466725522682</v>
      </c>
      <c r="O74" s="151">
        <f t="shared" si="4"/>
        <v>0.81136466725522682</v>
      </c>
    </row>
    <row r="75" spans="1:15" ht="43.5" customHeight="1" x14ac:dyDescent="0.25">
      <c r="A75" s="149" t="s">
        <v>401</v>
      </c>
      <c r="B75" s="34" t="s">
        <v>41</v>
      </c>
      <c r="C75" s="34">
        <v>20</v>
      </c>
      <c r="D75" s="34" t="s">
        <v>38</v>
      </c>
      <c r="E75" s="40" t="s">
        <v>402</v>
      </c>
      <c r="F75" s="62">
        <f t="shared" ref="F75:H75" si="50">+F77</f>
        <v>17257433899.239998</v>
      </c>
      <c r="G75" s="62">
        <f t="shared" si="48"/>
        <v>0</v>
      </c>
      <c r="H75" s="62">
        <f t="shared" si="50"/>
        <v>17257433899.239998</v>
      </c>
      <c r="I75" s="162">
        <f t="shared" si="47"/>
        <v>0.30917496071846623</v>
      </c>
      <c r="J75" s="62">
        <f t="shared" ref="J75" si="51">+J77</f>
        <v>11629716047.220001</v>
      </c>
      <c r="K75" s="62">
        <f t="shared" si="49"/>
        <v>11629716047.220001</v>
      </c>
      <c r="L75" s="62">
        <f t="shared" si="49"/>
        <v>0</v>
      </c>
      <c r="M75" s="64">
        <f t="shared" si="6"/>
        <v>0.67389602157086426</v>
      </c>
      <c r="N75" s="64">
        <f t="shared" si="7"/>
        <v>0.67389602157086426</v>
      </c>
      <c r="O75" s="151">
        <f t="shared" si="4"/>
        <v>1</v>
      </c>
    </row>
    <row r="76" spans="1:15" ht="43.5" customHeight="1" x14ac:dyDescent="0.25">
      <c r="A76" s="149" t="s">
        <v>403</v>
      </c>
      <c r="B76" s="34" t="s">
        <v>37</v>
      </c>
      <c r="C76" s="34">
        <v>13</v>
      </c>
      <c r="D76" s="34" t="s">
        <v>38</v>
      </c>
      <c r="E76" s="40" t="s">
        <v>251</v>
      </c>
      <c r="F76" s="62">
        <f>+F84</f>
        <v>14746723</v>
      </c>
      <c r="G76" s="62">
        <f t="shared" ref="G76" si="52">+G84</f>
        <v>0</v>
      </c>
      <c r="H76" s="62">
        <f>+H84</f>
        <v>14746723</v>
      </c>
      <c r="I76" s="150">
        <f t="shared" si="47"/>
        <v>2.6419440635678116E-4</v>
      </c>
      <c r="J76" s="62">
        <f>+J84</f>
        <v>14746723</v>
      </c>
      <c r="K76" s="62">
        <f t="shared" ref="K76:L76" si="53">+K84</f>
        <v>11964970</v>
      </c>
      <c r="L76" s="62">
        <f t="shared" si="53"/>
        <v>2781753</v>
      </c>
      <c r="M76" s="64">
        <f t="shared" si="6"/>
        <v>1</v>
      </c>
      <c r="N76" s="64">
        <f t="shared" si="7"/>
        <v>0.81136466725522682</v>
      </c>
      <c r="O76" s="151">
        <f t="shared" si="4"/>
        <v>0.81136466725522682</v>
      </c>
    </row>
    <row r="77" spans="1:15" ht="43.5" customHeight="1" x14ac:dyDescent="0.25">
      <c r="A77" s="149" t="s">
        <v>403</v>
      </c>
      <c r="B77" s="34" t="s">
        <v>41</v>
      </c>
      <c r="C77" s="34">
        <v>20</v>
      </c>
      <c r="D77" s="34" t="s">
        <v>38</v>
      </c>
      <c r="E77" s="40" t="s">
        <v>251</v>
      </c>
      <c r="F77" s="62">
        <f t="shared" ref="F77:L78" si="54">+F78</f>
        <v>17257433899.239998</v>
      </c>
      <c r="G77" s="62">
        <f t="shared" si="54"/>
        <v>0</v>
      </c>
      <c r="H77" s="62">
        <f t="shared" si="54"/>
        <v>17257433899.239998</v>
      </c>
      <c r="I77" s="162">
        <f t="shared" si="47"/>
        <v>0.30917496071846623</v>
      </c>
      <c r="J77" s="62">
        <f t="shared" si="54"/>
        <v>11629716047.220001</v>
      </c>
      <c r="K77" s="62">
        <f t="shared" si="54"/>
        <v>11629716047.220001</v>
      </c>
      <c r="L77" s="62">
        <f t="shared" si="54"/>
        <v>0</v>
      </c>
      <c r="M77" s="64">
        <f t="shared" si="6"/>
        <v>0.67389602157086426</v>
      </c>
      <c r="N77" s="64">
        <f t="shared" si="7"/>
        <v>0.67389602157086426</v>
      </c>
      <c r="O77" s="151">
        <f t="shared" si="4"/>
        <v>1</v>
      </c>
    </row>
    <row r="78" spans="1:15" ht="50.25" customHeight="1" x14ac:dyDescent="0.25">
      <c r="A78" s="149" t="s">
        <v>404</v>
      </c>
      <c r="B78" s="34" t="s">
        <v>41</v>
      </c>
      <c r="C78" s="34">
        <v>20</v>
      </c>
      <c r="D78" s="34" t="s">
        <v>38</v>
      </c>
      <c r="E78" s="95" t="s">
        <v>405</v>
      </c>
      <c r="F78" s="62">
        <f t="shared" si="54"/>
        <v>17257433899.239998</v>
      </c>
      <c r="G78" s="62">
        <f t="shared" si="54"/>
        <v>0</v>
      </c>
      <c r="H78" s="62">
        <f t="shared" si="54"/>
        <v>17257433899.239998</v>
      </c>
      <c r="I78" s="162">
        <f t="shared" si="47"/>
        <v>0.30917496071846623</v>
      </c>
      <c r="J78" s="62">
        <f t="shared" si="54"/>
        <v>11629716047.220001</v>
      </c>
      <c r="K78" s="62">
        <f t="shared" si="54"/>
        <v>11629716047.220001</v>
      </c>
      <c r="L78" s="62">
        <f t="shared" si="54"/>
        <v>0</v>
      </c>
      <c r="M78" s="64">
        <f t="shared" si="6"/>
        <v>0.67389602157086426</v>
      </c>
      <c r="N78" s="64">
        <f t="shared" si="7"/>
        <v>0.67389602157086426</v>
      </c>
      <c r="O78" s="151">
        <f t="shared" si="4"/>
        <v>1</v>
      </c>
    </row>
    <row r="79" spans="1:15" ht="50.25" customHeight="1" x14ac:dyDescent="0.25">
      <c r="A79" s="149" t="s">
        <v>406</v>
      </c>
      <c r="B79" s="34" t="s">
        <v>41</v>
      </c>
      <c r="C79" s="34">
        <v>20</v>
      </c>
      <c r="D79" s="34" t="s">
        <v>38</v>
      </c>
      <c r="E79" s="40" t="s">
        <v>405</v>
      </c>
      <c r="F79" s="62">
        <f>+F80+F82</f>
        <v>17257433899.239998</v>
      </c>
      <c r="G79" s="62">
        <f t="shared" ref="G79" si="55">+G80+G82</f>
        <v>0</v>
      </c>
      <c r="H79" s="62">
        <f>+H80+H82</f>
        <v>17257433899.239998</v>
      </c>
      <c r="I79" s="162">
        <f t="shared" si="47"/>
        <v>0.30917496071846623</v>
      </c>
      <c r="J79" s="62">
        <f>+J80+J82</f>
        <v>11629716047.220001</v>
      </c>
      <c r="K79" s="62">
        <f t="shared" ref="K79:L79" si="56">+K80+K82</f>
        <v>11629716047.220001</v>
      </c>
      <c r="L79" s="62">
        <f t="shared" si="56"/>
        <v>0</v>
      </c>
      <c r="M79" s="64">
        <f t="shared" si="6"/>
        <v>0.67389602157086426</v>
      </c>
      <c r="N79" s="64">
        <f t="shared" si="7"/>
        <v>0.67389602157086426</v>
      </c>
      <c r="O79" s="151">
        <f t="shared" si="4"/>
        <v>1</v>
      </c>
    </row>
    <row r="80" spans="1:15" ht="43.5" customHeight="1" x14ac:dyDescent="0.25">
      <c r="A80" s="149" t="s">
        <v>407</v>
      </c>
      <c r="B80" s="34" t="s">
        <v>41</v>
      </c>
      <c r="C80" s="34">
        <v>20</v>
      </c>
      <c r="D80" s="34" t="s">
        <v>38</v>
      </c>
      <c r="E80" s="40" t="s">
        <v>408</v>
      </c>
      <c r="F80" s="62">
        <f>+F81</f>
        <v>14804123212</v>
      </c>
      <c r="G80" s="62">
        <f t="shared" ref="G80" si="57">+G81</f>
        <v>0</v>
      </c>
      <c r="H80" s="62">
        <f>+H81</f>
        <v>14804123212</v>
      </c>
      <c r="I80" s="162">
        <f t="shared" si="47"/>
        <v>0.26522275787149352</v>
      </c>
      <c r="J80" s="62">
        <f>+J81</f>
        <v>10503823028.1</v>
      </c>
      <c r="K80" s="62">
        <f t="shared" ref="K80:L80" si="58">+K81</f>
        <v>10503823028.1</v>
      </c>
      <c r="L80" s="62">
        <f t="shared" si="58"/>
        <v>0</v>
      </c>
      <c r="M80" s="64">
        <f t="shared" si="6"/>
        <v>0.70952010312814462</v>
      </c>
      <c r="N80" s="64">
        <f t="shared" si="7"/>
        <v>0.70952010312814462</v>
      </c>
      <c r="O80" s="151">
        <f t="shared" si="4"/>
        <v>1</v>
      </c>
    </row>
    <row r="81" spans="1:15" ht="43.5" customHeight="1" x14ac:dyDescent="0.25">
      <c r="A81" s="152" t="s">
        <v>409</v>
      </c>
      <c r="B81" s="44" t="s">
        <v>41</v>
      </c>
      <c r="C81" s="44">
        <v>20</v>
      </c>
      <c r="D81" s="44" t="s">
        <v>38</v>
      </c>
      <c r="E81" s="45" t="s">
        <v>258</v>
      </c>
      <c r="F81" s="46">
        <v>14804123212</v>
      </c>
      <c r="G81" s="46">
        <v>0</v>
      </c>
      <c r="H81" s="46">
        <f>+F81-G81</f>
        <v>14804123212</v>
      </c>
      <c r="I81" s="163">
        <f t="shared" si="47"/>
        <v>0.26522275787149352</v>
      </c>
      <c r="J81" s="46">
        <v>10503823028.1</v>
      </c>
      <c r="K81" s="46">
        <v>10503823028.1</v>
      </c>
      <c r="L81" s="46">
        <f t="shared" si="43"/>
        <v>0</v>
      </c>
      <c r="M81" s="57">
        <f t="shared" si="6"/>
        <v>0.70952010312814462</v>
      </c>
      <c r="N81" s="57">
        <f t="shared" si="7"/>
        <v>0.70952010312814462</v>
      </c>
      <c r="O81" s="154">
        <f t="shared" si="4"/>
        <v>1</v>
      </c>
    </row>
    <row r="82" spans="1:15" ht="43.5" customHeight="1" x14ac:dyDescent="0.25">
      <c r="A82" s="149" t="s">
        <v>410</v>
      </c>
      <c r="B82" s="34" t="s">
        <v>41</v>
      </c>
      <c r="C82" s="34">
        <v>20</v>
      </c>
      <c r="D82" s="34" t="s">
        <v>38</v>
      </c>
      <c r="E82" s="40" t="s">
        <v>411</v>
      </c>
      <c r="F82" s="62">
        <f>+F83</f>
        <v>2453310687.2399998</v>
      </c>
      <c r="G82" s="62">
        <f t="shared" ref="G82" si="59">+G83</f>
        <v>0</v>
      </c>
      <c r="H82" s="62">
        <f>+H83</f>
        <v>2453310687.2399998</v>
      </c>
      <c r="I82" s="162">
        <f t="shared" si="47"/>
        <v>4.3952202846972752E-2</v>
      </c>
      <c r="J82" s="62">
        <f>+J83</f>
        <v>1125893019.1199999</v>
      </c>
      <c r="K82" s="62">
        <f t="shared" ref="K82:L82" si="60">+K83</f>
        <v>1125893019.1199999</v>
      </c>
      <c r="L82" s="62">
        <f t="shared" si="60"/>
        <v>0</v>
      </c>
      <c r="M82" s="64">
        <f t="shared" si="6"/>
        <v>0.45892802121472898</v>
      </c>
      <c r="N82" s="64">
        <f t="shared" si="7"/>
        <v>0.45892802121472898</v>
      </c>
      <c r="O82" s="151">
        <f t="shared" si="4"/>
        <v>1</v>
      </c>
    </row>
    <row r="83" spans="1:15" ht="43.5" customHeight="1" x14ac:dyDescent="0.25">
      <c r="A83" s="152" t="s">
        <v>412</v>
      </c>
      <c r="B83" s="44" t="s">
        <v>41</v>
      </c>
      <c r="C83" s="44">
        <v>20</v>
      </c>
      <c r="D83" s="44" t="s">
        <v>38</v>
      </c>
      <c r="E83" s="45" t="s">
        <v>258</v>
      </c>
      <c r="F83" s="46">
        <v>2453310687.2399998</v>
      </c>
      <c r="G83" s="46">
        <v>0</v>
      </c>
      <c r="H83" s="46">
        <f>+F83-G83</f>
        <v>2453310687.2399998</v>
      </c>
      <c r="I83" s="163">
        <f t="shared" si="47"/>
        <v>4.3952202846972752E-2</v>
      </c>
      <c r="J83" s="46">
        <v>1125893019.1199999</v>
      </c>
      <c r="K83" s="46">
        <v>1125893019.1199999</v>
      </c>
      <c r="L83" s="46">
        <f t="shared" si="43"/>
        <v>0</v>
      </c>
      <c r="M83" s="57">
        <f t="shared" si="6"/>
        <v>0.45892802121472898</v>
      </c>
      <c r="N83" s="57">
        <f t="shared" si="7"/>
        <v>0.45892802121472898</v>
      </c>
      <c r="O83" s="154">
        <f t="shared" si="4"/>
        <v>1</v>
      </c>
    </row>
    <row r="84" spans="1:15" ht="43.5" customHeight="1" x14ac:dyDescent="0.25">
      <c r="A84" s="149" t="s">
        <v>413</v>
      </c>
      <c r="B84" s="34" t="s">
        <v>37</v>
      </c>
      <c r="C84" s="34">
        <v>13</v>
      </c>
      <c r="D84" s="34" t="s">
        <v>38</v>
      </c>
      <c r="E84" s="40" t="s">
        <v>414</v>
      </c>
      <c r="F84" s="62">
        <f t="shared" ref="F84:L86" si="61">+F85</f>
        <v>14746723</v>
      </c>
      <c r="G84" s="62">
        <f t="shared" si="61"/>
        <v>0</v>
      </c>
      <c r="H84" s="62">
        <f t="shared" si="61"/>
        <v>14746723</v>
      </c>
      <c r="I84" s="150">
        <f t="shared" si="47"/>
        <v>2.6419440635678116E-4</v>
      </c>
      <c r="J84" s="62">
        <f t="shared" si="61"/>
        <v>14746723</v>
      </c>
      <c r="K84" s="62">
        <f t="shared" si="61"/>
        <v>11964970</v>
      </c>
      <c r="L84" s="62">
        <f t="shared" si="61"/>
        <v>2781753</v>
      </c>
      <c r="M84" s="64">
        <f t="shared" si="6"/>
        <v>1</v>
      </c>
      <c r="N84" s="64">
        <f t="shared" si="7"/>
        <v>0.81136466725522682</v>
      </c>
      <c r="O84" s="151">
        <f t="shared" si="4"/>
        <v>0.81136466725522682</v>
      </c>
    </row>
    <row r="85" spans="1:15" ht="43.5" customHeight="1" x14ac:dyDescent="0.25">
      <c r="A85" s="149" t="s">
        <v>415</v>
      </c>
      <c r="B85" s="34" t="s">
        <v>37</v>
      </c>
      <c r="C85" s="34">
        <v>13</v>
      </c>
      <c r="D85" s="34" t="s">
        <v>38</v>
      </c>
      <c r="E85" s="40" t="s">
        <v>414</v>
      </c>
      <c r="F85" s="62">
        <f t="shared" si="61"/>
        <v>14746723</v>
      </c>
      <c r="G85" s="62">
        <f t="shared" si="61"/>
        <v>0</v>
      </c>
      <c r="H85" s="62">
        <f t="shared" si="61"/>
        <v>14746723</v>
      </c>
      <c r="I85" s="150">
        <f t="shared" si="47"/>
        <v>2.6419440635678116E-4</v>
      </c>
      <c r="J85" s="62">
        <f t="shared" si="61"/>
        <v>14746723</v>
      </c>
      <c r="K85" s="62">
        <f t="shared" si="61"/>
        <v>11964970</v>
      </c>
      <c r="L85" s="62">
        <f t="shared" si="61"/>
        <v>2781753</v>
      </c>
      <c r="M85" s="64">
        <f t="shared" si="6"/>
        <v>1</v>
      </c>
      <c r="N85" s="64">
        <f t="shared" si="7"/>
        <v>0.81136466725522682</v>
      </c>
      <c r="O85" s="151">
        <f t="shared" si="4"/>
        <v>0.81136466725522682</v>
      </c>
    </row>
    <row r="86" spans="1:15" ht="43.5" customHeight="1" x14ac:dyDescent="0.25">
      <c r="A86" s="149" t="s">
        <v>416</v>
      </c>
      <c r="B86" s="34" t="s">
        <v>37</v>
      </c>
      <c r="C86" s="34">
        <v>13</v>
      </c>
      <c r="D86" s="34" t="s">
        <v>38</v>
      </c>
      <c r="E86" s="40" t="s">
        <v>393</v>
      </c>
      <c r="F86" s="41">
        <f t="shared" si="61"/>
        <v>14746723</v>
      </c>
      <c r="G86" s="41">
        <f t="shared" si="61"/>
        <v>0</v>
      </c>
      <c r="H86" s="41">
        <f t="shared" si="61"/>
        <v>14746723</v>
      </c>
      <c r="I86" s="150">
        <f t="shared" si="47"/>
        <v>2.6419440635678116E-4</v>
      </c>
      <c r="J86" s="41">
        <f t="shared" si="61"/>
        <v>14746723</v>
      </c>
      <c r="K86" s="41">
        <f t="shared" si="61"/>
        <v>11964970</v>
      </c>
      <c r="L86" s="41">
        <f t="shared" si="61"/>
        <v>2781753</v>
      </c>
      <c r="M86" s="64">
        <f t="shared" si="6"/>
        <v>1</v>
      </c>
      <c r="N86" s="64">
        <f t="shared" si="7"/>
        <v>0.81136466725522682</v>
      </c>
      <c r="O86" s="151">
        <f t="shared" si="4"/>
        <v>0.81136466725522682</v>
      </c>
    </row>
    <row r="87" spans="1:15" ht="43.5" customHeight="1" x14ac:dyDescent="0.25">
      <c r="A87" s="152" t="s">
        <v>417</v>
      </c>
      <c r="B87" s="44" t="s">
        <v>37</v>
      </c>
      <c r="C87" s="44">
        <v>13</v>
      </c>
      <c r="D87" s="44" t="s">
        <v>38</v>
      </c>
      <c r="E87" s="45" t="s">
        <v>258</v>
      </c>
      <c r="F87" s="46">
        <v>14746723</v>
      </c>
      <c r="G87" s="46">
        <v>0</v>
      </c>
      <c r="H87" s="46">
        <f>+F87-G87</f>
        <v>14746723</v>
      </c>
      <c r="I87" s="153">
        <f t="shared" si="47"/>
        <v>2.6419440635678116E-4</v>
      </c>
      <c r="J87" s="46">
        <v>14746723</v>
      </c>
      <c r="K87" s="46">
        <v>11964970</v>
      </c>
      <c r="L87" s="46">
        <f t="shared" ref="L87:L129" si="62">+J87-K87</f>
        <v>2781753</v>
      </c>
      <c r="M87" s="57">
        <f t="shared" ref="M87:M130" si="63">+J87/H87</f>
        <v>1</v>
      </c>
      <c r="N87" s="57">
        <f t="shared" ref="N87:N130" si="64">+K87/H87</f>
        <v>0.81136466725522682</v>
      </c>
      <c r="O87" s="154">
        <f t="shared" ref="O87:O129" si="65">+K87/J87</f>
        <v>0.81136466725522682</v>
      </c>
    </row>
    <row r="88" spans="1:15" ht="43.5" customHeight="1" x14ac:dyDescent="0.25">
      <c r="A88" s="149" t="s">
        <v>418</v>
      </c>
      <c r="B88" s="34" t="s">
        <v>37</v>
      </c>
      <c r="C88" s="34">
        <v>13</v>
      </c>
      <c r="D88" s="34" t="s">
        <v>38</v>
      </c>
      <c r="E88" s="40" t="s">
        <v>419</v>
      </c>
      <c r="F88" s="60">
        <f>+F89</f>
        <v>109671627.38</v>
      </c>
      <c r="G88" s="60">
        <f>+G89</f>
        <v>0</v>
      </c>
      <c r="H88" s="60">
        <f>+H89</f>
        <v>109671627.38</v>
      </c>
      <c r="I88" s="157">
        <f t="shared" si="47"/>
        <v>1.9648182507965468E-3</v>
      </c>
      <c r="J88" s="60">
        <f>+J89</f>
        <v>45729637</v>
      </c>
      <c r="K88" s="60">
        <f t="shared" ref="K88:L88" si="66">+K89</f>
        <v>28338925</v>
      </c>
      <c r="L88" s="60">
        <f t="shared" si="66"/>
        <v>17390712</v>
      </c>
      <c r="M88" s="64">
        <f t="shared" si="63"/>
        <v>0.41696871007076325</v>
      </c>
      <c r="N88" s="64">
        <f t="shared" si="64"/>
        <v>0.25839796196156345</v>
      </c>
      <c r="O88" s="151">
        <f t="shared" si="65"/>
        <v>0.61970588133030668</v>
      </c>
    </row>
    <row r="89" spans="1:15" ht="43.5" customHeight="1" x14ac:dyDescent="0.25">
      <c r="A89" s="149" t="s">
        <v>420</v>
      </c>
      <c r="B89" s="34" t="s">
        <v>37</v>
      </c>
      <c r="C89" s="34">
        <v>13</v>
      </c>
      <c r="D89" s="34" t="s">
        <v>38</v>
      </c>
      <c r="E89" s="95" t="s">
        <v>251</v>
      </c>
      <c r="F89" s="60">
        <f>+F90+F94</f>
        <v>109671627.38</v>
      </c>
      <c r="G89" s="60">
        <f>+G90+G94</f>
        <v>0</v>
      </c>
      <c r="H89" s="60">
        <f>+H90+H94</f>
        <v>109671627.38</v>
      </c>
      <c r="I89" s="157">
        <f t="shared" si="47"/>
        <v>1.9648182507965468E-3</v>
      </c>
      <c r="J89" s="60">
        <f>+J90+J94</f>
        <v>45729637</v>
      </c>
      <c r="K89" s="60">
        <f t="shared" ref="K89:L89" si="67">+K90+K94</f>
        <v>28338925</v>
      </c>
      <c r="L89" s="60">
        <f t="shared" si="67"/>
        <v>17390712</v>
      </c>
      <c r="M89" s="64">
        <f t="shared" si="63"/>
        <v>0.41696871007076325</v>
      </c>
      <c r="N89" s="64">
        <f t="shared" si="64"/>
        <v>0.25839796196156345</v>
      </c>
      <c r="O89" s="151">
        <f t="shared" si="65"/>
        <v>0.61970588133030668</v>
      </c>
    </row>
    <row r="90" spans="1:15" ht="43.5" customHeight="1" x14ac:dyDescent="0.25">
      <c r="A90" s="149" t="s">
        <v>421</v>
      </c>
      <c r="B90" s="34" t="s">
        <v>37</v>
      </c>
      <c r="C90" s="34">
        <v>13</v>
      </c>
      <c r="D90" s="34" t="s">
        <v>38</v>
      </c>
      <c r="E90" s="40" t="s">
        <v>422</v>
      </c>
      <c r="F90" s="60">
        <f t="shared" ref="F90:L92" si="68">+F91</f>
        <v>63941990.380000003</v>
      </c>
      <c r="G90" s="60">
        <f t="shared" si="68"/>
        <v>0</v>
      </c>
      <c r="H90" s="60">
        <f t="shared" si="68"/>
        <v>63941990.380000003</v>
      </c>
      <c r="I90" s="157">
        <f t="shared" si="47"/>
        <v>1.1455505192384174E-3</v>
      </c>
      <c r="J90" s="60">
        <f t="shared" si="68"/>
        <v>0</v>
      </c>
      <c r="K90" s="60">
        <f t="shared" si="68"/>
        <v>0</v>
      </c>
      <c r="L90" s="60">
        <f t="shared" si="68"/>
        <v>0</v>
      </c>
      <c r="M90" s="64">
        <f t="shared" si="63"/>
        <v>0</v>
      </c>
      <c r="N90" s="64">
        <f t="shared" si="64"/>
        <v>0</v>
      </c>
      <c r="O90" s="151" t="s">
        <v>40</v>
      </c>
    </row>
    <row r="91" spans="1:15" ht="43.5" customHeight="1" x14ac:dyDescent="0.25">
      <c r="A91" s="149" t="s">
        <v>423</v>
      </c>
      <c r="B91" s="34" t="s">
        <v>37</v>
      </c>
      <c r="C91" s="34">
        <v>13</v>
      </c>
      <c r="D91" s="34" t="s">
        <v>38</v>
      </c>
      <c r="E91" s="40" t="s">
        <v>422</v>
      </c>
      <c r="F91" s="60">
        <f t="shared" si="68"/>
        <v>63941990.380000003</v>
      </c>
      <c r="G91" s="60">
        <f t="shared" si="68"/>
        <v>0</v>
      </c>
      <c r="H91" s="60">
        <f t="shared" si="68"/>
        <v>63941990.380000003</v>
      </c>
      <c r="I91" s="157">
        <f t="shared" si="47"/>
        <v>1.1455505192384174E-3</v>
      </c>
      <c r="J91" s="60">
        <f t="shared" si="68"/>
        <v>0</v>
      </c>
      <c r="K91" s="60">
        <f t="shared" si="68"/>
        <v>0</v>
      </c>
      <c r="L91" s="60">
        <f t="shared" si="68"/>
        <v>0</v>
      </c>
      <c r="M91" s="64">
        <f t="shared" si="63"/>
        <v>0</v>
      </c>
      <c r="N91" s="64">
        <f t="shared" si="64"/>
        <v>0</v>
      </c>
      <c r="O91" s="151" t="s">
        <v>40</v>
      </c>
    </row>
    <row r="92" spans="1:15" ht="43.5" customHeight="1" x14ac:dyDescent="0.25">
      <c r="A92" s="149" t="s">
        <v>424</v>
      </c>
      <c r="B92" s="34" t="s">
        <v>37</v>
      </c>
      <c r="C92" s="34">
        <v>13</v>
      </c>
      <c r="D92" s="34" t="s">
        <v>38</v>
      </c>
      <c r="E92" s="40" t="s">
        <v>425</v>
      </c>
      <c r="F92" s="60">
        <f t="shared" si="68"/>
        <v>63941990.380000003</v>
      </c>
      <c r="G92" s="60">
        <f t="shared" si="68"/>
        <v>0</v>
      </c>
      <c r="H92" s="60">
        <f t="shared" si="68"/>
        <v>63941990.380000003</v>
      </c>
      <c r="I92" s="157">
        <f t="shared" si="47"/>
        <v>1.1455505192384174E-3</v>
      </c>
      <c r="J92" s="60">
        <f t="shared" si="68"/>
        <v>0</v>
      </c>
      <c r="K92" s="60">
        <f t="shared" si="68"/>
        <v>0</v>
      </c>
      <c r="L92" s="60">
        <f t="shared" si="68"/>
        <v>0</v>
      </c>
      <c r="M92" s="64">
        <f t="shared" si="63"/>
        <v>0</v>
      </c>
      <c r="N92" s="64">
        <f t="shared" si="64"/>
        <v>0</v>
      </c>
      <c r="O92" s="151" t="s">
        <v>40</v>
      </c>
    </row>
    <row r="93" spans="1:15" ht="43.5" customHeight="1" x14ac:dyDescent="0.25">
      <c r="A93" s="152" t="s">
        <v>426</v>
      </c>
      <c r="B93" s="44" t="s">
        <v>37</v>
      </c>
      <c r="C93" s="44">
        <v>13</v>
      </c>
      <c r="D93" s="44" t="s">
        <v>38</v>
      </c>
      <c r="E93" s="45" t="s">
        <v>258</v>
      </c>
      <c r="F93" s="46">
        <v>63941990.380000003</v>
      </c>
      <c r="G93" s="46">
        <v>0</v>
      </c>
      <c r="H93" s="46">
        <f>+F93-G93</f>
        <v>63941990.380000003</v>
      </c>
      <c r="I93" s="192">
        <f t="shared" si="47"/>
        <v>1.1455505192384174E-3</v>
      </c>
      <c r="J93" s="46">
        <v>0</v>
      </c>
      <c r="K93" s="46">
        <v>0</v>
      </c>
      <c r="L93" s="46">
        <f t="shared" si="62"/>
        <v>0</v>
      </c>
      <c r="M93" s="57">
        <f t="shared" si="63"/>
        <v>0</v>
      </c>
      <c r="N93" s="57">
        <f t="shared" si="64"/>
        <v>0</v>
      </c>
      <c r="O93" s="154" t="s">
        <v>40</v>
      </c>
    </row>
    <row r="94" spans="1:15" ht="43.5" customHeight="1" x14ac:dyDescent="0.25">
      <c r="A94" s="149" t="s">
        <v>427</v>
      </c>
      <c r="B94" s="34" t="s">
        <v>37</v>
      </c>
      <c r="C94" s="34">
        <v>13</v>
      </c>
      <c r="D94" s="34" t="s">
        <v>38</v>
      </c>
      <c r="E94" s="40" t="s">
        <v>428</v>
      </c>
      <c r="F94" s="62">
        <f t="shared" ref="F94:L96" si="69">+F95</f>
        <v>45729637</v>
      </c>
      <c r="G94" s="62">
        <f t="shared" si="69"/>
        <v>0</v>
      </c>
      <c r="H94" s="62">
        <f t="shared" si="69"/>
        <v>45729637</v>
      </c>
      <c r="I94" s="150">
        <f t="shared" si="47"/>
        <v>8.1926773155812955E-4</v>
      </c>
      <c r="J94" s="62">
        <f t="shared" si="69"/>
        <v>45729637</v>
      </c>
      <c r="K94" s="62">
        <f t="shared" si="69"/>
        <v>28338925</v>
      </c>
      <c r="L94" s="62">
        <f t="shared" si="69"/>
        <v>17390712</v>
      </c>
      <c r="M94" s="64">
        <f t="shared" si="63"/>
        <v>1</v>
      </c>
      <c r="N94" s="64">
        <f t="shared" si="64"/>
        <v>0.61970588133030668</v>
      </c>
      <c r="O94" s="151">
        <f t="shared" si="65"/>
        <v>0.61970588133030668</v>
      </c>
    </row>
    <row r="95" spans="1:15" ht="43.5" customHeight="1" x14ac:dyDescent="0.25">
      <c r="A95" s="149" t="s">
        <v>429</v>
      </c>
      <c r="B95" s="34" t="s">
        <v>37</v>
      </c>
      <c r="C95" s="34">
        <v>13</v>
      </c>
      <c r="D95" s="34" t="s">
        <v>38</v>
      </c>
      <c r="E95" s="40" t="s">
        <v>428</v>
      </c>
      <c r="F95" s="62">
        <f t="shared" si="69"/>
        <v>45729637</v>
      </c>
      <c r="G95" s="62">
        <f t="shared" si="69"/>
        <v>0</v>
      </c>
      <c r="H95" s="62">
        <f t="shared" si="69"/>
        <v>45729637</v>
      </c>
      <c r="I95" s="150">
        <f t="shared" si="47"/>
        <v>8.1926773155812955E-4</v>
      </c>
      <c r="J95" s="62">
        <f t="shared" si="69"/>
        <v>45729637</v>
      </c>
      <c r="K95" s="62">
        <f t="shared" si="69"/>
        <v>28338925</v>
      </c>
      <c r="L95" s="62">
        <f t="shared" si="69"/>
        <v>17390712</v>
      </c>
      <c r="M95" s="64">
        <f t="shared" si="63"/>
        <v>1</v>
      </c>
      <c r="N95" s="64">
        <f t="shared" si="64"/>
        <v>0.61970588133030668</v>
      </c>
      <c r="O95" s="151">
        <f t="shared" si="65"/>
        <v>0.61970588133030668</v>
      </c>
    </row>
    <row r="96" spans="1:15" ht="43.5" customHeight="1" x14ac:dyDescent="0.25">
      <c r="A96" s="149" t="s">
        <v>430</v>
      </c>
      <c r="B96" s="34" t="s">
        <v>37</v>
      </c>
      <c r="C96" s="34">
        <v>13</v>
      </c>
      <c r="D96" s="34" t="s">
        <v>38</v>
      </c>
      <c r="E96" s="40" t="s">
        <v>393</v>
      </c>
      <c r="F96" s="62">
        <f t="shared" si="69"/>
        <v>45729637</v>
      </c>
      <c r="G96" s="62">
        <f t="shared" si="69"/>
        <v>0</v>
      </c>
      <c r="H96" s="62">
        <f t="shared" si="69"/>
        <v>45729637</v>
      </c>
      <c r="I96" s="150">
        <f t="shared" si="47"/>
        <v>8.1926773155812955E-4</v>
      </c>
      <c r="J96" s="62">
        <f t="shared" si="69"/>
        <v>45729637</v>
      </c>
      <c r="K96" s="62">
        <f t="shared" si="69"/>
        <v>28338925</v>
      </c>
      <c r="L96" s="62">
        <f t="shared" si="69"/>
        <v>17390712</v>
      </c>
      <c r="M96" s="64">
        <f t="shared" si="63"/>
        <v>1</v>
      </c>
      <c r="N96" s="64">
        <f t="shared" si="64"/>
        <v>0.61970588133030668</v>
      </c>
      <c r="O96" s="151">
        <f>+K96/J96</f>
        <v>0.61970588133030668</v>
      </c>
    </row>
    <row r="97" spans="1:15" ht="43.5" customHeight="1" x14ac:dyDescent="0.25">
      <c r="A97" s="152" t="s">
        <v>431</v>
      </c>
      <c r="B97" s="44" t="s">
        <v>37</v>
      </c>
      <c r="C97" s="44">
        <v>13</v>
      </c>
      <c r="D97" s="44" t="s">
        <v>38</v>
      </c>
      <c r="E97" s="45" t="s">
        <v>258</v>
      </c>
      <c r="F97" s="46">
        <v>45729637</v>
      </c>
      <c r="G97" s="46">
        <v>0</v>
      </c>
      <c r="H97" s="46">
        <f>+F97-G97</f>
        <v>45729637</v>
      </c>
      <c r="I97" s="153">
        <f t="shared" si="47"/>
        <v>8.1926773155812955E-4</v>
      </c>
      <c r="J97" s="46">
        <v>45729637</v>
      </c>
      <c r="K97" s="46">
        <v>28338925</v>
      </c>
      <c r="L97" s="46">
        <f t="shared" si="62"/>
        <v>17390712</v>
      </c>
      <c r="M97" s="57">
        <f t="shared" si="63"/>
        <v>1</v>
      </c>
      <c r="N97" s="57">
        <f t="shared" si="64"/>
        <v>0.61970588133030668</v>
      </c>
      <c r="O97" s="154">
        <f t="shared" si="65"/>
        <v>0.61970588133030668</v>
      </c>
    </row>
    <row r="98" spans="1:15" ht="43.5" customHeight="1" x14ac:dyDescent="0.25">
      <c r="A98" s="149" t="s">
        <v>432</v>
      </c>
      <c r="B98" s="34" t="s">
        <v>37</v>
      </c>
      <c r="C98" s="34">
        <v>13</v>
      </c>
      <c r="D98" s="34" t="s">
        <v>38</v>
      </c>
      <c r="E98" s="40" t="s">
        <v>433</v>
      </c>
      <c r="F98" s="60">
        <f>+F99</f>
        <v>20000000</v>
      </c>
      <c r="G98" s="60">
        <f t="shared" ref="G98:G102" si="70">+G99</f>
        <v>0</v>
      </c>
      <c r="H98" s="60">
        <f>+H99</f>
        <v>20000000</v>
      </c>
      <c r="I98" s="150">
        <f t="shared" si="47"/>
        <v>3.5830930893159267E-4</v>
      </c>
      <c r="J98" s="60">
        <f>+J99</f>
        <v>6004191</v>
      </c>
      <c r="K98" s="60">
        <f t="shared" ref="K98:L102" si="71">+K99</f>
        <v>0</v>
      </c>
      <c r="L98" s="60">
        <f t="shared" si="71"/>
        <v>6004191</v>
      </c>
      <c r="M98" s="64">
        <f t="shared" si="63"/>
        <v>0.30020954999999999</v>
      </c>
      <c r="N98" s="64">
        <f>+K98/H98</f>
        <v>0</v>
      </c>
      <c r="O98" s="151">
        <f>+K98/J98</f>
        <v>0</v>
      </c>
    </row>
    <row r="99" spans="1:15" ht="43.5" customHeight="1" x14ac:dyDescent="0.25">
      <c r="A99" s="149" t="s">
        <v>434</v>
      </c>
      <c r="B99" s="34" t="s">
        <v>37</v>
      </c>
      <c r="C99" s="34">
        <v>13</v>
      </c>
      <c r="D99" s="34" t="s">
        <v>38</v>
      </c>
      <c r="E99" s="95" t="s">
        <v>251</v>
      </c>
      <c r="F99" s="60">
        <f>+F100</f>
        <v>20000000</v>
      </c>
      <c r="G99" s="60">
        <f t="shared" si="70"/>
        <v>0</v>
      </c>
      <c r="H99" s="60">
        <f>+H100</f>
        <v>20000000</v>
      </c>
      <c r="I99" s="150">
        <f t="shared" si="47"/>
        <v>3.5830930893159267E-4</v>
      </c>
      <c r="J99" s="60">
        <f>+J100</f>
        <v>6004191</v>
      </c>
      <c r="K99" s="60">
        <f t="shared" si="71"/>
        <v>0</v>
      </c>
      <c r="L99" s="60">
        <f t="shared" si="71"/>
        <v>6004191</v>
      </c>
      <c r="M99" s="64">
        <f t="shared" si="63"/>
        <v>0.30020954999999999</v>
      </c>
      <c r="N99" s="64">
        <f t="shared" si="64"/>
        <v>0</v>
      </c>
      <c r="O99" s="151">
        <f>+K99/J99</f>
        <v>0</v>
      </c>
    </row>
    <row r="100" spans="1:15" ht="43.5" customHeight="1" x14ac:dyDescent="0.25">
      <c r="A100" s="149" t="s">
        <v>508</v>
      </c>
      <c r="B100" s="34" t="s">
        <v>37</v>
      </c>
      <c r="C100" s="34">
        <v>13</v>
      </c>
      <c r="D100" s="34" t="s">
        <v>38</v>
      </c>
      <c r="E100" s="40" t="s">
        <v>509</v>
      </c>
      <c r="F100" s="60">
        <f t="shared" ref="F100:J102" si="72">+F101</f>
        <v>20000000</v>
      </c>
      <c r="G100" s="60">
        <f t="shared" si="70"/>
        <v>0</v>
      </c>
      <c r="H100" s="60">
        <f t="shared" si="72"/>
        <v>20000000</v>
      </c>
      <c r="I100" s="150">
        <f t="shared" si="47"/>
        <v>3.5830930893159267E-4</v>
      </c>
      <c r="J100" s="60">
        <f t="shared" si="72"/>
        <v>6004191</v>
      </c>
      <c r="K100" s="60">
        <f t="shared" si="71"/>
        <v>0</v>
      </c>
      <c r="L100" s="60">
        <f t="shared" si="71"/>
        <v>6004191</v>
      </c>
      <c r="M100" s="64">
        <f t="shared" si="63"/>
        <v>0.30020954999999999</v>
      </c>
      <c r="N100" s="64">
        <f t="shared" si="64"/>
        <v>0</v>
      </c>
      <c r="O100" s="151">
        <f t="shared" si="65"/>
        <v>0</v>
      </c>
    </row>
    <row r="101" spans="1:15" ht="43.5" customHeight="1" x14ac:dyDescent="0.25">
      <c r="A101" s="149" t="s">
        <v>510</v>
      </c>
      <c r="B101" s="34" t="s">
        <v>37</v>
      </c>
      <c r="C101" s="34">
        <v>13</v>
      </c>
      <c r="D101" s="34" t="s">
        <v>38</v>
      </c>
      <c r="E101" s="40" t="s">
        <v>509</v>
      </c>
      <c r="F101" s="60">
        <f t="shared" si="72"/>
        <v>20000000</v>
      </c>
      <c r="G101" s="60">
        <f t="shared" si="70"/>
        <v>0</v>
      </c>
      <c r="H101" s="60">
        <f t="shared" si="72"/>
        <v>20000000</v>
      </c>
      <c r="I101" s="150">
        <f t="shared" si="47"/>
        <v>3.5830930893159267E-4</v>
      </c>
      <c r="J101" s="60">
        <f t="shared" si="72"/>
        <v>6004191</v>
      </c>
      <c r="K101" s="60">
        <f t="shared" si="71"/>
        <v>0</v>
      </c>
      <c r="L101" s="60">
        <f t="shared" si="71"/>
        <v>6004191</v>
      </c>
      <c r="M101" s="64">
        <f t="shared" si="63"/>
        <v>0.30020954999999999</v>
      </c>
      <c r="N101" s="64">
        <f t="shared" si="64"/>
        <v>0</v>
      </c>
      <c r="O101" s="151">
        <f t="shared" si="65"/>
        <v>0</v>
      </c>
    </row>
    <row r="102" spans="1:15" ht="43.5" customHeight="1" x14ac:dyDescent="0.25">
      <c r="A102" s="149" t="s">
        <v>511</v>
      </c>
      <c r="B102" s="34" t="s">
        <v>37</v>
      </c>
      <c r="C102" s="34">
        <v>13</v>
      </c>
      <c r="D102" s="34" t="s">
        <v>38</v>
      </c>
      <c r="E102" s="40" t="s">
        <v>393</v>
      </c>
      <c r="F102" s="60">
        <f t="shared" si="72"/>
        <v>20000000</v>
      </c>
      <c r="G102" s="60">
        <f t="shared" si="70"/>
        <v>0</v>
      </c>
      <c r="H102" s="60">
        <f t="shared" si="72"/>
        <v>20000000</v>
      </c>
      <c r="I102" s="150">
        <f t="shared" si="47"/>
        <v>3.5830930893159267E-4</v>
      </c>
      <c r="J102" s="60">
        <f t="shared" si="72"/>
        <v>6004191</v>
      </c>
      <c r="K102" s="60">
        <f t="shared" si="71"/>
        <v>0</v>
      </c>
      <c r="L102" s="60">
        <f t="shared" si="71"/>
        <v>6004191</v>
      </c>
      <c r="M102" s="64">
        <f t="shared" si="63"/>
        <v>0.30020954999999999</v>
      </c>
      <c r="N102" s="64">
        <f t="shared" si="64"/>
        <v>0</v>
      </c>
      <c r="O102" s="151">
        <f t="shared" si="65"/>
        <v>0</v>
      </c>
    </row>
    <row r="103" spans="1:15" ht="43.5" customHeight="1" x14ac:dyDescent="0.25">
      <c r="A103" s="152" t="s">
        <v>512</v>
      </c>
      <c r="B103" s="44" t="s">
        <v>37</v>
      </c>
      <c r="C103" s="44">
        <v>13</v>
      </c>
      <c r="D103" s="44" t="s">
        <v>38</v>
      </c>
      <c r="E103" s="45" t="s">
        <v>258</v>
      </c>
      <c r="F103" s="46">
        <v>20000000</v>
      </c>
      <c r="G103" s="46">
        <v>0</v>
      </c>
      <c r="H103" s="46">
        <f>+F103-G103</f>
        <v>20000000</v>
      </c>
      <c r="I103" s="153">
        <f t="shared" si="47"/>
        <v>3.5830930893159267E-4</v>
      </c>
      <c r="J103" s="46">
        <v>6004191</v>
      </c>
      <c r="K103" s="46">
        <v>0</v>
      </c>
      <c r="L103" s="46">
        <f t="shared" ref="L103" si="73">+J103-K103</f>
        <v>6004191</v>
      </c>
      <c r="M103" s="57">
        <f t="shared" si="63"/>
        <v>0.30020954999999999</v>
      </c>
      <c r="N103" s="57">
        <f t="shared" si="64"/>
        <v>0</v>
      </c>
      <c r="O103" s="154">
        <f t="shared" si="65"/>
        <v>0</v>
      </c>
    </row>
    <row r="104" spans="1:15" ht="43.5" customHeight="1" x14ac:dyDescent="0.25">
      <c r="A104" s="193" t="s">
        <v>441</v>
      </c>
      <c r="B104" s="100" t="s">
        <v>37</v>
      </c>
      <c r="C104" s="34">
        <v>13</v>
      </c>
      <c r="D104" s="34" t="s">
        <v>38</v>
      </c>
      <c r="E104" s="95" t="s">
        <v>442</v>
      </c>
      <c r="F104" s="66">
        <f t="shared" ref="F104:H105" si="74">+F106</f>
        <v>2620046413.3000002</v>
      </c>
      <c r="G104" s="66">
        <f t="shared" si="74"/>
        <v>0</v>
      </c>
      <c r="H104" s="66">
        <f t="shared" si="74"/>
        <v>2620046413.3000002</v>
      </c>
      <c r="I104" s="162">
        <f t="shared" si="47"/>
        <v>4.6939350985911059E-2</v>
      </c>
      <c r="J104" s="66">
        <f t="shared" ref="J104:L105" si="75">+J106</f>
        <v>2244343917.9700003</v>
      </c>
      <c r="K104" s="66">
        <f t="shared" si="75"/>
        <v>2191268659.3000002</v>
      </c>
      <c r="L104" s="66">
        <f t="shared" si="75"/>
        <v>53075258.670000017</v>
      </c>
      <c r="M104" s="64">
        <f t="shared" si="63"/>
        <v>0.85660464126786395</v>
      </c>
      <c r="N104" s="64">
        <f t="shared" si="64"/>
        <v>0.83634726781044078</v>
      </c>
      <c r="O104" s="151">
        <f t="shared" si="65"/>
        <v>0.97635154833221527</v>
      </c>
    </row>
    <row r="105" spans="1:15" ht="43.5" customHeight="1" x14ac:dyDescent="0.25">
      <c r="A105" s="193" t="s">
        <v>441</v>
      </c>
      <c r="B105" s="100" t="s">
        <v>37</v>
      </c>
      <c r="C105" s="34">
        <v>20</v>
      </c>
      <c r="D105" s="34" t="s">
        <v>38</v>
      </c>
      <c r="E105" s="95" t="s">
        <v>442</v>
      </c>
      <c r="F105" s="66">
        <f t="shared" si="74"/>
        <v>10000000000</v>
      </c>
      <c r="G105" s="66">
        <f t="shared" si="74"/>
        <v>0</v>
      </c>
      <c r="H105" s="66">
        <f t="shared" si="74"/>
        <v>10000000000</v>
      </c>
      <c r="I105" s="162">
        <f t="shared" si="47"/>
        <v>0.17915465446579634</v>
      </c>
      <c r="J105" s="66">
        <f t="shared" si="75"/>
        <v>10000000000</v>
      </c>
      <c r="K105" s="66">
        <f t="shared" si="75"/>
        <v>10000000000</v>
      </c>
      <c r="L105" s="66">
        <f t="shared" si="75"/>
        <v>0</v>
      </c>
      <c r="M105" s="64">
        <f t="shared" si="63"/>
        <v>1</v>
      </c>
      <c r="N105" s="64">
        <f t="shared" si="64"/>
        <v>1</v>
      </c>
      <c r="O105" s="151">
        <f t="shared" si="65"/>
        <v>1</v>
      </c>
    </row>
    <row r="106" spans="1:15" ht="43.5" customHeight="1" x14ac:dyDescent="0.25">
      <c r="A106" s="193" t="s">
        <v>443</v>
      </c>
      <c r="B106" s="100" t="s">
        <v>37</v>
      </c>
      <c r="C106" s="34">
        <v>13</v>
      </c>
      <c r="D106" s="34" t="s">
        <v>38</v>
      </c>
      <c r="E106" s="95" t="s">
        <v>251</v>
      </c>
      <c r="F106" s="66">
        <f>+F108+F112+F122+F126</f>
        <v>2620046413.3000002</v>
      </c>
      <c r="G106" s="66">
        <f>+G108+G112+G122+G126</f>
        <v>0</v>
      </c>
      <c r="H106" s="66">
        <f>+H108+H112+H122+H126</f>
        <v>2620046413.3000002</v>
      </c>
      <c r="I106" s="162">
        <f t="shared" si="47"/>
        <v>4.6939350985911059E-2</v>
      </c>
      <c r="J106" s="66">
        <f>+J108+J112+J122+J126</f>
        <v>2244343917.9700003</v>
      </c>
      <c r="K106" s="66">
        <f t="shared" ref="K106:L106" si="76">+K108+K112+K122+K126</f>
        <v>2191268659.3000002</v>
      </c>
      <c r="L106" s="66">
        <f t="shared" si="76"/>
        <v>53075258.670000017</v>
      </c>
      <c r="M106" s="64">
        <f t="shared" si="63"/>
        <v>0.85660464126786395</v>
      </c>
      <c r="N106" s="64">
        <f t="shared" si="64"/>
        <v>0.83634726781044078</v>
      </c>
      <c r="O106" s="151">
        <f t="shared" si="65"/>
        <v>0.97635154833221527</v>
      </c>
    </row>
    <row r="107" spans="1:15" ht="43.5" customHeight="1" x14ac:dyDescent="0.25">
      <c r="A107" s="193" t="s">
        <v>443</v>
      </c>
      <c r="B107" s="100" t="s">
        <v>37</v>
      </c>
      <c r="C107" s="34">
        <v>20</v>
      </c>
      <c r="D107" s="34" t="s">
        <v>38</v>
      </c>
      <c r="E107" s="95" t="s">
        <v>251</v>
      </c>
      <c r="F107" s="66">
        <f>+F113</f>
        <v>10000000000</v>
      </c>
      <c r="G107" s="66">
        <f>+G113</f>
        <v>0</v>
      </c>
      <c r="H107" s="66">
        <f>+H113</f>
        <v>10000000000</v>
      </c>
      <c r="I107" s="162">
        <f t="shared" si="47"/>
        <v>0.17915465446579634</v>
      </c>
      <c r="J107" s="66">
        <f>+J113</f>
        <v>10000000000</v>
      </c>
      <c r="K107" s="66">
        <f t="shared" ref="K107:L107" si="77">+K113</f>
        <v>10000000000</v>
      </c>
      <c r="L107" s="66">
        <f t="shared" si="77"/>
        <v>0</v>
      </c>
      <c r="M107" s="64">
        <f t="shared" si="63"/>
        <v>1</v>
      </c>
      <c r="N107" s="64">
        <f t="shared" si="64"/>
        <v>1</v>
      </c>
      <c r="O107" s="151">
        <f t="shared" si="65"/>
        <v>1</v>
      </c>
    </row>
    <row r="108" spans="1:15" ht="52.5" customHeight="1" x14ac:dyDescent="0.25">
      <c r="A108" s="185" t="s">
        <v>444</v>
      </c>
      <c r="B108" s="100" t="s">
        <v>37</v>
      </c>
      <c r="C108" s="34">
        <v>13</v>
      </c>
      <c r="D108" s="34" t="s">
        <v>38</v>
      </c>
      <c r="E108" s="95" t="s">
        <v>445</v>
      </c>
      <c r="F108" s="66">
        <f t="shared" ref="F108:L111" si="78">+F109</f>
        <v>1168128</v>
      </c>
      <c r="G108" s="66">
        <f t="shared" si="78"/>
        <v>0</v>
      </c>
      <c r="H108" s="66">
        <f t="shared" si="78"/>
        <v>1168128</v>
      </c>
      <c r="I108" s="161">
        <f t="shared" si="47"/>
        <v>2.0927556821182175E-5</v>
      </c>
      <c r="J108" s="66">
        <f t="shared" si="78"/>
        <v>1168128</v>
      </c>
      <c r="K108" s="66">
        <f t="shared" si="78"/>
        <v>1168128</v>
      </c>
      <c r="L108" s="66">
        <f t="shared" si="78"/>
        <v>0</v>
      </c>
      <c r="M108" s="64">
        <f t="shared" si="63"/>
        <v>1</v>
      </c>
      <c r="N108" s="64">
        <f t="shared" si="64"/>
        <v>1</v>
      </c>
      <c r="O108" s="151">
        <f t="shared" si="65"/>
        <v>1</v>
      </c>
    </row>
    <row r="109" spans="1:15" ht="52.5" customHeight="1" x14ac:dyDescent="0.25">
      <c r="A109" s="185" t="s">
        <v>446</v>
      </c>
      <c r="B109" s="100" t="s">
        <v>37</v>
      </c>
      <c r="C109" s="34">
        <v>13</v>
      </c>
      <c r="D109" s="34" t="s">
        <v>38</v>
      </c>
      <c r="E109" s="95" t="s">
        <v>445</v>
      </c>
      <c r="F109" s="66">
        <f t="shared" si="78"/>
        <v>1168128</v>
      </c>
      <c r="G109" s="66">
        <f t="shared" si="78"/>
        <v>0</v>
      </c>
      <c r="H109" s="66">
        <f t="shared" si="78"/>
        <v>1168128</v>
      </c>
      <c r="I109" s="161">
        <f t="shared" si="47"/>
        <v>2.0927556821182175E-5</v>
      </c>
      <c r="J109" s="66">
        <f t="shared" si="78"/>
        <v>1168128</v>
      </c>
      <c r="K109" s="66">
        <f t="shared" si="78"/>
        <v>1168128</v>
      </c>
      <c r="L109" s="66">
        <f t="shared" si="78"/>
        <v>0</v>
      </c>
      <c r="M109" s="64">
        <f t="shared" si="63"/>
        <v>1</v>
      </c>
      <c r="N109" s="64">
        <f t="shared" si="64"/>
        <v>1</v>
      </c>
      <c r="O109" s="151">
        <f t="shared" si="65"/>
        <v>1</v>
      </c>
    </row>
    <row r="110" spans="1:15" ht="43.5" customHeight="1" x14ac:dyDescent="0.25">
      <c r="A110" s="185" t="s">
        <v>447</v>
      </c>
      <c r="B110" s="100" t="s">
        <v>37</v>
      </c>
      <c r="C110" s="34">
        <v>13</v>
      </c>
      <c r="D110" s="34" t="s">
        <v>38</v>
      </c>
      <c r="E110" s="95" t="s">
        <v>448</v>
      </c>
      <c r="F110" s="66">
        <f t="shared" si="78"/>
        <v>1168128</v>
      </c>
      <c r="G110" s="66">
        <f t="shared" si="78"/>
        <v>0</v>
      </c>
      <c r="H110" s="66">
        <f t="shared" si="78"/>
        <v>1168128</v>
      </c>
      <c r="I110" s="161">
        <f t="shared" si="47"/>
        <v>2.0927556821182175E-5</v>
      </c>
      <c r="J110" s="66">
        <f t="shared" si="78"/>
        <v>1168128</v>
      </c>
      <c r="K110" s="66">
        <f t="shared" si="78"/>
        <v>1168128</v>
      </c>
      <c r="L110" s="66">
        <f t="shared" si="78"/>
        <v>0</v>
      </c>
      <c r="M110" s="64">
        <f t="shared" si="63"/>
        <v>1</v>
      </c>
      <c r="N110" s="64">
        <f t="shared" si="64"/>
        <v>1</v>
      </c>
      <c r="O110" s="151">
        <f t="shared" si="65"/>
        <v>1</v>
      </c>
    </row>
    <row r="111" spans="1:15" ht="43.5" customHeight="1" x14ac:dyDescent="0.25">
      <c r="A111" s="152" t="s">
        <v>449</v>
      </c>
      <c r="B111" s="103" t="s">
        <v>37</v>
      </c>
      <c r="C111" s="44">
        <v>13</v>
      </c>
      <c r="D111" s="44" t="s">
        <v>38</v>
      </c>
      <c r="E111" s="45" t="s">
        <v>258</v>
      </c>
      <c r="F111" s="46">
        <v>1168128</v>
      </c>
      <c r="G111" s="56">
        <f t="shared" si="78"/>
        <v>0</v>
      </c>
      <c r="H111" s="46">
        <f>+F111-G111</f>
        <v>1168128</v>
      </c>
      <c r="I111" s="159">
        <f t="shared" si="47"/>
        <v>2.0927556821182175E-5</v>
      </c>
      <c r="J111" s="56">
        <v>1168128</v>
      </c>
      <c r="K111" s="56">
        <v>1168128</v>
      </c>
      <c r="L111" s="46">
        <f t="shared" si="62"/>
        <v>0</v>
      </c>
      <c r="M111" s="57">
        <f t="shared" si="63"/>
        <v>1</v>
      </c>
      <c r="N111" s="57">
        <f t="shared" si="64"/>
        <v>1</v>
      </c>
      <c r="O111" s="154">
        <f t="shared" si="65"/>
        <v>1</v>
      </c>
    </row>
    <row r="112" spans="1:15" ht="57" customHeight="1" x14ac:dyDescent="0.25">
      <c r="A112" s="185" t="s">
        <v>450</v>
      </c>
      <c r="B112" s="107" t="s">
        <v>37</v>
      </c>
      <c r="C112" s="34">
        <v>13</v>
      </c>
      <c r="D112" s="34" t="s">
        <v>38</v>
      </c>
      <c r="E112" s="95" t="s">
        <v>451</v>
      </c>
      <c r="F112" s="60">
        <f t="shared" ref="F112:H113" si="79">+F114</f>
        <v>1621534103.74</v>
      </c>
      <c r="G112" s="60">
        <f t="shared" si="79"/>
        <v>0</v>
      </c>
      <c r="H112" s="60">
        <f>+H114</f>
        <v>1621534103.74</v>
      </c>
      <c r="I112" s="162">
        <f t="shared" si="47"/>
        <v>2.9050538206004447E-2</v>
      </c>
      <c r="J112" s="60">
        <f>+J114</f>
        <v>1245831608.4100001</v>
      </c>
      <c r="K112" s="60">
        <f t="shared" ref="K112:L113" si="80">+K114</f>
        <v>1192756349.74</v>
      </c>
      <c r="L112" s="60">
        <f t="shared" si="80"/>
        <v>53075258.670000017</v>
      </c>
      <c r="M112" s="64">
        <f t="shared" si="63"/>
        <v>0.76830429007724355</v>
      </c>
      <c r="N112" s="64">
        <f t="shared" si="64"/>
        <v>0.7355727807321214</v>
      </c>
      <c r="O112" s="151">
        <f t="shared" si="65"/>
        <v>0.95739772669780177</v>
      </c>
    </row>
    <row r="113" spans="1:16" ht="57" customHeight="1" x14ac:dyDescent="0.25">
      <c r="A113" s="185" t="s">
        <v>450</v>
      </c>
      <c r="B113" s="100" t="s">
        <v>41</v>
      </c>
      <c r="C113" s="34">
        <v>20</v>
      </c>
      <c r="D113" s="34" t="s">
        <v>38</v>
      </c>
      <c r="E113" s="95" t="s">
        <v>451</v>
      </c>
      <c r="F113" s="60">
        <f t="shared" si="79"/>
        <v>10000000000</v>
      </c>
      <c r="G113" s="60">
        <f t="shared" si="79"/>
        <v>0</v>
      </c>
      <c r="H113" s="60">
        <f t="shared" si="79"/>
        <v>10000000000</v>
      </c>
      <c r="I113" s="162">
        <f t="shared" si="47"/>
        <v>0.17915465446579634</v>
      </c>
      <c r="J113" s="60">
        <f t="shared" ref="J113" si="81">+J115</f>
        <v>10000000000</v>
      </c>
      <c r="K113" s="60">
        <f t="shared" si="80"/>
        <v>10000000000</v>
      </c>
      <c r="L113" s="60">
        <f t="shared" si="80"/>
        <v>0</v>
      </c>
      <c r="M113" s="64">
        <f t="shared" si="63"/>
        <v>1</v>
      </c>
      <c r="N113" s="64">
        <f t="shared" si="64"/>
        <v>1</v>
      </c>
      <c r="O113" s="151">
        <f t="shared" si="65"/>
        <v>1</v>
      </c>
    </row>
    <row r="114" spans="1:16" ht="57" customHeight="1" x14ac:dyDescent="0.25">
      <c r="A114" s="185" t="s">
        <v>452</v>
      </c>
      <c r="B114" s="107" t="s">
        <v>37</v>
      </c>
      <c r="C114" s="34">
        <v>13</v>
      </c>
      <c r="D114" s="34" t="s">
        <v>38</v>
      </c>
      <c r="E114" s="95" t="s">
        <v>451</v>
      </c>
      <c r="F114" s="66">
        <f>+F116+F117</f>
        <v>1621534103.74</v>
      </c>
      <c r="G114" s="66">
        <f>+G116+G117</f>
        <v>0</v>
      </c>
      <c r="H114" s="66">
        <f>+H116+H117</f>
        <v>1621534103.74</v>
      </c>
      <c r="I114" s="162">
        <f t="shared" si="47"/>
        <v>2.9050538206004447E-2</v>
      </c>
      <c r="J114" s="66">
        <f>+J116+J117</f>
        <v>1245831608.4100001</v>
      </c>
      <c r="K114" s="66">
        <f t="shared" ref="K114:L114" si="82">+K116+K117</f>
        <v>1192756349.74</v>
      </c>
      <c r="L114" s="66">
        <f t="shared" si="82"/>
        <v>53075258.670000017</v>
      </c>
      <c r="M114" s="64">
        <f t="shared" si="63"/>
        <v>0.76830429007724355</v>
      </c>
      <c r="N114" s="64">
        <f t="shared" si="64"/>
        <v>0.7355727807321214</v>
      </c>
      <c r="O114" s="151">
        <f t="shared" si="65"/>
        <v>0.95739772669780177</v>
      </c>
    </row>
    <row r="115" spans="1:16" ht="57" customHeight="1" x14ac:dyDescent="0.25">
      <c r="A115" s="185" t="s">
        <v>452</v>
      </c>
      <c r="B115" s="100" t="s">
        <v>41</v>
      </c>
      <c r="C115" s="34">
        <v>20</v>
      </c>
      <c r="D115" s="34" t="s">
        <v>38</v>
      </c>
      <c r="E115" s="95" t="s">
        <v>451</v>
      </c>
      <c r="F115" s="66">
        <f>+F118</f>
        <v>10000000000</v>
      </c>
      <c r="G115" s="66">
        <f>+G118</f>
        <v>0</v>
      </c>
      <c r="H115" s="66">
        <f>+H118</f>
        <v>10000000000</v>
      </c>
      <c r="I115" s="162">
        <f t="shared" si="47"/>
        <v>0.17915465446579634</v>
      </c>
      <c r="J115" s="66">
        <f>+J118</f>
        <v>10000000000</v>
      </c>
      <c r="K115" s="66">
        <f t="shared" ref="K115:L115" si="83">+K118</f>
        <v>10000000000</v>
      </c>
      <c r="L115" s="66">
        <f t="shared" si="83"/>
        <v>0</v>
      </c>
      <c r="M115" s="64">
        <f t="shared" si="63"/>
        <v>1</v>
      </c>
      <c r="N115" s="64">
        <f t="shared" si="64"/>
        <v>1</v>
      </c>
      <c r="O115" s="151">
        <f t="shared" si="65"/>
        <v>1</v>
      </c>
    </row>
    <row r="116" spans="1:16" ht="43.5" customHeight="1" x14ac:dyDescent="0.25">
      <c r="A116" s="149" t="s">
        <v>454</v>
      </c>
      <c r="B116" s="107" t="s">
        <v>37</v>
      </c>
      <c r="C116" s="34">
        <v>13</v>
      </c>
      <c r="D116" s="34" t="s">
        <v>38</v>
      </c>
      <c r="E116" s="40" t="s">
        <v>455</v>
      </c>
      <c r="F116" s="62">
        <f>+F120</f>
        <v>822367350</v>
      </c>
      <c r="G116" s="62">
        <f>+G120</f>
        <v>0</v>
      </c>
      <c r="H116" s="62">
        <f>+H120</f>
        <v>822367350</v>
      </c>
      <c r="I116" s="162">
        <f t="shared" si="47"/>
        <v>1.473309384332026E-2</v>
      </c>
      <c r="J116" s="62">
        <f>+J120</f>
        <v>822367350</v>
      </c>
      <c r="K116" s="62">
        <f t="shared" ref="K116:L116" si="84">+K120</f>
        <v>822367350</v>
      </c>
      <c r="L116" s="62">
        <f t="shared" si="84"/>
        <v>0</v>
      </c>
      <c r="M116" s="64">
        <f t="shared" si="63"/>
        <v>1</v>
      </c>
      <c r="N116" s="64">
        <f t="shared" si="64"/>
        <v>1</v>
      </c>
      <c r="O116" s="151">
        <f t="shared" si="65"/>
        <v>1</v>
      </c>
    </row>
    <row r="117" spans="1:16" ht="43.5" customHeight="1" x14ac:dyDescent="0.25">
      <c r="A117" s="185" t="s">
        <v>453</v>
      </c>
      <c r="B117" s="107" t="s">
        <v>37</v>
      </c>
      <c r="C117" s="34">
        <v>13</v>
      </c>
      <c r="D117" s="34" t="s">
        <v>38</v>
      </c>
      <c r="E117" s="95" t="s">
        <v>393</v>
      </c>
      <c r="F117" s="66">
        <f>+F119</f>
        <v>799166753.74000001</v>
      </c>
      <c r="G117" s="66">
        <f>+G119</f>
        <v>0</v>
      </c>
      <c r="H117" s="66">
        <f>+H119</f>
        <v>799166753.74000001</v>
      </c>
      <c r="I117" s="162">
        <f t="shared" si="47"/>
        <v>1.4317444362684185E-2</v>
      </c>
      <c r="J117" s="66">
        <f>+J119</f>
        <v>423464258.41000003</v>
      </c>
      <c r="K117" s="66">
        <f t="shared" ref="K117:L117" si="85">+K119</f>
        <v>370388999.74000001</v>
      </c>
      <c r="L117" s="66">
        <f t="shared" si="85"/>
        <v>53075258.670000017</v>
      </c>
      <c r="M117" s="64">
        <f t="shared" si="63"/>
        <v>0.52988222599130974</v>
      </c>
      <c r="N117" s="64">
        <f t="shared" si="64"/>
        <v>0.4634689794171567</v>
      </c>
      <c r="O117" s="151">
        <f t="shared" si="65"/>
        <v>0.87466413607305604</v>
      </c>
    </row>
    <row r="118" spans="1:16" ht="43.5" customHeight="1" x14ac:dyDescent="0.25">
      <c r="A118" s="149" t="s">
        <v>454</v>
      </c>
      <c r="B118" s="100" t="s">
        <v>41</v>
      </c>
      <c r="C118" s="34">
        <v>20</v>
      </c>
      <c r="D118" s="34" t="s">
        <v>38</v>
      </c>
      <c r="E118" s="40" t="s">
        <v>455</v>
      </c>
      <c r="F118" s="62">
        <f>+F121</f>
        <v>10000000000</v>
      </c>
      <c r="G118" s="62">
        <f>+G121</f>
        <v>0</v>
      </c>
      <c r="H118" s="62">
        <f>+H121</f>
        <v>10000000000</v>
      </c>
      <c r="I118" s="162">
        <f t="shared" si="47"/>
        <v>0.17915465446579634</v>
      </c>
      <c r="J118" s="62">
        <f>+J121</f>
        <v>10000000000</v>
      </c>
      <c r="K118" s="62">
        <f t="shared" ref="K118:L118" si="86">+K121</f>
        <v>10000000000</v>
      </c>
      <c r="L118" s="62">
        <f t="shared" si="86"/>
        <v>0</v>
      </c>
      <c r="M118" s="64">
        <f t="shared" si="63"/>
        <v>1</v>
      </c>
      <c r="N118" s="64">
        <f t="shared" si="64"/>
        <v>1</v>
      </c>
      <c r="O118" s="151">
        <f t="shared" si="65"/>
        <v>1</v>
      </c>
    </row>
    <row r="119" spans="1:16" ht="43.5" customHeight="1" x14ac:dyDescent="0.25">
      <c r="A119" s="152" t="s">
        <v>456</v>
      </c>
      <c r="B119" s="99" t="s">
        <v>37</v>
      </c>
      <c r="C119" s="44">
        <v>13</v>
      </c>
      <c r="D119" s="44" t="s">
        <v>38</v>
      </c>
      <c r="E119" s="108" t="s">
        <v>258</v>
      </c>
      <c r="F119" s="46">
        <v>799166753.74000001</v>
      </c>
      <c r="G119" s="46">
        <v>0</v>
      </c>
      <c r="H119" s="46">
        <f t="shared" ref="H119:H121" si="87">+F119-G119</f>
        <v>799166753.74000001</v>
      </c>
      <c r="I119" s="163">
        <f t="shared" si="47"/>
        <v>1.4317444362684185E-2</v>
      </c>
      <c r="J119" s="46">
        <v>423464258.41000003</v>
      </c>
      <c r="K119" s="46">
        <v>370388999.74000001</v>
      </c>
      <c r="L119" s="46">
        <f t="shared" si="62"/>
        <v>53075258.670000017</v>
      </c>
      <c r="M119" s="57">
        <f t="shared" si="63"/>
        <v>0.52988222599130974</v>
      </c>
      <c r="N119" s="57">
        <f t="shared" si="64"/>
        <v>0.4634689794171567</v>
      </c>
      <c r="O119" s="154">
        <f t="shared" si="65"/>
        <v>0.87466413607305604</v>
      </c>
      <c r="P119" s="50"/>
    </row>
    <row r="120" spans="1:16" ht="43.5" customHeight="1" x14ac:dyDescent="0.25">
      <c r="A120" s="152" t="s">
        <v>457</v>
      </c>
      <c r="B120" s="103" t="s">
        <v>37</v>
      </c>
      <c r="C120" s="44">
        <v>13</v>
      </c>
      <c r="D120" s="44" t="s">
        <v>38</v>
      </c>
      <c r="E120" s="108" t="s">
        <v>258</v>
      </c>
      <c r="F120" s="46">
        <v>822367350</v>
      </c>
      <c r="G120" s="46">
        <f>+G121</f>
        <v>0</v>
      </c>
      <c r="H120" s="46">
        <f t="shared" si="87"/>
        <v>822367350</v>
      </c>
      <c r="I120" s="163">
        <f t="shared" si="47"/>
        <v>1.473309384332026E-2</v>
      </c>
      <c r="J120" s="46">
        <v>822367350</v>
      </c>
      <c r="K120" s="46">
        <v>822367350</v>
      </c>
      <c r="L120" s="46">
        <f t="shared" si="62"/>
        <v>0</v>
      </c>
      <c r="M120" s="57">
        <f t="shared" si="63"/>
        <v>1</v>
      </c>
      <c r="N120" s="57">
        <f t="shared" si="64"/>
        <v>1</v>
      </c>
      <c r="O120" s="154">
        <f t="shared" si="65"/>
        <v>1</v>
      </c>
    </row>
    <row r="121" spans="1:16" ht="43.5" customHeight="1" x14ac:dyDescent="0.25">
      <c r="A121" s="152" t="s">
        <v>457</v>
      </c>
      <c r="B121" s="103" t="s">
        <v>41</v>
      </c>
      <c r="C121" s="44">
        <v>20</v>
      </c>
      <c r="D121" s="44" t="s">
        <v>38</v>
      </c>
      <c r="E121" s="108" t="s">
        <v>258</v>
      </c>
      <c r="F121" s="46">
        <v>10000000000</v>
      </c>
      <c r="G121" s="46">
        <v>0</v>
      </c>
      <c r="H121" s="46">
        <f t="shared" si="87"/>
        <v>10000000000</v>
      </c>
      <c r="I121" s="163">
        <f t="shared" si="47"/>
        <v>0.17915465446579634</v>
      </c>
      <c r="J121" s="46">
        <v>10000000000</v>
      </c>
      <c r="K121" s="46">
        <v>10000000000</v>
      </c>
      <c r="L121" s="46">
        <f t="shared" si="62"/>
        <v>0</v>
      </c>
      <c r="M121" s="57">
        <f t="shared" si="63"/>
        <v>1</v>
      </c>
      <c r="N121" s="57">
        <f>+K121/H121</f>
        <v>1</v>
      </c>
      <c r="O121" s="154">
        <f t="shared" si="65"/>
        <v>1</v>
      </c>
      <c r="P121" s="50"/>
    </row>
    <row r="122" spans="1:16" ht="54" customHeight="1" x14ac:dyDescent="0.25">
      <c r="A122" s="185" t="s">
        <v>458</v>
      </c>
      <c r="B122" s="100" t="s">
        <v>37</v>
      </c>
      <c r="C122" s="34">
        <v>13</v>
      </c>
      <c r="D122" s="34" t="s">
        <v>38</v>
      </c>
      <c r="E122" s="95" t="s">
        <v>459</v>
      </c>
      <c r="F122" s="66">
        <f t="shared" ref="F122:L124" si="88">+F123</f>
        <v>987224297.55999994</v>
      </c>
      <c r="G122" s="66">
        <f t="shared" si="88"/>
        <v>0</v>
      </c>
      <c r="H122" s="66">
        <f t="shared" si="88"/>
        <v>987224297.55999994</v>
      </c>
      <c r="I122" s="162">
        <f t="shared" si="47"/>
        <v>1.7686582790960029E-2</v>
      </c>
      <c r="J122" s="66">
        <f t="shared" si="88"/>
        <v>987224297.55999994</v>
      </c>
      <c r="K122" s="66">
        <v>987224297.55999994</v>
      </c>
      <c r="L122" s="66">
        <f t="shared" si="88"/>
        <v>0</v>
      </c>
      <c r="M122" s="64">
        <f t="shared" si="63"/>
        <v>1</v>
      </c>
      <c r="N122" s="64">
        <f t="shared" si="64"/>
        <v>1</v>
      </c>
      <c r="O122" s="151">
        <f t="shared" si="65"/>
        <v>1</v>
      </c>
    </row>
    <row r="123" spans="1:16" ht="54" customHeight="1" x14ac:dyDescent="0.25">
      <c r="A123" s="185" t="s">
        <v>460</v>
      </c>
      <c r="B123" s="100" t="s">
        <v>37</v>
      </c>
      <c r="C123" s="34">
        <v>13</v>
      </c>
      <c r="D123" s="34" t="s">
        <v>38</v>
      </c>
      <c r="E123" s="95" t="s">
        <v>459</v>
      </c>
      <c r="F123" s="66">
        <f t="shared" si="88"/>
        <v>987224297.55999994</v>
      </c>
      <c r="G123" s="66">
        <f t="shared" si="88"/>
        <v>0</v>
      </c>
      <c r="H123" s="66">
        <f t="shared" si="88"/>
        <v>987224297.55999994</v>
      </c>
      <c r="I123" s="162">
        <f t="shared" si="47"/>
        <v>1.7686582790960029E-2</v>
      </c>
      <c r="J123" s="66">
        <f t="shared" si="88"/>
        <v>987224297.55999994</v>
      </c>
      <c r="K123" s="66">
        <f t="shared" si="88"/>
        <v>987224297.55999994</v>
      </c>
      <c r="L123" s="66">
        <f t="shared" si="88"/>
        <v>0</v>
      </c>
      <c r="M123" s="64">
        <f t="shared" si="63"/>
        <v>1</v>
      </c>
      <c r="N123" s="64">
        <f t="shared" si="64"/>
        <v>1</v>
      </c>
      <c r="O123" s="151">
        <f t="shared" si="65"/>
        <v>1</v>
      </c>
    </row>
    <row r="124" spans="1:16" ht="43.5" customHeight="1" x14ac:dyDescent="0.25">
      <c r="A124" s="185" t="s">
        <v>461</v>
      </c>
      <c r="B124" s="100" t="s">
        <v>37</v>
      </c>
      <c r="C124" s="34">
        <v>13</v>
      </c>
      <c r="D124" s="34" t="s">
        <v>38</v>
      </c>
      <c r="E124" s="95" t="s">
        <v>462</v>
      </c>
      <c r="F124" s="66">
        <f t="shared" si="88"/>
        <v>987224297.55999994</v>
      </c>
      <c r="G124" s="66">
        <f t="shared" si="88"/>
        <v>0</v>
      </c>
      <c r="H124" s="66">
        <f t="shared" si="88"/>
        <v>987224297.55999994</v>
      </c>
      <c r="I124" s="162">
        <f t="shared" si="47"/>
        <v>1.7686582790960029E-2</v>
      </c>
      <c r="J124" s="66">
        <f t="shared" si="88"/>
        <v>987224297.55999994</v>
      </c>
      <c r="K124" s="66">
        <f t="shared" si="88"/>
        <v>987224297.55999994</v>
      </c>
      <c r="L124" s="66">
        <f t="shared" si="88"/>
        <v>0</v>
      </c>
      <c r="M124" s="64">
        <f t="shared" si="63"/>
        <v>1</v>
      </c>
      <c r="N124" s="64">
        <f t="shared" si="64"/>
        <v>1</v>
      </c>
      <c r="O124" s="151">
        <f t="shared" si="65"/>
        <v>1</v>
      </c>
    </row>
    <row r="125" spans="1:16" ht="43.5" customHeight="1" x14ac:dyDescent="0.25">
      <c r="A125" s="152" t="s">
        <v>463</v>
      </c>
      <c r="B125" s="103" t="s">
        <v>37</v>
      </c>
      <c r="C125" s="44">
        <v>13</v>
      </c>
      <c r="D125" s="44" t="s">
        <v>38</v>
      </c>
      <c r="E125" s="108" t="s">
        <v>258</v>
      </c>
      <c r="F125" s="46">
        <v>987224297.55999994</v>
      </c>
      <c r="G125" s="56">
        <f t="shared" ref="G125" si="89">+G127</f>
        <v>0</v>
      </c>
      <c r="H125" s="46">
        <f>+F125-G125</f>
        <v>987224297.55999994</v>
      </c>
      <c r="I125" s="163">
        <f t="shared" si="47"/>
        <v>1.7686582790960029E-2</v>
      </c>
      <c r="J125" s="56">
        <v>987224297.55999994</v>
      </c>
      <c r="K125" s="56">
        <v>987224297.55999994</v>
      </c>
      <c r="L125" s="56">
        <f t="shared" si="62"/>
        <v>0</v>
      </c>
      <c r="M125" s="57">
        <f t="shared" si="63"/>
        <v>1</v>
      </c>
      <c r="N125" s="57">
        <f t="shared" si="64"/>
        <v>1</v>
      </c>
      <c r="O125" s="154">
        <f t="shared" si="65"/>
        <v>1</v>
      </c>
    </row>
    <row r="126" spans="1:16" ht="55.5" customHeight="1" x14ac:dyDescent="0.25">
      <c r="A126" s="185" t="s">
        <v>464</v>
      </c>
      <c r="B126" s="100" t="s">
        <v>37</v>
      </c>
      <c r="C126" s="34">
        <v>13</v>
      </c>
      <c r="D126" s="34" t="s">
        <v>38</v>
      </c>
      <c r="E126" s="95" t="s">
        <v>465</v>
      </c>
      <c r="F126" s="66">
        <f t="shared" ref="F126:L128" si="90">+F127</f>
        <v>10119884</v>
      </c>
      <c r="G126" s="66">
        <f t="shared" si="90"/>
        <v>0</v>
      </c>
      <c r="H126" s="66">
        <f t="shared" si="90"/>
        <v>10119884</v>
      </c>
      <c r="I126" s="150">
        <f t="shared" si="47"/>
        <v>1.8130243212539408E-4</v>
      </c>
      <c r="J126" s="66">
        <f t="shared" si="90"/>
        <v>10119884</v>
      </c>
      <c r="K126" s="66">
        <f t="shared" si="90"/>
        <v>10119884</v>
      </c>
      <c r="L126" s="66">
        <f t="shared" si="90"/>
        <v>0</v>
      </c>
      <c r="M126" s="64">
        <f t="shared" si="63"/>
        <v>1</v>
      </c>
      <c r="N126" s="64">
        <f t="shared" si="64"/>
        <v>1</v>
      </c>
      <c r="O126" s="151">
        <f t="shared" si="65"/>
        <v>1</v>
      </c>
    </row>
    <row r="127" spans="1:16" ht="55.5" customHeight="1" x14ac:dyDescent="0.25">
      <c r="A127" s="185" t="s">
        <v>466</v>
      </c>
      <c r="B127" s="100" t="s">
        <v>37</v>
      </c>
      <c r="C127" s="34">
        <v>13</v>
      </c>
      <c r="D127" s="34" t="s">
        <v>38</v>
      </c>
      <c r="E127" s="95" t="s">
        <v>465</v>
      </c>
      <c r="F127" s="66">
        <f t="shared" si="90"/>
        <v>10119884</v>
      </c>
      <c r="G127" s="66">
        <f t="shared" si="90"/>
        <v>0</v>
      </c>
      <c r="H127" s="66">
        <f t="shared" si="90"/>
        <v>10119884</v>
      </c>
      <c r="I127" s="150">
        <f t="shared" si="47"/>
        <v>1.8130243212539408E-4</v>
      </c>
      <c r="J127" s="66">
        <f t="shared" si="90"/>
        <v>10119884</v>
      </c>
      <c r="K127" s="66">
        <f t="shared" si="90"/>
        <v>10119884</v>
      </c>
      <c r="L127" s="66">
        <f t="shared" si="90"/>
        <v>0</v>
      </c>
      <c r="M127" s="64">
        <f t="shared" si="63"/>
        <v>1</v>
      </c>
      <c r="N127" s="64">
        <f t="shared" si="64"/>
        <v>1</v>
      </c>
      <c r="O127" s="151">
        <f t="shared" si="65"/>
        <v>1</v>
      </c>
    </row>
    <row r="128" spans="1:16" ht="43.5" customHeight="1" x14ac:dyDescent="0.25">
      <c r="A128" s="185" t="s">
        <v>467</v>
      </c>
      <c r="B128" s="100" t="s">
        <v>37</v>
      </c>
      <c r="C128" s="34">
        <v>13</v>
      </c>
      <c r="D128" s="34" t="s">
        <v>38</v>
      </c>
      <c r="E128" s="95" t="s">
        <v>468</v>
      </c>
      <c r="F128" s="66">
        <f t="shared" si="90"/>
        <v>10119884</v>
      </c>
      <c r="G128" s="66">
        <f t="shared" si="90"/>
        <v>0</v>
      </c>
      <c r="H128" s="66">
        <f t="shared" si="90"/>
        <v>10119884</v>
      </c>
      <c r="I128" s="150">
        <f t="shared" si="47"/>
        <v>1.8130243212539408E-4</v>
      </c>
      <c r="J128" s="66">
        <f t="shared" si="90"/>
        <v>10119884</v>
      </c>
      <c r="K128" s="66">
        <f t="shared" si="90"/>
        <v>10119884</v>
      </c>
      <c r="L128" s="66">
        <f t="shared" si="90"/>
        <v>0</v>
      </c>
      <c r="M128" s="64">
        <f t="shared" si="63"/>
        <v>1</v>
      </c>
      <c r="N128" s="64">
        <f t="shared" si="64"/>
        <v>1</v>
      </c>
      <c r="O128" s="151">
        <f t="shared" si="65"/>
        <v>1</v>
      </c>
    </row>
    <row r="129" spans="1:16" ht="43.5" customHeight="1" thickBot="1" x14ac:dyDescent="0.3">
      <c r="A129" s="164" t="s">
        <v>469</v>
      </c>
      <c r="B129" s="194" t="s">
        <v>37</v>
      </c>
      <c r="C129" s="84">
        <v>13</v>
      </c>
      <c r="D129" s="84" t="s">
        <v>38</v>
      </c>
      <c r="E129" s="195" t="s">
        <v>258</v>
      </c>
      <c r="F129" s="196">
        <v>10119884</v>
      </c>
      <c r="G129" s="86">
        <v>0</v>
      </c>
      <c r="H129" s="86">
        <f>+F129-G129</f>
        <v>10119884</v>
      </c>
      <c r="I129" s="197">
        <f t="shared" si="47"/>
        <v>1.8130243212539408E-4</v>
      </c>
      <c r="J129" s="86">
        <v>10119884</v>
      </c>
      <c r="K129" s="86">
        <v>10119884</v>
      </c>
      <c r="L129" s="86">
        <f t="shared" si="62"/>
        <v>0</v>
      </c>
      <c r="M129" s="166">
        <f t="shared" si="63"/>
        <v>1</v>
      </c>
      <c r="N129" s="166">
        <f t="shared" si="64"/>
        <v>1</v>
      </c>
      <c r="O129" s="167">
        <f t="shared" si="65"/>
        <v>1</v>
      </c>
    </row>
    <row r="130" spans="1:16" s="118" customFormat="1" ht="33" customHeight="1" thickBot="1" x14ac:dyDescent="0.3">
      <c r="A130" s="311" t="s">
        <v>470</v>
      </c>
      <c r="B130" s="312"/>
      <c r="C130" s="312"/>
      <c r="D130" s="312"/>
      <c r="E130" s="312"/>
      <c r="F130" s="198">
        <f>+F51+F50+F49+F8</f>
        <v>55817695776.970001</v>
      </c>
      <c r="G130" s="198">
        <f t="shared" ref="G130" si="91">+G51+G50+G49+G8</f>
        <v>0</v>
      </c>
      <c r="H130" s="198">
        <f>+H51+H50+H49+H8</f>
        <v>55817695776.970001</v>
      </c>
      <c r="I130" s="199">
        <f>+I8+I49+I50+I51</f>
        <v>0.99999999999999989</v>
      </c>
      <c r="J130" s="198">
        <f t="shared" ref="J130:L130" si="92">+J51+J50+J49+J8</f>
        <v>49730004619.240005</v>
      </c>
      <c r="K130" s="198">
        <f t="shared" si="92"/>
        <v>45850119426.570007</v>
      </c>
      <c r="L130" s="198">
        <f t="shared" si="92"/>
        <v>3879885192.6700001</v>
      </c>
      <c r="M130" s="199">
        <f t="shared" si="63"/>
        <v>0.89093617941423986</v>
      </c>
      <c r="N130" s="199">
        <f t="shared" si="64"/>
        <v>0.82142623030826456</v>
      </c>
      <c r="O130" s="200">
        <f>+K130/J130</f>
        <v>0.92198100075846545</v>
      </c>
    </row>
    <row r="131" spans="1:16" s="120" customFormat="1" ht="15.75" customHeight="1" x14ac:dyDescent="0.25">
      <c r="A131" s="119" t="s">
        <v>513</v>
      </c>
      <c r="E131" s="121"/>
      <c r="F131" s="128"/>
      <c r="G131" s="128"/>
      <c r="H131" s="128"/>
      <c r="I131" s="130"/>
      <c r="J131" s="130"/>
      <c r="K131" s="130"/>
      <c r="L131" s="130"/>
      <c r="M131" s="130"/>
    </row>
    <row r="132" spans="1:16" s="120" customFormat="1" ht="15.75" customHeight="1" x14ac:dyDescent="0.25">
      <c r="A132" s="119" t="s">
        <v>542</v>
      </c>
      <c r="E132" s="121"/>
      <c r="F132" s="128"/>
      <c r="G132" s="128"/>
      <c r="H132" s="128"/>
      <c r="I132" s="130"/>
      <c r="J132" s="130"/>
      <c r="K132" s="130"/>
      <c r="L132" s="130"/>
      <c r="M132" s="130"/>
    </row>
    <row r="133" spans="1:16" s="130" customFormat="1" x14ac:dyDescent="0.25">
      <c r="A133" s="119" t="s">
        <v>514</v>
      </c>
      <c r="B133" s="5"/>
      <c r="C133" s="3"/>
      <c r="D133" s="3"/>
      <c r="E133" s="8"/>
      <c r="F133" s="9"/>
      <c r="G133" s="9"/>
      <c r="H133" s="9"/>
      <c r="N133" s="3"/>
      <c r="O133" s="3"/>
      <c r="P133" s="3"/>
    </row>
  </sheetData>
  <mergeCells count="17">
    <mergeCell ref="A130:E130"/>
    <mergeCell ref="H6:H7"/>
    <mergeCell ref="I6:I7"/>
    <mergeCell ref="J6:J7"/>
    <mergeCell ref="K6:K7"/>
    <mergeCell ref="L6:L7"/>
    <mergeCell ref="M6:O6"/>
    <mergeCell ref="A2:J2"/>
    <mergeCell ref="A3:J3"/>
    <mergeCell ref="A4:J4"/>
    <mergeCell ref="A6:A7"/>
    <mergeCell ref="B6:B7"/>
    <mergeCell ref="C6:C7"/>
    <mergeCell ref="D6:D7"/>
    <mergeCell ref="E6:E7"/>
    <mergeCell ref="F6:F7"/>
    <mergeCell ref="G6:G7"/>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6623C0-C179-4C6F-AEF7-26D9F9277D6D}">
  <sheetPr>
    <tabColor theme="0"/>
  </sheetPr>
  <dimension ref="A1:O133"/>
  <sheetViews>
    <sheetView topLeftCell="A123" zoomScale="93" zoomScaleNormal="93" workbookViewId="0">
      <selection activeCell="A10" sqref="A10"/>
    </sheetView>
  </sheetViews>
  <sheetFormatPr baseColWidth="10" defaultRowHeight="15.75" x14ac:dyDescent="0.25"/>
  <cols>
    <col min="1" max="1" width="45.42578125" style="3" customWidth="1"/>
    <col min="2" max="2" width="16.140625" style="5" customWidth="1"/>
    <col min="3" max="3" width="11" style="3" customWidth="1"/>
    <col min="4" max="4" width="9.5703125" style="3" customWidth="1"/>
    <col min="5" max="5" width="49.28515625" style="8" customWidth="1"/>
    <col min="6" max="6" width="23.85546875" style="16" customWidth="1"/>
    <col min="7" max="7" width="25.7109375" style="16" customWidth="1"/>
    <col min="8" max="8" width="24.140625" style="16" customWidth="1"/>
    <col min="9" max="9" width="21.42578125" style="130" customWidth="1"/>
    <col min="10" max="10" width="24" style="130" customWidth="1"/>
    <col min="11" max="11" width="25.140625" style="130" customWidth="1"/>
    <col min="12" max="12" width="22.7109375" style="130" customWidth="1"/>
    <col min="13" max="13" width="18.7109375" style="130" customWidth="1"/>
    <col min="14" max="14" width="15.28515625" style="3" customWidth="1"/>
    <col min="15" max="15" width="16.140625" style="3" customWidth="1"/>
    <col min="16" max="65" width="11.42578125" style="3"/>
    <col min="66" max="66" width="15.42578125" style="3" customWidth="1"/>
    <col min="67" max="67" width="9.5703125" style="3" customWidth="1"/>
    <col min="68" max="68" width="14.42578125" style="3" customWidth="1"/>
    <col min="69" max="69" width="49.85546875" style="3" customWidth="1"/>
    <col min="70" max="70" width="22.5703125" style="3" customWidth="1"/>
    <col min="71" max="71" width="23" style="3" customWidth="1"/>
    <col min="72" max="72" width="22.85546875" style="3" customWidth="1"/>
    <col min="73" max="73" width="23.42578125" style="3" customWidth="1"/>
    <col min="74" max="74" width="22.42578125" style="3" customWidth="1"/>
    <col min="75" max="75" width="13.85546875" style="3" customWidth="1"/>
    <col min="76" max="76" width="20.7109375" style="3" customWidth="1"/>
    <col min="77" max="77" width="18.140625" style="3" customWidth="1"/>
    <col min="78" max="78" width="14.85546875" style="3" bestFit="1" customWidth="1"/>
    <col min="79" max="79" width="11.42578125" style="3"/>
    <col min="80" max="80" width="17.42578125" style="3" customWidth="1"/>
    <col min="81" max="83" width="18.140625" style="3" customWidth="1"/>
    <col min="84" max="87" width="11.42578125" style="3"/>
    <col min="88" max="88" width="34" style="3" customWidth="1"/>
    <col min="89" max="89" width="9.5703125" style="3" customWidth="1"/>
    <col min="90" max="90" width="16.7109375" style="3" customWidth="1"/>
    <col min="91" max="91" width="55.140625" style="3" customWidth="1"/>
    <col min="92" max="92" width="22.5703125" style="3" customWidth="1"/>
    <col min="93" max="93" width="23" style="3" customWidth="1"/>
    <col min="94" max="94" width="22.85546875" style="3" customWidth="1"/>
    <col min="95" max="95" width="23.42578125" style="3" customWidth="1"/>
    <col min="96" max="96" width="28.7109375" style="3" customWidth="1"/>
    <col min="97" max="97" width="12.7109375" style="3" customWidth="1"/>
    <col min="98" max="98" width="11.42578125" style="3"/>
    <col min="99" max="99" width="25.28515625" style="3" customWidth="1"/>
    <col min="100" max="100" width="15.85546875" style="3" bestFit="1" customWidth="1"/>
    <col min="101" max="102" width="18" style="3" bestFit="1" customWidth="1"/>
    <col min="103" max="321" width="11.42578125" style="3"/>
    <col min="322" max="322" width="15.42578125" style="3" customWidth="1"/>
    <col min="323" max="323" width="9.5703125" style="3" customWidth="1"/>
    <col min="324" max="324" width="14.42578125" style="3" customWidth="1"/>
    <col min="325" max="325" width="49.85546875" style="3" customWidth="1"/>
    <col min="326" max="326" width="22.5703125" style="3" customWidth="1"/>
    <col min="327" max="327" width="23" style="3" customWidth="1"/>
    <col min="328" max="328" width="22.85546875" style="3" customWidth="1"/>
    <col min="329" max="329" width="23.42578125" style="3" customWidth="1"/>
    <col min="330" max="330" width="22.42578125" style="3" customWidth="1"/>
    <col min="331" max="331" width="13.85546875" style="3" customWidth="1"/>
    <col min="332" max="332" width="20.7109375" style="3" customWidth="1"/>
    <col min="333" max="333" width="18.140625" style="3" customWidth="1"/>
    <col min="334" max="334" width="14.85546875" style="3" bestFit="1" customWidth="1"/>
    <col min="335" max="335" width="11.42578125" style="3"/>
    <col min="336" max="336" width="17.42578125" style="3" customWidth="1"/>
    <col min="337" max="339" width="18.140625" style="3" customWidth="1"/>
    <col min="340" max="343" width="11.42578125" style="3"/>
    <col min="344" max="344" width="34" style="3" customWidth="1"/>
    <col min="345" max="345" width="9.5703125" style="3" customWidth="1"/>
    <col min="346" max="346" width="16.7109375" style="3" customWidth="1"/>
    <col min="347" max="347" width="55.140625" style="3" customWidth="1"/>
    <col min="348" max="348" width="22.5703125" style="3" customWidth="1"/>
    <col min="349" max="349" width="23" style="3" customWidth="1"/>
    <col min="350" max="350" width="22.85546875" style="3" customWidth="1"/>
    <col min="351" max="351" width="23.42578125" style="3" customWidth="1"/>
    <col min="352" max="352" width="28.7109375" style="3" customWidth="1"/>
    <col min="353" max="353" width="12.7109375" style="3" customWidth="1"/>
    <col min="354" max="354" width="11.42578125" style="3"/>
    <col min="355" max="355" width="25.28515625" style="3" customWidth="1"/>
    <col min="356" max="356" width="15.85546875" style="3" bestFit="1" customWidth="1"/>
    <col min="357" max="358" width="18" style="3" bestFit="1" customWidth="1"/>
    <col min="359" max="577" width="11.42578125" style="3"/>
    <col min="578" max="578" width="15.42578125" style="3" customWidth="1"/>
    <col min="579" max="579" width="9.5703125" style="3" customWidth="1"/>
    <col min="580" max="580" width="14.42578125" style="3" customWidth="1"/>
    <col min="581" max="581" width="49.85546875" style="3" customWidth="1"/>
    <col min="582" max="582" width="22.5703125" style="3" customWidth="1"/>
    <col min="583" max="583" width="23" style="3" customWidth="1"/>
    <col min="584" max="584" width="22.85546875" style="3" customWidth="1"/>
    <col min="585" max="585" width="23.42578125" style="3" customWidth="1"/>
    <col min="586" max="586" width="22.42578125" style="3" customWidth="1"/>
    <col min="587" max="587" width="13.85546875" style="3" customWidth="1"/>
    <col min="588" max="588" width="20.7109375" style="3" customWidth="1"/>
    <col min="589" max="589" width="18.140625" style="3" customWidth="1"/>
    <col min="590" max="590" width="14.85546875" style="3" bestFit="1" customWidth="1"/>
    <col min="591" max="591" width="11.42578125" style="3"/>
    <col min="592" max="592" width="17.42578125" style="3" customWidth="1"/>
    <col min="593" max="595" width="18.140625" style="3" customWidth="1"/>
    <col min="596" max="599" width="11.42578125" style="3"/>
    <col min="600" max="600" width="34" style="3" customWidth="1"/>
    <col min="601" max="601" width="9.5703125" style="3" customWidth="1"/>
    <col min="602" max="602" width="16.7109375" style="3" customWidth="1"/>
    <col min="603" max="603" width="55.140625" style="3" customWidth="1"/>
    <col min="604" max="604" width="22.5703125" style="3" customWidth="1"/>
    <col min="605" max="605" width="23" style="3" customWidth="1"/>
    <col min="606" max="606" width="22.85546875" style="3" customWidth="1"/>
    <col min="607" max="607" width="23.42578125" style="3" customWidth="1"/>
    <col min="608" max="608" width="28.7109375" style="3" customWidth="1"/>
    <col min="609" max="609" width="12.7109375" style="3" customWidth="1"/>
    <col min="610" max="610" width="11.42578125" style="3"/>
    <col min="611" max="611" width="25.28515625" style="3" customWidth="1"/>
    <col min="612" max="612" width="15.85546875" style="3" bestFit="1" customWidth="1"/>
    <col min="613" max="614" width="18" style="3" bestFit="1" customWidth="1"/>
    <col min="615" max="833" width="11.42578125" style="3"/>
    <col min="834" max="834" width="15.42578125" style="3" customWidth="1"/>
    <col min="835" max="835" width="9.5703125" style="3" customWidth="1"/>
    <col min="836" max="836" width="14.42578125" style="3" customWidth="1"/>
    <col min="837" max="837" width="49.85546875" style="3" customWidth="1"/>
    <col min="838" max="838" width="22.5703125" style="3" customWidth="1"/>
    <col min="839" max="839" width="23" style="3" customWidth="1"/>
    <col min="840" max="840" width="22.85546875" style="3" customWidth="1"/>
    <col min="841" max="841" width="23.42578125" style="3" customWidth="1"/>
    <col min="842" max="842" width="22.42578125" style="3" customWidth="1"/>
    <col min="843" max="843" width="13.85546875" style="3" customWidth="1"/>
    <col min="844" max="844" width="20.7109375" style="3" customWidth="1"/>
    <col min="845" max="845" width="18.140625" style="3" customWidth="1"/>
    <col min="846" max="846" width="14.85546875" style="3" bestFit="1" customWidth="1"/>
    <col min="847" max="847" width="11.42578125" style="3"/>
    <col min="848" max="848" width="17.42578125" style="3" customWidth="1"/>
    <col min="849" max="851" width="18.140625" style="3" customWidth="1"/>
    <col min="852" max="855" width="11.42578125" style="3"/>
    <col min="856" max="856" width="34" style="3" customWidth="1"/>
    <col min="857" max="857" width="9.5703125" style="3" customWidth="1"/>
    <col min="858" max="858" width="16.7109375" style="3" customWidth="1"/>
    <col min="859" max="859" width="55.140625" style="3" customWidth="1"/>
    <col min="860" max="860" width="22.5703125" style="3" customWidth="1"/>
    <col min="861" max="861" width="23" style="3" customWidth="1"/>
    <col min="862" max="862" width="22.85546875" style="3" customWidth="1"/>
    <col min="863" max="863" width="23.42578125" style="3" customWidth="1"/>
    <col min="864" max="864" width="28.7109375" style="3" customWidth="1"/>
    <col min="865" max="865" width="12.7109375" style="3" customWidth="1"/>
    <col min="866" max="866" width="11.42578125" style="3"/>
    <col min="867" max="867" width="25.28515625" style="3" customWidth="1"/>
    <col min="868" max="868" width="15.85546875" style="3" bestFit="1" customWidth="1"/>
    <col min="869" max="870" width="18" style="3" bestFit="1" customWidth="1"/>
    <col min="871" max="1089" width="11.42578125" style="3"/>
    <col min="1090" max="1090" width="15.42578125" style="3" customWidth="1"/>
    <col min="1091" max="1091" width="9.5703125" style="3" customWidth="1"/>
    <col min="1092" max="1092" width="14.42578125" style="3" customWidth="1"/>
    <col min="1093" max="1093" width="49.85546875" style="3" customWidth="1"/>
    <col min="1094" max="1094" width="22.5703125" style="3" customWidth="1"/>
    <col min="1095" max="1095" width="23" style="3" customWidth="1"/>
    <col min="1096" max="1096" width="22.85546875" style="3" customWidth="1"/>
    <col min="1097" max="1097" width="23.42578125" style="3" customWidth="1"/>
    <col min="1098" max="1098" width="22.42578125" style="3" customWidth="1"/>
    <col min="1099" max="1099" width="13.85546875" style="3" customWidth="1"/>
    <col min="1100" max="1100" width="20.7109375" style="3" customWidth="1"/>
    <col min="1101" max="1101" width="18.140625" style="3" customWidth="1"/>
    <col min="1102" max="1102" width="14.85546875" style="3" bestFit="1" customWidth="1"/>
    <col min="1103" max="1103" width="11.42578125" style="3"/>
    <col min="1104" max="1104" width="17.42578125" style="3" customWidth="1"/>
    <col min="1105" max="1107" width="18.140625" style="3" customWidth="1"/>
    <col min="1108" max="1111" width="11.42578125" style="3"/>
    <col min="1112" max="1112" width="34" style="3" customWidth="1"/>
    <col min="1113" max="1113" width="9.5703125" style="3" customWidth="1"/>
    <col min="1114" max="1114" width="16.7109375" style="3" customWidth="1"/>
    <col min="1115" max="1115" width="55.140625" style="3" customWidth="1"/>
    <col min="1116" max="1116" width="22.5703125" style="3" customWidth="1"/>
    <col min="1117" max="1117" width="23" style="3" customWidth="1"/>
    <col min="1118" max="1118" width="22.85546875" style="3" customWidth="1"/>
    <col min="1119" max="1119" width="23.42578125" style="3" customWidth="1"/>
    <col min="1120" max="1120" width="28.7109375" style="3" customWidth="1"/>
    <col min="1121" max="1121" width="12.7109375" style="3" customWidth="1"/>
    <col min="1122" max="1122" width="11.42578125" style="3"/>
    <col min="1123" max="1123" width="25.28515625" style="3" customWidth="1"/>
    <col min="1124" max="1124" width="15.85546875" style="3" bestFit="1" customWidth="1"/>
    <col min="1125" max="1126" width="18" style="3" bestFit="1" customWidth="1"/>
    <col min="1127" max="1345" width="11.42578125" style="3"/>
    <col min="1346" max="1346" width="15.42578125" style="3" customWidth="1"/>
    <col min="1347" max="1347" width="9.5703125" style="3" customWidth="1"/>
    <col min="1348" max="1348" width="14.42578125" style="3" customWidth="1"/>
    <col min="1349" max="1349" width="49.85546875" style="3" customWidth="1"/>
    <col min="1350" max="1350" width="22.5703125" style="3" customWidth="1"/>
    <col min="1351" max="1351" width="23" style="3" customWidth="1"/>
    <col min="1352" max="1352" width="22.85546875" style="3" customWidth="1"/>
    <col min="1353" max="1353" width="23.42578125" style="3" customWidth="1"/>
    <col min="1354" max="1354" width="22.42578125" style="3" customWidth="1"/>
    <col min="1355" max="1355" width="13.85546875" style="3" customWidth="1"/>
    <col min="1356" max="1356" width="20.7109375" style="3" customWidth="1"/>
    <col min="1357" max="1357" width="18.140625" style="3" customWidth="1"/>
    <col min="1358" max="1358" width="14.85546875" style="3" bestFit="1" customWidth="1"/>
    <col min="1359" max="1359" width="11.42578125" style="3"/>
    <col min="1360" max="1360" width="17.42578125" style="3" customWidth="1"/>
    <col min="1361" max="1363" width="18.140625" style="3" customWidth="1"/>
    <col min="1364" max="1367" width="11.42578125" style="3"/>
    <col min="1368" max="1368" width="34" style="3" customWidth="1"/>
    <col min="1369" max="1369" width="9.5703125" style="3" customWidth="1"/>
    <col min="1370" max="1370" width="16.7109375" style="3" customWidth="1"/>
    <col min="1371" max="1371" width="55.140625" style="3" customWidth="1"/>
    <col min="1372" max="1372" width="22.5703125" style="3" customWidth="1"/>
    <col min="1373" max="1373" width="23" style="3" customWidth="1"/>
    <col min="1374" max="1374" width="22.85546875" style="3" customWidth="1"/>
    <col min="1375" max="1375" width="23.42578125" style="3" customWidth="1"/>
    <col min="1376" max="1376" width="28.7109375" style="3" customWidth="1"/>
    <col min="1377" max="1377" width="12.7109375" style="3" customWidth="1"/>
    <col min="1378" max="1378" width="11.42578125" style="3"/>
    <col min="1379" max="1379" width="25.28515625" style="3" customWidth="1"/>
    <col min="1380" max="1380" width="15.85546875" style="3" bestFit="1" customWidth="1"/>
    <col min="1381" max="1382" width="18" style="3" bestFit="1" customWidth="1"/>
    <col min="1383" max="1601" width="11.42578125" style="3"/>
    <col min="1602" max="1602" width="15.42578125" style="3" customWidth="1"/>
    <col min="1603" max="1603" width="9.5703125" style="3" customWidth="1"/>
    <col min="1604" max="1604" width="14.42578125" style="3" customWidth="1"/>
    <col min="1605" max="1605" width="49.85546875" style="3" customWidth="1"/>
    <col min="1606" max="1606" width="22.5703125" style="3" customWidth="1"/>
    <col min="1607" max="1607" width="23" style="3" customWidth="1"/>
    <col min="1608" max="1608" width="22.85546875" style="3" customWidth="1"/>
    <col min="1609" max="1609" width="23.42578125" style="3" customWidth="1"/>
    <col min="1610" max="1610" width="22.42578125" style="3" customWidth="1"/>
    <col min="1611" max="1611" width="13.85546875" style="3" customWidth="1"/>
    <col min="1612" max="1612" width="20.7109375" style="3" customWidth="1"/>
    <col min="1613" max="1613" width="18.140625" style="3" customWidth="1"/>
    <col min="1614" max="1614" width="14.85546875" style="3" bestFit="1" customWidth="1"/>
    <col min="1615" max="1615" width="11.42578125" style="3"/>
    <col min="1616" max="1616" width="17.42578125" style="3" customWidth="1"/>
    <col min="1617" max="1619" width="18.140625" style="3" customWidth="1"/>
    <col min="1620" max="1623" width="11.42578125" style="3"/>
    <col min="1624" max="1624" width="34" style="3" customWidth="1"/>
    <col min="1625" max="1625" width="9.5703125" style="3" customWidth="1"/>
    <col min="1626" max="1626" width="16.7109375" style="3" customWidth="1"/>
    <col min="1627" max="1627" width="55.140625" style="3" customWidth="1"/>
    <col min="1628" max="1628" width="22.5703125" style="3" customWidth="1"/>
    <col min="1629" max="1629" width="23" style="3" customWidth="1"/>
    <col min="1630" max="1630" width="22.85546875" style="3" customWidth="1"/>
    <col min="1631" max="1631" width="23.42578125" style="3" customWidth="1"/>
    <col min="1632" max="1632" width="28.7109375" style="3" customWidth="1"/>
    <col min="1633" max="1633" width="12.7109375" style="3" customWidth="1"/>
    <col min="1634" max="1634" width="11.42578125" style="3"/>
    <col min="1635" max="1635" width="25.28515625" style="3" customWidth="1"/>
    <col min="1636" max="1636" width="15.85546875" style="3" bestFit="1" customWidth="1"/>
    <col min="1637" max="1638" width="18" style="3" bestFit="1" customWidth="1"/>
    <col min="1639" max="1857" width="11.42578125" style="3"/>
    <col min="1858" max="1858" width="15.42578125" style="3" customWidth="1"/>
    <col min="1859" max="1859" width="9.5703125" style="3" customWidth="1"/>
    <col min="1860" max="1860" width="14.42578125" style="3" customWidth="1"/>
    <col min="1861" max="1861" width="49.85546875" style="3" customWidth="1"/>
    <col min="1862" max="1862" width="22.5703125" style="3" customWidth="1"/>
    <col min="1863" max="1863" width="23" style="3" customWidth="1"/>
    <col min="1864" max="1864" width="22.85546875" style="3" customWidth="1"/>
    <col min="1865" max="1865" width="23.42578125" style="3" customWidth="1"/>
    <col min="1866" max="1866" width="22.42578125" style="3" customWidth="1"/>
    <col min="1867" max="1867" width="13.85546875" style="3" customWidth="1"/>
    <col min="1868" max="1868" width="20.7109375" style="3" customWidth="1"/>
    <col min="1869" max="1869" width="18.140625" style="3" customWidth="1"/>
    <col min="1870" max="1870" width="14.85546875" style="3" bestFit="1" customWidth="1"/>
    <col min="1871" max="1871" width="11.42578125" style="3"/>
    <col min="1872" max="1872" width="17.42578125" style="3" customWidth="1"/>
    <col min="1873" max="1875" width="18.140625" style="3" customWidth="1"/>
    <col min="1876" max="1879" width="11.42578125" style="3"/>
    <col min="1880" max="1880" width="34" style="3" customWidth="1"/>
    <col min="1881" max="1881" width="9.5703125" style="3" customWidth="1"/>
    <col min="1882" max="1882" width="16.7109375" style="3" customWidth="1"/>
    <col min="1883" max="1883" width="55.140625" style="3" customWidth="1"/>
    <col min="1884" max="1884" width="22.5703125" style="3" customWidth="1"/>
    <col min="1885" max="1885" width="23" style="3" customWidth="1"/>
    <col min="1886" max="1886" width="22.85546875" style="3" customWidth="1"/>
    <col min="1887" max="1887" width="23.42578125" style="3" customWidth="1"/>
    <col min="1888" max="1888" width="28.7109375" style="3" customWidth="1"/>
    <col min="1889" max="1889" width="12.7109375" style="3" customWidth="1"/>
    <col min="1890" max="1890" width="11.42578125" style="3"/>
    <col min="1891" max="1891" width="25.28515625" style="3" customWidth="1"/>
    <col min="1892" max="1892" width="15.85546875" style="3" bestFit="1" customWidth="1"/>
    <col min="1893" max="1894" width="18" style="3" bestFit="1" customWidth="1"/>
    <col min="1895" max="2113" width="11.42578125" style="3"/>
    <col min="2114" max="2114" width="15.42578125" style="3" customWidth="1"/>
    <col min="2115" max="2115" width="9.5703125" style="3" customWidth="1"/>
    <col min="2116" max="2116" width="14.42578125" style="3" customWidth="1"/>
    <col min="2117" max="2117" width="49.85546875" style="3" customWidth="1"/>
    <col min="2118" max="2118" width="22.5703125" style="3" customWidth="1"/>
    <col min="2119" max="2119" width="23" style="3" customWidth="1"/>
    <col min="2120" max="2120" width="22.85546875" style="3" customWidth="1"/>
    <col min="2121" max="2121" width="23.42578125" style="3" customWidth="1"/>
    <col min="2122" max="2122" width="22.42578125" style="3" customWidth="1"/>
    <col min="2123" max="2123" width="13.85546875" style="3" customWidth="1"/>
    <col min="2124" max="2124" width="20.7109375" style="3" customWidth="1"/>
    <col min="2125" max="2125" width="18.140625" style="3" customWidth="1"/>
    <col min="2126" max="2126" width="14.85546875" style="3" bestFit="1" customWidth="1"/>
    <col min="2127" max="2127" width="11.42578125" style="3"/>
    <col min="2128" max="2128" width="17.42578125" style="3" customWidth="1"/>
    <col min="2129" max="2131" width="18.140625" style="3" customWidth="1"/>
    <col min="2132" max="2135" width="11.42578125" style="3"/>
    <col min="2136" max="2136" width="34" style="3" customWidth="1"/>
    <col min="2137" max="2137" width="9.5703125" style="3" customWidth="1"/>
    <col min="2138" max="2138" width="16.7109375" style="3" customWidth="1"/>
    <col min="2139" max="2139" width="55.140625" style="3" customWidth="1"/>
    <col min="2140" max="2140" width="22.5703125" style="3" customWidth="1"/>
    <col min="2141" max="2141" width="23" style="3" customWidth="1"/>
    <col min="2142" max="2142" width="22.85546875" style="3" customWidth="1"/>
    <col min="2143" max="2143" width="23.42578125" style="3" customWidth="1"/>
    <col min="2144" max="2144" width="28.7109375" style="3" customWidth="1"/>
    <col min="2145" max="2145" width="12.7109375" style="3" customWidth="1"/>
    <col min="2146" max="2146" width="11.42578125" style="3"/>
    <col min="2147" max="2147" width="25.28515625" style="3" customWidth="1"/>
    <col min="2148" max="2148" width="15.85546875" style="3" bestFit="1" customWidth="1"/>
    <col min="2149" max="2150" width="18" style="3" bestFit="1" customWidth="1"/>
    <col min="2151" max="2369" width="11.42578125" style="3"/>
    <col min="2370" max="2370" width="15.42578125" style="3" customWidth="1"/>
    <col min="2371" max="2371" width="9.5703125" style="3" customWidth="1"/>
    <col min="2372" max="2372" width="14.42578125" style="3" customWidth="1"/>
    <col min="2373" max="2373" width="49.85546875" style="3" customWidth="1"/>
    <col min="2374" max="2374" width="22.5703125" style="3" customWidth="1"/>
    <col min="2375" max="2375" width="23" style="3" customWidth="1"/>
    <col min="2376" max="2376" width="22.85546875" style="3" customWidth="1"/>
    <col min="2377" max="2377" width="23.42578125" style="3" customWidth="1"/>
    <col min="2378" max="2378" width="22.42578125" style="3" customWidth="1"/>
    <col min="2379" max="2379" width="13.85546875" style="3" customWidth="1"/>
    <col min="2380" max="2380" width="20.7109375" style="3" customWidth="1"/>
    <col min="2381" max="2381" width="18.140625" style="3" customWidth="1"/>
    <col min="2382" max="2382" width="14.85546875" style="3" bestFit="1" customWidth="1"/>
    <col min="2383" max="2383" width="11.42578125" style="3"/>
    <col min="2384" max="2384" width="17.42578125" style="3" customWidth="1"/>
    <col min="2385" max="2387" width="18.140625" style="3" customWidth="1"/>
    <col min="2388" max="2391" width="11.42578125" style="3"/>
    <col min="2392" max="2392" width="34" style="3" customWidth="1"/>
    <col min="2393" max="2393" width="9.5703125" style="3" customWidth="1"/>
    <col min="2394" max="2394" width="16.7109375" style="3" customWidth="1"/>
    <col min="2395" max="2395" width="55.140625" style="3" customWidth="1"/>
    <col min="2396" max="2396" width="22.5703125" style="3" customWidth="1"/>
    <col min="2397" max="2397" width="23" style="3" customWidth="1"/>
    <col min="2398" max="2398" width="22.85546875" style="3" customWidth="1"/>
    <col min="2399" max="2399" width="23.42578125" style="3" customWidth="1"/>
    <col min="2400" max="2400" width="28.7109375" style="3" customWidth="1"/>
    <col min="2401" max="2401" width="12.7109375" style="3" customWidth="1"/>
    <col min="2402" max="2402" width="11.42578125" style="3"/>
    <col min="2403" max="2403" width="25.28515625" style="3" customWidth="1"/>
    <col min="2404" max="2404" width="15.85546875" style="3" bestFit="1" customWidth="1"/>
    <col min="2405" max="2406" width="18" style="3" bestFit="1" customWidth="1"/>
    <col min="2407" max="2625" width="11.42578125" style="3"/>
    <col min="2626" max="2626" width="15.42578125" style="3" customWidth="1"/>
    <col min="2627" max="2627" width="9.5703125" style="3" customWidth="1"/>
    <col min="2628" max="2628" width="14.42578125" style="3" customWidth="1"/>
    <col min="2629" max="2629" width="49.85546875" style="3" customWidth="1"/>
    <col min="2630" max="2630" width="22.5703125" style="3" customWidth="1"/>
    <col min="2631" max="2631" width="23" style="3" customWidth="1"/>
    <col min="2632" max="2632" width="22.85546875" style="3" customWidth="1"/>
    <col min="2633" max="2633" width="23.42578125" style="3" customWidth="1"/>
    <col min="2634" max="2634" width="22.42578125" style="3" customWidth="1"/>
    <col min="2635" max="2635" width="13.85546875" style="3" customWidth="1"/>
    <col min="2636" max="2636" width="20.7109375" style="3" customWidth="1"/>
    <col min="2637" max="2637" width="18.140625" style="3" customWidth="1"/>
    <col min="2638" max="2638" width="14.85546875" style="3" bestFit="1" customWidth="1"/>
    <col min="2639" max="2639" width="11.42578125" style="3"/>
    <col min="2640" max="2640" width="17.42578125" style="3" customWidth="1"/>
    <col min="2641" max="2643" width="18.140625" style="3" customWidth="1"/>
    <col min="2644" max="2647" width="11.42578125" style="3"/>
    <col min="2648" max="2648" width="34" style="3" customWidth="1"/>
    <col min="2649" max="2649" width="9.5703125" style="3" customWidth="1"/>
    <col min="2650" max="2650" width="16.7109375" style="3" customWidth="1"/>
    <col min="2651" max="2651" width="55.140625" style="3" customWidth="1"/>
    <col min="2652" max="2652" width="22.5703125" style="3" customWidth="1"/>
    <col min="2653" max="2653" width="23" style="3" customWidth="1"/>
    <col min="2654" max="2654" width="22.85546875" style="3" customWidth="1"/>
    <col min="2655" max="2655" width="23.42578125" style="3" customWidth="1"/>
    <col min="2656" max="2656" width="28.7109375" style="3" customWidth="1"/>
    <col min="2657" max="2657" width="12.7109375" style="3" customWidth="1"/>
    <col min="2658" max="2658" width="11.42578125" style="3"/>
    <col min="2659" max="2659" width="25.28515625" style="3" customWidth="1"/>
    <col min="2660" max="2660" width="15.85546875" style="3" bestFit="1" customWidth="1"/>
    <col min="2661" max="2662" width="18" style="3" bestFit="1" customWidth="1"/>
    <col min="2663" max="2881" width="11.42578125" style="3"/>
    <col min="2882" max="2882" width="15.42578125" style="3" customWidth="1"/>
    <col min="2883" max="2883" width="9.5703125" style="3" customWidth="1"/>
    <col min="2884" max="2884" width="14.42578125" style="3" customWidth="1"/>
    <col min="2885" max="2885" width="49.85546875" style="3" customWidth="1"/>
    <col min="2886" max="2886" width="22.5703125" style="3" customWidth="1"/>
    <col min="2887" max="2887" width="23" style="3" customWidth="1"/>
    <col min="2888" max="2888" width="22.85546875" style="3" customWidth="1"/>
    <col min="2889" max="2889" width="23.42578125" style="3" customWidth="1"/>
    <col min="2890" max="2890" width="22.42578125" style="3" customWidth="1"/>
    <col min="2891" max="2891" width="13.85546875" style="3" customWidth="1"/>
    <col min="2892" max="2892" width="20.7109375" style="3" customWidth="1"/>
    <col min="2893" max="2893" width="18.140625" style="3" customWidth="1"/>
    <col min="2894" max="2894" width="14.85546875" style="3" bestFit="1" customWidth="1"/>
    <col min="2895" max="2895" width="11.42578125" style="3"/>
    <col min="2896" max="2896" width="17.42578125" style="3" customWidth="1"/>
    <col min="2897" max="2899" width="18.140625" style="3" customWidth="1"/>
    <col min="2900" max="2903" width="11.42578125" style="3"/>
    <col min="2904" max="2904" width="34" style="3" customWidth="1"/>
    <col min="2905" max="2905" width="9.5703125" style="3" customWidth="1"/>
    <col min="2906" max="2906" width="16.7109375" style="3" customWidth="1"/>
    <col min="2907" max="2907" width="55.140625" style="3" customWidth="1"/>
    <col min="2908" max="2908" width="22.5703125" style="3" customWidth="1"/>
    <col min="2909" max="2909" width="23" style="3" customWidth="1"/>
    <col min="2910" max="2910" width="22.85546875" style="3" customWidth="1"/>
    <col min="2911" max="2911" width="23.42578125" style="3" customWidth="1"/>
    <col min="2912" max="2912" width="28.7109375" style="3" customWidth="1"/>
    <col min="2913" max="2913" width="12.7109375" style="3" customWidth="1"/>
    <col min="2914" max="2914" width="11.42578125" style="3"/>
    <col min="2915" max="2915" width="25.28515625" style="3" customWidth="1"/>
    <col min="2916" max="2916" width="15.85546875" style="3" bestFit="1" customWidth="1"/>
    <col min="2917" max="2918" width="18" style="3" bestFit="1" customWidth="1"/>
    <col min="2919" max="3137" width="11.42578125" style="3"/>
    <col min="3138" max="3138" width="15.42578125" style="3" customWidth="1"/>
    <col min="3139" max="3139" width="9.5703125" style="3" customWidth="1"/>
    <col min="3140" max="3140" width="14.42578125" style="3" customWidth="1"/>
    <col min="3141" max="3141" width="49.85546875" style="3" customWidth="1"/>
    <col min="3142" max="3142" width="22.5703125" style="3" customWidth="1"/>
    <col min="3143" max="3143" width="23" style="3" customWidth="1"/>
    <col min="3144" max="3144" width="22.85546875" style="3" customWidth="1"/>
    <col min="3145" max="3145" width="23.42578125" style="3" customWidth="1"/>
    <col min="3146" max="3146" width="22.42578125" style="3" customWidth="1"/>
    <col min="3147" max="3147" width="13.85546875" style="3" customWidth="1"/>
    <col min="3148" max="3148" width="20.7109375" style="3" customWidth="1"/>
    <col min="3149" max="3149" width="18.140625" style="3" customWidth="1"/>
    <col min="3150" max="3150" width="14.85546875" style="3" bestFit="1" customWidth="1"/>
    <col min="3151" max="3151" width="11.42578125" style="3"/>
    <col min="3152" max="3152" width="17.42578125" style="3" customWidth="1"/>
    <col min="3153" max="3155" width="18.140625" style="3" customWidth="1"/>
    <col min="3156" max="3159" width="11.42578125" style="3"/>
    <col min="3160" max="3160" width="34" style="3" customWidth="1"/>
    <col min="3161" max="3161" width="9.5703125" style="3" customWidth="1"/>
    <col min="3162" max="3162" width="16.7109375" style="3" customWidth="1"/>
    <col min="3163" max="3163" width="55.140625" style="3" customWidth="1"/>
    <col min="3164" max="3164" width="22.5703125" style="3" customWidth="1"/>
    <col min="3165" max="3165" width="23" style="3" customWidth="1"/>
    <col min="3166" max="3166" width="22.85546875" style="3" customWidth="1"/>
    <col min="3167" max="3167" width="23.42578125" style="3" customWidth="1"/>
    <col min="3168" max="3168" width="28.7109375" style="3" customWidth="1"/>
    <col min="3169" max="3169" width="12.7109375" style="3" customWidth="1"/>
    <col min="3170" max="3170" width="11.42578125" style="3"/>
    <col min="3171" max="3171" width="25.28515625" style="3" customWidth="1"/>
    <col min="3172" max="3172" width="15.85546875" style="3" bestFit="1" customWidth="1"/>
    <col min="3173" max="3174" width="18" style="3" bestFit="1" customWidth="1"/>
    <col min="3175" max="3393" width="11.42578125" style="3"/>
    <col min="3394" max="3394" width="15.42578125" style="3" customWidth="1"/>
    <col min="3395" max="3395" width="9.5703125" style="3" customWidth="1"/>
    <col min="3396" max="3396" width="14.42578125" style="3" customWidth="1"/>
    <col min="3397" max="3397" width="49.85546875" style="3" customWidth="1"/>
    <col min="3398" max="3398" width="22.5703125" style="3" customWidth="1"/>
    <col min="3399" max="3399" width="23" style="3" customWidth="1"/>
    <col min="3400" max="3400" width="22.85546875" style="3" customWidth="1"/>
    <col min="3401" max="3401" width="23.42578125" style="3" customWidth="1"/>
    <col min="3402" max="3402" width="22.42578125" style="3" customWidth="1"/>
    <col min="3403" max="3403" width="13.85546875" style="3" customWidth="1"/>
    <col min="3404" max="3404" width="20.7109375" style="3" customWidth="1"/>
    <col min="3405" max="3405" width="18.140625" style="3" customWidth="1"/>
    <col min="3406" max="3406" width="14.85546875" style="3" bestFit="1" customWidth="1"/>
    <col min="3407" max="3407" width="11.42578125" style="3"/>
    <col min="3408" max="3408" width="17.42578125" style="3" customWidth="1"/>
    <col min="3409" max="3411" width="18.140625" style="3" customWidth="1"/>
    <col min="3412" max="3415" width="11.42578125" style="3"/>
    <col min="3416" max="3416" width="34" style="3" customWidth="1"/>
    <col min="3417" max="3417" width="9.5703125" style="3" customWidth="1"/>
    <col min="3418" max="3418" width="16.7109375" style="3" customWidth="1"/>
    <col min="3419" max="3419" width="55.140625" style="3" customWidth="1"/>
    <col min="3420" max="3420" width="22.5703125" style="3" customWidth="1"/>
    <col min="3421" max="3421" width="23" style="3" customWidth="1"/>
    <col min="3422" max="3422" width="22.85546875" style="3" customWidth="1"/>
    <col min="3423" max="3423" width="23.42578125" style="3" customWidth="1"/>
    <col min="3424" max="3424" width="28.7109375" style="3" customWidth="1"/>
    <col min="3425" max="3425" width="12.7109375" style="3" customWidth="1"/>
    <col min="3426" max="3426" width="11.42578125" style="3"/>
    <col min="3427" max="3427" width="25.28515625" style="3" customWidth="1"/>
    <col min="3428" max="3428" width="15.85546875" style="3" bestFit="1" customWidth="1"/>
    <col min="3429" max="3430" width="18" style="3" bestFit="1" customWidth="1"/>
    <col min="3431" max="3649" width="11.42578125" style="3"/>
    <col min="3650" max="3650" width="15.42578125" style="3" customWidth="1"/>
    <col min="3651" max="3651" width="9.5703125" style="3" customWidth="1"/>
    <col min="3652" max="3652" width="14.42578125" style="3" customWidth="1"/>
    <col min="3653" max="3653" width="49.85546875" style="3" customWidth="1"/>
    <col min="3654" max="3654" width="22.5703125" style="3" customWidth="1"/>
    <col min="3655" max="3655" width="23" style="3" customWidth="1"/>
    <col min="3656" max="3656" width="22.85546875" style="3" customWidth="1"/>
    <col min="3657" max="3657" width="23.42578125" style="3" customWidth="1"/>
    <col min="3658" max="3658" width="22.42578125" style="3" customWidth="1"/>
    <col min="3659" max="3659" width="13.85546875" style="3" customWidth="1"/>
    <col min="3660" max="3660" width="20.7109375" style="3" customWidth="1"/>
    <col min="3661" max="3661" width="18.140625" style="3" customWidth="1"/>
    <col min="3662" max="3662" width="14.85546875" style="3" bestFit="1" customWidth="1"/>
    <col min="3663" max="3663" width="11.42578125" style="3"/>
    <col min="3664" max="3664" width="17.42578125" style="3" customWidth="1"/>
    <col min="3665" max="3667" width="18.140625" style="3" customWidth="1"/>
    <col min="3668" max="3671" width="11.42578125" style="3"/>
    <col min="3672" max="3672" width="34" style="3" customWidth="1"/>
    <col min="3673" max="3673" width="9.5703125" style="3" customWidth="1"/>
    <col min="3674" max="3674" width="16.7109375" style="3" customWidth="1"/>
    <col min="3675" max="3675" width="55.140625" style="3" customWidth="1"/>
    <col min="3676" max="3676" width="22.5703125" style="3" customWidth="1"/>
    <col min="3677" max="3677" width="23" style="3" customWidth="1"/>
    <col min="3678" max="3678" width="22.85546875" style="3" customWidth="1"/>
    <col min="3679" max="3679" width="23.42578125" style="3" customWidth="1"/>
    <col min="3680" max="3680" width="28.7109375" style="3" customWidth="1"/>
    <col min="3681" max="3681" width="12.7109375" style="3" customWidth="1"/>
    <col min="3682" max="3682" width="11.42578125" style="3"/>
    <col min="3683" max="3683" width="25.28515625" style="3" customWidth="1"/>
    <col min="3684" max="3684" width="15.85546875" style="3" bestFit="1" customWidth="1"/>
    <col min="3685" max="3686" width="18" style="3" bestFit="1" customWidth="1"/>
    <col min="3687" max="3905" width="11.42578125" style="3"/>
    <col min="3906" max="3906" width="15.42578125" style="3" customWidth="1"/>
    <col min="3907" max="3907" width="9.5703125" style="3" customWidth="1"/>
    <col min="3908" max="3908" width="14.42578125" style="3" customWidth="1"/>
    <col min="3909" max="3909" width="49.85546875" style="3" customWidth="1"/>
    <col min="3910" max="3910" width="22.5703125" style="3" customWidth="1"/>
    <col min="3911" max="3911" width="23" style="3" customWidth="1"/>
    <col min="3912" max="3912" width="22.85546875" style="3" customWidth="1"/>
    <col min="3913" max="3913" width="23.42578125" style="3" customWidth="1"/>
    <col min="3914" max="3914" width="22.42578125" style="3" customWidth="1"/>
    <col min="3915" max="3915" width="13.85546875" style="3" customWidth="1"/>
    <col min="3916" max="3916" width="20.7109375" style="3" customWidth="1"/>
    <col min="3917" max="3917" width="18.140625" style="3" customWidth="1"/>
    <col min="3918" max="3918" width="14.85546875" style="3" bestFit="1" customWidth="1"/>
    <col min="3919" max="3919" width="11.42578125" style="3"/>
    <col min="3920" max="3920" width="17.42578125" style="3" customWidth="1"/>
    <col min="3921" max="3923" width="18.140625" style="3" customWidth="1"/>
    <col min="3924" max="3927" width="11.42578125" style="3"/>
    <col min="3928" max="3928" width="34" style="3" customWidth="1"/>
    <col min="3929" max="3929" width="9.5703125" style="3" customWidth="1"/>
    <col min="3930" max="3930" width="16.7109375" style="3" customWidth="1"/>
    <col min="3931" max="3931" width="55.140625" style="3" customWidth="1"/>
    <col min="3932" max="3932" width="22.5703125" style="3" customWidth="1"/>
    <col min="3933" max="3933" width="23" style="3" customWidth="1"/>
    <col min="3934" max="3934" width="22.85546875" style="3" customWidth="1"/>
    <col min="3935" max="3935" width="23.42578125" style="3" customWidth="1"/>
    <col min="3936" max="3936" width="28.7109375" style="3" customWidth="1"/>
    <col min="3937" max="3937" width="12.7109375" style="3" customWidth="1"/>
    <col min="3938" max="3938" width="11.42578125" style="3"/>
    <col min="3939" max="3939" width="25.28515625" style="3" customWidth="1"/>
    <col min="3940" max="3940" width="15.85546875" style="3" bestFit="1" customWidth="1"/>
    <col min="3941" max="3942" width="18" style="3" bestFit="1" customWidth="1"/>
    <col min="3943" max="4161" width="11.42578125" style="3"/>
    <col min="4162" max="4162" width="15.42578125" style="3" customWidth="1"/>
    <col min="4163" max="4163" width="9.5703125" style="3" customWidth="1"/>
    <col min="4164" max="4164" width="14.42578125" style="3" customWidth="1"/>
    <col min="4165" max="4165" width="49.85546875" style="3" customWidth="1"/>
    <col min="4166" max="4166" width="22.5703125" style="3" customWidth="1"/>
    <col min="4167" max="4167" width="23" style="3" customWidth="1"/>
    <col min="4168" max="4168" width="22.85546875" style="3" customWidth="1"/>
    <col min="4169" max="4169" width="23.42578125" style="3" customWidth="1"/>
    <col min="4170" max="4170" width="22.42578125" style="3" customWidth="1"/>
    <col min="4171" max="4171" width="13.85546875" style="3" customWidth="1"/>
    <col min="4172" max="4172" width="20.7109375" style="3" customWidth="1"/>
    <col min="4173" max="4173" width="18.140625" style="3" customWidth="1"/>
    <col min="4174" max="4174" width="14.85546875" style="3" bestFit="1" customWidth="1"/>
    <col min="4175" max="4175" width="11.42578125" style="3"/>
    <col min="4176" max="4176" width="17.42578125" style="3" customWidth="1"/>
    <col min="4177" max="4179" width="18.140625" style="3" customWidth="1"/>
    <col min="4180" max="4183" width="11.42578125" style="3"/>
    <col min="4184" max="4184" width="34" style="3" customWidth="1"/>
    <col min="4185" max="4185" width="9.5703125" style="3" customWidth="1"/>
    <col min="4186" max="4186" width="16.7109375" style="3" customWidth="1"/>
    <col min="4187" max="4187" width="55.140625" style="3" customWidth="1"/>
    <col min="4188" max="4188" width="22.5703125" style="3" customWidth="1"/>
    <col min="4189" max="4189" width="23" style="3" customWidth="1"/>
    <col min="4190" max="4190" width="22.85546875" style="3" customWidth="1"/>
    <col min="4191" max="4191" width="23.42578125" style="3" customWidth="1"/>
    <col min="4192" max="4192" width="28.7109375" style="3" customWidth="1"/>
    <col min="4193" max="4193" width="12.7109375" style="3" customWidth="1"/>
    <col min="4194" max="4194" width="11.42578125" style="3"/>
    <col min="4195" max="4195" width="25.28515625" style="3" customWidth="1"/>
    <col min="4196" max="4196" width="15.85546875" style="3" bestFit="1" customWidth="1"/>
    <col min="4197" max="4198" width="18" style="3" bestFit="1" customWidth="1"/>
    <col min="4199" max="4417" width="11.42578125" style="3"/>
    <col min="4418" max="4418" width="15.42578125" style="3" customWidth="1"/>
    <col min="4419" max="4419" width="9.5703125" style="3" customWidth="1"/>
    <col min="4420" max="4420" width="14.42578125" style="3" customWidth="1"/>
    <col min="4421" max="4421" width="49.85546875" style="3" customWidth="1"/>
    <col min="4422" max="4422" width="22.5703125" style="3" customWidth="1"/>
    <col min="4423" max="4423" width="23" style="3" customWidth="1"/>
    <col min="4424" max="4424" width="22.85546875" style="3" customWidth="1"/>
    <col min="4425" max="4425" width="23.42578125" style="3" customWidth="1"/>
    <col min="4426" max="4426" width="22.42578125" style="3" customWidth="1"/>
    <col min="4427" max="4427" width="13.85546875" style="3" customWidth="1"/>
    <col min="4428" max="4428" width="20.7109375" style="3" customWidth="1"/>
    <col min="4429" max="4429" width="18.140625" style="3" customWidth="1"/>
    <col min="4430" max="4430" width="14.85546875" style="3" bestFit="1" customWidth="1"/>
    <col min="4431" max="4431" width="11.42578125" style="3"/>
    <col min="4432" max="4432" width="17.42578125" style="3" customWidth="1"/>
    <col min="4433" max="4435" width="18.140625" style="3" customWidth="1"/>
    <col min="4436" max="4439" width="11.42578125" style="3"/>
    <col min="4440" max="4440" width="34" style="3" customWidth="1"/>
    <col min="4441" max="4441" width="9.5703125" style="3" customWidth="1"/>
    <col min="4442" max="4442" width="16.7109375" style="3" customWidth="1"/>
    <col min="4443" max="4443" width="55.140625" style="3" customWidth="1"/>
    <col min="4444" max="4444" width="22.5703125" style="3" customWidth="1"/>
    <col min="4445" max="4445" width="23" style="3" customWidth="1"/>
    <col min="4446" max="4446" width="22.85546875" style="3" customWidth="1"/>
    <col min="4447" max="4447" width="23.42578125" style="3" customWidth="1"/>
    <col min="4448" max="4448" width="28.7109375" style="3" customWidth="1"/>
    <col min="4449" max="4449" width="12.7109375" style="3" customWidth="1"/>
    <col min="4450" max="4450" width="11.42578125" style="3"/>
    <col min="4451" max="4451" width="25.28515625" style="3" customWidth="1"/>
    <col min="4452" max="4452" width="15.85546875" style="3" bestFit="1" customWidth="1"/>
    <col min="4453" max="4454" width="18" style="3" bestFit="1" customWidth="1"/>
    <col min="4455" max="4673" width="11.42578125" style="3"/>
    <col min="4674" max="4674" width="15.42578125" style="3" customWidth="1"/>
    <col min="4675" max="4675" width="9.5703125" style="3" customWidth="1"/>
    <col min="4676" max="4676" width="14.42578125" style="3" customWidth="1"/>
    <col min="4677" max="4677" width="49.85546875" style="3" customWidth="1"/>
    <col min="4678" max="4678" width="22.5703125" style="3" customWidth="1"/>
    <col min="4679" max="4679" width="23" style="3" customWidth="1"/>
    <col min="4680" max="4680" width="22.85546875" style="3" customWidth="1"/>
    <col min="4681" max="4681" width="23.42578125" style="3" customWidth="1"/>
    <col min="4682" max="4682" width="22.42578125" style="3" customWidth="1"/>
    <col min="4683" max="4683" width="13.85546875" style="3" customWidth="1"/>
    <col min="4684" max="4684" width="20.7109375" style="3" customWidth="1"/>
    <col min="4685" max="4685" width="18.140625" style="3" customWidth="1"/>
    <col min="4686" max="4686" width="14.85546875" style="3" bestFit="1" customWidth="1"/>
    <col min="4687" max="4687" width="11.42578125" style="3"/>
    <col min="4688" max="4688" width="17.42578125" style="3" customWidth="1"/>
    <col min="4689" max="4691" width="18.140625" style="3" customWidth="1"/>
    <col min="4692" max="4695" width="11.42578125" style="3"/>
    <col min="4696" max="4696" width="34" style="3" customWidth="1"/>
    <col min="4697" max="4697" width="9.5703125" style="3" customWidth="1"/>
    <col min="4698" max="4698" width="16.7109375" style="3" customWidth="1"/>
    <col min="4699" max="4699" width="55.140625" style="3" customWidth="1"/>
    <col min="4700" max="4700" width="22.5703125" style="3" customWidth="1"/>
    <col min="4701" max="4701" width="23" style="3" customWidth="1"/>
    <col min="4702" max="4702" width="22.85546875" style="3" customWidth="1"/>
    <col min="4703" max="4703" width="23.42578125" style="3" customWidth="1"/>
    <col min="4704" max="4704" width="28.7109375" style="3" customWidth="1"/>
    <col min="4705" max="4705" width="12.7109375" style="3" customWidth="1"/>
    <col min="4706" max="4706" width="11.42578125" style="3"/>
    <col min="4707" max="4707" width="25.28515625" style="3" customWidth="1"/>
    <col min="4708" max="4708" width="15.85546875" style="3" bestFit="1" customWidth="1"/>
    <col min="4709" max="4710" width="18" style="3" bestFit="1" customWidth="1"/>
    <col min="4711" max="4929" width="11.42578125" style="3"/>
    <col min="4930" max="4930" width="15.42578125" style="3" customWidth="1"/>
    <col min="4931" max="4931" width="9.5703125" style="3" customWidth="1"/>
    <col min="4932" max="4932" width="14.42578125" style="3" customWidth="1"/>
    <col min="4933" max="4933" width="49.85546875" style="3" customWidth="1"/>
    <col min="4934" max="4934" width="22.5703125" style="3" customWidth="1"/>
    <col min="4935" max="4935" width="23" style="3" customWidth="1"/>
    <col min="4936" max="4936" width="22.85546875" style="3" customWidth="1"/>
    <col min="4937" max="4937" width="23.42578125" style="3" customWidth="1"/>
    <col min="4938" max="4938" width="22.42578125" style="3" customWidth="1"/>
    <col min="4939" max="4939" width="13.85546875" style="3" customWidth="1"/>
    <col min="4940" max="4940" width="20.7109375" style="3" customWidth="1"/>
    <col min="4941" max="4941" width="18.140625" style="3" customWidth="1"/>
    <col min="4942" max="4942" width="14.85546875" style="3" bestFit="1" customWidth="1"/>
    <col min="4943" max="4943" width="11.42578125" style="3"/>
    <col min="4944" max="4944" width="17.42578125" style="3" customWidth="1"/>
    <col min="4945" max="4947" width="18.140625" style="3" customWidth="1"/>
    <col min="4948" max="4951" width="11.42578125" style="3"/>
    <col min="4952" max="4952" width="34" style="3" customWidth="1"/>
    <col min="4953" max="4953" width="9.5703125" style="3" customWidth="1"/>
    <col min="4954" max="4954" width="16.7109375" style="3" customWidth="1"/>
    <col min="4955" max="4955" width="55.140625" style="3" customWidth="1"/>
    <col min="4956" max="4956" width="22.5703125" style="3" customWidth="1"/>
    <col min="4957" max="4957" width="23" style="3" customWidth="1"/>
    <col min="4958" max="4958" width="22.85546875" style="3" customWidth="1"/>
    <col min="4959" max="4959" width="23.42578125" style="3" customWidth="1"/>
    <col min="4960" max="4960" width="28.7109375" style="3" customWidth="1"/>
    <col min="4961" max="4961" width="12.7109375" style="3" customWidth="1"/>
    <col min="4962" max="4962" width="11.42578125" style="3"/>
    <col min="4963" max="4963" width="25.28515625" style="3" customWidth="1"/>
    <col min="4964" max="4964" width="15.85546875" style="3" bestFit="1" customWidth="1"/>
    <col min="4965" max="4966" width="18" style="3" bestFit="1" customWidth="1"/>
    <col min="4967" max="5185" width="11.42578125" style="3"/>
    <col min="5186" max="5186" width="15.42578125" style="3" customWidth="1"/>
    <col min="5187" max="5187" width="9.5703125" style="3" customWidth="1"/>
    <col min="5188" max="5188" width="14.42578125" style="3" customWidth="1"/>
    <col min="5189" max="5189" width="49.85546875" style="3" customWidth="1"/>
    <col min="5190" max="5190" width="22.5703125" style="3" customWidth="1"/>
    <col min="5191" max="5191" width="23" style="3" customWidth="1"/>
    <col min="5192" max="5192" width="22.85546875" style="3" customWidth="1"/>
    <col min="5193" max="5193" width="23.42578125" style="3" customWidth="1"/>
    <col min="5194" max="5194" width="22.42578125" style="3" customWidth="1"/>
    <col min="5195" max="5195" width="13.85546875" style="3" customWidth="1"/>
    <col min="5196" max="5196" width="20.7109375" style="3" customWidth="1"/>
    <col min="5197" max="5197" width="18.140625" style="3" customWidth="1"/>
    <col min="5198" max="5198" width="14.85546875" style="3" bestFit="1" customWidth="1"/>
    <col min="5199" max="5199" width="11.42578125" style="3"/>
    <col min="5200" max="5200" width="17.42578125" style="3" customWidth="1"/>
    <col min="5201" max="5203" width="18.140625" style="3" customWidth="1"/>
    <col min="5204" max="5207" width="11.42578125" style="3"/>
    <col min="5208" max="5208" width="34" style="3" customWidth="1"/>
    <col min="5209" max="5209" width="9.5703125" style="3" customWidth="1"/>
    <col min="5210" max="5210" width="16.7109375" style="3" customWidth="1"/>
    <col min="5211" max="5211" width="55.140625" style="3" customWidth="1"/>
    <col min="5212" max="5212" width="22.5703125" style="3" customWidth="1"/>
    <col min="5213" max="5213" width="23" style="3" customWidth="1"/>
    <col min="5214" max="5214" width="22.85546875" style="3" customWidth="1"/>
    <col min="5215" max="5215" width="23.42578125" style="3" customWidth="1"/>
    <col min="5216" max="5216" width="28.7109375" style="3" customWidth="1"/>
    <col min="5217" max="5217" width="12.7109375" style="3" customWidth="1"/>
    <col min="5218" max="5218" width="11.42578125" style="3"/>
    <col min="5219" max="5219" width="25.28515625" style="3" customWidth="1"/>
    <col min="5220" max="5220" width="15.85546875" style="3" bestFit="1" customWidth="1"/>
    <col min="5221" max="5222" width="18" style="3" bestFit="1" customWidth="1"/>
    <col min="5223" max="5441" width="11.42578125" style="3"/>
    <col min="5442" max="5442" width="15.42578125" style="3" customWidth="1"/>
    <col min="5443" max="5443" width="9.5703125" style="3" customWidth="1"/>
    <col min="5444" max="5444" width="14.42578125" style="3" customWidth="1"/>
    <col min="5445" max="5445" width="49.85546875" style="3" customWidth="1"/>
    <col min="5446" max="5446" width="22.5703125" style="3" customWidth="1"/>
    <col min="5447" max="5447" width="23" style="3" customWidth="1"/>
    <col min="5448" max="5448" width="22.85546875" style="3" customWidth="1"/>
    <col min="5449" max="5449" width="23.42578125" style="3" customWidth="1"/>
    <col min="5450" max="5450" width="22.42578125" style="3" customWidth="1"/>
    <col min="5451" max="5451" width="13.85546875" style="3" customWidth="1"/>
    <col min="5452" max="5452" width="20.7109375" style="3" customWidth="1"/>
    <col min="5453" max="5453" width="18.140625" style="3" customWidth="1"/>
    <col min="5454" max="5454" width="14.85546875" style="3" bestFit="1" customWidth="1"/>
    <col min="5455" max="5455" width="11.42578125" style="3"/>
    <col min="5456" max="5456" width="17.42578125" style="3" customWidth="1"/>
    <col min="5457" max="5459" width="18.140625" style="3" customWidth="1"/>
    <col min="5460" max="5463" width="11.42578125" style="3"/>
    <col min="5464" max="5464" width="34" style="3" customWidth="1"/>
    <col min="5465" max="5465" width="9.5703125" style="3" customWidth="1"/>
    <col min="5466" max="5466" width="16.7109375" style="3" customWidth="1"/>
    <col min="5467" max="5467" width="55.140625" style="3" customWidth="1"/>
    <col min="5468" max="5468" width="22.5703125" style="3" customWidth="1"/>
    <col min="5469" max="5469" width="23" style="3" customWidth="1"/>
    <col min="5470" max="5470" width="22.85546875" style="3" customWidth="1"/>
    <col min="5471" max="5471" width="23.42578125" style="3" customWidth="1"/>
    <col min="5472" max="5472" width="28.7109375" style="3" customWidth="1"/>
    <col min="5473" max="5473" width="12.7109375" style="3" customWidth="1"/>
    <col min="5474" max="5474" width="11.42578125" style="3"/>
    <col min="5475" max="5475" width="25.28515625" style="3" customWidth="1"/>
    <col min="5476" max="5476" width="15.85546875" style="3" bestFit="1" customWidth="1"/>
    <col min="5477" max="5478" width="18" style="3" bestFit="1" customWidth="1"/>
    <col min="5479" max="5697" width="11.42578125" style="3"/>
    <col min="5698" max="5698" width="15.42578125" style="3" customWidth="1"/>
    <col min="5699" max="5699" width="9.5703125" style="3" customWidth="1"/>
    <col min="5700" max="5700" width="14.42578125" style="3" customWidth="1"/>
    <col min="5701" max="5701" width="49.85546875" style="3" customWidth="1"/>
    <col min="5702" max="5702" width="22.5703125" style="3" customWidth="1"/>
    <col min="5703" max="5703" width="23" style="3" customWidth="1"/>
    <col min="5704" max="5704" width="22.85546875" style="3" customWidth="1"/>
    <col min="5705" max="5705" width="23.42578125" style="3" customWidth="1"/>
    <col min="5706" max="5706" width="22.42578125" style="3" customWidth="1"/>
    <col min="5707" max="5707" width="13.85546875" style="3" customWidth="1"/>
    <col min="5708" max="5708" width="20.7109375" style="3" customWidth="1"/>
    <col min="5709" max="5709" width="18.140625" style="3" customWidth="1"/>
    <col min="5710" max="5710" width="14.85546875" style="3" bestFit="1" customWidth="1"/>
    <col min="5711" max="5711" width="11.42578125" style="3"/>
    <col min="5712" max="5712" width="17.42578125" style="3" customWidth="1"/>
    <col min="5713" max="5715" width="18.140625" style="3" customWidth="1"/>
    <col min="5716" max="5719" width="11.42578125" style="3"/>
    <col min="5720" max="5720" width="34" style="3" customWidth="1"/>
    <col min="5721" max="5721" width="9.5703125" style="3" customWidth="1"/>
    <col min="5722" max="5722" width="16.7109375" style="3" customWidth="1"/>
    <col min="5723" max="5723" width="55.140625" style="3" customWidth="1"/>
    <col min="5724" max="5724" width="22.5703125" style="3" customWidth="1"/>
    <col min="5725" max="5725" width="23" style="3" customWidth="1"/>
    <col min="5726" max="5726" width="22.85546875" style="3" customWidth="1"/>
    <col min="5727" max="5727" width="23.42578125" style="3" customWidth="1"/>
    <col min="5728" max="5728" width="28.7109375" style="3" customWidth="1"/>
    <col min="5729" max="5729" width="12.7109375" style="3" customWidth="1"/>
    <col min="5730" max="5730" width="11.42578125" style="3"/>
    <col min="5731" max="5731" width="25.28515625" style="3" customWidth="1"/>
    <col min="5732" max="5732" width="15.85546875" style="3" bestFit="1" customWidth="1"/>
    <col min="5733" max="5734" width="18" style="3" bestFit="1" customWidth="1"/>
    <col min="5735" max="5953" width="11.42578125" style="3"/>
    <col min="5954" max="5954" width="15.42578125" style="3" customWidth="1"/>
    <col min="5955" max="5955" width="9.5703125" style="3" customWidth="1"/>
    <col min="5956" max="5956" width="14.42578125" style="3" customWidth="1"/>
    <col min="5957" max="5957" width="49.85546875" style="3" customWidth="1"/>
    <col min="5958" max="5958" width="22.5703125" style="3" customWidth="1"/>
    <col min="5959" max="5959" width="23" style="3" customWidth="1"/>
    <col min="5960" max="5960" width="22.85546875" style="3" customWidth="1"/>
    <col min="5961" max="5961" width="23.42578125" style="3" customWidth="1"/>
    <col min="5962" max="5962" width="22.42578125" style="3" customWidth="1"/>
    <col min="5963" max="5963" width="13.85546875" style="3" customWidth="1"/>
    <col min="5964" max="5964" width="20.7109375" style="3" customWidth="1"/>
    <col min="5965" max="5965" width="18.140625" style="3" customWidth="1"/>
    <col min="5966" max="5966" width="14.85546875" style="3" bestFit="1" customWidth="1"/>
    <col min="5967" max="5967" width="11.42578125" style="3"/>
    <col min="5968" max="5968" width="17.42578125" style="3" customWidth="1"/>
    <col min="5969" max="5971" width="18.140625" style="3" customWidth="1"/>
    <col min="5972" max="5975" width="11.42578125" style="3"/>
    <col min="5976" max="5976" width="34" style="3" customWidth="1"/>
    <col min="5977" max="5977" width="9.5703125" style="3" customWidth="1"/>
    <col min="5978" max="5978" width="16.7109375" style="3" customWidth="1"/>
    <col min="5979" max="5979" width="55.140625" style="3" customWidth="1"/>
    <col min="5980" max="5980" width="22.5703125" style="3" customWidth="1"/>
    <col min="5981" max="5981" width="23" style="3" customWidth="1"/>
    <col min="5982" max="5982" width="22.85546875" style="3" customWidth="1"/>
    <col min="5983" max="5983" width="23.42578125" style="3" customWidth="1"/>
    <col min="5984" max="5984" width="28.7109375" style="3" customWidth="1"/>
    <col min="5985" max="5985" width="12.7109375" style="3" customWidth="1"/>
    <col min="5986" max="5986" width="11.42578125" style="3"/>
    <col min="5987" max="5987" width="25.28515625" style="3" customWidth="1"/>
    <col min="5988" max="5988" width="15.85546875" style="3" bestFit="1" customWidth="1"/>
    <col min="5989" max="5990" width="18" style="3" bestFit="1" customWidth="1"/>
    <col min="5991" max="6209" width="11.42578125" style="3"/>
    <col min="6210" max="6210" width="15.42578125" style="3" customWidth="1"/>
    <col min="6211" max="6211" width="9.5703125" style="3" customWidth="1"/>
    <col min="6212" max="6212" width="14.42578125" style="3" customWidth="1"/>
    <col min="6213" max="6213" width="49.85546875" style="3" customWidth="1"/>
    <col min="6214" max="6214" width="22.5703125" style="3" customWidth="1"/>
    <col min="6215" max="6215" width="23" style="3" customWidth="1"/>
    <col min="6216" max="6216" width="22.85546875" style="3" customWidth="1"/>
    <col min="6217" max="6217" width="23.42578125" style="3" customWidth="1"/>
    <col min="6218" max="6218" width="22.42578125" style="3" customWidth="1"/>
    <col min="6219" max="6219" width="13.85546875" style="3" customWidth="1"/>
    <col min="6220" max="6220" width="20.7109375" style="3" customWidth="1"/>
    <col min="6221" max="6221" width="18.140625" style="3" customWidth="1"/>
    <col min="6222" max="6222" width="14.85546875" style="3" bestFit="1" customWidth="1"/>
    <col min="6223" max="6223" width="11.42578125" style="3"/>
    <col min="6224" max="6224" width="17.42578125" style="3" customWidth="1"/>
    <col min="6225" max="6227" width="18.140625" style="3" customWidth="1"/>
    <col min="6228" max="6231" width="11.42578125" style="3"/>
    <col min="6232" max="6232" width="34" style="3" customWidth="1"/>
    <col min="6233" max="6233" width="9.5703125" style="3" customWidth="1"/>
    <col min="6234" max="6234" width="16.7109375" style="3" customWidth="1"/>
    <col min="6235" max="6235" width="55.140625" style="3" customWidth="1"/>
    <col min="6236" max="6236" width="22.5703125" style="3" customWidth="1"/>
    <col min="6237" max="6237" width="23" style="3" customWidth="1"/>
    <col min="6238" max="6238" width="22.85546875" style="3" customWidth="1"/>
    <col min="6239" max="6239" width="23.42578125" style="3" customWidth="1"/>
    <col min="6240" max="6240" width="28.7109375" style="3" customWidth="1"/>
    <col min="6241" max="6241" width="12.7109375" style="3" customWidth="1"/>
    <col min="6242" max="6242" width="11.42578125" style="3"/>
    <col min="6243" max="6243" width="25.28515625" style="3" customWidth="1"/>
    <col min="6244" max="6244" width="15.85546875" style="3" bestFit="1" customWidth="1"/>
    <col min="6245" max="6246" width="18" style="3" bestFit="1" customWidth="1"/>
    <col min="6247" max="6465" width="11.42578125" style="3"/>
    <col min="6466" max="6466" width="15.42578125" style="3" customWidth="1"/>
    <col min="6467" max="6467" width="9.5703125" style="3" customWidth="1"/>
    <col min="6468" max="6468" width="14.42578125" style="3" customWidth="1"/>
    <col min="6469" max="6469" width="49.85546875" style="3" customWidth="1"/>
    <col min="6470" max="6470" width="22.5703125" style="3" customWidth="1"/>
    <col min="6471" max="6471" width="23" style="3" customWidth="1"/>
    <col min="6472" max="6472" width="22.85546875" style="3" customWidth="1"/>
    <col min="6473" max="6473" width="23.42578125" style="3" customWidth="1"/>
    <col min="6474" max="6474" width="22.42578125" style="3" customWidth="1"/>
    <col min="6475" max="6475" width="13.85546875" style="3" customWidth="1"/>
    <col min="6476" max="6476" width="20.7109375" style="3" customWidth="1"/>
    <col min="6477" max="6477" width="18.140625" style="3" customWidth="1"/>
    <col min="6478" max="6478" width="14.85546875" style="3" bestFit="1" customWidth="1"/>
    <col min="6479" max="6479" width="11.42578125" style="3"/>
    <col min="6480" max="6480" width="17.42578125" style="3" customWidth="1"/>
    <col min="6481" max="6483" width="18.140625" style="3" customWidth="1"/>
    <col min="6484" max="6487" width="11.42578125" style="3"/>
    <col min="6488" max="6488" width="34" style="3" customWidth="1"/>
    <col min="6489" max="6489" width="9.5703125" style="3" customWidth="1"/>
    <col min="6490" max="6490" width="16.7109375" style="3" customWidth="1"/>
    <col min="6491" max="6491" width="55.140625" style="3" customWidth="1"/>
    <col min="6492" max="6492" width="22.5703125" style="3" customWidth="1"/>
    <col min="6493" max="6493" width="23" style="3" customWidth="1"/>
    <col min="6494" max="6494" width="22.85546875" style="3" customWidth="1"/>
    <col min="6495" max="6495" width="23.42578125" style="3" customWidth="1"/>
    <col min="6496" max="6496" width="28.7109375" style="3" customWidth="1"/>
    <col min="6497" max="6497" width="12.7109375" style="3" customWidth="1"/>
    <col min="6498" max="6498" width="11.42578125" style="3"/>
    <col min="6499" max="6499" width="25.28515625" style="3" customWidth="1"/>
    <col min="6500" max="6500" width="15.85546875" style="3" bestFit="1" customWidth="1"/>
    <col min="6501" max="6502" width="18" style="3" bestFit="1" customWidth="1"/>
    <col min="6503" max="6721" width="11.42578125" style="3"/>
    <col min="6722" max="6722" width="15.42578125" style="3" customWidth="1"/>
    <col min="6723" max="6723" width="9.5703125" style="3" customWidth="1"/>
    <col min="6724" max="6724" width="14.42578125" style="3" customWidth="1"/>
    <col min="6725" max="6725" width="49.85546875" style="3" customWidth="1"/>
    <col min="6726" max="6726" width="22.5703125" style="3" customWidth="1"/>
    <col min="6727" max="6727" width="23" style="3" customWidth="1"/>
    <col min="6728" max="6728" width="22.85546875" style="3" customWidth="1"/>
    <col min="6729" max="6729" width="23.42578125" style="3" customWidth="1"/>
    <col min="6730" max="6730" width="22.42578125" style="3" customWidth="1"/>
    <col min="6731" max="6731" width="13.85546875" style="3" customWidth="1"/>
    <col min="6732" max="6732" width="20.7109375" style="3" customWidth="1"/>
    <col min="6733" max="6733" width="18.140625" style="3" customWidth="1"/>
    <col min="6734" max="6734" width="14.85546875" style="3" bestFit="1" customWidth="1"/>
    <col min="6735" max="6735" width="11.42578125" style="3"/>
    <col min="6736" max="6736" width="17.42578125" style="3" customWidth="1"/>
    <col min="6737" max="6739" width="18.140625" style="3" customWidth="1"/>
    <col min="6740" max="6743" width="11.42578125" style="3"/>
    <col min="6744" max="6744" width="34" style="3" customWidth="1"/>
    <col min="6745" max="6745" width="9.5703125" style="3" customWidth="1"/>
    <col min="6746" max="6746" width="16.7109375" style="3" customWidth="1"/>
    <col min="6747" max="6747" width="55.140625" style="3" customWidth="1"/>
    <col min="6748" max="6748" width="22.5703125" style="3" customWidth="1"/>
    <col min="6749" max="6749" width="23" style="3" customWidth="1"/>
    <col min="6750" max="6750" width="22.85546875" style="3" customWidth="1"/>
    <col min="6751" max="6751" width="23.42578125" style="3" customWidth="1"/>
    <col min="6752" max="6752" width="28.7109375" style="3" customWidth="1"/>
    <col min="6753" max="6753" width="12.7109375" style="3" customWidth="1"/>
    <col min="6754" max="6754" width="11.42578125" style="3"/>
    <col min="6755" max="6755" width="25.28515625" style="3" customWidth="1"/>
    <col min="6756" max="6756" width="15.85546875" style="3" bestFit="1" customWidth="1"/>
    <col min="6757" max="6758" width="18" style="3" bestFit="1" customWidth="1"/>
    <col min="6759" max="6977" width="11.42578125" style="3"/>
    <col min="6978" max="6978" width="15.42578125" style="3" customWidth="1"/>
    <col min="6979" max="6979" width="9.5703125" style="3" customWidth="1"/>
    <col min="6980" max="6980" width="14.42578125" style="3" customWidth="1"/>
    <col min="6981" max="6981" width="49.85546875" style="3" customWidth="1"/>
    <col min="6982" max="6982" width="22.5703125" style="3" customWidth="1"/>
    <col min="6983" max="6983" width="23" style="3" customWidth="1"/>
    <col min="6984" max="6984" width="22.85546875" style="3" customWidth="1"/>
    <col min="6985" max="6985" width="23.42578125" style="3" customWidth="1"/>
    <col min="6986" max="6986" width="22.42578125" style="3" customWidth="1"/>
    <col min="6987" max="6987" width="13.85546875" style="3" customWidth="1"/>
    <col min="6988" max="6988" width="20.7109375" style="3" customWidth="1"/>
    <col min="6989" max="6989" width="18.140625" style="3" customWidth="1"/>
    <col min="6990" max="6990" width="14.85546875" style="3" bestFit="1" customWidth="1"/>
    <col min="6991" max="6991" width="11.42578125" style="3"/>
    <col min="6992" max="6992" width="17.42578125" style="3" customWidth="1"/>
    <col min="6993" max="6995" width="18.140625" style="3" customWidth="1"/>
    <col min="6996" max="6999" width="11.42578125" style="3"/>
    <col min="7000" max="7000" width="34" style="3" customWidth="1"/>
    <col min="7001" max="7001" width="9.5703125" style="3" customWidth="1"/>
    <col min="7002" max="7002" width="16.7109375" style="3" customWidth="1"/>
    <col min="7003" max="7003" width="55.140625" style="3" customWidth="1"/>
    <col min="7004" max="7004" width="22.5703125" style="3" customWidth="1"/>
    <col min="7005" max="7005" width="23" style="3" customWidth="1"/>
    <col min="7006" max="7006" width="22.85546875" style="3" customWidth="1"/>
    <col min="7007" max="7007" width="23.42578125" style="3" customWidth="1"/>
    <col min="7008" max="7008" width="28.7109375" style="3" customWidth="1"/>
    <col min="7009" max="7009" width="12.7109375" style="3" customWidth="1"/>
    <col min="7010" max="7010" width="11.42578125" style="3"/>
    <col min="7011" max="7011" width="25.28515625" style="3" customWidth="1"/>
    <col min="7012" max="7012" width="15.85546875" style="3" bestFit="1" customWidth="1"/>
    <col min="7013" max="7014" width="18" style="3" bestFit="1" customWidth="1"/>
    <col min="7015" max="7233" width="11.42578125" style="3"/>
    <col min="7234" max="7234" width="15.42578125" style="3" customWidth="1"/>
    <col min="7235" max="7235" width="9.5703125" style="3" customWidth="1"/>
    <col min="7236" max="7236" width="14.42578125" style="3" customWidth="1"/>
    <col min="7237" max="7237" width="49.85546875" style="3" customWidth="1"/>
    <col min="7238" max="7238" width="22.5703125" style="3" customWidth="1"/>
    <col min="7239" max="7239" width="23" style="3" customWidth="1"/>
    <col min="7240" max="7240" width="22.85546875" style="3" customWidth="1"/>
    <col min="7241" max="7241" width="23.42578125" style="3" customWidth="1"/>
    <col min="7242" max="7242" width="22.42578125" style="3" customWidth="1"/>
    <col min="7243" max="7243" width="13.85546875" style="3" customWidth="1"/>
    <col min="7244" max="7244" width="20.7109375" style="3" customWidth="1"/>
    <col min="7245" max="7245" width="18.140625" style="3" customWidth="1"/>
    <col min="7246" max="7246" width="14.85546875" style="3" bestFit="1" customWidth="1"/>
    <col min="7247" max="7247" width="11.42578125" style="3"/>
    <col min="7248" max="7248" width="17.42578125" style="3" customWidth="1"/>
    <col min="7249" max="7251" width="18.140625" style="3" customWidth="1"/>
    <col min="7252" max="7255" width="11.42578125" style="3"/>
    <col min="7256" max="7256" width="34" style="3" customWidth="1"/>
    <col min="7257" max="7257" width="9.5703125" style="3" customWidth="1"/>
    <col min="7258" max="7258" width="16.7109375" style="3" customWidth="1"/>
    <col min="7259" max="7259" width="55.140625" style="3" customWidth="1"/>
    <col min="7260" max="7260" width="22.5703125" style="3" customWidth="1"/>
    <col min="7261" max="7261" width="23" style="3" customWidth="1"/>
    <col min="7262" max="7262" width="22.85546875" style="3" customWidth="1"/>
    <col min="7263" max="7263" width="23.42578125" style="3" customWidth="1"/>
    <col min="7264" max="7264" width="28.7109375" style="3" customWidth="1"/>
    <col min="7265" max="7265" width="12.7109375" style="3" customWidth="1"/>
    <col min="7266" max="7266" width="11.42578125" style="3"/>
    <col min="7267" max="7267" width="25.28515625" style="3" customWidth="1"/>
    <col min="7268" max="7268" width="15.85546875" style="3" bestFit="1" customWidth="1"/>
    <col min="7269" max="7270" width="18" style="3" bestFit="1" customWidth="1"/>
    <col min="7271" max="7489" width="11.42578125" style="3"/>
    <col min="7490" max="7490" width="15.42578125" style="3" customWidth="1"/>
    <col min="7491" max="7491" width="9.5703125" style="3" customWidth="1"/>
    <col min="7492" max="7492" width="14.42578125" style="3" customWidth="1"/>
    <col min="7493" max="7493" width="49.85546875" style="3" customWidth="1"/>
    <col min="7494" max="7494" width="22.5703125" style="3" customWidth="1"/>
    <col min="7495" max="7495" width="23" style="3" customWidth="1"/>
    <col min="7496" max="7496" width="22.85546875" style="3" customWidth="1"/>
    <col min="7497" max="7497" width="23.42578125" style="3" customWidth="1"/>
    <col min="7498" max="7498" width="22.42578125" style="3" customWidth="1"/>
    <col min="7499" max="7499" width="13.85546875" style="3" customWidth="1"/>
    <col min="7500" max="7500" width="20.7109375" style="3" customWidth="1"/>
    <col min="7501" max="7501" width="18.140625" style="3" customWidth="1"/>
    <col min="7502" max="7502" width="14.85546875" style="3" bestFit="1" customWidth="1"/>
    <col min="7503" max="7503" width="11.42578125" style="3"/>
    <col min="7504" max="7504" width="17.42578125" style="3" customWidth="1"/>
    <col min="7505" max="7507" width="18.140625" style="3" customWidth="1"/>
    <col min="7508" max="7511" width="11.42578125" style="3"/>
    <col min="7512" max="7512" width="34" style="3" customWidth="1"/>
    <col min="7513" max="7513" width="9.5703125" style="3" customWidth="1"/>
    <col min="7514" max="7514" width="16.7109375" style="3" customWidth="1"/>
    <col min="7515" max="7515" width="55.140625" style="3" customWidth="1"/>
    <col min="7516" max="7516" width="22.5703125" style="3" customWidth="1"/>
    <col min="7517" max="7517" width="23" style="3" customWidth="1"/>
    <col min="7518" max="7518" width="22.85546875" style="3" customWidth="1"/>
    <col min="7519" max="7519" width="23.42578125" style="3" customWidth="1"/>
    <col min="7520" max="7520" width="28.7109375" style="3" customWidth="1"/>
    <col min="7521" max="7521" width="12.7109375" style="3" customWidth="1"/>
    <col min="7522" max="7522" width="11.42578125" style="3"/>
    <col min="7523" max="7523" width="25.28515625" style="3" customWidth="1"/>
    <col min="7524" max="7524" width="15.85546875" style="3" bestFit="1" customWidth="1"/>
    <col min="7525" max="7526" width="18" style="3" bestFit="1" customWidth="1"/>
    <col min="7527" max="7745" width="11.42578125" style="3"/>
    <col min="7746" max="7746" width="15.42578125" style="3" customWidth="1"/>
    <col min="7747" max="7747" width="9.5703125" style="3" customWidth="1"/>
    <col min="7748" max="7748" width="14.42578125" style="3" customWidth="1"/>
    <col min="7749" max="7749" width="49.85546875" style="3" customWidth="1"/>
    <col min="7750" max="7750" width="22.5703125" style="3" customWidth="1"/>
    <col min="7751" max="7751" width="23" style="3" customWidth="1"/>
    <col min="7752" max="7752" width="22.85546875" style="3" customWidth="1"/>
    <col min="7753" max="7753" width="23.42578125" style="3" customWidth="1"/>
    <col min="7754" max="7754" width="22.42578125" style="3" customWidth="1"/>
    <col min="7755" max="7755" width="13.85546875" style="3" customWidth="1"/>
    <col min="7756" max="7756" width="20.7109375" style="3" customWidth="1"/>
    <col min="7757" max="7757" width="18.140625" style="3" customWidth="1"/>
    <col min="7758" max="7758" width="14.85546875" style="3" bestFit="1" customWidth="1"/>
    <col min="7759" max="7759" width="11.42578125" style="3"/>
    <col min="7760" max="7760" width="17.42578125" style="3" customWidth="1"/>
    <col min="7761" max="7763" width="18.140625" style="3" customWidth="1"/>
    <col min="7764" max="7767" width="11.42578125" style="3"/>
    <col min="7768" max="7768" width="34" style="3" customWidth="1"/>
    <col min="7769" max="7769" width="9.5703125" style="3" customWidth="1"/>
    <col min="7770" max="7770" width="16.7109375" style="3" customWidth="1"/>
    <col min="7771" max="7771" width="55.140625" style="3" customWidth="1"/>
    <col min="7772" max="7772" width="22.5703125" style="3" customWidth="1"/>
    <col min="7773" max="7773" width="23" style="3" customWidth="1"/>
    <col min="7774" max="7774" width="22.85546875" style="3" customWidth="1"/>
    <col min="7775" max="7775" width="23.42578125" style="3" customWidth="1"/>
    <col min="7776" max="7776" width="28.7109375" style="3" customWidth="1"/>
    <col min="7777" max="7777" width="12.7109375" style="3" customWidth="1"/>
    <col min="7778" max="7778" width="11.42578125" style="3"/>
    <col min="7779" max="7779" width="25.28515625" style="3" customWidth="1"/>
    <col min="7780" max="7780" width="15.85546875" style="3" bestFit="1" customWidth="1"/>
    <col min="7781" max="7782" width="18" style="3" bestFit="1" customWidth="1"/>
    <col min="7783" max="8001" width="11.42578125" style="3"/>
    <col min="8002" max="8002" width="15.42578125" style="3" customWidth="1"/>
    <col min="8003" max="8003" width="9.5703125" style="3" customWidth="1"/>
    <col min="8004" max="8004" width="14.42578125" style="3" customWidth="1"/>
    <col min="8005" max="8005" width="49.85546875" style="3" customWidth="1"/>
    <col min="8006" max="8006" width="22.5703125" style="3" customWidth="1"/>
    <col min="8007" max="8007" width="23" style="3" customWidth="1"/>
    <col min="8008" max="8008" width="22.85546875" style="3" customWidth="1"/>
    <col min="8009" max="8009" width="23.42578125" style="3" customWidth="1"/>
    <col min="8010" max="8010" width="22.42578125" style="3" customWidth="1"/>
    <col min="8011" max="8011" width="13.85546875" style="3" customWidth="1"/>
    <col min="8012" max="8012" width="20.7109375" style="3" customWidth="1"/>
    <col min="8013" max="8013" width="18.140625" style="3" customWidth="1"/>
    <col min="8014" max="8014" width="14.85546875" style="3" bestFit="1" customWidth="1"/>
    <col min="8015" max="8015" width="11.42578125" style="3"/>
    <col min="8016" max="8016" width="17.42578125" style="3" customWidth="1"/>
    <col min="8017" max="8019" width="18.140625" style="3" customWidth="1"/>
    <col min="8020" max="8023" width="11.42578125" style="3"/>
    <col min="8024" max="8024" width="34" style="3" customWidth="1"/>
    <col min="8025" max="8025" width="9.5703125" style="3" customWidth="1"/>
    <col min="8026" max="8026" width="16.7109375" style="3" customWidth="1"/>
    <col min="8027" max="8027" width="55.140625" style="3" customWidth="1"/>
    <col min="8028" max="8028" width="22.5703125" style="3" customWidth="1"/>
    <col min="8029" max="8029" width="23" style="3" customWidth="1"/>
    <col min="8030" max="8030" width="22.85546875" style="3" customWidth="1"/>
    <col min="8031" max="8031" width="23.42578125" style="3" customWidth="1"/>
    <col min="8032" max="8032" width="28.7109375" style="3" customWidth="1"/>
    <col min="8033" max="8033" width="12.7109375" style="3" customWidth="1"/>
    <col min="8034" max="8034" width="11.42578125" style="3"/>
    <col min="8035" max="8035" width="25.28515625" style="3" customWidth="1"/>
    <col min="8036" max="8036" width="15.85546875" style="3" bestFit="1" customWidth="1"/>
    <col min="8037" max="8038" width="18" style="3" bestFit="1" customWidth="1"/>
    <col min="8039" max="8257" width="11.42578125" style="3"/>
    <col min="8258" max="8258" width="15.42578125" style="3" customWidth="1"/>
    <col min="8259" max="8259" width="9.5703125" style="3" customWidth="1"/>
    <col min="8260" max="8260" width="14.42578125" style="3" customWidth="1"/>
    <col min="8261" max="8261" width="49.85546875" style="3" customWidth="1"/>
    <col min="8262" max="8262" width="22.5703125" style="3" customWidth="1"/>
    <col min="8263" max="8263" width="23" style="3" customWidth="1"/>
    <col min="8264" max="8264" width="22.85546875" style="3" customWidth="1"/>
    <col min="8265" max="8265" width="23.42578125" style="3" customWidth="1"/>
    <col min="8266" max="8266" width="22.42578125" style="3" customWidth="1"/>
    <col min="8267" max="8267" width="13.85546875" style="3" customWidth="1"/>
    <col min="8268" max="8268" width="20.7109375" style="3" customWidth="1"/>
    <col min="8269" max="8269" width="18.140625" style="3" customWidth="1"/>
    <col min="8270" max="8270" width="14.85546875" style="3" bestFit="1" customWidth="1"/>
    <col min="8271" max="8271" width="11.42578125" style="3"/>
    <col min="8272" max="8272" width="17.42578125" style="3" customWidth="1"/>
    <col min="8273" max="8275" width="18.140625" style="3" customWidth="1"/>
    <col min="8276" max="8279" width="11.42578125" style="3"/>
    <col min="8280" max="8280" width="34" style="3" customWidth="1"/>
    <col min="8281" max="8281" width="9.5703125" style="3" customWidth="1"/>
    <col min="8282" max="8282" width="16.7109375" style="3" customWidth="1"/>
    <col min="8283" max="8283" width="55.140625" style="3" customWidth="1"/>
    <col min="8284" max="8284" width="22.5703125" style="3" customWidth="1"/>
    <col min="8285" max="8285" width="23" style="3" customWidth="1"/>
    <col min="8286" max="8286" width="22.85546875" style="3" customWidth="1"/>
    <col min="8287" max="8287" width="23.42578125" style="3" customWidth="1"/>
    <col min="8288" max="8288" width="28.7109375" style="3" customWidth="1"/>
    <col min="8289" max="8289" width="12.7109375" style="3" customWidth="1"/>
    <col min="8290" max="8290" width="11.42578125" style="3"/>
    <col min="8291" max="8291" width="25.28515625" style="3" customWidth="1"/>
    <col min="8292" max="8292" width="15.85546875" style="3" bestFit="1" customWidth="1"/>
    <col min="8293" max="8294" width="18" style="3" bestFit="1" customWidth="1"/>
    <col min="8295" max="8513" width="11.42578125" style="3"/>
    <col min="8514" max="8514" width="15.42578125" style="3" customWidth="1"/>
    <col min="8515" max="8515" width="9.5703125" style="3" customWidth="1"/>
    <col min="8516" max="8516" width="14.42578125" style="3" customWidth="1"/>
    <col min="8517" max="8517" width="49.85546875" style="3" customWidth="1"/>
    <col min="8518" max="8518" width="22.5703125" style="3" customWidth="1"/>
    <col min="8519" max="8519" width="23" style="3" customWidth="1"/>
    <col min="8520" max="8520" width="22.85546875" style="3" customWidth="1"/>
    <col min="8521" max="8521" width="23.42578125" style="3" customWidth="1"/>
    <col min="8522" max="8522" width="22.42578125" style="3" customWidth="1"/>
    <col min="8523" max="8523" width="13.85546875" style="3" customWidth="1"/>
    <col min="8524" max="8524" width="20.7109375" style="3" customWidth="1"/>
    <col min="8525" max="8525" width="18.140625" style="3" customWidth="1"/>
    <col min="8526" max="8526" width="14.85546875" style="3" bestFit="1" customWidth="1"/>
    <col min="8527" max="8527" width="11.42578125" style="3"/>
    <col min="8528" max="8528" width="17.42578125" style="3" customWidth="1"/>
    <col min="8529" max="8531" width="18.140625" style="3" customWidth="1"/>
    <col min="8532" max="8535" width="11.42578125" style="3"/>
    <col min="8536" max="8536" width="34" style="3" customWidth="1"/>
    <col min="8537" max="8537" width="9.5703125" style="3" customWidth="1"/>
    <col min="8538" max="8538" width="16.7109375" style="3" customWidth="1"/>
    <col min="8539" max="8539" width="55.140625" style="3" customWidth="1"/>
    <col min="8540" max="8540" width="22.5703125" style="3" customWidth="1"/>
    <col min="8541" max="8541" width="23" style="3" customWidth="1"/>
    <col min="8542" max="8542" width="22.85546875" style="3" customWidth="1"/>
    <col min="8543" max="8543" width="23.42578125" style="3" customWidth="1"/>
    <col min="8544" max="8544" width="28.7109375" style="3" customWidth="1"/>
    <col min="8545" max="8545" width="12.7109375" style="3" customWidth="1"/>
    <col min="8546" max="8546" width="11.42578125" style="3"/>
    <col min="8547" max="8547" width="25.28515625" style="3" customWidth="1"/>
    <col min="8548" max="8548" width="15.85546875" style="3" bestFit="1" customWidth="1"/>
    <col min="8549" max="8550" width="18" style="3" bestFit="1" customWidth="1"/>
    <col min="8551" max="8769" width="11.42578125" style="3"/>
    <col min="8770" max="8770" width="15.42578125" style="3" customWidth="1"/>
    <col min="8771" max="8771" width="9.5703125" style="3" customWidth="1"/>
    <col min="8772" max="8772" width="14.42578125" style="3" customWidth="1"/>
    <col min="8773" max="8773" width="49.85546875" style="3" customWidth="1"/>
    <col min="8774" max="8774" width="22.5703125" style="3" customWidth="1"/>
    <col min="8775" max="8775" width="23" style="3" customWidth="1"/>
    <col min="8776" max="8776" width="22.85546875" style="3" customWidth="1"/>
    <col min="8777" max="8777" width="23.42578125" style="3" customWidth="1"/>
    <col min="8778" max="8778" width="22.42578125" style="3" customWidth="1"/>
    <col min="8779" max="8779" width="13.85546875" style="3" customWidth="1"/>
    <col min="8780" max="8780" width="20.7109375" style="3" customWidth="1"/>
    <col min="8781" max="8781" width="18.140625" style="3" customWidth="1"/>
    <col min="8782" max="8782" width="14.85546875" style="3" bestFit="1" customWidth="1"/>
    <col min="8783" max="8783" width="11.42578125" style="3"/>
    <col min="8784" max="8784" width="17.42578125" style="3" customWidth="1"/>
    <col min="8785" max="8787" width="18.140625" style="3" customWidth="1"/>
    <col min="8788" max="8791" width="11.42578125" style="3"/>
    <col min="8792" max="8792" width="34" style="3" customWidth="1"/>
    <col min="8793" max="8793" width="9.5703125" style="3" customWidth="1"/>
    <col min="8794" max="8794" width="16.7109375" style="3" customWidth="1"/>
    <col min="8795" max="8795" width="55.140625" style="3" customWidth="1"/>
    <col min="8796" max="8796" width="22.5703125" style="3" customWidth="1"/>
    <col min="8797" max="8797" width="23" style="3" customWidth="1"/>
    <col min="8798" max="8798" width="22.85546875" style="3" customWidth="1"/>
    <col min="8799" max="8799" width="23.42578125" style="3" customWidth="1"/>
    <col min="8800" max="8800" width="28.7109375" style="3" customWidth="1"/>
    <col min="8801" max="8801" width="12.7109375" style="3" customWidth="1"/>
    <col min="8802" max="8802" width="11.42578125" style="3"/>
    <col min="8803" max="8803" width="25.28515625" style="3" customWidth="1"/>
    <col min="8804" max="8804" width="15.85546875" style="3" bestFit="1" customWidth="1"/>
    <col min="8805" max="8806" width="18" style="3" bestFit="1" customWidth="1"/>
    <col min="8807" max="9025" width="11.42578125" style="3"/>
    <col min="9026" max="9026" width="15.42578125" style="3" customWidth="1"/>
    <col min="9027" max="9027" width="9.5703125" style="3" customWidth="1"/>
    <col min="9028" max="9028" width="14.42578125" style="3" customWidth="1"/>
    <col min="9029" max="9029" width="49.85546875" style="3" customWidth="1"/>
    <col min="9030" max="9030" width="22.5703125" style="3" customWidth="1"/>
    <col min="9031" max="9031" width="23" style="3" customWidth="1"/>
    <col min="9032" max="9032" width="22.85546875" style="3" customWidth="1"/>
    <col min="9033" max="9033" width="23.42578125" style="3" customWidth="1"/>
    <col min="9034" max="9034" width="22.42578125" style="3" customWidth="1"/>
    <col min="9035" max="9035" width="13.85546875" style="3" customWidth="1"/>
    <col min="9036" max="9036" width="20.7109375" style="3" customWidth="1"/>
    <col min="9037" max="9037" width="18.140625" style="3" customWidth="1"/>
    <col min="9038" max="9038" width="14.85546875" style="3" bestFit="1" customWidth="1"/>
    <col min="9039" max="9039" width="11.42578125" style="3"/>
    <col min="9040" max="9040" width="17.42578125" style="3" customWidth="1"/>
    <col min="9041" max="9043" width="18.140625" style="3" customWidth="1"/>
    <col min="9044" max="9047" width="11.42578125" style="3"/>
    <col min="9048" max="9048" width="34" style="3" customWidth="1"/>
    <col min="9049" max="9049" width="9.5703125" style="3" customWidth="1"/>
    <col min="9050" max="9050" width="16.7109375" style="3" customWidth="1"/>
    <col min="9051" max="9051" width="55.140625" style="3" customWidth="1"/>
    <col min="9052" max="9052" width="22.5703125" style="3" customWidth="1"/>
    <col min="9053" max="9053" width="23" style="3" customWidth="1"/>
    <col min="9054" max="9054" width="22.85546875" style="3" customWidth="1"/>
    <col min="9055" max="9055" width="23.42578125" style="3" customWidth="1"/>
    <col min="9056" max="9056" width="28.7109375" style="3" customWidth="1"/>
    <col min="9057" max="9057" width="12.7109375" style="3" customWidth="1"/>
    <col min="9058" max="9058" width="11.42578125" style="3"/>
    <col min="9059" max="9059" width="25.28515625" style="3" customWidth="1"/>
    <col min="9060" max="9060" width="15.85546875" style="3" bestFit="1" customWidth="1"/>
    <col min="9061" max="9062" width="18" style="3" bestFit="1" customWidth="1"/>
    <col min="9063" max="9281" width="11.42578125" style="3"/>
    <col min="9282" max="9282" width="15.42578125" style="3" customWidth="1"/>
    <col min="9283" max="9283" width="9.5703125" style="3" customWidth="1"/>
    <col min="9284" max="9284" width="14.42578125" style="3" customWidth="1"/>
    <col min="9285" max="9285" width="49.85546875" style="3" customWidth="1"/>
    <col min="9286" max="9286" width="22.5703125" style="3" customWidth="1"/>
    <col min="9287" max="9287" width="23" style="3" customWidth="1"/>
    <col min="9288" max="9288" width="22.85546875" style="3" customWidth="1"/>
    <col min="9289" max="9289" width="23.42578125" style="3" customWidth="1"/>
    <col min="9290" max="9290" width="22.42578125" style="3" customWidth="1"/>
    <col min="9291" max="9291" width="13.85546875" style="3" customWidth="1"/>
    <col min="9292" max="9292" width="20.7109375" style="3" customWidth="1"/>
    <col min="9293" max="9293" width="18.140625" style="3" customWidth="1"/>
    <col min="9294" max="9294" width="14.85546875" style="3" bestFit="1" customWidth="1"/>
    <col min="9295" max="9295" width="11.42578125" style="3"/>
    <col min="9296" max="9296" width="17.42578125" style="3" customWidth="1"/>
    <col min="9297" max="9299" width="18.140625" style="3" customWidth="1"/>
    <col min="9300" max="9303" width="11.42578125" style="3"/>
    <col min="9304" max="9304" width="34" style="3" customWidth="1"/>
    <col min="9305" max="9305" width="9.5703125" style="3" customWidth="1"/>
    <col min="9306" max="9306" width="16.7109375" style="3" customWidth="1"/>
    <col min="9307" max="9307" width="55.140625" style="3" customWidth="1"/>
    <col min="9308" max="9308" width="22.5703125" style="3" customWidth="1"/>
    <col min="9309" max="9309" width="23" style="3" customWidth="1"/>
    <col min="9310" max="9310" width="22.85546875" style="3" customWidth="1"/>
    <col min="9311" max="9311" width="23.42578125" style="3" customWidth="1"/>
    <col min="9312" max="9312" width="28.7109375" style="3" customWidth="1"/>
    <col min="9313" max="9313" width="12.7109375" style="3" customWidth="1"/>
    <col min="9314" max="9314" width="11.42578125" style="3"/>
    <col min="9315" max="9315" width="25.28515625" style="3" customWidth="1"/>
    <col min="9316" max="9316" width="15.85546875" style="3" bestFit="1" customWidth="1"/>
    <col min="9317" max="9318" width="18" style="3" bestFit="1" customWidth="1"/>
    <col min="9319" max="9537" width="11.42578125" style="3"/>
    <col min="9538" max="9538" width="15.42578125" style="3" customWidth="1"/>
    <col min="9539" max="9539" width="9.5703125" style="3" customWidth="1"/>
    <col min="9540" max="9540" width="14.42578125" style="3" customWidth="1"/>
    <col min="9541" max="9541" width="49.85546875" style="3" customWidth="1"/>
    <col min="9542" max="9542" width="22.5703125" style="3" customWidth="1"/>
    <col min="9543" max="9543" width="23" style="3" customWidth="1"/>
    <col min="9544" max="9544" width="22.85546875" style="3" customWidth="1"/>
    <col min="9545" max="9545" width="23.42578125" style="3" customWidth="1"/>
    <col min="9546" max="9546" width="22.42578125" style="3" customWidth="1"/>
    <col min="9547" max="9547" width="13.85546875" style="3" customWidth="1"/>
    <col min="9548" max="9548" width="20.7109375" style="3" customWidth="1"/>
    <col min="9549" max="9549" width="18.140625" style="3" customWidth="1"/>
    <col min="9550" max="9550" width="14.85546875" style="3" bestFit="1" customWidth="1"/>
    <col min="9551" max="9551" width="11.42578125" style="3"/>
    <col min="9552" max="9552" width="17.42578125" style="3" customWidth="1"/>
    <col min="9553" max="9555" width="18.140625" style="3" customWidth="1"/>
    <col min="9556" max="9559" width="11.42578125" style="3"/>
    <col min="9560" max="9560" width="34" style="3" customWidth="1"/>
    <col min="9561" max="9561" width="9.5703125" style="3" customWidth="1"/>
    <col min="9562" max="9562" width="16.7109375" style="3" customWidth="1"/>
    <col min="9563" max="9563" width="55.140625" style="3" customWidth="1"/>
    <col min="9564" max="9564" width="22.5703125" style="3" customWidth="1"/>
    <col min="9565" max="9565" width="23" style="3" customWidth="1"/>
    <col min="9566" max="9566" width="22.85546875" style="3" customWidth="1"/>
    <col min="9567" max="9567" width="23.42578125" style="3" customWidth="1"/>
    <col min="9568" max="9568" width="28.7109375" style="3" customWidth="1"/>
    <col min="9569" max="9569" width="12.7109375" style="3" customWidth="1"/>
    <col min="9570" max="9570" width="11.42578125" style="3"/>
    <col min="9571" max="9571" width="25.28515625" style="3" customWidth="1"/>
    <col min="9572" max="9572" width="15.85546875" style="3" bestFit="1" customWidth="1"/>
    <col min="9573" max="9574" width="18" style="3" bestFit="1" customWidth="1"/>
    <col min="9575" max="9793" width="11.42578125" style="3"/>
    <col min="9794" max="9794" width="15.42578125" style="3" customWidth="1"/>
    <col min="9795" max="9795" width="9.5703125" style="3" customWidth="1"/>
    <col min="9796" max="9796" width="14.42578125" style="3" customWidth="1"/>
    <col min="9797" max="9797" width="49.85546875" style="3" customWidth="1"/>
    <col min="9798" max="9798" width="22.5703125" style="3" customWidth="1"/>
    <col min="9799" max="9799" width="23" style="3" customWidth="1"/>
    <col min="9800" max="9800" width="22.85546875" style="3" customWidth="1"/>
    <col min="9801" max="9801" width="23.42578125" style="3" customWidth="1"/>
    <col min="9802" max="9802" width="22.42578125" style="3" customWidth="1"/>
    <col min="9803" max="9803" width="13.85546875" style="3" customWidth="1"/>
    <col min="9804" max="9804" width="20.7109375" style="3" customWidth="1"/>
    <col min="9805" max="9805" width="18.140625" style="3" customWidth="1"/>
    <col min="9806" max="9806" width="14.85546875" style="3" bestFit="1" customWidth="1"/>
    <col min="9807" max="9807" width="11.42578125" style="3"/>
    <col min="9808" max="9808" width="17.42578125" style="3" customWidth="1"/>
    <col min="9809" max="9811" width="18.140625" style="3" customWidth="1"/>
    <col min="9812" max="9815" width="11.42578125" style="3"/>
    <col min="9816" max="9816" width="34" style="3" customWidth="1"/>
    <col min="9817" max="9817" width="9.5703125" style="3" customWidth="1"/>
    <col min="9818" max="9818" width="16.7109375" style="3" customWidth="1"/>
    <col min="9819" max="9819" width="55.140625" style="3" customWidth="1"/>
    <col min="9820" max="9820" width="22.5703125" style="3" customWidth="1"/>
    <col min="9821" max="9821" width="23" style="3" customWidth="1"/>
    <col min="9822" max="9822" width="22.85546875" style="3" customWidth="1"/>
    <col min="9823" max="9823" width="23.42578125" style="3" customWidth="1"/>
    <col min="9824" max="9824" width="28.7109375" style="3" customWidth="1"/>
    <col min="9825" max="9825" width="12.7109375" style="3" customWidth="1"/>
    <col min="9826" max="9826" width="11.42578125" style="3"/>
    <col min="9827" max="9827" width="25.28515625" style="3" customWidth="1"/>
    <col min="9828" max="9828" width="15.85546875" style="3" bestFit="1" customWidth="1"/>
    <col min="9829" max="9830" width="18" style="3" bestFit="1" customWidth="1"/>
    <col min="9831" max="10049" width="11.42578125" style="3"/>
    <col min="10050" max="10050" width="15.42578125" style="3" customWidth="1"/>
    <col min="10051" max="10051" width="9.5703125" style="3" customWidth="1"/>
    <col min="10052" max="10052" width="14.42578125" style="3" customWidth="1"/>
    <col min="10053" max="10053" width="49.85546875" style="3" customWidth="1"/>
    <col min="10054" max="10054" width="22.5703125" style="3" customWidth="1"/>
    <col min="10055" max="10055" width="23" style="3" customWidth="1"/>
    <col min="10056" max="10056" width="22.85546875" style="3" customWidth="1"/>
    <col min="10057" max="10057" width="23.42578125" style="3" customWidth="1"/>
    <col min="10058" max="10058" width="22.42578125" style="3" customWidth="1"/>
    <col min="10059" max="10059" width="13.85546875" style="3" customWidth="1"/>
    <col min="10060" max="10060" width="20.7109375" style="3" customWidth="1"/>
    <col min="10061" max="10061" width="18.140625" style="3" customWidth="1"/>
    <col min="10062" max="10062" width="14.85546875" style="3" bestFit="1" customWidth="1"/>
    <col min="10063" max="10063" width="11.42578125" style="3"/>
    <col min="10064" max="10064" width="17.42578125" style="3" customWidth="1"/>
    <col min="10065" max="10067" width="18.140625" style="3" customWidth="1"/>
    <col min="10068" max="10071" width="11.42578125" style="3"/>
    <col min="10072" max="10072" width="34" style="3" customWidth="1"/>
    <col min="10073" max="10073" width="9.5703125" style="3" customWidth="1"/>
    <col min="10074" max="10074" width="16.7109375" style="3" customWidth="1"/>
    <col min="10075" max="10075" width="55.140625" style="3" customWidth="1"/>
    <col min="10076" max="10076" width="22.5703125" style="3" customWidth="1"/>
    <col min="10077" max="10077" width="23" style="3" customWidth="1"/>
    <col min="10078" max="10078" width="22.85546875" style="3" customWidth="1"/>
    <col min="10079" max="10079" width="23.42578125" style="3" customWidth="1"/>
    <col min="10080" max="10080" width="28.7109375" style="3" customWidth="1"/>
    <col min="10081" max="10081" width="12.7109375" style="3" customWidth="1"/>
    <col min="10082" max="10082" width="11.42578125" style="3"/>
    <col min="10083" max="10083" width="25.28515625" style="3" customWidth="1"/>
    <col min="10084" max="10084" width="15.85546875" style="3" bestFit="1" customWidth="1"/>
    <col min="10085" max="10086" width="18" style="3" bestFit="1" customWidth="1"/>
    <col min="10087" max="10305" width="11.42578125" style="3"/>
    <col min="10306" max="10306" width="15.42578125" style="3" customWidth="1"/>
    <col min="10307" max="10307" width="9.5703125" style="3" customWidth="1"/>
    <col min="10308" max="10308" width="14.42578125" style="3" customWidth="1"/>
    <col min="10309" max="10309" width="49.85546875" style="3" customWidth="1"/>
    <col min="10310" max="10310" width="22.5703125" style="3" customWidth="1"/>
    <col min="10311" max="10311" width="23" style="3" customWidth="1"/>
    <col min="10312" max="10312" width="22.85546875" style="3" customWidth="1"/>
    <col min="10313" max="10313" width="23.42578125" style="3" customWidth="1"/>
    <col min="10314" max="10314" width="22.42578125" style="3" customWidth="1"/>
    <col min="10315" max="10315" width="13.85546875" style="3" customWidth="1"/>
    <col min="10316" max="10316" width="20.7109375" style="3" customWidth="1"/>
    <col min="10317" max="10317" width="18.140625" style="3" customWidth="1"/>
    <col min="10318" max="10318" width="14.85546875" style="3" bestFit="1" customWidth="1"/>
    <col min="10319" max="10319" width="11.42578125" style="3"/>
    <col min="10320" max="10320" width="17.42578125" style="3" customWidth="1"/>
    <col min="10321" max="10323" width="18.140625" style="3" customWidth="1"/>
    <col min="10324" max="10327" width="11.42578125" style="3"/>
    <col min="10328" max="10328" width="34" style="3" customWidth="1"/>
    <col min="10329" max="10329" width="9.5703125" style="3" customWidth="1"/>
    <col min="10330" max="10330" width="16.7109375" style="3" customWidth="1"/>
    <col min="10331" max="10331" width="55.140625" style="3" customWidth="1"/>
    <col min="10332" max="10332" width="22.5703125" style="3" customWidth="1"/>
    <col min="10333" max="10333" width="23" style="3" customWidth="1"/>
    <col min="10334" max="10334" width="22.85546875" style="3" customWidth="1"/>
    <col min="10335" max="10335" width="23.42578125" style="3" customWidth="1"/>
    <col min="10336" max="10336" width="28.7109375" style="3" customWidth="1"/>
    <col min="10337" max="10337" width="12.7109375" style="3" customWidth="1"/>
    <col min="10338" max="10338" width="11.42578125" style="3"/>
    <col min="10339" max="10339" width="25.28515625" style="3" customWidth="1"/>
    <col min="10340" max="10340" width="15.85546875" style="3" bestFit="1" customWidth="1"/>
    <col min="10341" max="10342" width="18" style="3" bestFit="1" customWidth="1"/>
    <col min="10343" max="10561" width="11.42578125" style="3"/>
    <col min="10562" max="10562" width="15.42578125" style="3" customWidth="1"/>
    <col min="10563" max="10563" width="9.5703125" style="3" customWidth="1"/>
    <col min="10564" max="10564" width="14.42578125" style="3" customWidth="1"/>
    <col min="10565" max="10565" width="49.85546875" style="3" customWidth="1"/>
    <col min="10566" max="10566" width="22.5703125" style="3" customWidth="1"/>
    <col min="10567" max="10567" width="23" style="3" customWidth="1"/>
    <col min="10568" max="10568" width="22.85546875" style="3" customWidth="1"/>
    <col min="10569" max="10569" width="23.42578125" style="3" customWidth="1"/>
    <col min="10570" max="10570" width="22.42578125" style="3" customWidth="1"/>
    <col min="10571" max="10571" width="13.85546875" style="3" customWidth="1"/>
    <col min="10572" max="10572" width="20.7109375" style="3" customWidth="1"/>
    <col min="10573" max="10573" width="18.140625" style="3" customWidth="1"/>
    <col min="10574" max="10574" width="14.85546875" style="3" bestFit="1" customWidth="1"/>
    <col min="10575" max="10575" width="11.42578125" style="3"/>
    <col min="10576" max="10576" width="17.42578125" style="3" customWidth="1"/>
    <col min="10577" max="10579" width="18.140625" style="3" customWidth="1"/>
    <col min="10580" max="10583" width="11.42578125" style="3"/>
    <col min="10584" max="10584" width="34" style="3" customWidth="1"/>
    <col min="10585" max="10585" width="9.5703125" style="3" customWidth="1"/>
    <col min="10586" max="10586" width="16.7109375" style="3" customWidth="1"/>
    <col min="10587" max="10587" width="55.140625" style="3" customWidth="1"/>
    <col min="10588" max="10588" width="22.5703125" style="3" customWidth="1"/>
    <col min="10589" max="10589" width="23" style="3" customWidth="1"/>
    <col min="10590" max="10590" width="22.85546875" style="3" customWidth="1"/>
    <col min="10591" max="10591" width="23.42578125" style="3" customWidth="1"/>
    <col min="10592" max="10592" width="28.7109375" style="3" customWidth="1"/>
    <col min="10593" max="10593" width="12.7109375" style="3" customWidth="1"/>
    <col min="10594" max="10594" width="11.42578125" style="3"/>
    <col min="10595" max="10595" width="25.28515625" style="3" customWidth="1"/>
    <col min="10596" max="10596" width="15.85546875" style="3" bestFit="1" customWidth="1"/>
    <col min="10597" max="10598" width="18" style="3" bestFit="1" customWidth="1"/>
    <col min="10599" max="10817" width="11.42578125" style="3"/>
    <col min="10818" max="10818" width="15.42578125" style="3" customWidth="1"/>
    <col min="10819" max="10819" width="9.5703125" style="3" customWidth="1"/>
    <col min="10820" max="10820" width="14.42578125" style="3" customWidth="1"/>
    <col min="10821" max="10821" width="49.85546875" style="3" customWidth="1"/>
    <col min="10822" max="10822" width="22.5703125" style="3" customWidth="1"/>
    <col min="10823" max="10823" width="23" style="3" customWidth="1"/>
    <col min="10824" max="10824" width="22.85546875" style="3" customWidth="1"/>
    <col min="10825" max="10825" width="23.42578125" style="3" customWidth="1"/>
    <col min="10826" max="10826" width="22.42578125" style="3" customWidth="1"/>
    <col min="10827" max="10827" width="13.85546875" style="3" customWidth="1"/>
    <col min="10828" max="10828" width="20.7109375" style="3" customWidth="1"/>
    <col min="10829" max="10829" width="18.140625" style="3" customWidth="1"/>
    <col min="10830" max="10830" width="14.85546875" style="3" bestFit="1" customWidth="1"/>
    <col min="10831" max="10831" width="11.42578125" style="3"/>
    <col min="10832" max="10832" width="17.42578125" style="3" customWidth="1"/>
    <col min="10833" max="10835" width="18.140625" style="3" customWidth="1"/>
    <col min="10836" max="10839" width="11.42578125" style="3"/>
    <col min="10840" max="10840" width="34" style="3" customWidth="1"/>
    <col min="10841" max="10841" width="9.5703125" style="3" customWidth="1"/>
    <col min="10842" max="10842" width="16.7109375" style="3" customWidth="1"/>
    <col min="10843" max="10843" width="55.140625" style="3" customWidth="1"/>
    <col min="10844" max="10844" width="22.5703125" style="3" customWidth="1"/>
    <col min="10845" max="10845" width="23" style="3" customWidth="1"/>
    <col min="10846" max="10846" width="22.85546875" style="3" customWidth="1"/>
    <col min="10847" max="10847" width="23.42578125" style="3" customWidth="1"/>
    <col min="10848" max="10848" width="28.7109375" style="3" customWidth="1"/>
    <col min="10849" max="10849" width="12.7109375" style="3" customWidth="1"/>
    <col min="10850" max="10850" width="11.42578125" style="3"/>
    <col min="10851" max="10851" width="25.28515625" style="3" customWidth="1"/>
    <col min="10852" max="10852" width="15.85546875" style="3" bestFit="1" customWidth="1"/>
    <col min="10853" max="10854" width="18" style="3" bestFit="1" customWidth="1"/>
    <col min="10855" max="11073" width="11.42578125" style="3"/>
    <col min="11074" max="11074" width="15.42578125" style="3" customWidth="1"/>
    <col min="11075" max="11075" width="9.5703125" style="3" customWidth="1"/>
    <col min="11076" max="11076" width="14.42578125" style="3" customWidth="1"/>
    <col min="11077" max="11077" width="49.85546875" style="3" customWidth="1"/>
    <col min="11078" max="11078" width="22.5703125" style="3" customWidth="1"/>
    <col min="11079" max="11079" width="23" style="3" customWidth="1"/>
    <col min="11080" max="11080" width="22.85546875" style="3" customWidth="1"/>
    <col min="11081" max="11081" width="23.42578125" style="3" customWidth="1"/>
    <col min="11082" max="11082" width="22.42578125" style="3" customWidth="1"/>
    <col min="11083" max="11083" width="13.85546875" style="3" customWidth="1"/>
    <col min="11084" max="11084" width="20.7109375" style="3" customWidth="1"/>
    <col min="11085" max="11085" width="18.140625" style="3" customWidth="1"/>
    <col min="11086" max="11086" width="14.85546875" style="3" bestFit="1" customWidth="1"/>
    <col min="11087" max="11087" width="11.42578125" style="3"/>
    <col min="11088" max="11088" width="17.42578125" style="3" customWidth="1"/>
    <col min="11089" max="11091" width="18.140625" style="3" customWidth="1"/>
    <col min="11092" max="11095" width="11.42578125" style="3"/>
    <col min="11096" max="11096" width="34" style="3" customWidth="1"/>
    <col min="11097" max="11097" width="9.5703125" style="3" customWidth="1"/>
    <col min="11098" max="11098" width="16.7109375" style="3" customWidth="1"/>
    <col min="11099" max="11099" width="55.140625" style="3" customWidth="1"/>
    <col min="11100" max="11100" width="22.5703125" style="3" customWidth="1"/>
    <col min="11101" max="11101" width="23" style="3" customWidth="1"/>
    <col min="11102" max="11102" width="22.85546875" style="3" customWidth="1"/>
    <col min="11103" max="11103" width="23.42578125" style="3" customWidth="1"/>
    <col min="11104" max="11104" width="28.7109375" style="3" customWidth="1"/>
    <col min="11105" max="11105" width="12.7109375" style="3" customWidth="1"/>
    <col min="11106" max="11106" width="11.42578125" style="3"/>
    <col min="11107" max="11107" width="25.28515625" style="3" customWidth="1"/>
    <col min="11108" max="11108" width="15.85546875" style="3" bestFit="1" customWidth="1"/>
    <col min="11109" max="11110" width="18" style="3" bestFit="1" customWidth="1"/>
    <col min="11111" max="11329" width="11.42578125" style="3"/>
    <col min="11330" max="11330" width="15.42578125" style="3" customWidth="1"/>
    <col min="11331" max="11331" width="9.5703125" style="3" customWidth="1"/>
    <col min="11332" max="11332" width="14.42578125" style="3" customWidth="1"/>
    <col min="11333" max="11333" width="49.85546875" style="3" customWidth="1"/>
    <col min="11334" max="11334" width="22.5703125" style="3" customWidth="1"/>
    <col min="11335" max="11335" width="23" style="3" customWidth="1"/>
    <col min="11336" max="11336" width="22.85546875" style="3" customWidth="1"/>
    <col min="11337" max="11337" width="23.42578125" style="3" customWidth="1"/>
    <col min="11338" max="11338" width="22.42578125" style="3" customWidth="1"/>
    <col min="11339" max="11339" width="13.85546875" style="3" customWidth="1"/>
    <col min="11340" max="11340" width="20.7109375" style="3" customWidth="1"/>
    <col min="11341" max="11341" width="18.140625" style="3" customWidth="1"/>
    <col min="11342" max="11342" width="14.85546875" style="3" bestFit="1" customWidth="1"/>
    <col min="11343" max="11343" width="11.42578125" style="3"/>
    <col min="11344" max="11344" width="17.42578125" style="3" customWidth="1"/>
    <col min="11345" max="11347" width="18.140625" style="3" customWidth="1"/>
    <col min="11348" max="11351" width="11.42578125" style="3"/>
    <col min="11352" max="11352" width="34" style="3" customWidth="1"/>
    <col min="11353" max="11353" width="9.5703125" style="3" customWidth="1"/>
    <col min="11354" max="11354" width="16.7109375" style="3" customWidth="1"/>
    <col min="11355" max="11355" width="55.140625" style="3" customWidth="1"/>
    <col min="11356" max="11356" width="22.5703125" style="3" customWidth="1"/>
    <col min="11357" max="11357" width="23" style="3" customWidth="1"/>
    <col min="11358" max="11358" width="22.85546875" style="3" customWidth="1"/>
    <col min="11359" max="11359" width="23.42578125" style="3" customWidth="1"/>
    <col min="11360" max="11360" width="28.7109375" style="3" customWidth="1"/>
    <col min="11361" max="11361" width="12.7109375" style="3" customWidth="1"/>
    <col min="11362" max="11362" width="11.42578125" style="3"/>
    <col min="11363" max="11363" width="25.28515625" style="3" customWidth="1"/>
    <col min="11364" max="11364" width="15.85546875" style="3" bestFit="1" customWidth="1"/>
    <col min="11365" max="11366" width="18" style="3" bestFit="1" customWidth="1"/>
    <col min="11367" max="11585" width="11.42578125" style="3"/>
    <col min="11586" max="11586" width="15.42578125" style="3" customWidth="1"/>
    <col min="11587" max="11587" width="9.5703125" style="3" customWidth="1"/>
    <col min="11588" max="11588" width="14.42578125" style="3" customWidth="1"/>
    <col min="11589" max="11589" width="49.85546875" style="3" customWidth="1"/>
    <col min="11590" max="11590" width="22.5703125" style="3" customWidth="1"/>
    <col min="11591" max="11591" width="23" style="3" customWidth="1"/>
    <col min="11592" max="11592" width="22.85546875" style="3" customWidth="1"/>
    <col min="11593" max="11593" width="23.42578125" style="3" customWidth="1"/>
    <col min="11594" max="11594" width="22.42578125" style="3" customWidth="1"/>
    <col min="11595" max="11595" width="13.85546875" style="3" customWidth="1"/>
    <col min="11596" max="11596" width="20.7109375" style="3" customWidth="1"/>
    <col min="11597" max="11597" width="18.140625" style="3" customWidth="1"/>
    <col min="11598" max="11598" width="14.85546875" style="3" bestFit="1" customWidth="1"/>
    <col min="11599" max="11599" width="11.42578125" style="3"/>
    <col min="11600" max="11600" width="17.42578125" style="3" customWidth="1"/>
    <col min="11601" max="11603" width="18.140625" style="3" customWidth="1"/>
    <col min="11604" max="11607" width="11.42578125" style="3"/>
    <col min="11608" max="11608" width="34" style="3" customWidth="1"/>
    <col min="11609" max="11609" width="9.5703125" style="3" customWidth="1"/>
    <col min="11610" max="11610" width="16.7109375" style="3" customWidth="1"/>
    <col min="11611" max="11611" width="55.140625" style="3" customWidth="1"/>
    <col min="11612" max="11612" width="22.5703125" style="3" customWidth="1"/>
    <col min="11613" max="11613" width="23" style="3" customWidth="1"/>
    <col min="11614" max="11614" width="22.85546875" style="3" customWidth="1"/>
    <col min="11615" max="11615" width="23.42578125" style="3" customWidth="1"/>
    <col min="11616" max="11616" width="28.7109375" style="3" customWidth="1"/>
    <col min="11617" max="11617" width="12.7109375" style="3" customWidth="1"/>
    <col min="11618" max="11618" width="11.42578125" style="3"/>
    <col min="11619" max="11619" width="25.28515625" style="3" customWidth="1"/>
    <col min="11620" max="11620" width="15.85546875" style="3" bestFit="1" customWidth="1"/>
    <col min="11621" max="11622" width="18" style="3" bestFit="1" customWidth="1"/>
    <col min="11623" max="11841" width="11.42578125" style="3"/>
    <col min="11842" max="11842" width="15.42578125" style="3" customWidth="1"/>
    <col min="11843" max="11843" width="9.5703125" style="3" customWidth="1"/>
    <col min="11844" max="11844" width="14.42578125" style="3" customWidth="1"/>
    <col min="11845" max="11845" width="49.85546875" style="3" customWidth="1"/>
    <col min="11846" max="11846" width="22.5703125" style="3" customWidth="1"/>
    <col min="11847" max="11847" width="23" style="3" customWidth="1"/>
    <col min="11848" max="11848" width="22.85546875" style="3" customWidth="1"/>
    <col min="11849" max="11849" width="23.42578125" style="3" customWidth="1"/>
    <col min="11850" max="11850" width="22.42578125" style="3" customWidth="1"/>
    <col min="11851" max="11851" width="13.85546875" style="3" customWidth="1"/>
    <col min="11852" max="11852" width="20.7109375" style="3" customWidth="1"/>
    <col min="11853" max="11853" width="18.140625" style="3" customWidth="1"/>
    <col min="11854" max="11854" width="14.85546875" style="3" bestFit="1" customWidth="1"/>
    <col min="11855" max="11855" width="11.42578125" style="3"/>
    <col min="11856" max="11856" width="17.42578125" style="3" customWidth="1"/>
    <col min="11857" max="11859" width="18.140625" style="3" customWidth="1"/>
    <col min="11860" max="11863" width="11.42578125" style="3"/>
    <col min="11864" max="11864" width="34" style="3" customWidth="1"/>
    <col min="11865" max="11865" width="9.5703125" style="3" customWidth="1"/>
    <col min="11866" max="11866" width="16.7109375" style="3" customWidth="1"/>
    <col min="11867" max="11867" width="55.140625" style="3" customWidth="1"/>
    <col min="11868" max="11868" width="22.5703125" style="3" customWidth="1"/>
    <col min="11869" max="11869" width="23" style="3" customWidth="1"/>
    <col min="11870" max="11870" width="22.85546875" style="3" customWidth="1"/>
    <col min="11871" max="11871" width="23.42578125" style="3" customWidth="1"/>
    <col min="11872" max="11872" width="28.7109375" style="3" customWidth="1"/>
    <col min="11873" max="11873" width="12.7109375" style="3" customWidth="1"/>
    <col min="11874" max="11874" width="11.42578125" style="3"/>
    <col min="11875" max="11875" width="25.28515625" style="3" customWidth="1"/>
    <col min="11876" max="11876" width="15.85546875" style="3" bestFit="1" customWidth="1"/>
    <col min="11877" max="11878" width="18" style="3" bestFit="1" customWidth="1"/>
    <col min="11879" max="12097" width="11.42578125" style="3"/>
    <col min="12098" max="12098" width="15.42578125" style="3" customWidth="1"/>
    <col min="12099" max="12099" width="9.5703125" style="3" customWidth="1"/>
    <col min="12100" max="12100" width="14.42578125" style="3" customWidth="1"/>
    <col min="12101" max="12101" width="49.85546875" style="3" customWidth="1"/>
    <col min="12102" max="12102" width="22.5703125" style="3" customWidth="1"/>
    <col min="12103" max="12103" width="23" style="3" customWidth="1"/>
    <col min="12104" max="12104" width="22.85546875" style="3" customWidth="1"/>
    <col min="12105" max="12105" width="23.42578125" style="3" customWidth="1"/>
    <col min="12106" max="12106" width="22.42578125" style="3" customWidth="1"/>
    <col min="12107" max="12107" width="13.85546875" style="3" customWidth="1"/>
    <col min="12108" max="12108" width="20.7109375" style="3" customWidth="1"/>
    <col min="12109" max="12109" width="18.140625" style="3" customWidth="1"/>
    <col min="12110" max="12110" width="14.85546875" style="3" bestFit="1" customWidth="1"/>
    <col min="12111" max="12111" width="11.42578125" style="3"/>
    <col min="12112" max="12112" width="17.42578125" style="3" customWidth="1"/>
    <col min="12113" max="12115" width="18.140625" style="3" customWidth="1"/>
    <col min="12116" max="12119" width="11.42578125" style="3"/>
    <col min="12120" max="12120" width="34" style="3" customWidth="1"/>
    <col min="12121" max="12121" width="9.5703125" style="3" customWidth="1"/>
    <col min="12122" max="12122" width="16.7109375" style="3" customWidth="1"/>
    <col min="12123" max="12123" width="55.140625" style="3" customWidth="1"/>
    <col min="12124" max="12124" width="22.5703125" style="3" customWidth="1"/>
    <col min="12125" max="12125" width="23" style="3" customWidth="1"/>
    <col min="12126" max="12126" width="22.85546875" style="3" customWidth="1"/>
    <col min="12127" max="12127" width="23.42578125" style="3" customWidth="1"/>
    <col min="12128" max="12128" width="28.7109375" style="3" customWidth="1"/>
    <col min="12129" max="12129" width="12.7109375" style="3" customWidth="1"/>
    <col min="12130" max="12130" width="11.42578125" style="3"/>
    <col min="12131" max="12131" width="25.28515625" style="3" customWidth="1"/>
    <col min="12132" max="12132" width="15.85546875" style="3" bestFit="1" customWidth="1"/>
    <col min="12133" max="12134" width="18" style="3" bestFit="1" customWidth="1"/>
    <col min="12135" max="12353" width="11.42578125" style="3"/>
    <col min="12354" max="12354" width="15.42578125" style="3" customWidth="1"/>
    <col min="12355" max="12355" width="9.5703125" style="3" customWidth="1"/>
    <col min="12356" max="12356" width="14.42578125" style="3" customWidth="1"/>
    <col min="12357" max="12357" width="49.85546875" style="3" customWidth="1"/>
    <col min="12358" max="12358" width="22.5703125" style="3" customWidth="1"/>
    <col min="12359" max="12359" width="23" style="3" customWidth="1"/>
    <col min="12360" max="12360" width="22.85546875" style="3" customWidth="1"/>
    <col min="12361" max="12361" width="23.42578125" style="3" customWidth="1"/>
    <col min="12362" max="12362" width="22.42578125" style="3" customWidth="1"/>
    <col min="12363" max="12363" width="13.85546875" style="3" customWidth="1"/>
    <col min="12364" max="12364" width="20.7109375" style="3" customWidth="1"/>
    <col min="12365" max="12365" width="18.140625" style="3" customWidth="1"/>
    <col min="12366" max="12366" width="14.85546875" style="3" bestFit="1" customWidth="1"/>
    <col min="12367" max="12367" width="11.42578125" style="3"/>
    <col min="12368" max="12368" width="17.42578125" style="3" customWidth="1"/>
    <col min="12369" max="12371" width="18.140625" style="3" customWidth="1"/>
    <col min="12372" max="12375" width="11.42578125" style="3"/>
    <col min="12376" max="12376" width="34" style="3" customWidth="1"/>
    <col min="12377" max="12377" width="9.5703125" style="3" customWidth="1"/>
    <col min="12378" max="12378" width="16.7109375" style="3" customWidth="1"/>
    <col min="12379" max="12379" width="55.140625" style="3" customWidth="1"/>
    <col min="12380" max="12380" width="22.5703125" style="3" customWidth="1"/>
    <col min="12381" max="12381" width="23" style="3" customWidth="1"/>
    <col min="12382" max="12382" width="22.85546875" style="3" customWidth="1"/>
    <col min="12383" max="12383" width="23.42578125" style="3" customWidth="1"/>
    <col min="12384" max="12384" width="28.7109375" style="3" customWidth="1"/>
    <col min="12385" max="12385" width="12.7109375" style="3" customWidth="1"/>
    <col min="12386" max="12386" width="11.42578125" style="3"/>
    <col min="12387" max="12387" width="25.28515625" style="3" customWidth="1"/>
    <col min="12388" max="12388" width="15.85546875" style="3" bestFit="1" customWidth="1"/>
    <col min="12389" max="12390" width="18" style="3" bestFit="1" customWidth="1"/>
    <col min="12391" max="12609" width="11.42578125" style="3"/>
    <col min="12610" max="12610" width="15.42578125" style="3" customWidth="1"/>
    <col min="12611" max="12611" width="9.5703125" style="3" customWidth="1"/>
    <col min="12612" max="12612" width="14.42578125" style="3" customWidth="1"/>
    <col min="12613" max="12613" width="49.85546875" style="3" customWidth="1"/>
    <col min="12614" max="12614" width="22.5703125" style="3" customWidth="1"/>
    <col min="12615" max="12615" width="23" style="3" customWidth="1"/>
    <col min="12616" max="12616" width="22.85546875" style="3" customWidth="1"/>
    <col min="12617" max="12617" width="23.42578125" style="3" customWidth="1"/>
    <col min="12618" max="12618" width="22.42578125" style="3" customWidth="1"/>
    <col min="12619" max="12619" width="13.85546875" style="3" customWidth="1"/>
    <col min="12620" max="12620" width="20.7109375" style="3" customWidth="1"/>
    <col min="12621" max="12621" width="18.140625" style="3" customWidth="1"/>
    <col min="12622" max="12622" width="14.85546875" style="3" bestFit="1" customWidth="1"/>
    <col min="12623" max="12623" width="11.42578125" style="3"/>
    <col min="12624" max="12624" width="17.42578125" style="3" customWidth="1"/>
    <col min="12625" max="12627" width="18.140625" style="3" customWidth="1"/>
    <col min="12628" max="12631" width="11.42578125" style="3"/>
    <col min="12632" max="12632" width="34" style="3" customWidth="1"/>
    <col min="12633" max="12633" width="9.5703125" style="3" customWidth="1"/>
    <col min="12634" max="12634" width="16.7109375" style="3" customWidth="1"/>
    <col min="12635" max="12635" width="55.140625" style="3" customWidth="1"/>
    <col min="12636" max="12636" width="22.5703125" style="3" customWidth="1"/>
    <col min="12637" max="12637" width="23" style="3" customWidth="1"/>
    <col min="12638" max="12638" width="22.85546875" style="3" customWidth="1"/>
    <col min="12639" max="12639" width="23.42578125" style="3" customWidth="1"/>
    <col min="12640" max="12640" width="28.7109375" style="3" customWidth="1"/>
    <col min="12641" max="12641" width="12.7109375" style="3" customWidth="1"/>
    <col min="12642" max="12642" width="11.42578125" style="3"/>
    <col min="12643" max="12643" width="25.28515625" style="3" customWidth="1"/>
    <col min="12644" max="12644" width="15.85546875" style="3" bestFit="1" customWidth="1"/>
    <col min="12645" max="12646" width="18" style="3" bestFit="1" customWidth="1"/>
    <col min="12647" max="12865" width="11.42578125" style="3"/>
    <col min="12866" max="12866" width="15.42578125" style="3" customWidth="1"/>
    <col min="12867" max="12867" width="9.5703125" style="3" customWidth="1"/>
    <col min="12868" max="12868" width="14.42578125" style="3" customWidth="1"/>
    <col min="12869" max="12869" width="49.85546875" style="3" customWidth="1"/>
    <col min="12870" max="12870" width="22.5703125" style="3" customWidth="1"/>
    <col min="12871" max="12871" width="23" style="3" customWidth="1"/>
    <col min="12872" max="12872" width="22.85546875" style="3" customWidth="1"/>
    <col min="12873" max="12873" width="23.42578125" style="3" customWidth="1"/>
    <col min="12874" max="12874" width="22.42578125" style="3" customWidth="1"/>
    <col min="12875" max="12875" width="13.85546875" style="3" customWidth="1"/>
    <col min="12876" max="12876" width="20.7109375" style="3" customWidth="1"/>
    <col min="12877" max="12877" width="18.140625" style="3" customWidth="1"/>
    <col min="12878" max="12878" width="14.85546875" style="3" bestFit="1" customWidth="1"/>
    <col min="12879" max="12879" width="11.42578125" style="3"/>
    <col min="12880" max="12880" width="17.42578125" style="3" customWidth="1"/>
    <col min="12881" max="12883" width="18.140625" style="3" customWidth="1"/>
    <col min="12884" max="12887" width="11.42578125" style="3"/>
    <col min="12888" max="12888" width="34" style="3" customWidth="1"/>
    <col min="12889" max="12889" width="9.5703125" style="3" customWidth="1"/>
    <col min="12890" max="12890" width="16.7109375" style="3" customWidth="1"/>
    <col min="12891" max="12891" width="55.140625" style="3" customWidth="1"/>
    <col min="12892" max="12892" width="22.5703125" style="3" customWidth="1"/>
    <col min="12893" max="12893" width="23" style="3" customWidth="1"/>
    <col min="12894" max="12894" width="22.85546875" style="3" customWidth="1"/>
    <col min="12895" max="12895" width="23.42578125" style="3" customWidth="1"/>
    <col min="12896" max="12896" width="28.7109375" style="3" customWidth="1"/>
    <col min="12897" max="12897" width="12.7109375" style="3" customWidth="1"/>
    <col min="12898" max="12898" width="11.42578125" style="3"/>
    <col min="12899" max="12899" width="25.28515625" style="3" customWidth="1"/>
    <col min="12900" max="12900" width="15.85546875" style="3" bestFit="1" customWidth="1"/>
    <col min="12901" max="12902" width="18" style="3" bestFit="1" customWidth="1"/>
    <col min="12903" max="13121" width="11.42578125" style="3"/>
    <col min="13122" max="13122" width="15.42578125" style="3" customWidth="1"/>
    <col min="13123" max="13123" width="9.5703125" style="3" customWidth="1"/>
    <col min="13124" max="13124" width="14.42578125" style="3" customWidth="1"/>
    <col min="13125" max="13125" width="49.85546875" style="3" customWidth="1"/>
    <col min="13126" max="13126" width="22.5703125" style="3" customWidth="1"/>
    <col min="13127" max="13127" width="23" style="3" customWidth="1"/>
    <col min="13128" max="13128" width="22.85546875" style="3" customWidth="1"/>
    <col min="13129" max="13129" width="23.42578125" style="3" customWidth="1"/>
    <col min="13130" max="13130" width="22.42578125" style="3" customWidth="1"/>
    <col min="13131" max="13131" width="13.85546875" style="3" customWidth="1"/>
    <col min="13132" max="13132" width="20.7109375" style="3" customWidth="1"/>
    <col min="13133" max="13133" width="18.140625" style="3" customWidth="1"/>
    <col min="13134" max="13134" width="14.85546875" style="3" bestFit="1" customWidth="1"/>
    <col min="13135" max="13135" width="11.42578125" style="3"/>
    <col min="13136" max="13136" width="17.42578125" style="3" customWidth="1"/>
    <col min="13137" max="13139" width="18.140625" style="3" customWidth="1"/>
    <col min="13140" max="13143" width="11.42578125" style="3"/>
    <col min="13144" max="13144" width="34" style="3" customWidth="1"/>
    <col min="13145" max="13145" width="9.5703125" style="3" customWidth="1"/>
    <col min="13146" max="13146" width="16.7109375" style="3" customWidth="1"/>
    <col min="13147" max="13147" width="55.140625" style="3" customWidth="1"/>
    <col min="13148" max="13148" width="22.5703125" style="3" customWidth="1"/>
    <col min="13149" max="13149" width="23" style="3" customWidth="1"/>
    <col min="13150" max="13150" width="22.85546875" style="3" customWidth="1"/>
    <col min="13151" max="13151" width="23.42578125" style="3" customWidth="1"/>
    <col min="13152" max="13152" width="28.7109375" style="3" customWidth="1"/>
    <col min="13153" max="13153" width="12.7109375" style="3" customWidth="1"/>
    <col min="13154" max="13154" width="11.42578125" style="3"/>
    <col min="13155" max="13155" width="25.28515625" style="3" customWidth="1"/>
    <col min="13156" max="13156" width="15.85546875" style="3" bestFit="1" customWidth="1"/>
    <col min="13157" max="13158" width="18" style="3" bestFit="1" customWidth="1"/>
    <col min="13159" max="13377" width="11.42578125" style="3"/>
    <col min="13378" max="13378" width="15.42578125" style="3" customWidth="1"/>
    <col min="13379" max="13379" width="9.5703125" style="3" customWidth="1"/>
    <col min="13380" max="13380" width="14.42578125" style="3" customWidth="1"/>
    <col min="13381" max="13381" width="49.85546875" style="3" customWidth="1"/>
    <col min="13382" max="13382" width="22.5703125" style="3" customWidth="1"/>
    <col min="13383" max="13383" width="23" style="3" customWidth="1"/>
    <col min="13384" max="13384" width="22.85546875" style="3" customWidth="1"/>
    <col min="13385" max="13385" width="23.42578125" style="3" customWidth="1"/>
    <col min="13386" max="13386" width="22.42578125" style="3" customWidth="1"/>
    <col min="13387" max="13387" width="13.85546875" style="3" customWidth="1"/>
    <col min="13388" max="13388" width="20.7109375" style="3" customWidth="1"/>
    <col min="13389" max="13389" width="18.140625" style="3" customWidth="1"/>
    <col min="13390" max="13390" width="14.85546875" style="3" bestFit="1" customWidth="1"/>
    <col min="13391" max="13391" width="11.42578125" style="3"/>
    <col min="13392" max="13392" width="17.42578125" style="3" customWidth="1"/>
    <col min="13393" max="13395" width="18.140625" style="3" customWidth="1"/>
    <col min="13396" max="13399" width="11.42578125" style="3"/>
    <col min="13400" max="13400" width="34" style="3" customWidth="1"/>
    <col min="13401" max="13401" width="9.5703125" style="3" customWidth="1"/>
    <col min="13402" max="13402" width="16.7109375" style="3" customWidth="1"/>
    <col min="13403" max="13403" width="55.140625" style="3" customWidth="1"/>
    <col min="13404" max="13404" width="22.5703125" style="3" customWidth="1"/>
    <col min="13405" max="13405" width="23" style="3" customWidth="1"/>
    <col min="13406" max="13406" width="22.85546875" style="3" customWidth="1"/>
    <col min="13407" max="13407" width="23.42578125" style="3" customWidth="1"/>
    <col min="13408" max="13408" width="28.7109375" style="3" customWidth="1"/>
    <col min="13409" max="13409" width="12.7109375" style="3" customWidth="1"/>
    <col min="13410" max="13410" width="11.42578125" style="3"/>
    <col min="13411" max="13411" width="25.28515625" style="3" customWidth="1"/>
    <col min="13412" max="13412" width="15.85546875" style="3" bestFit="1" customWidth="1"/>
    <col min="13413" max="13414" width="18" style="3" bestFit="1" customWidth="1"/>
    <col min="13415" max="13633" width="11.42578125" style="3"/>
    <col min="13634" max="13634" width="15.42578125" style="3" customWidth="1"/>
    <col min="13635" max="13635" width="9.5703125" style="3" customWidth="1"/>
    <col min="13636" max="13636" width="14.42578125" style="3" customWidth="1"/>
    <col min="13637" max="13637" width="49.85546875" style="3" customWidth="1"/>
    <col min="13638" max="13638" width="22.5703125" style="3" customWidth="1"/>
    <col min="13639" max="13639" width="23" style="3" customWidth="1"/>
    <col min="13640" max="13640" width="22.85546875" style="3" customWidth="1"/>
    <col min="13641" max="13641" width="23.42578125" style="3" customWidth="1"/>
    <col min="13642" max="13642" width="22.42578125" style="3" customWidth="1"/>
    <col min="13643" max="13643" width="13.85546875" style="3" customWidth="1"/>
    <col min="13644" max="13644" width="20.7109375" style="3" customWidth="1"/>
    <col min="13645" max="13645" width="18.140625" style="3" customWidth="1"/>
    <col min="13646" max="13646" width="14.85546875" style="3" bestFit="1" customWidth="1"/>
    <col min="13647" max="13647" width="11.42578125" style="3"/>
    <col min="13648" max="13648" width="17.42578125" style="3" customWidth="1"/>
    <col min="13649" max="13651" width="18.140625" style="3" customWidth="1"/>
    <col min="13652" max="13655" width="11.42578125" style="3"/>
    <col min="13656" max="13656" width="34" style="3" customWidth="1"/>
    <col min="13657" max="13657" width="9.5703125" style="3" customWidth="1"/>
    <col min="13658" max="13658" width="16.7109375" style="3" customWidth="1"/>
    <col min="13659" max="13659" width="55.140625" style="3" customWidth="1"/>
    <col min="13660" max="13660" width="22.5703125" style="3" customWidth="1"/>
    <col min="13661" max="13661" width="23" style="3" customWidth="1"/>
    <col min="13662" max="13662" width="22.85546875" style="3" customWidth="1"/>
    <col min="13663" max="13663" width="23.42578125" style="3" customWidth="1"/>
    <col min="13664" max="13664" width="28.7109375" style="3" customWidth="1"/>
    <col min="13665" max="13665" width="12.7109375" style="3" customWidth="1"/>
    <col min="13666" max="13666" width="11.42578125" style="3"/>
    <col min="13667" max="13667" width="25.28515625" style="3" customWidth="1"/>
    <col min="13668" max="13668" width="15.85546875" style="3" bestFit="1" customWidth="1"/>
    <col min="13669" max="13670" width="18" style="3" bestFit="1" customWidth="1"/>
    <col min="13671" max="13889" width="11.42578125" style="3"/>
    <col min="13890" max="13890" width="15.42578125" style="3" customWidth="1"/>
    <col min="13891" max="13891" width="9.5703125" style="3" customWidth="1"/>
    <col min="13892" max="13892" width="14.42578125" style="3" customWidth="1"/>
    <col min="13893" max="13893" width="49.85546875" style="3" customWidth="1"/>
    <col min="13894" max="13894" width="22.5703125" style="3" customWidth="1"/>
    <col min="13895" max="13895" width="23" style="3" customWidth="1"/>
    <col min="13896" max="13896" width="22.85546875" style="3" customWidth="1"/>
    <col min="13897" max="13897" width="23.42578125" style="3" customWidth="1"/>
    <col min="13898" max="13898" width="22.42578125" style="3" customWidth="1"/>
    <col min="13899" max="13899" width="13.85546875" style="3" customWidth="1"/>
    <col min="13900" max="13900" width="20.7109375" style="3" customWidth="1"/>
    <col min="13901" max="13901" width="18.140625" style="3" customWidth="1"/>
    <col min="13902" max="13902" width="14.85546875" style="3" bestFit="1" customWidth="1"/>
    <col min="13903" max="13903" width="11.42578125" style="3"/>
    <col min="13904" max="13904" width="17.42578125" style="3" customWidth="1"/>
    <col min="13905" max="13907" width="18.140625" style="3" customWidth="1"/>
    <col min="13908" max="13911" width="11.42578125" style="3"/>
    <col min="13912" max="13912" width="34" style="3" customWidth="1"/>
    <col min="13913" max="13913" width="9.5703125" style="3" customWidth="1"/>
    <col min="13914" max="13914" width="16.7109375" style="3" customWidth="1"/>
    <col min="13915" max="13915" width="55.140625" style="3" customWidth="1"/>
    <col min="13916" max="13916" width="22.5703125" style="3" customWidth="1"/>
    <col min="13917" max="13917" width="23" style="3" customWidth="1"/>
    <col min="13918" max="13918" width="22.85546875" style="3" customWidth="1"/>
    <col min="13919" max="13919" width="23.42578125" style="3" customWidth="1"/>
    <col min="13920" max="13920" width="28.7109375" style="3" customWidth="1"/>
    <col min="13921" max="13921" width="12.7109375" style="3" customWidth="1"/>
    <col min="13922" max="13922" width="11.42578125" style="3"/>
    <col min="13923" max="13923" width="25.28515625" style="3" customWidth="1"/>
    <col min="13924" max="13924" width="15.85546875" style="3" bestFit="1" customWidth="1"/>
    <col min="13925" max="13926" width="18" style="3" bestFit="1" customWidth="1"/>
    <col min="13927" max="14145" width="11.42578125" style="3"/>
    <col min="14146" max="14146" width="15.42578125" style="3" customWidth="1"/>
    <col min="14147" max="14147" width="9.5703125" style="3" customWidth="1"/>
    <col min="14148" max="14148" width="14.42578125" style="3" customWidth="1"/>
    <col min="14149" max="14149" width="49.85546875" style="3" customWidth="1"/>
    <col min="14150" max="14150" width="22.5703125" style="3" customWidth="1"/>
    <col min="14151" max="14151" width="23" style="3" customWidth="1"/>
    <col min="14152" max="14152" width="22.85546875" style="3" customWidth="1"/>
    <col min="14153" max="14153" width="23.42578125" style="3" customWidth="1"/>
    <col min="14154" max="14154" width="22.42578125" style="3" customWidth="1"/>
    <col min="14155" max="14155" width="13.85546875" style="3" customWidth="1"/>
    <col min="14156" max="14156" width="20.7109375" style="3" customWidth="1"/>
    <col min="14157" max="14157" width="18.140625" style="3" customWidth="1"/>
    <col min="14158" max="14158" width="14.85546875" style="3" bestFit="1" customWidth="1"/>
    <col min="14159" max="14159" width="11.42578125" style="3"/>
    <col min="14160" max="14160" width="17.42578125" style="3" customWidth="1"/>
    <col min="14161" max="14163" width="18.140625" style="3" customWidth="1"/>
    <col min="14164" max="14167" width="11.42578125" style="3"/>
    <col min="14168" max="14168" width="34" style="3" customWidth="1"/>
    <col min="14169" max="14169" width="9.5703125" style="3" customWidth="1"/>
    <col min="14170" max="14170" width="16.7109375" style="3" customWidth="1"/>
    <col min="14171" max="14171" width="55.140625" style="3" customWidth="1"/>
    <col min="14172" max="14172" width="22.5703125" style="3" customWidth="1"/>
    <col min="14173" max="14173" width="23" style="3" customWidth="1"/>
    <col min="14174" max="14174" width="22.85546875" style="3" customWidth="1"/>
    <col min="14175" max="14175" width="23.42578125" style="3" customWidth="1"/>
    <col min="14176" max="14176" width="28.7109375" style="3" customWidth="1"/>
    <col min="14177" max="14177" width="12.7109375" style="3" customWidth="1"/>
    <col min="14178" max="14178" width="11.42578125" style="3"/>
    <col min="14179" max="14179" width="25.28515625" style="3" customWidth="1"/>
    <col min="14180" max="14180" width="15.85546875" style="3" bestFit="1" customWidth="1"/>
    <col min="14181" max="14182" width="18" style="3" bestFit="1" customWidth="1"/>
    <col min="14183" max="14401" width="11.42578125" style="3"/>
    <col min="14402" max="14402" width="15.42578125" style="3" customWidth="1"/>
    <col min="14403" max="14403" width="9.5703125" style="3" customWidth="1"/>
    <col min="14404" max="14404" width="14.42578125" style="3" customWidth="1"/>
    <col min="14405" max="14405" width="49.85546875" style="3" customWidth="1"/>
    <col min="14406" max="14406" width="22.5703125" style="3" customWidth="1"/>
    <col min="14407" max="14407" width="23" style="3" customWidth="1"/>
    <col min="14408" max="14408" width="22.85546875" style="3" customWidth="1"/>
    <col min="14409" max="14409" width="23.42578125" style="3" customWidth="1"/>
    <col min="14410" max="14410" width="22.42578125" style="3" customWidth="1"/>
    <col min="14411" max="14411" width="13.85546875" style="3" customWidth="1"/>
    <col min="14412" max="14412" width="20.7109375" style="3" customWidth="1"/>
    <col min="14413" max="14413" width="18.140625" style="3" customWidth="1"/>
    <col min="14414" max="14414" width="14.85546875" style="3" bestFit="1" customWidth="1"/>
    <col min="14415" max="14415" width="11.42578125" style="3"/>
    <col min="14416" max="14416" width="17.42578125" style="3" customWidth="1"/>
    <col min="14417" max="14419" width="18.140625" style="3" customWidth="1"/>
    <col min="14420" max="14423" width="11.42578125" style="3"/>
    <col min="14424" max="14424" width="34" style="3" customWidth="1"/>
    <col min="14425" max="14425" width="9.5703125" style="3" customWidth="1"/>
    <col min="14426" max="14426" width="16.7109375" style="3" customWidth="1"/>
    <col min="14427" max="14427" width="55.140625" style="3" customWidth="1"/>
    <col min="14428" max="14428" width="22.5703125" style="3" customWidth="1"/>
    <col min="14429" max="14429" width="23" style="3" customWidth="1"/>
    <col min="14430" max="14430" width="22.85546875" style="3" customWidth="1"/>
    <col min="14431" max="14431" width="23.42578125" style="3" customWidth="1"/>
    <col min="14432" max="14432" width="28.7109375" style="3" customWidth="1"/>
    <col min="14433" max="14433" width="12.7109375" style="3" customWidth="1"/>
    <col min="14434" max="14434" width="11.42578125" style="3"/>
    <col min="14435" max="14435" width="25.28515625" style="3" customWidth="1"/>
    <col min="14436" max="14436" width="15.85546875" style="3" bestFit="1" customWidth="1"/>
    <col min="14437" max="14438" width="18" style="3" bestFit="1" customWidth="1"/>
    <col min="14439" max="14657" width="11.42578125" style="3"/>
    <col min="14658" max="14658" width="15.42578125" style="3" customWidth="1"/>
    <col min="14659" max="14659" width="9.5703125" style="3" customWidth="1"/>
    <col min="14660" max="14660" width="14.42578125" style="3" customWidth="1"/>
    <col min="14661" max="14661" width="49.85546875" style="3" customWidth="1"/>
    <col min="14662" max="14662" width="22.5703125" style="3" customWidth="1"/>
    <col min="14663" max="14663" width="23" style="3" customWidth="1"/>
    <col min="14664" max="14664" width="22.85546875" style="3" customWidth="1"/>
    <col min="14665" max="14665" width="23.42578125" style="3" customWidth="1"/>
    <col min="14666" max="14666" width="22.42578125" style="3" customWidth="1"/>
    <col min="14667" max="14667" width="13.85546875" style="3" customWidth="1"/>
    <col min="14668" max="14668" width="20.7109375" style="3" customWidth="1"/>
    <col min="14669" max="14669" width="18.140625" style="3" customWidth="1"/>
    <col min="14670" max="14670" width="14.85546875" style="3" bestFit="1" customWidth="1"/>
    <col min="14671" max="14671" width="11.42578125" style="3"/>
    <col min="14672" max="14672" width="17.42578125" style="3" customWidth="1"/>
    <col min="14673" max="14675" width="18.140625" style="3" customWidth="1"/>
    <col min="14676" max="14679" width="11.42578125" style="3"/>
    <col min="14680" max="14680" width="34" style="3" customWidth="1"/>
    <col min="14681" max="14681" width="9.5703125" style="3" customWidth="1"/>
    <col min="14682" max="14682" width="16.7109375" style="3" customWidth="1"/>
    <col min="14683" max="14683" width="55.140625" style="3" customWidth="1"/>
    <col min="14684" max="14684" width="22.5703125" style="3" customWidth="1"/>
    <col min="14685" max="14685" width="23" style="3" customWidth="1"/>
    <col min="14686" max="14686" width="22.85546875" style="3" customWidth="1"/>
    <col min="14687" max="14687" width="23.42578125" style="3" customWidth="1"/>
    <col min="14688" max="14688" width="28.7109375" style="3" customWidth="1"/>
    <col min="14689" max="14689" width="12.7109375" style="3" customWidth="1"/>
    <col min="14690" max="14690" width="11.42578125" style="3"/>
    <col min="14691" max="14691" width="25.28515625" style="3" customWidth="1"/>
    <col min="14692" max="14692" width="15.85546875" style="3" bestFit="1" customWidth="1"/>
    <col min="14693" max="14694" width="18" style="3" bestFit="1" customWidth="1"/>
    <col min="14695" max="14913" width="11.42578125" style="3"/>
    <col min="14914" max="14914" width="15.42578125" style="3" customWidth="1"/>
    <col min="14915" max="14915" width="9.5703125" style="3" customWidth="1"/>
    <col min="14916" max="14916" width="14.42578125" style="3" customWidth="1"/>
    <col min="14917" max="14917" width="49.85546875" style="3" customWidth="1"/>
    <col min="14918" max="14918" width="22.5703125" style="3" customWidth="1"/>
    <col min="14919" max="14919" width="23" style="3" customWidth="1"/>
    <col min="14920" max="14920" width="22.85546875" style="3" customWidth="1"/>
    <col min="14921" max="14921" width="23.42578125" style="3" customWidth="1"/>
    <col min="14922" max="14922" width="22.42578125" style="3" customWidth="1"/>
    <col min="14923" max="14923" width="13.85546875" style="3" customWidth="1"/>
    <col min="14924" max="14924" width="20.7109375" style="3" customWidth="1"/>
    <col min="14925" max="14925" width="18.140625" style="3" customWidth="1"/>
    <col min="14926" max="14926" width="14.85546875" style="3" bestFit="1" customWidth="1"/>
    <col min="14927" max="14927" width="11.42578125" style="3"/>
    <col min="14928" max="14928" width="17.42578125" style="3" customWidth="1"/>
    <col min="14929" max="14931" width="18.140625" style="3" customWidth="1"/>
    <col min="14932" max="14935" width="11.42578125" style="3"/>
    <col min="14936" max="14936" width="34" style="3" customWidth="1"/>
    <col min="14937" max="14937" width="9.5703125" style="3" customWidth="1"/>
    <col min="14938" max="14938" width="16.7109375" style="3" customWidth="1"/>
    <col min="14939" max="14939" width="55.140625" style="3" customWidth="1"/>
    <col min="14940" max="14940" width="22.5703125" style="3" customWidth="1"/>
    <col min="14941" max="14941" width="23" style="3" customWidth="1"/>
    <col min="14942" max="14942" width="22.85546875" style="3" customWidth="1"/>
    <col min="14943" max="14943" width="23.42578125" style="3" customWidth="1"/>
    <col min="14944" max="14944" width="28.7109375" style="3" customWidth="1"/>
    <col min="14945" max="14945" width="12.7109375" style="3" customWidth="1"/>
    <col min="14946" max="14946" width="11.42578125" style="3"/>
    <col min="14947" max="14947" width="25.28515625" style="3" customWidth="1"/>
    <col min="14948" max="14948" width="15.85546875" style="3" bestFit="1" customWidth="1"/>
    <col min="14949" max="14950" width="18" style="3" bestFit="1" customWidth="1"/>
    <col min="14951" max="15169" width="11.42578125" style="3"/>
    <col min="15170" max="15170" width="15.42578125" style="3" customWidth="1"/>
    <col min="15171" max="15171" width="9.5703125" style="3" customWidth="1"/>
    <col min="15172" max="15172" width="14.42578125" style="3" customWidth="1"/>
    <col min="15173" max="15173" width="49.85546875" style="3" customWidth="1"/>
    <col min="15174" max="15174" width="22.5703125" style="3" customWidth="1"/>
    <col min="15175" max="15175" width="23" style="3" customWidth="1"/>
    <col min="15176" max="15176" width="22.85546875" style="3" customWidth="1"/>
    <col min="15177" max="15177" width="23.42578125" style="3" customWidth="1"/>
    <col min="15178" max="15178" width="22.42578125" style="3" customWidth="1"/>
    <col min="15179" max="15179" width="13.85546875" style="3" customWidth="1"/>
    <col min="15180" max="15180" width="20.7109375" style="3" customWidth="1"/>
    <col min="15181" max="15181" width="18.140625" style="3" customWidth="1"/>
    <col min="15182" max="15182" width="14.85546875" style="3" bestFit="1" customWidth="1"/>
    <col min="15183" max="15183" width="11.42578125" style="3"/>
    <col min="15184" max="15184" width="17.42578125" style="3" customWidth="1"/>
    <col min="15185" max="15187" width="18.140625" style="3" customWidth="1"/>
    <col min="15188" max="15191" width="11.42578125" style="3"/>
    <col min="15192" max="15192" width="34" style="3" customWidth="1"/>
    <col min="15193" max="15193" width="9.5703125" style="3" customWidth="1"/>
    <col min="15194" max="15194" width="16.7109375" style="3" customWidth="1"/>
    <col min="15195" max="15195" width="55.140625" style="3" customWidth="1"/>
    <col min="15196" max="15196" width="22.5703125" style="3" customWidth="1"/>
    <col min="15197" max="15197" width="23" style="3" customWidth="1"/>
    <col min="15198" max="15198" width="22.85546875" style="3" customWidth="1"/>
    <col min="15199" max="15199" width="23.42578125" style="3" customWidth="1"/>
    <col min="15200" max="15200" width="28.7109375" style="3" customWidth="1"/>
    <col min="15201" max="15201" width="12.7109375" style="3" customWidth="1"/>
    <col min="15202" max="15202" width="11.42578125" style="3"/>
    <col min="15203" max="15203" width="25.28515625" style="3" customWidth="1"/>
    <col min="15204" max="15204" width="15.85546875" style="3" bestFit="1" customWidth="1"/>
    <col min="15205" max="15206" width="18" style="3" bestFit="1" customWidth="1"/>
    <col min="15207" max="15425" width="11.42578125" style="3"/>
    <col min="15426" max="15426" width="15.42578125" style="3" customWidth="1"/>
    <col min="15427" max="15427" width="9.5703125" style="3" customWidth="1"/>
    <col min="15428" max="15428" width="14.42578125" style="3" customWidth="1"/>
    <col min="15429" max="15429" width="49.85546875" style="3" customWidth="1"/>
    <col min="15430" max="15430" width="22.5703125" style="3" customWidth="1"/>
    <col min="15431" max="15431" width="23" style="3" customWidth="1"/>
    <col min="15432" max="15432" width="22.85546875" style="3" customWidth="1"/>
    <col min="15433" max="15433" width="23.42578125" style="3" customWidth="1"/>
    <col min="15434" max="15434" width="22.42578125" style="3" customWidth="1"/>
    <col min="15435" max="15435" width="13.85546875" style="3" customWidth="1"/>
    <col min="15436" max="15436" width="20.7109375" style="3" customWidth="1"/>
    <col min="15437" max="15437" width="18.140625" style="3" customWidth="1"/>
    <col min="15438" max="15438" width="14.85546875" style="3" bestFit="1" customWidth="1"/>
    <col min="15439" max="15439" width="11.42578125" style="3"/>
    <col min="15440" max="15440" width="17.42578125" style="3" customWidth="1"/>
    <col min="15441" max="15443" width="18.140625" style="3" customWidth="1"/>
    <col min="15444" max="15447" width="11.42578125" style="3"/>
    <col min="15448" max="15448" width="34" style="3" customWidth="1"/>
    <col min="15449" max="15449" width="9.5703125" style="3" customWidth="1"/>
    <col min="15450" max="15450" width="16.7109375" style="3" customWidth="1"/>
    <col min="15451" max="15451" width="55.140625" style="3" customWidth="1"/>
    <col min="15452" max="15452" width="22.5703125" style="3" customWidth="1"/>
    <col min="15453" max="15453" width="23" style="3" customWidth="1"/>
    <col min="15454" max="15454" width="22.85546875" style="3" customWidth="1"/>
    <col min="15455" max="15455" width="23.42578125" style="3" customWidth="1"/>
    <col min="15456" max="15456" width="28.7109375" style="3" customWidth="1"/>
    <col min="15457" max="15457" width="12.7109375" style="3" customWidth="1"/>
    <col min="15458" max="15458" width="11.42578125" style="3"/>
    <col min="15459" max="15459" width="25.28515625" style="3" customWidth="1"/>
    <col min="15460" max="15460" width="15.85546875" style="3" bestFit="1" customWidth="1"/>
    <col min="15461" max="15462" width="18" style="3" bestFit="1" customWidth="1"/>
    <col min="15463" max="15681" width="11.42578125" style="3"/>
    <col min="15682" max="15682" width="15.42578125" style="3" customWidth="1"/>
    <col min="15683" max="15683" width="9.5703125" style="3" customWidth="1"/>
    <col min="15684" max="15684" width="14.42578125" style="3" customWidth="1"/>
    <col min="15685" max="15685" width="49.85546875" style="3" customWidth="1"/>
    <col min="15686" max="15686" width="22.5703125" style="3" customWidth="1"/>
    <col min="15687" max="15687" width="23" style="3" customWidth="1"/>
    <col min="15688" max="15688" width="22.85546875" style="3" customWidth="1"/>
    <col min="15689" max="15689" width="23.42578125" style="3" customWidth="1"/>
    <col min="15690" max="15690" width="22.42578125" style="3" customWidth="1"/>
    <col min="15691" max="15691" width="13.85546875" style="3" customWidth="1"/>
    <col min="15692" max="15692" width="20.7109375" style="3" customWidth="1"/>
    <col min="15693" max="15693" width="18.140625" style="3" customWidth="1"/>
    <col min="15694" max="15694" width="14.85546875" style="3" bestFit="1" customWidth="1"/>
    <col min="15695" max="15695" width="11.42578125" style="3"/>
    <col min="15696" max="15696" width="17.42578125" style="3" customWidth="1"/>
    <col min="15697" max="15699" width="18.140625" style="3" customWidth="1"/>
    <col min="15700" max="15703" width="11.42578125" style="3"/>
    <col min="15704" max="15704" width="34" style="3" customWidth="1"/>
    <col min="15705" max="15705" width="9.5703125" style="3" customWidth="1"/>
    <col min="15706" max="15706" width="16.7109375" style="3" customWidth="1"/>
    <col min="15707" max="15707" width="55.140625" style="3" customWidth="1"/>
    <col min="15708" max="15708" width="22.5703125" style="3" customWidth="1"/>
    <col min="15709" max="15709" width="23" style="3" customWidth="1"/>
    <col min="15710" max="15710" width="22.85546875" style="3" customWidth="1"/>
    <col min="15711" max="15711" width="23.42578125" style="3" customWidth="1"/>
    <col min="15712" max="15712" width="28.7109375" style="3" customWidth="1"/>
    <col min="15713" max="15713" width="12.7109375" style="3" customWidth="1"/>
    <col min="15714" max="15714" width="11.42578125" style="3"/>
    <col min="15715" max="15715" width="25.28515625" style="3" customWidth="1"/>
    <col min="15716" max="15716" width="15.85546875" style="3" bestFit="1" customWidth="1"/>
    <col min="15717" max="15718" width="18" style="3" bestFit="1" customWidth="1"/>
    <col min="15719" max="15937" width="11.42578125" style="3"/>
    <col min="15938" max="15938" width="15.42578125" style="3" customWidth="1"/>
    <col min="15939" max="15939" width="9.5703125" style="3" customWidth="1"/>
    <col min="15940" max="15940" width="14.42578125" style="3" customWidth="1"/>
    <col min="15941" max="15941" width="49.85546875" style="3" customWidth="1"/>
    <col min="15942" max="15942" width="22.5703125" style="3" customWidth="1"/>
    <col min="15943" max="15943" width="23" style="3" customWidth="1"/>
    <col min="15944" max="15944" width="22.85546875" style="3" customWidth="1"/>
    <col min="15945" max="15945" width="23.42578125" style="3" customWidth="1"/>
    <col min="15946" max="15946" width="22.42578125" style="3" customWidth="1"/>
    <col min="15947" max="15947" width="13.85546875" style="3" customWidth="1"/>
    <col min="15948" max="15948" width="20.7109375" style="3" customWidth="1"/>
    <col min="15949" max="15949" width="18.140625" style="3" customWidth="1"/>
    <col min="15950" max="15950" width="14.85546875" style="3" bestFit="1" customWidth="1"/>
    <col min="15951" max="15951" width="11.42578125" style="3"/>
    <col min="15952" max="15952" width="17.42578125" style="3" customWidth="1"/>
    <col min="15953" max="15955" width="18.140625" style="3" customWidth="1"/>
    <col min="15956" max="15959" width="11.42578125" style="3"/>
    <col min="15960" max="15960" width="34" style="3" customWidth="1"/>
    <col min="15961" max="15961" width="9.5703125" style="3" customWidth="1"/>
    <col min="15962" max="15962" width="16.7109375" style="3" customWidth="1"/>
    <col min="15963" max="15963" width="55.140625" style="3" customWidth="1"/>
    <col min="15964" max="15964" width="22.5703125" style="3" customWidth="1"/>
    <col min="15965" max="15965" width="23" style="3" customWidth="1"/>
    <col min="15966" max="15966" width="22.85546875" style="3" customWidth="1"/>
    <col min="15967" max="15967" width="23.42578125" style="3" customWidth="1"/>
    <col min="15968" max="15968" width="28.7109375" style="3" customWidth="1"/>
    <col min="15969" max="15969" width="12.7109375" style="3" customWidth="1"/>
    <col min="15970" max="15970" width="11.42578125" style="3"/>
    <col min="15971" max="15971" width="25.28515625" style="3" customWidth="1"/>
    <col min="15972" max="15972" width="15.85546875" style="3" bestFit="1" customWidth="1"/>
    <col min="15973" max="15974" width="18" style="3" bestFit="1" customWidth="1"/>
    <col min="15975" max="16193" width="11.42578125" style="3"/>
    <col min="16194" max="16194" width="15.42578125" style="3" customWidth="1"/>
    <col min="16195" max="16195" width="9.5703125" style="3" customWidth="1"/>
    <col min="16196" max="16196" width="14.42578125" style="3" customWidth="1"/>
    <col min="16197" max="16197" width="49.85546875" style="3" customWidth="1"/>
    <col min="16198" max="16198" width="22.5703125" style="3" customWidth="1"/>
    <col min="16199" max="16199" width="23" style="3" customWidth="1"/>
    <col min="16200" max="16200" width="22.85546875" style="3" customWidth="1"/>
    <col min="16201" max="16201" width="23.42578125" style="3" customWidth="1"/>
    <col min="16202" max="16202" width="22.42578125" style="3" customWidth="1"/>
    <col min="16203" max="16203" width="13.85546875" style="3" customWidth="1"/>
    <col min="16204" max="16204" width="20.7109375" style="3" customWidth="1"/>
    <col min="16205" max="16205" width="18.140625" style="3" customWidth="1"/>
    <col min="16206" max="16206" width="14.85546875" style="3" bestFit="1" customWidth="1"/>
    <col min="16207" max="16207" width="11.42578125" style="3"/>
    <col min="16208" max="16208" width="17.42578125" style="3" customWidth="1"/>
    <col min="16209" max="16211" width="18.140625" style="3" customWidth="1"/>
    <col min="16212" max="16384" width="11.42578125" style="3"/>
  </cols>
  <sheetData>
    <row r="1" spans="1:15" s="132" customFormat="1" ht="23.1" customHeight="1" x14ac:dyDescent="0.25">
      <c r="C1" s="133"/>
      <c r="D1" s="133"/>
      <c r="G1" s="134"/>
      <c r="H1" s="135"/>
      <c r="I1" s="135"/>
      <c r="J1" s="135"/>
    </row>
    <row r="2" spans="1:15" s="132" customFormat="1" ht="19.5" customHeight="1" x14ac:dyDescent="0.25">
      <c r="A2" s="316" t="s">
        <v>0</v>
      </c>
      <c r="B2" s="316"/>
      <c r="C2" s="316"/>
      <c r="D2" s="316"/>
      <c r="E2" s="316"/>
      <c r="F2" s="316"/>
      <c r="G2" s="316"/>
      <c r="H2" s="316"/>
      <c r="I2" s="316"/>
      <c r="J2" s="316"/>
    </row>
    <row r="3" spans="1:15" s="132" customFormat="1" ht="24.95" customHeight="1" x14ac:dyDescent="0.25">
      <c r="A3" s="317" t="s">
        <v>475</v>
      </c>
      <c r="B3" s="317"/>
      <c r="C3" s="317"/>
      <c r="D3" s="317"/>
      <c r="E3" s="317"/>
      <c r="F3" s="317"/>
      <c r="G3" s="317"/>
      <c r="H3" s="317"/>
      <c r="I3" s="317"/>
      <c r="J3" s="317"/>
    </row>
    <row r="4" spans="1:15" s="132" customFormat="1" ht="24.95" customHeight="1" x14ac:dyDescent="0.25">
      <c r="A4" s="318" t="s">
        <v>549</v>
      </c>
      <c r="B4" s="318"/>
      <c r="C4" s="318"/>
      <c r="D4" s="318"/>
      <c r="E4" s="318"/>
      <c r="F4" s="318"/>
      <c r="G4" s="318"/>
      <c r="H4" s="318"/>
      <c r="I4" s="318"/>
      <c r="J4" s="318"/>
    </row>
    <row r="5" spans="1:15" s="132" customFormat="1" ht="18.75" customHeight="1" thickBot="1" x14ac:dyDescent="0.3">
      <c r="C5" s="133"/>
      <c r="D5" s="133"/>
      <c r="G5" s="134"/>
      <c r="H5" s="136" t="s">
        <v>3</v>
      </c>
      <c r="I5" s="137" t="s">
        <v>4</v>
      </c>
      <c r="J5" s="138" t="s">
        <v>5</v>
      </c>
    </row>
    <row r="6" spans="1:15" ht="29.25" customHeight="1" x14ac:dyDescent="0.25">
      <c r="A6" s="305" t="s">
        <v>6</v>
      </c>
      <c r="B6" s="307" t="s">
        <v>7</v>
      </c>
      <c r="C6" s="307" t="s">
        <v>8</v>
      </c>
      <c r="D6" s="307" t="s">
        <v>9</v>
      </c>
      <c r="E6" s="307" t="s">
        <v>10</v>
      </c>
      <c r="F6" s="301" t="s">
        <v>477</v>
      </c>
      <c r="G6" s="303" t="s">
        <v>478</v>
      </c>
      <c r="H6" s="301" t="s">
        <v>479</v>
      </c>
      <c r="I6" s="309" t="s">
        <v>14</v>
      </c>
      <c r="J6" s="301" t="s">
        <v>480</v>
      </c>
      <c r="K6" s="301" t="s">
        <v>481</v>
      </c>
      <c r="L6" s="301" t="s">
        <v>482</v>
      </c>
      <c r="M6" s="314" t="s">
        <v>483</v>
      </c>
      <c r="N6" s="314"/>
      <c r="O6" s="315"/>
    </row>
    <row r="7" spans="1:15" ht="84.75" customHeight="1" thickBot="1" x14ac:dyDescent="0.3">
      <c r="A7" s="306"/>
      <c r="B7" s="308"/>
      <c r="C7" s="308"/>
      <c r="D7" s="308"/>
      <c r="E7" s="308"/>
      <c r="F7" s="302"/>
      <c r="G7" s="304"/>
      <c r="H7" s="302"/>
      <c r="I7" s="313"/>
      <c r="J7" s="302"/>
      <c r="K7" s="302"/>
      <c r="L7" s="302"/>
      <c r="M7" s="139" t="s">
        <v>484</v>
      </c>
      <c r="N7" s="139" t="s">
        <v>485</v>
      </c>
      <c r="O7" s="140" t="s">
        <v>486</v>
      </c>
    </row>
    <row r="8" spans="1:15" s="4" customFormat="1" ht="30.75" customHeight="1" thickBot="1" x14ac:dyDescent="0.3">
      <c r="A8" s="21" t="s">
        <v>36</v>
      </c>
      <c r="B8" s="141" t="s">
        <v>41</v>
      </c>
      <c r="C8" s="141">
        <v>20</v>
      </c>
      <c r="D8" s="141" t="s">
        <v>38</v>
      </c>
      <c r="E8" s="23" t="s">
        <v>39</v>
      </c>
      <c r="F8" s="24">
        <f>+F9+F44</f>
        <v>9956298794.5499992</v>
      </c>
      <c r="G8" s="24">
        <f t="shared" ref="G8:L8" si="0">+G9+G44</f>
        <v>0</v>
      </c>
      <c r="H8" s="24">
        <f t="shared" si="0"/>
        <v>9956298794.5499992</v>
      </c>
      <c r="I8" s="142">
        <f>+H8/$H$130</f>
        <v>0.17837172702958298</v>
      </c>
      <c r="J8" s="24">
        <f t="shared" si="0"/>
        <v>9951257783.5499992</v>
      </c>
      <c r="K8" s="24">
        <f t="shared" si="0"/>
        <v>6153334921.5500002</v>
      </c>
      <c r="L8" s="24">
        <f t="shared" si="0"/>
        <v>3797922862</v>
      </c>
      <c r="M8" s="143">
        <f>+J8/H8</f>
        <v>0.99949368624786961</v>
      </c>
      <c r="N8" s="143">
        <f>+K8/H8</f>
        <v>0.61803437688293239</v>
      </c>
      <c r="O8" s="144">
        <f>+K8/J8</f>
        <v>0.61834745470284336</v>
      </c>
    </row>
    <row r="9" spans="1:15" ht="28.5" customHeight="1" x14ac:dyDescent="0.25">
      <c r="A9" s="145" t="s">
        <v>100</v>
      </c>
      <c r="B9" s="92" t="s">
        <v>41</v>
      </c>
      <c r="C9" s="92">
        <v>20</v>
      </c>
      <c r="D9" s="92" t="s">
        <v>38</v>
      </c>
      <c r="E9" s="35" t="s">
        <v>101</v>
      </c>
      <c r="F9" s="93">
        <f>+F10</f>
        <v>353903239.54999995</v>
      </c>
      <c r="G9" s="93">
        <f t="shared" ref="G9:L9" si="1">+G10</f>
        <v>0</v>
      </c>
      <c r="H9" s="93">
        <f t="shared" si="1"/>
        <v>353903239.54999995</v>
      </c>
      <c r="I9" s="146">
        <f t="shared" ref="I9:I72" si="2">+H9/$H$130</f>
        <v>6.3403412595906192E-3</v>
      </c>
      <c r="J9" s="93">
        <f t="shared" si="1"/>
        <v>348862228.54999995</v>
      </c>
      <c r="K9" s="93">
        <f t="shared" si="1"/>
        <v>348862228.54999995</v>
      </c>
      <c r="L9" s="93">
        <f t="shared" si="1"/>
        <v>0</v>
      </c>
      <c r="M9" s="147">
        <f>+J9/H9</f>
        <v>0.98575596254385855</v>
      </c>
      <c r="N9" s="147">
        <f>+K9/H9</f>
        <v>0.98575596254385855</v>
      </c>
      <c r="O9" s="148">
        <f>+K9/J9</f>
        <v>1</v>
      </c>
    </row>
    <row r="10" spans="1:15" ht="28.5" customHeight="1" x14ac:dyDescent="0.25">
      <c r="A10" s="149" t="s">
        <v>114</v>
      </c>
      <c r="B10" s="34" t="s">
        <v>41</v>
      </c>
      <c r="C10" s="34">
        <v>20</v>
      </c>
      <c r="D10" s="34" t="s">
        <v>38</v>
      </c>
      <c r="E10" s="40" t="s">
        <v>115</v>
      </c>
      <c r="F10" s="66">
        <f>+F11+F24</f>
        <v>353903239.54999995</v>
      </c>
      <c r="G10" s="66">
        <f t="shared" ref="G10:L10" si="3">+G11+G24</f>
        <v>0</v>
      </c>
      <c r="H10" s="66">
        <f t="shared" si="3"/>
        <v>353903239.54999995</v>
      </c>
      <c r="I10" s="150">
        <f t="shared" si="2"/>
        <v>6.3403412595906192E-3</v>
      </c>
      <c r="J10" s="66">
        <f t="shared" si="3"/>
        <v>348862228.54999995</v>
      </c>
      <c r="K10" s="66">
        <f t="shared" si="3"/>
        <v>348862228.54999995</v>
      </c>
      <c r="L10" s="66">
        <f t="shared" si="3"/>
        <v>0</v>
      </c>
      <c r="M10" s="64">
        <f t="shared" ref="M10:M86" si="4">+J10/H10</f>
        <v>0.98575596254385855</v>
      </c>
      <c r="N10" s="64">
        <f t="shared" ref="N10:N86" si="5">+K10/H10</f>
        <v>0.98575596254385855</v>
      </c>
      <c r="O10" s="151">
        <f t="shared" ref="O10:O86" si="6">+K10/J10</f>
        <v>1</v>
      </c>
    </row>
    <row r="11" spans="1:15" ht="28.5" customHeight="1" x14ac:dyDescent="0.25">
      <c r="A11" s="149" t="s">
        <v>116</v>
      </c>
      <c r="B11" s="34" t="s">
        <v>41</v>
      </c>
      <c r="C11" s="34">
        <v>20</v>
      </c>
      <c r="D11" s="34" t="s">
        <v>38</v>
      </c>
      <c r="E11" s="40" t="s">
        <v>117</v>
      </c>
      <c r="F11" s="62">
        <f>+F12+F15+F22</f>
        <v>62552927.649999999</v>
      </c>
      <c r="G11" s="62">
        <f t="shared" ref="G11:L11" si="7">+G12+G15+G22</f>
        <v>0</v>
      </c>
      <c r="H11" s="62">
        <f t="shared" si="7"/>
        <v>62552927.649999999</v>
      </c>
      <c r="I11" s="150">
        <f t="shared" si="2"/>
        <v>1.1206648138959707E-3</v>
      </c>
      <c r="J11" s="62">
        <f t="shared" si="7"/>
        <v>62552927.649999999</v>
      </c>
      <c r="K11" s="62">
        <f t="shared" si="7"/>
        <v>62552927.649999999</v>
      </c>
      <c r="L11" s="62">
        <f t="shared" si="7"/>
        <v>0</v>
      </c>
      <c r="M11" s="64">
        <f t="shared" si="4"/>
        <v>1</v>
      </c>
      <c r="N11" s="64">
        <f t="shared" si="5"/>
        <v>1</v>
      </c>
      <c r="O11" s="151">
        <f t="shared" si="6"/>
        <v>1</v>
      </c>
    </row>
    <row r="12" spans="1:15" ht="54.75" customHeight="1" x14ac:dyDescent="0.25">
      <c r="A12" s="149" t="s">
        <v>118</v>
      </c>
      <c r="B12" s="34" t="s">
        <v>41</v>
      </c>
      <c r="C12" s="34">
        <v>20</v>
      </c>
      <c r="D12" s="34" t="s">
        <v>38</v>
      </c>
      <c r="E12" s="40" t="s">
        <v>487</v>
      </c>
      <c r="F12" s="62">
        <f>+F13+F14</f>
        <v>4803517</v>
      </c>
      <c r="G12" s="62">
        <f t="shared" ref="G12:L12" si="8">+G13+G14</f>
        <v>0</v>
      </c>
      <c r="H12" s="62">
        <f t="shared" si="8"/>
        <v>4803517</v>
      </c>
      <c r="I12" s="150">
        <f t="shared" si="2"/>
        <v>8.6057242835557861E-5</v>
      </c>
      <c r="J12" s="62">
        <f t="shared" si="8"/>
        <v>4803517</v>
      </c>
      <c r="K12" s="62">
        <f t="shared" si="8"/>
        <v>4803517</v>
      </c>
      <c r="L12" s="62">
        <f t="shared" si="8"/>
        <v>0</v>
      </c>
      <c r="M12" s="64">
        <f t="shared" si="4"/>
        <v>1</v>
      </c>
      <c r="N12" s="64">
        <f t="shared" si="5"/>
        <v>1</v>
      </c>
      <c r="O12" s="151">
        <f t="shared" si="6"/>
        <v>1</v>
      </c>
    </row>
    <row r="13" spans="1:15" ht="55.5" customHeight="1" x14ac:dyDescent="0.25">
      <c r="A13" s="152" t="s">
        <v>120</v>
      </c>
      <c r="B13" s="44" t="s">
        <v>41</v>
      </c>
      <c r="C13" s="44">
        <v>20</v>
      </c>
      <c r="D13" s="44" t="s">
        <v>38</v>
      </c>
      <c r="E13" s="45" t="s">
        <v>488</v>
      </c>
      <c r="F13" s="46">
        <v>4545632</v>
      </c>
      <c r="G13" s="46">
        <v>0</v>
      </c>
      <c r="H13" s="46">
        <f>+F13-G13</f>
        <v>4545632</v>
      </c>
      <c r="I13" s="153">
        <f t="shared" si="2"/>
        <v>8.1437113028866675E-5</v>
      </c>
      <c r="J13" s="46">
        <v>4545632</v>
      </c>
      <c r="K13" s="46">
        <v>4545632</v>
      </c>
      <c r="L13" s="46">
        <f>+J13-K13</f>
        <v>0</v>
      </c>
      <c r="M13" s="57">
        <f t="shared" si="4"/>
        <v>1</v>
      </c>
      <c r="N13" s="57">
        <f t="shared" si="5"/>
        <v>1</v>
      </c>
      <c r="O13" s="154">
        <f t="shared" si="6"/>
        <v>1</v>
      </c>
    </row>
    <row r="14" spans="1:15" ht="36" customHeight="1" x14ac:dyDescent="0.25">
      <c r="A14" s="152" t="s">
        <v>122</v>
      </c>
      <c r="B14" s="44" t="s">
        <v>41</v>
      </c>
      <c r="C14" s="44">
        <v>20</v>
      </c>
      <c r="D14" s="44" t="s">
        <v>38</v>
      </c>
      <c r="E14" s="45" t="s">
        <v>123</v>
      </c>
      <c r="F14" s="46">
        <v>257885</v>
      </c>
      <c r="G14" s="46">
        <v>0</v>
      </c>
      <c r="H14" s="46">
        <f>+F14-G14</f>
        <v>257885</v>
      </c>
      <c r="I14" s="155">
        <f t="shared" si="2"/>
        <v>4.620129806691189E-6</v>
      </c>
      <c r="J14" s="46">
        <v>257885</v>
      </c>
      <c r="K14" s="46">
        <v>257885</v>
      </c>
      <c r="L14" s="46">
        <f>+J14-K14</f>
        <v>0</v>
      </c>
      <c r="M14" s="57">
        <f t="shared" si="4"/>
        <v>1</v>
      </c>
      <c r="N14" s="57">
        <f t="shared" si="5"/>
        <v>1</v>
      </c>
      <c r="O14" s="154">
        <f t="shared" si="6"/>
        <v>1</v>
      </c>
    </row>
    <row r="15" spans="1:15" ht="43.5" customHeight="1" x14ac:dyDescent="0.25">
      <c r="A15" s="156" t="s">
        <v>126</v>
      </c>
      <c r="B15" s="34" t="s">
        <v>41</v>
      </c>
      <c r="C15" s="34">
        <v>20</v>
      </c>
      <c r="D15" s="34" t="s">
        <v>38</v>
      </c>
      <c r="E15" s="40" t="s">
        <v>489</v>
      </c>
      <c r="F15" s="62">
        <f>SUM(F16:F21)</f>
        <v>57416210.649999999</v>
      </c>
      <c r="G15" s="62">
        <f t="shared" ref="G15:H15" si="9">SUM(G16:G21)</f>
        <v>0</v>
      </c>
      <c r="H15" s="62">
        <f t="shared" si="9"/>
        <v>57416210.649999999</v>
      </c>
      <c r="I15" s="157">
        <f t="shared" si="2"/>
        <v>1.0286381379736125E-3</v>
      </c>
      <c r="J15" s="62">
        <f t="shared" ref="J15:L15" si="10">SUM(J16:J21)</f>
        <v>57416210.649999999</v>
      </c>
      <c r="K15" s="62">
        <f t="shared" si="10"/>
        <v>57416210.649999999</v>
      </c>
      <c r="L15" s="62">
        <f t="shared" si="10"/>
        <v>0</v>
      </c>
      <c r="M15" s="64">
        <f t="shared" si="4"/>
        <v>1</v>
      </c>
      <c r="N15" s="64">
        <f t="shared" si="5"/>
        <v>1</v>
      </c>
      <c r="O15" s="151">
        <f t="shared" si="6"/>
        <v>1</v>
      </c>
    </row>
    <row r="16" spans="1:15" ht="43.5" customHeight="1" x14ac:dyDescent="0.25">
      <c r="A16" s="158" t="s">
        <v>128</v>
      </c>
      <c r="B16" s="44" t="s">
        <v>41</v>
      </c>
      <c r="C16" s="44">
        <v>20</v>
      </c>
      <c r="D16" s="44" t="s">
        <v>38</v>
      </c>
      <c r="E16" s="45" t="s">
        <v>490</v>
      </c>
      <c r="F16" s="46">
        <v>32752716</v>
      </c>
      <c r="G16" s="46">
        <v>0</v>
      </c>
      <c r="H16" s="46">
        <f t="shared" ref="H16:H21" si="11">+F16-G16</f>
        <v>32752716</v>
      </c>
      <c r="I16" s="153">
        <f t="shared" si="2"/>
        <v>5.8678015177963591E-4</v>
      </c>
      <c r="J16" s="46">
        <v>32752716</v>
      </c>
      <c r="K16" s="46">
        <v>32752716</v>
      </c>
      <c r="L16" s="46">
        <f t="shared" ref="L16:L21" si="12">+J16-K16</f>
        <v>0</v>
      </c>
      <c r="M16" s="57">
        <f t="shared" si="4"/>
        <v>1</v>
      </c>
      <c r="N16" s="57">
        <f t="shared" si="5"/>
        <v>1</v>
      </c>
      <c r="O16" s="154">
        <f t="shared" si="6"/>
        <v>1</v>
      </c>
    </row>
    <row r="17" spans="1:15" ht="54.75" customHeight="1" x14ac:dyDescent="0.25">
      <c r="A17" s="158" t="s">
        <v>130</v>
      </c>
      <c r="B17" s="44" t="s">
        <v>41</v>
      </c>
      <c r="C17" s="44">
        <v>20</v>
      </c>
      <c r="D17" s="44" t="s">
        <v>38</v>
      </c>
      <c r="E17" s="45" t="s">
        <v>131</v>
      </c>
      <c r="F17" s="46">
        <v>3965698</v>
      </c>
      <c r="G17" s="46">
        <v>0</v>
      </c>
      <c r="H17" s="46">
        <f t="shared" si="11"/>
        <v>3965698</v>
      </c>
      <c r="I17" s="153">
        <f t="shared" si="2"/>
        <v>7.1047325490569962E-5</v>
      </c>
      <c r="J17" s="46">
        <v>3965698</v>
      </c>
      <c r="K17" s="46">
        <v>3965698</v>
      </c>
      <c r="L17" s="46">
        <f t="shared" si="12"/>
        <v>0</v>
      </c>
      <c r="M17" s="57">
        <f t="shared" si="4"/>
        <v>1</v>
      </c>
      <c r="N17" s="57">
        <f t="shared" si="5"/>
        <v>1</v>
      </c>
      <c r="O17" s="154">
        <f t="shared" si="6"/>
        <v>1</v>
      </c>
    </row>
    <row r="18" spans="1:15" ht="54.75" customHeight="1" x14ac:dyDescent="0.25">
      <c r="A18" s="158" t="s">
        <v>134</v>
      </c>
      <c r="B18" s="44" t="s">
        <v>41</v>
      </c>
      <c r="C18" s="44">
        <v>20</v>
      </c>
      <c r="D18" s="44" t="s">
        <v>38</v>
      </c>
      <c r="E18" s="45" t="s">
        <v>135</v>
      </c>
      <c r="F18" s="46">
        <v>513437</v>
      </c>
      <c r="G18" s="46">
        <v>0</v>
      </c>
      <c r="H18" s="46">
        <f t="shared" si="11"/>
        <v>513437</v>
      </c>
      <c r="I18" s="159">
        <f t="shared" si="2"/>
        <v>9.1984628324955066E-6</v>
      </c>
      <c r="J18" s="46">
        <v>513437</v>
      </c>
      <c r="K18" s="46">
        <v>513437</v>
      </c>
      <c r="L18" s="46">
        <f t="shared" si="12"/>
        <v>0</v>
      </c>
      <c r="M18" s="57">
        <f t="shared" si="4"/>
        <v>1</v>
      </c>
      <c r="N18" s="57">
        <f t="shared" si="5"/>
        <v>1</v>
      </c>
      <c r="O18" s="154">
        <f t="shared" si="6"/>
        <v>1</v>
      </c>
    </row>
    <row r="19" spans="1:15" ht="32.25" customHeight="1" x14ac:dyDescent="0.25">
      <c r="A19" s="158" t="s">
        <v>136</v>
      </c>
      <c r="B19" s="44" t="s">
        <v>41</v>
      </c>
      <c r="C19" s="44">
        <v>20</v>
      </c>
      <c r="D19" s="44" t="s">
        <v>38</v>
      </c>
      <c r="E19" s="45" t="s">
        <v>137</v>
      </c>
      <c r="F19" s="46">
        <v>13375311</v>
      </c>
      <c r="G19" s="46">
        <v>0</v>
      </c>
      <c r="H19" s="46">
        <f t="shared" si="11"/>
        <v>13375311</v>
      </c>
      <c r="I19" s="153">
        <f t="shared" si="2"/>
        <v>2.3962492205775648E-4</v>
      </c>
      <c r="J19" s="46">
        <v>13375311</v>
      </c>
      <c r="K19" s="46">
        <v>13375311</v>
      </c>
      <c r="L19" s="46">
        <f t="shared" si="12"/>
        <v>0</v>
      </c>
      <c r="M19" s="57">
        <f t="shared" si="4"/>
        <v>1</v>
      </c>
      <c r="N19" s="57">
        <f t="shared" si="5"/>
        <v>1</v>
      </c>
      <c r="O19" s="154">
        <f t="shared" si="6"/>
        <v>1</v>
      </c>
    </row>
    <row r="20" spans="1:15" ht="43.5" customHeight="1" x14ac:dyDescent="0.25">
      <c r="A20" s="158" t="s">
        <v>491</v>
      </c>
      <c r="B20" s="44" t="s">
        <v>41</v>
      </c>
      <c r="C20" s="44">
        <v>20</v>
      </c>
      <c r="D20" s="44" t="s">
        <v>38</v>
      </c>
      <c r="E20" s="45" t="s">
        <v>492</v>
      </c>
      <c r="F20" s="46">
        <v>25110</v>
      </c>
      <c r="G20" s="46">
        <v>0</v>
      </c>
      <c r="H20" s="46">
        <f t="shared" si="11"/>
        <v>25110</v>
      </c>
      <c r="I20" s="160">
        <f t="shared" si="2"/>
        <v>4.4985733736361463E-7</v>
      </c>
      <c r="J20" s="46">
        <v>25110</v>
      </c>
      <c r="K20" s="46">
        <v>25110</v>
      </c>
      <c r="L20" s="46">
        <f t="shared" si="12"/>
        <v>0</v>
      </c>
      <c r="M20" s="57">
        <f t="shared" si="4"/>
        <v>1</v>
      </c>
      <c r="N20" s="57">
        <f t="shared" si="5"/>
        <v>1</v>
      </c>
      <c r="O20" s="154">
        <f t="shared" si="6"/>
        <v>1</v>
      </c>
    </row>
    <row r="21" spans="1:15" ht="43.5" customHeight="1" x14ac:dyDescent="0.25">
      <c r="A21" s="158" t="s">
        <v>138</v>
      </c>
      <c r="B21" s="44" t="s">
        <v>41</v>
      </c>
      <c r="C21" s="44">
        <v>20</v>
      </c>
      <c r="D21" s="44" t="s">
        <v>38</v>
      </c>
      <c r="E21" s="45" t="s">
        <v>139</v>
      </c>
      <c r="F21" s="46">
        <v>6783938.6500000004</v>
      </c>
      <c r="G21" s="46">
        <v>0</v>
      </c>
      <c r="H21" s="46">
        <f t="shared" si="11"/>
        <v>6783938.6500000004</v>
      </c>
      <c r="I21" s="153">
        <f t="shared" si="2"/>
        <v>1.215374184757911E-4</v>
      </c>
      <c r="J21" s="46">
        <v>6783938.6500000004</v>
      </c>
      <c r="K21" s="46">
        <v>6783938.6500000004</v>
      </c>
      <c r="L21" s="46">
        <f t="shared" si="12"/>
        <v>0</v>
      </c>
      <c r="M21" s="57">
        <f t="shared" si="4"/>
        <v>1</v>
      </c>
      <c r="N21" s="57">
        <f t="shared" si="5"/>
        <v>1</v>
      </c>
      <c r="O21" s="154">
        <f t="shared" si="6"/>
        <v>1</v>
      </c>
    </row>
    <row r="22" spans="1:15" ht="43.5" customHeight="1" x14ac:dyDescent="0.25">
      <c r="A22" s="149" t="s">
        <v>140</v>
      </c>
      <c r="B22" s="34" t="s">
        <v>41</v>
      </c>
      <c r="C22" s="34">
        <v>20</v>
      </c>
      <c r="D22" s="34" t="s">
        <v>38</v>
      </c>
      <c r="E22" s="40" t="s">
        <v>141</v>
      </c>
      <c r="F22" s="62">
        <f>+F23</f>
        <v>333200</v>
      </c>
      <c r="G22" s="62">
        <f t="shared" ref="G22:H22" si="13">+G23</f>
        <v>0</v>
      </c>
      <c r="H22" s="62">
        <f t="shared" si="13"/>
        <v>333200</v>
      </c>
      <c r="I22" s="161">
        <f t="shared" si="2"/>
        <v>5.9694330868003342E-6</v>
      </c>
      <c r="J22" s="62">
        <f t="shared" ref="J22:L22" si="14">+J23</f>
        <v>333200</v>
      </c>
      <c r="K22" s="62">
        <f t="shared" si="14"/>
        <v>333200</v>
      </c>
      <c r="L22" s="62">
        <f t="shared" si="14"/>
        <v>0</v>
      </c>
      <c r="M22" s="64">
        <f t="shared" si="4"/>
        <v>1</v>
      </c>
      <c r="N22" s="64">
        <f t="shared" si="5"/>
        <v>1</v>
      </c>
      <c r="O22" s="151">
        <f t="shared" si="6"/>
        <v>1</v>
      </c>
    </row>
    <row r="23" spans="1:15" ht="43.5" customHeight="1" x14ac:dyDescent="0.25">
      <c r="A23" s="152" t="s">
        <v>142</v>
      </c>
      <c r="B23" s="44" t="s">
        <v>41</v>
      </c>
      <c r="C23" s="44">
        <v>20</v>
      </c>
      <c r="D23" s="44" t="s">
        <v>38</v>
      </c>
      <c r="E23" s="45" t="s">
        <v>493</v>
      </c>
      <c r="F23" s="46">
        <v>333200</v>
      </c>
      <c r="G23" s="46">
        <v>0</v>
      </c>
      <c r="H23" s="46">
        <f>+F23-G23</f>
        <v>333200</v>
      </c>
      <c r="I23" s="159">
        <f t="shared" si="2"/>
        <v>5.9694330868003342E-6</v>
      </c>
      <c r="J23" s="46">
        <v>333200</v>
      </c>
      <c r="K23" s="46">
        <v>333200</v>
      </c>
      <c r="L23" s="46">
        <f>+J23-K23</f>
        <v>0</v>
      </c>
      <c r="M23" s="57">
        <f t="shared" si="4"/>
        <v>1</v>
      </c>
      <c r="N23" s="57">
        <f t="shared" si="5"/>
        <v>1</v>
      </c>
      <c r="O23" s="154">
        <f t="shared" si="6"/>
        <v>1</v>
      </c>
    </row>
    <row r="24" spans="1:15" ht="43.5" customHeight="1" x14ac:dyDescent="0.25">
      <c r="A24" s="149" t="s">
        <v>148</v>
      </c>
      <c r="B24" s="34" t="s">
        <v>41</v>
      </c>
      <c r="C24" s="34">
        <v>20</v>
      </c>
      <c r="D24" s="34" t="s">
        <v>38</v>
      </c>
      <c r="E24" s="40" t="s">
        <v>149</v>
      </c>
      <c r="F24" s="62">
        <f>+F25+F27+F31+F34+F41+F43</f>
        <v>291350311.89999998</v>
      </c>
      <c r="G24" s="62">
        <f t="shared" ref="G24:H24" si="15">+G25+G27+G31+G34+G41+G43</f>
        <v>0</v>
      </c>
      <c r="H24" s="62">
        <f t="shared" si="15"/>
        <v>291350311.89999998</v>
      </c>
      <c r="I24" s="150">
        <f t="shared" si="2"/>
        <v>5.2196764456946491E-3</v>
      </c>
      <c r="J24" s="62">
        <f t="shared" ref="J24:L24" si="16">+J25+J27+J31+J34+J41+J43</f>
        <v>286309300.89999998</v>
      </c>
      <c r="K24" s="62">
        <f t="shared" si="16"/>
        <v>286309300.89999998</v>
      </c>
      <c r="L24" s="62">
        <f t="shared" si="16"/>
        <v>0</v>
      </c>
      <c r="M24" s="64">
        <f t="shared" si="4"/>
        <v>0.98269776693518618</v>
      </c>
      <c r="N24" s="64">
        <f t="shared" si="5"/>
        <v>0.98269776693518618</v>
      </c>
      <c r="O24" s="151">
        <f t="shared" si="6"/>
        <v>1</v>
      </c>
    </row>
    <row r="25" spans="1:15" ht="43.5" customHeight="1" x14ac:dyDescent="0.25">
      <c r="A25" s="149" t="s">
        <v>494</v>
      </c>
      <c r="B25" s="34" t="s">
        <v>41</v>
      </c>
      <c r="C25" s="34">
        <v>20</v>
      </c>
      <c r="D25" s="34" t="s">
        <v>38</v>
      </c>
      <c r="E25" s="40" t="s">
        <v>495</v>
      </c>
      <c r="F25" s="62">
        <f>+F26</f>
        <v>3333643.91</v>
      </c>
      <c r="G25" s="62">
        <f t="shared" ref="G25:H25" si="17">+G26</f>
        <v>0</v>
      </c>
      <c r="H25" s="62">
        <f t="shared" si="17"/>
        <v>3333643.91</v>
      </c>
      <c r="I25" s="150">
        <f t="shared" si="2"/>
        <v>5.9723782280805628E-5</v>
      </c>
      <c r="J25" s="62">
        <f t="shared" ref="J25:L25" si="18">+J26</f>
        <v>3333643.91</v>
      </c>
      <c r="K25" s="62">
        <f t="shared" si="18"/>
        <v>3333643.91</v>
      </c>
      <c r="L25" s="62">
        <f t="shared" si="18"/>
        <v>0</v>
      </c>
      <c r="M25" s="64">
        <f t="shared" si="4"/>
        <v>1</v>
      </c>
      <c r="N25" s="64">
        <f t="shared" si="5"/>
        <v>1</v>
      </c>
      <c r="O25" s="151">
        <f t="shared" si="6"/>
        <v>1</v>
      </c>
    </row>
    <row r="26" spans="1:15" ht="43.5" customHeight="1" x14ac:dyDescent="0.25">
      <c r="A26" s="152" t="s">
        <v>496</v>
      </c>
      <c r="B26" s="44" t="s">
        <v>41</v>
      </c>
      <c r="C26" s="44">
        <v>20</v>
      </c>
      <c r="D26" s="44" t="s">
        <v>38</v>
      </c>
      <c r="E26" s="45" t="s">
        <v>497</v>
      </c>
      <c r="F26" s="46">
        <v>3333643.91</v>
      </c>
      <c r="G26" s="46">
        <v>0</v>
      </c>
      <c r="H26" s="46">
        <f>+F26-G26</f>
        <v>3333643.91</v>
      </c>
      <c r="I26" s="153">
        <f t="shared" si="2"/>
        <v>5.9723782280805628E-5</v>
      </c>
      <c r="J26" s="46">
        <v>3333643.91</v>
      </c>
      <c r="K26" s="46">
        <v>3333643.91</v>
      </c>
      <c r="L26" s="46">
        <f>+J26-K26</f>
        <v>0</v>
      </c>
      <c r="M26" s="57">
        <f t="shared" si="4"/>
        <v>1</v>
      </c>
      <c r="N26" s="57">
        <f t="shared" si="5"/>
        <v>1</v>
      </c>
      <c r="O26" s="154">
        <f t="shared" si="6"/>
        <v>1</v>
      </c>
    </row>
    <row r="27" spans="1:15" ht="75" customHeight="1" x14ac:dyDescent="0.25">
      <c r="A27" s="149" t="s">
        <v>150</v>
      </c>
      <c r="B27" s="34" t="s">
        <v>41</v>
      </c>
      <c r="C27" s="34">
        <v>20</v>
      </c>
      <c r="D27" s="34" t="s">
        <v>38</v>
      </c>
      <c r="E27" s="40" t="s">
        <v>498</v>
      </c>
      <c r="F27" s="62">
        <f>+F28+F29+F30</f>
        <v>45043707</v>
      </c>
      <c r="G27" s="62">
        <f t="shared" ref="G27:H27" si="19">+G28+G29+G30</f>
        <v>0</v>
      </c>
      <c r="H27" s="62">
        <f t="shared" si="19"/>
        <v>45043707</v>
      </c>
      <c r="I27" s="150">
        <f t="shared" si="2"/>
        <v>8.0697897634435722E-4</v>
      </c>
      <c r="J27" s="62">
        <f t="shared" ref="J27:L27" si="20">+J28+J29+J30</f>
        <v>45043707</v>
      </c>
      <c r="K27" s="62">
        <f t="shared" si="20"/>
        <v>45043707</v>
      </c>
      <c r="L27" s="62">
        <f t="shared" si="20"/>
        <v>0</v>
      </c>
      <c r="M27" s="64">
        <f t="shared" si="4"/>
        <v>1</v>
      </c>
      <c r="N27" s="64">
        <f t="shared" si="5"/>
        <v>1</v>
      </c>
      <c r="O27" s="151">
        <f t="shared" si="6"/>
        <v>1</v>
      </c>
    </row>
    <row r="28" spans="1:15" ht="43.5" customHeight="1" x14ac:dyDescent="0.25">
      <c r="A28" s="152" t="s">
        <v>152</v>
      </c>
      <c r="B28" s="44" t="s">
        <v>41</v>
      </c>
      <c r="C28" s="44">
        <v>20</v>
      </c>
      <c r="D28" s="44" t="s">
        <v>38</v>
      </c>
      <c r="E28" s="45" t="s">
        <v>153</v>
      </c>
      <c r="F28" s="46">
        <v>244854</v>
      </c>
      <c r="G28" s="46">
        <v>0</v>
      </c>
      <c r="H28" s="46">
        <f t="shared" ref="H28:H30" si="21">+F28-G28</f>
        <v>244854</v>
      </c>
      <c r="I28" s="155">
        <f t="shared" si="2"/>
        <v>4.3866733764568098E-6</v>
      </c>
      <c r="J28" s="46">
        <v>244854</v>
      </c>
      <c r="K28" s="46">
        <v>244854</v>
      </c>
      <c r="L28" s="46">
        <f t="shared" ref="L28:L30" si="22">+J28-K28</f>
        <v>0</v>
      </c>
      <c r="M28" s="57">
        <f t="shared" si="4"/>
        <v>1</v>
      </c>
      <c r="N28" s="57">
        <f t="shared" si="5"/>
        <v>1</v>
      </c>
      <c r="O28" s="154">
        <f t="shared" si="6"/>
        <v>1</v>
      </c>
    </row>
    <row r="29" spans="1:15" ht="43.5" customHeight="1" x14ac:dyDescent="0.25">
      <c r="A29" s="152" t="s">
        <v>158</v>
      </c>
      <c r="B29" s="44" t="s">
        <v>41</v>
      </c>
      <c r="C29" s="44">
        <v>20</v>
      </c>
      <c r="D29" s="44" t="s">
        <v>38</v>
      </c>
      <c r="E29" s="45" t="s">
        <v>159</v>
      </c>
      <c r="F29" s="46">
        <v>162200</v>
      </c>
      <c r="G29" s="46">
        <v>0</v>
      </c>
      <c r="H29" s="46">
        <f t="shared" si="21"/>
        <v>162200</v>
      </c>
      <c r="I29" s="155">
        <f t="shared" si="2"/>
        <v>2.9058884954352164E-6</v>
      </c>
      <c r="J29" s="46">
        <v>162200</v>
      </c>
      <c r="K29" s="46">
        <v>162200</v>
      </c>
      <c r="L29" s="46">
        <f t="shared" si="22"/>
        <v>0</v>
      </c>
      <c r="M29" s="57">
        <f t="shared" si="4"/>
        <v>1</v>
      </c>
      <c r="N29" s="57">
        <f t="shared" si="5"/>
        <v>1</v>
      </c>
      <c r="O29" s="154">
        <f t="shared" si="6"/>
        <v>1</v>
      </c>
    </row>
    <row r="30" spans="1:15" ht="43.5" customHeight="1" x14ac:dyDescent="0.25">
      <c r="A30" s="152" t="s">
        <v>160</v>
      </c>
      <c r="B30" s="44" t="s">
        <v>41</v>
      </c>
      <c r="C30" s="44">
        <v>20</v>
      </c>
      <c r="D30" s="44" t="s">
        <v>38</v>
      </c>
      <c r="E30" s="45" t="s">
        <v>161</v>
      </c>
      <c r="F30" s="46">
        <v>44636653</v>
      </c>
      <c r="G30" s="46">
        <v>0</v>
      </c>
      <c r="H30" s="46">
        <f t="shared" si="21"/>
        <v>44636653</v>
      </c>
      <c r="I30" s="153">
        <f t="shared" si="2"/>
        <v>7.9968641447246511E-4</v>
      </c>
      <c r="J30" s="46">
        <v>44636653</v>
      </c>
      <c r="K30" s="46">
        <v>44636653</v>
      </c>
      <c r="L30" s="46">
        <f t="shared" si="22"/>
        <v>0</v>
      </c>
      <c r="M30" s="57">
        <f t="shared" si="4"/>
        <v>1</v>
      </c>
      <c r="N30" s="57">
        <f t="shared" si="5"/>
        <v>1</v>
      </c>
      <c r="O30" s="154">
        <f t="shared" si="6"/>
        <v>1</v>
      </c>
    </row>
    <row r="31" spans="1:15" ht="43.5" customHeight="1" x14ac:dyDescent="0.25">
      <c r="A31" s="149" t="s">
        <v>164</v>
      </c>
      <c r="B31" s="34" t="s">
        <v>41</v>
      </c>
      <c r="C31" s="34">
        <v>20</v>
      </c>
      <c r="D31" s="34" t="s">
        <v>38</v>
      </c>
      <c r="E31" s="40" t="s">
        <v>499</v>
      </c>
      <c r="F31" s="62">
        <f>+F32+F33</f>
        <v>9709914</v>
      </c>
      <c r="G31" s="62">
        <f t="shared" ref="G31:H31" si="23">+G32+G33</f>
        <v>0</v>
      </c>
      <c r="H31" s="62">
        <f t="shared" si="23"/>
        <v>9709914</v>
      </c>
      <c r="I31" s="150">
        <f t="shared" si="2"/>
        <v>1.7395762875625984E-4</v>
      </c>
      <c r="J31" s="62">
        <f t="shared" ref="J31:L31" si="24">+J32+J33</f>
        <v>9709914</v>
      </c>
      <c r="K31" s="62">
        <f t="shared" si="24"/>
        <v>9709914</v>
      </c>
      <c r="L31" s="62">
        <f t="shared" si="24"/>
        <v>0</v>
      </c>
      <c r="M31" s="64">
        <f t="shared" si="4"/>
        <v>1</v>
      </c>
      <c r="N31" s="64">
        <f t="shared" si="5"/>
        <v>1</v>
      </c>
      <c r="O31" s="151">
        <f t="shared" si="6"/>
        <v>1</v>
      </c>
    </row>
    <row r="32" spans="1:15" ht="43.5" customHeight="1" x14ac:dyDescent="0.25">
      <c r="A32" s="152" t="s">
        <v>166</v>
      </c>
      <c r="B32" s="44" t="s">
        <v>41</v>
      </c>
      <c r="C32" s="44">
        <v>20</v>
      </c>
      <c r="D32" s="44" t="s">
        <v>38</v>
      </c>
      <c r="E32" s="45" t="s">
        <v>167</v>
      </c>
      <c r="F32" s="46">
        <v>7521191</v>
      </c>
      <c r="G32" s="46">
        <v>0</v>
      </c>
      <c r="H32" s="46">
        <f t="shared" ref="H32:H33" si="25">+F32-G32</f>
        <v>7521191</v>
      </c>
      <c r="I32" s="153">
        <f t="shared" si="2"/>
        <v>1.3474563747762573E-4</v>
      </c>
      <c r="J32" s="46">
        <v>7521191</v>
      </c>
      <c r="K32" s="46">
        <v>7521191</v>
      </c>
      <c r="L32" s="46">
        <f>+J32-K32</f>
        <v>0</v>
      </c>
      <c r="M32" s="57">
        <f t="shared" si="4"/>
        <v>1</v>
      </c>
      <c r="N32" s="57">
        <f t="shared" si="5"/>
        <v>1</v>
      </c>
      <c r="O32" s="154">
        <f t="shared" si="6"/>
        <v>1</v>
      </c>
    </row>
    <row r="33" spans="1:15" ht="43.5" customHeight="1" x14ac:dyDescent="0.25">
      <c r="A33" s="152" t="s">
        <v>170</v>
      </c>
      <c r="B33" s="44" t="s">
        <v>41</v>
      </c>
      <c r="C33" s="44">
        <v>20</v>
      </c>
      <c r="D33" s="44" t="s">
        <v>38</v>
      </c>
      <c r="E33" s="45" t="s">
        <v>171</v>
      </c>
      <c r="F33" s="46">
        <v>2188723</v>
      </c>
      <c r="G33" s="46">
        <v>0</v>
      </c>
      <c r="H33" s="46">
        <f t="shared" si="25"/>
        <v>2188723</v>
      </c>
      <c r="I33" s="159">
        <f t="shared" si="2"/>
        <v>3.9211991278634116E-5</v>
      </c>
      <c r="J33" s="46">
        <v>2188723</v>
      </c>
      <c r="K33" s="46">
        <v>2188723</v>
      </c>
      <c r="L33" s="46">
        <f>+J33-K33</f>
        <v>0</v>
      </c>
      <c r="M33" s="57">
        <f t="shared" si="4"/>
        <v>1</v>
      </c>
      <c r="N33" s="57">
        <f t="shared" si="5"/>
        <v>1</v>
      </c>
      <c r="O33" s="154">
        <f t="shared" si="6"/>
        <v>1</v>
      </c>
    </row>
    <row r="34" spans="1:15" ht="43.5" customHeight="1" x14ac:dyDescent="0.25">
      <c r="A34" s="149" t="s">
        <v>172</v>
      </c>
      <c r="B34" s="34" t="s">
        <v>41</v>
      </c>
      <c r="C34" s="34">
        <v>20</v>
      </c>
      <c r="D34" s="34" t="s">
        <v>38</v>
      </c>
      <c r="E34" s="40" t="s">
        <v>173</v>
      </c>
      <c r="F34" s="62">
        <f>+F35+F36+F37+F38+F39+F40</f>
        <v>222800613.99000001</v>
      </c>
      <c r="G34" s="62">
        <f t="shared" ref="G34:H34" si="26">+G35+G36+G37+G38+G39+G40</f>
        <v>0</v>
      </c>
      <c r="H34" s="62">
        <f t="shared" si="26"/>
        <v>222800613.99000001</v>
      </c>
      <c r="I34" s="150">
        <f t="shared" si="2"/>
        <v>3.9915767014145724E-3</v>
      </c>
      <c r="J34" s="62">
        <f t="shared" ref="J34:L34" si="27">+J35+J36+J37+J38+J39+J40</f>
        <v>222800602.99000001</v>
      </c>
      <c r="K34" s="62">
        <f t="shared" si="27"/>
        <v>222800602.99000001</v>
      </c>
      <c r="L34" s="62">
        <f t="shared" si="27"/>
        <v>0</v>
      </c>
      <c r="M34" s="64">
        <f t="shared" si="4"/>
        <v>0.99999995062850233</v>
      </c>
      <c r="N34" s="64">
        <f t="shared" si="5"/>
        <v>0.99999995062850233</v>
      </c>
      <c r="O34" s="151">
        <f t="shared" si="6"/>
        <v>1</v>
      </c>
    </row>
    <row r="35" spans="1:15" ht="43.5" customHeight="1" x14ac:dyDescent="0.25">
      <c r="A35" s="152" t="s">
        <v>174</v>
      </c>
      <c r="B35" s="44" t="s">
        <v>41</v>
      </c>
      <c r="C35" s="44">
        <v>20</v>
      </c>
      <c r="D35" s="44" t="s">
        <v>38</v>
      </c>
      <c r="E35" s="45" t="s">
        <v>175</v>
      </c>
      <c r="F35" s="46">
        <v>31514008</v>
      </c>
      <c r="G35" s="46">
        <v>0</v>
      </c>
      <c r="H35" s="46">
        <f t="shared" ref="H35:H40" si="28">+F35-G35</f>
        <v>31514008</v>
      </c>
      <c r="I35" s="153">
        <f t="shared" si="2"/>
        <v>5.6458812140723418E-4</v>
      </c>
      <c r="J35" s="46">
        <v>31514008</v>
      </c>
      <c r="K35" s="46">
        <v>31514008</v>
      </c>
      <c r="L35" s="46">
        <f t="shared" ref="L35:L39" si="29">+J35-K35</f>
        <v>0</v>
      </c>
      <c r="M35" s="57">
        <f t="shared" si="4"/>
        <v>1</v>
      </c>
      <c r="N35" s="57">
        <f t="shared" si="5"/>
        <v>1</v>
      </c>
      <c r="O35" s="154">
        <f t="shared" si="6"/>
        <v>1</v>
      </c>
    </row>
    <row r="36" spans="1:15" ht="43.5" customHeight="1" x14ac:dyDescent="0.25">
      <c r="A36" s="152" t="s">
        <v>176</v>
      </c>
      <c r="B36" s="44" t="s">
        <v>41</v>
      </c>
      <c r="C36" s="44">
        <v>20</v>
      </c>
      <c r="D36" s="44" t="s">
        <v>38</v>
      </c>
      <c r="E36" s="45" t="s">
        <v>500</v>
      </c>
      <c r="F36" s="46">
        <v>97717227</v>
      </c>
      <c r="G36" s="46">
        <v>0</v>
      </c>
      <c r="H36" s="46">
        <f t="shared" si="28"/>
        <v>97717227</v>
      </c>
      <c r="I36" s="153">
        <f t="shared" si="2"/>
        <v>1.7506496038540785E-3</v>
      </c>
      <c r="J36" s="46">
        <v>97717227</v>
      </c>
      <c r="K36" s="46">
        <v>97717227</v>
      </c>
      <c r="L36" s="46">
        <f t="shared" si="29"/>
        <v>0</v>
      </c>
      <c r="M36" s="57">
        <f t="shared" si="4"/>
        <v>1</v>
      </c>
      <c r="N36" s="57">
        <f t="shared" si="5"/>
        <v>1</v>
      </c>
      <c r="O36" s="154">
        <f t="shared" si="6"/>
        <v>1</v>
      </c>
    </row>
    <row r="37" spans="1:15" ht="43.5" customHeight="1" x14ac:dyDescent="0.25">
      <c r="A37" s="152" t="s">
        <v>178</v>
      </c>
      <c r="B37" s="44" t="s">
        <v>41</v>
      </c>
      <c r="C37" s="44">
        <v>20</v>
      </c>
      <c r="D37" s="44" t="s">
        <v>38</v>
      </c>
      <c r="E37" s="45" t="s">
        <v>501</v>
      </c>
      <c r="F37" s="46">
        <v>4456078</v>
      </c>
      <c r="G37" s="46">
        <v>0</v>
      </c>
      <c r="H37" s="46">
        <f t="shared" si="28"/>
        <v>4456078</v>
      </c>
      <c r="I37" s="153">
        <f t="shared" si="2"/>
        <v>7.9832711436263678E-5</v>
      </c>
      <c r="J37" s="46">
        <v>4456078</v>
      </c>
      <c r="K37" s="46">
        <v>4456078</v>
      </c>
      <c r="L37" s="46">
        <f t="shared" si="29"/>
        <v>0</v>
      </c>
      <c r="M37" s="57">
        <f t="shared" si="4"/>
        <v>1</v>
      </c>
      <c r="N37" s="57">
        <f t="shared" si="5"/>
        <v>1</v>
      </c>
      <c r="O37" s="154">
        <f t="shared" si="6"/>
        <v>1</v>
      </c>
    </row>
    <row r="38" spans="1:15" ht="43.5" customHeight="1" x14ac:dyDescent="0.25">
      <c r="A38" s="152" t="s">
        <v>180</v>
      </c>
      <c r="B38" s="44" t="s">
        <v>41</v>
      </c>
      <c r="C38" s="44">
        <v>20</v>
      </c>
      <c r="D38" s="44" t="s">
        <v>38</v>
      </c>
      <c r="E38" s="45" t="s">
        <v>181</v>
      </c>
      <c r="F38" s="46">
        <v>36649336</v>
      </c>
      <c r="G38" s="46">
        <v>0</v>
      </c>
      <c r="H38" s="46">
        <f t="shared" si="28"/>
        <v>36649336</v>
      </c>
      <c r="I38" s="153">
        <f t="shared" si="2"/>
        <v>6.5658991274808703E-4</v>
      </c>
      <c r="J38" s="46">
        <v>36649336</v>
      </c>
      <c r="K38" s="46">
        <v>36649336</v>
      </c>
      <c r="L38" s="46">
        <f t="shared" si="29"/>
        <v>0</v>
      </c>
      <c r="M38" s="57">
        <f t="shared" si="4"/>
        <v>1</v>
      </c>
      <c r="N38" s="57">
        <f t="shared" si="5"/>
        <v>1</v>
      </c>
      <c r="O38" s="154">
        <f t="shared" si="6"/>
        <v>1</v>
      </c>
    </row>
    <row r="39" spans="1:15" ht="54.75" customHeight="1" x14ac:dyDescent="0.25">
      <c r="A39" s="152" t="s">
        <v>182</v>
      </c>
      <c r="B39" s="44" t="s">
        <v>41</v>
      </c>
      <c r="C39" s="44">
        <v>20</v>
      </c>
      <c r="D39" s="44" t="s">
        <v>38</v>
      </c>
      <c r="E39" s="45" t="s">
        <v>502</v>
      </c>
      <c r="F39" s="46">
        <v>25199964.989999998</v>
      </c>
      <c r="G39" s="46">
        <v>0</v>
      </c>
      <c r="H39" s="46">
        <f t="shared" si="28"/>
        <v>25199964.989999998</v>
      </c>
      <c r="I39" s="153">
        <f t="shared" si="2"/>
        <v>4.5146910203336144E-4</v>
      </c>
      <c r="J39" s="46">
        <v>25199953.989999998</v>
      </c>
      <c r="K39" s="46">
        <v>25199953.989999998</v>
      </c>
      <c r="L39" s="46">
        <f t="shared" si="29"/>
        <v>0</v>
      </c>
      <c r="M39" s="57">
        <f t="shared" si="4"/>
        <v>0.99999956349145702</v>
      </c>
      <c r="N39" s="57">
        <f t="shared" si="5"/>
        <v>0.99999956349145702</v>
      </c>
      <c r="O39" s="154">
        <f t="shared" si="6"/>
        <v>1</v>
      </c>
    </row>
    <row r="40" spans="1:15" ht="54.75" customHeight="1" x14ac:dyDescent="0.25">
      <c r="A40" s="152" t="s">
        <v>184</v>
      </c>
      <c r="B40" s="44" t="s">
        <v>41</v>
      </c>
      <c r="C40" s="44">
        <v>20</v>
      </c>
      <c r="D40" s="44" t="s">
        <v>38</v>
      </c>
      <c r="E40" s="45" t="s">
        <v>503</v>
      </c>
      <c r="F40" s="46">
        <v>27264000</v>
      </c>
      <c r="G40" s="46">
        <v>0</v>
      </c>
      <c r="H40" s="46">
        <f t="shared" si="28"/>
        <v>27264000</v>
      </c>
      <c r="I40" s="153">
        <f t="shared" si="2"/>
        <v>4.8844724993554712E-4</v>
      </c>
      <c r="J40" s="46">
        <v>27264000</v>
      </c>
      <c r="K40" s="46">
        <v>27264000</v>
      </c>
      <c r="L40" s="46">
        <f>+J40-K40</f>
        <v>0</v>
      </c>
      <c r="M40" s="57">
        <f t="shared" si="4"/>
        <v>1</v>
      </c>
      <c r="N40" s="57">
        <f t="shared" si="5"/>
        <v>1</v>
      </c>
      <c r="O40" s="154">
        <f t="shared" si="6"/>
        <v>1</v>
      </c>
    </row>
    <row r="41" spans="1:15" ht="43.5" customHeight="1" x14ac:dyDescent="0.25">
      <c r="A41" s="149" t="s">
        <v>186</v>
      </c>
      <c r="B41" s="34" t="s">
        <v>41</v>
      </c>
      <c r="C41" s="34">
        <v>20</v>
      </c>
      <c r="D41" s="34" t="s">
        <v>38</v>
      </c>
      <c r="E41" s="40" t="s">
        <v>504</v>
      </c>
      <c r="F41" s="62">
        <f>+F42</f>
        <v>6333000</v>
      </c>
      <c r="G41" s="62">
        <f t="shared" ref="G41:H41" si="30">+G42</f>
        <v>0</v>
      </c>
      <c r="H41" s="62">
        <f t="shared" si="30"/>
        <v>6333000</v>
      </c>
      <c r="I41" s="150">
        <f t="shared" si="2"/>
        <v>1.1345864267318882E-4</v>
      </c>
      <c r="J41" s="62">
        <f t="shared" ref="J41:L41" si="31">+J42</f>
        <v>1292000</v>
      </c>
      <c r="K41" s="62">
        <f t="shared" si="31"/>
        <v>1292000</v>
      </c>
      <c r="L41" s="62">
        <f t="shared" si="31"/>
        <v>0</v>
      </c>
      <c r="M41" s="64">
        <f t="shared" si="4"/>
        <v>0.20401073740723197</v>
      </c>
      <c r="N41" s="64">
        <f t="shared" si="5"/>
        <v>0.20401073740723197</v>
      </c>
      <c r="O41" s="151">
        <f t="shared" si="6"/>
        <v>1</v>
      </c>
    </row>
    <row r="42" spans="1:15" ht="43.5" customHeight="1" x14ac:dyDescent="0.25">
      <c r="A42" s="152" t="s">
        <v>190</v>
      </c>
      <c r="B42" s="44" t="s">
        <v>41</v>
      </c>
      <c r="C42" s="44">
        <v>20</v>
      </c>
      <c r="D42" s="44" t="s">
        <v>38</v>
      </c>
      <c r="E42" s="45" t="s">
        <v>191</v>
      </c>
      <c r="F42" s="46">
        <v>6333000</v>
      </c>
      <c r="G42" s="46">
        <v>0</v>
      </c>
      <c r="H42" s="46">
        <f>+F42-G42</f>
        <v>6333000</v>
      </c>
      <c r="I42" s="153">
        <f t="shared" si="2"/>
        <v>1.1345864267318882E-4</v>
      </c>
      <c r="J42" s="46">
        <v>1292000</v>
      </c>
      <c r="K42" s="46">
        <v>1292000</v>
      </c>
      <c r="L42" s="46">
        <f>+J42-K42</f>
        <v>0</v>
      </c>
      <c r="M42" s="57">
        <f t="shared" si="4"/>
        <v>0.20401073740723197</v>
      </c>
      <c r="N42" s="57">
        <f t="shared" si="5"/>
        <v>0.20401073740723197</v>
      </c>
      <c r="O42" s="154">
        <f t="shared" si="6"/>
        <v>1</v>
      </c>
    </row>
    <row r="43" spans="1:15" ht="33.75" customHeight="1" x14ac:dyDescent="0.25">
      <c r="A43" s="149" t="s">
        <v>198</v>
      </c>
      <c r="B43" s="34" t="s">
        <v>41</v>
      </c>
      <c r="C43" s="34">
        <v>20</v>
      </c>
      <c r="D43" s="34" t="s">
        <v>38</v>
      </c>
      <c r="E43" s="40" t="s">
        <v>199</v>
      </c>
      <c r="F43" s="62">
        <v>4129433</v>
      </c>
      <c r="G43" s="62">
        <v>0</v>
      </c>
      <c r="H43" s="62">
        <v>4129433</v>
      </c>
      <c r="I43" s="150">
        <f t="shared" si="2"/>
        <v>7.3980714225465683E-5</v>
      </c>
      <c r="J43" s="62">
        <v>4129433</v>
      </c>
      <c r="K43" s="62">
        <v>4129433</v>
      </c>
      <c r="L43" s="62">
        <v>0</v>
      </c>
      <c r="M43" s="64">
        <f t="shared" si="4"/>
        <v>1</v>
      </c>
      <c r="N43" s="64">
        <f t="shared" si="5"/>
        <v>1</v>
      </c>
      <c r="O43" s="151">
        <f t="shared" si="6"/>
        <v>1</v>
      </c>
    </row>
    <row r="44" spans="1:15" ht="35.25" customHeight="1" x14ac:dyDescent="0.25">
      <c r="A44" s="149" t="s">
        <v>200</v>
      </c>
      <c r="B44" s="34" t="s">
        <v>41</v>
      </c>
      <c r="C44" s="34">
        <v>20</v>
      </c>
      <c r="D44" s="34" t="s">
        <v>38</v>
      </c>
      <c r="E44" s="40" t="s">
        <v>201</v>
      </c>
      <c r="F44" s="62">
        <f t="shared" ref="F44:L45" si="32">+F45</f>
        <v>9602395555</v>
      </c>
      <c r="G44" s="62">
        <f t="shared" si="32"/>
        <v>0</v>
      </c>
      <c r="H44" s="62">
        <f t="shared" si="32"/>
        <v>9602395555</v>
      </c>
      <c r="I44" s="162">
        <f t="shared" si="2"/>
        <v>0.17203138576999236</v>
      </c>
      <c r="J44" s="62">
        <f t="shared" si="32"/>
        <v>9602395555</v>
      </c>
      <c r="K44" s="62">
        <f t="shared" si="32"/>
        <v>5804472693</v>
      </c>
      <c r="L44" s="62">
        <f t="shared" si="32"/>
        <v>3797922862</v>
      </c>
      <c r="M44" s="64">
        <f t="shared" si="4"/>
        <v>1</v>
      </c>
      <c r="N44" s="64">
        <f t="shared" si="5"/>
        <v>0.60448173164222452</v>
      </c>
      <c r="O44" s="151">
        <f t="shared" si="6"/>
        <v>0.60448173164222452</v>
      </c>
    </row>
    <row r="45" spans="1:15" ht="25.5" customHeight="1" x14ac:dyDescent="0.25">
      <c r="A45" s="149" t="s">
        <v>218</v>
      </c>
      <c r="B45" s="34" t="s">
        <v>41</v>
      </c>
      <c r="C45" s="34">
        <v>20</v>
      </c>
      <c r="D45" s="34" t="s">
        <v>38</v>
      </c>
      <c r="E45" s="40" t="s">
        <v>219</v>
      </c>
      <c r="F45" s="62">
        <f t="shared" si="32"/>
        <v>9602395555</v>
      </c>
      <c r="G45" s="62">
        <f t="shared" si="32"/>
        <v>0</v>
      </c>
      <c r="H45" s="62">
        <f t="shared" si="32"/>
        <v>9602395555</v>
      </c>
      <c r="I45" s="162">
        <f t="shared" si="2"/>
        <v>0.17203138576999236</v>
      </c>
      <c r="J45" s="62">
        <f t="shared" si="32"/>
        <v>9602395555</v>
      </c>
      <c r="K45" s="62">
        <f t="shared" si="32"/>
        <v>5804472693</v>
      </c>
      <c r="L45" s="62">
        <f t="shared" si="32"/>
        <v>3797922862</v>
      </c>
      <c r="M45" s="64">
        <f t="shared" si="4"/>
        <v>1</v>
      </c>
      <c r="N45" s="64">
        <f t="shared" si="5"/>
        <v>0.60448173164222452</v>
      </c>
      <c r="O45" s="151">
        <f t="shared" si="6"/>
        <v>0.60448173164222452</v>
      </c>
    </row>
    <row r="46" spans="1:15" ht="25.5" customHeight="1" x14ac:dyDescent="0.25">
      <c r="A46" s="149" t="s">
        <v>220</v>
      </c>
      <c r="B46" s="34" t="s">
        <v>41</v>
      </c>
      <c r="C46" s="34">
        <v>20</v>
      </c>
      <c r="D46" s="34" t="s">
        <v>38</v>
      </c>
      <c r="E46" s="40" t="s">
        <v>221</v>
      </c>
      <c r="F46" s="62">
        <f>+F47+F48</f>
        <v>9602395555</v>
      </c>
      <c r="G46" s="62">
        <f t="shared" ref="G46:H46" si="33">+G47+G48</f>
        <v>0</v>
      </c>
      <c r="H46" s="62">
        <f t="shared" si="33"/>
        <v>9602395555</v>
      </c>
      <c r="I46" s="162">
        <f t="shared" si="2"/>
        <v>0.17203138576999236</v>
      </c>
      <c r="J46" s="62">
        <f t="shared" ref="J46:L46" si="34">+J47+J48</f>
        <v>9602395555</v>
      </c>
      <c r="K46" s="62">
        <f t="shared" si="34"/>
        <v>5804472693</v>
      </c>
      <c r="L46" s="62">
        <f t="shared" si="34"/>
        <v>3797922862</v>
      </c>
      <c r="M46" s="64">
        <f t="shared" si="4"/>
        <v>1</v>
      </c>
      <c r="N46" s="64">
        <f t="shared" si="5"/>
        <v>0.60448173164222452</v>
      </c>
      <c r="O46" s="151">
        <f t="shared" si="6"/>
        <v>0.60448173164222452</v>
      </c>
    </row>
    <row r="47" spans="1:15" ht="25.5" customHeight="1" x14ac:dyDescent="0.25">
      <c r="A47" s="152" t="s">
        <v>222</v>
      </c>
      <c r="B47" s="44" t="s">
        <v>41</v>
      </c>
      <c r="C47" s="44">
        <v>20</v>
      </c>
      <c r="D47" s="44" t="s">
        <v>38</v>
      </c>
      <c r="E47" s="45" t="s">
        <v>223</v>
      </c>
      <c r="F47" s="46">
        <v>5072791135</v>
      </c>
      <c r="G47" s="46">
        <v>0</v>
      </c>
      <c r="H47" s="46">
        <f t="shared" ref="H47:H48" si="35">+F47-G47</f>
        <v>5072791135</v>
      </c>
      <c r="I47" s="163">
        <f t="shared" si="2"/>
        <v>9.0881414296807989E-2</v>
      </c>
      <c r="J47" s="46">
        <v>5072791135</v>
      </c>
      <c r="K47" s="46">
        <v>5072791135</v>
      </c>
      <c r="L47" s="46">
        <f>+J47-K47</f>
        <v>0</v>
      </c>
      <c r="M47" s="57">
        <f t="shared" si="4"/>
        <v>1</v>
      </c>
      <c r="N47" s="57">
        <f t="shared" si="5"/>
        <v>1</v>
      </c>
      <c r="O47" s="154">
        <f t="shared" si="6"/>
        <v>1</v>
      </c>
    </row>
    <row r="48" spans="1:15" ht="25.5" customHeight="1" thickBot="1" x14ac:dyDescent="0.3">
      <c r="A48" s="164" t="s">
        <v>224</v>
      </c>
      <c r="B48" s="84" t="s">
        <v>41</v>
      </c>
      <c r="C48" s="84">
        <v>20</v>
      </c>
      <c r="D48" s="84" t="s">
        <v>38</v>
      </c>
      <c r="E48" s="85" t="s">
        <v>225</v>
      </c>
      <c r="F48" s="86">
        <v>4529604420</v>
      </c>
      <c r="G48" s="86">
        <v>0</v>
      </c>
      <c r="H48" s="86">
        <f t="shared" si="35"/>
        <v>4529604420</v>
      </c>
      <c r="I48" s="165">
        <f t="shared" si="2"/>
        <v>8.1149971473184382E-2</v>
      </c>
      <c r="J48" s="86">
        <v>4529604420</v>
      </c>
      <c r="K48" s="86">
        <v>731681558</v>
      </c>
      <c r="L48" s="86">
        <f>+J48-K48</f>
        <v>3797922862</v>
      </c>
      <c r="M48" s="166">
        <f t="shared" si="4"/>
        <v>1</v>
      </c>
      <c r="N48" s="166">
        <f t="shared" si="5"/>
        <v>0.16153321353390943</v>
      </c>
      <c r="O48" s="167">
        <f t="shared" si="6"/>
        <v>0.16153321353390943</v>
      </c>
    </row>
    <row r="49" spans="1:15" s="4" customFormat="1" ht="33" customHeight="1" thickBot="1" x14ac:dyDescent="0.3">
      <c r="A49" s="168" t="s">
        <v>246</v>
      </c>
      <c r="B49" s="169" t="s">
        <v>37</v>
      </c>
      <c r="C49" s="169">
        <v>11</v>
      </c>
      <c r="D49" s="169" t="s">
        <v>38</v>
      </c>
      <c r="E49" s="170" t="s">
        <v>247</v>
      </c>
      <c r="F49" s="171">
        <f>+F52</f>
        <v>15655027918.5</v>
      </c>
      <c r="G49" s="171">
        <f>+G52</f>
        <v>0</v>
      </c>
      <c r="H49" s="171">
        <f>+H52</f>
        <v>15655027918.5</v>
      </c>
      <c r="I49" s="172">
        <f t="shared" si="2"/>
        <v>0.28046711173912625</v>
      </c>
      <c r="J49" s="171">
        <f>+J52</f>
        <v>15655027918.5</v>
      </c>
      <c r="K49" s="171">
        <f t="shared" ref="K49:L49" si="36">+K52</f>
        <v>15655027918.5</v>
      </c>
      <c r="L49" s="171">
        <f t="shared" si="36"/>
        <v>0</v>
      </c>
      <c r="M49" s="173">
        <f t="shared" si="4"/>
        <v>1</v>
      </c>
      <c r="N49" s="173">
        <f t="shared" si="5"/>
        <v>1</v>
      </c>
      <c r="O49" s="174">
        <f t="shared" si="6"/>
        <v>1</v>
      </c>
    </row>
    <row r="50" spans="1:15" s="4" customFormat="1" ht="33" customHeight="1" thickBot="1" x14ac:dyDescent="0.3">
      <c r="A50" s="21" t="s">
        <v>246</v>
      </c>
      <c r="B50" s="141" t="s">
        <v>37</v>
      </c>
      <c r="C50" s="141" t="s">
        <v>505</v>
      </c>
      <c r="D50" s="141" t="s">
        <v>38</v>
      </c>
      <c r="E50" s="23" t="s">
        <v>247</v>
      </c>
      <c r="F50" s="24">
        <f>+F53+F68+F74+F88+F98+F104</f>
        <v>2948935164.6800003</v>
      </c>
      <c r="G50" s="24">
        <f>+G53+G68+G74+G88+G98+G104</f>
        <v>0</v>
      </c>
      <c r="H50" s="24">
        <f>+H53+H68+H74+H88+H98+H104</f>
        <v>2948935164.6800003</v>
      </c>
      <c r="I50" s="142">
        <f t="shared" si="2"/>
        <v>5.2831546047028166E-2</v>
      </c>
      <c r="J50" s="24">
        <f>+J53+J68+J74+J88+J98+J104</f>
        <v>2650265678.9699998</v>
      </c>
      <c r="K50" s="24">
        <f t="shared" ref="K50:L50" si="37">+K53+K68+K74+K88+K98+K104</f>
        <v>2509136042.9700003</v>
      </c>
      <c r="L50" s="24">
        <f t="shared" si="37"/>
        <v>141129635.99999994</v>
      </c>
      <c r="M50" s="143">
        <f t="shared" si="4"/>
        <v>0.89871954823312972</v>
      </c>
      <c r="N50" s="143">
        <f t="shared" si="5"/>
        <v>0.85086171884090089</v>
      </c>
      <c r="O50" s="144">
        <f t="shared" si="6"/>
        <v>0.94674887234141436</v>
      </c>
    </row>
    <row r="51" spans="1:15" s="4" customFormat="1" ht="33" customHeight="1" thickBot="1" x14ac:dyDescent="0.3">
      <c r="A51" s="175" t="s">
        <v>246</v>
      </c>
      <c r="B51" s="176" t="s">
        <v>41</v>
      </c>
      <c r="C51" s="176">
        <v>20</v>
      </c>
      <c r="D51" s="176" t="s">
        <v>38</v>
      </c>
      <c r="E51" s="177" t="s">
        <v>247</v>
      </c>
      <c r="F51" s="178">
        <f>+F75+F105</f>
        <v>27257433899.239998</v>
      </c>
      <c r="G51" s="178">
        <f>+G75+G105</f>
        <v>0</v>
      </c>
      <c r="H51" s="178">
        <f>+H75+H105</f>
        <v>27257433899.239998</v>
      </c>
      <c r="I51" s="179">
        <f t="shared" si="2"/>
        <v>0.48832961518426254</v>
      </c>
      <c r="J51" s="178">
        <f>+J75+J105</f>
        <v>22736568830.080002</v>
      </c>
      <c r="K51" s="178">
        <f t="shared" ref="K51:L51" si="38">+K75+K105</f>
        <v>22736568830.080002</v>
      </c>
      <c r="L51" s="178">
        <f t="shared" si="38"/>
        <v>0</v>
      </c>
      <c r="M51" s="180">
        <f t="shared" si="4"/>
        <v>0.83414194139214082</v>
      </c>
      <c r="N51" s="180">
        <f t="shared" si="5"/>
        <v>0.83414194139214082</v>
      </c>
      <c r="O51" s="181">
        <f t="shared" si="6"/>
        <v>1</v>
      </c>
    </row>
    <row r="52" spans="1:15" ht="43.5" customHeight="1" x14ac:dyDescent="0.25">
      <c r="A52" s="145" t="s">
        <v>248</v>
      </c>
      <c r="B52" s="182" t="s">
        <v>37</v>
      </c>
      <c r="C52" s="183">
        <v>11</v>
      </c>
      <c r="D52" s="182" t="s">
        <v>38</v>
      </c>
      <c r="E52" s="35" t="s">
        <v>249</v>
      </c>
      <c r="F52" s="93">
        <f t="shared" ref="F52:L53" si="39">+F54</f>
        <v>15655027918.5</v>
      </c>
      <c r="G52" s="93">
        <f t="shared" si="39"/>
        <v>0</v>
      </c>
      <c r="H52" s="93">
        <f t="shared" si="39"/>
        <v>15655027918.5</v>
      </c>
      <c r="I52" s="184">
        <f t="shared" si="2"/>
        <v>0.28046711173912625</v>
      </c>
      <c r="J52" s="93">
        <f t="shared" si="39"/>
        <v>15655027918.5</v>
      </c>
      <c r="K52" s="93">
        <f t="shared" si="39"/>
        <v>15655027918.5</v>
      </c>
      <c r="L52" s="93">
        <f t="shared" si="39"/>
        <v>0</v>
      </c>
      <c r="M52" s="147">
        <f t="shared" si="4"/>
        <v>1</v>
      </c>
      <c r="N52" s="147">
        <f t="shared" si="5"/>
        <v>1</v>
      </c>
      <c r="O52" s="148">
        <f t="shared" si="6"/>
        <v>1</v>
      </c>
    </row>
    <row r="53" spans="1:15" s="190" customFormat="1" ht="43.5" customHeight="1" x14ac:dyDescent="0.25">
      <c r="A53" s="185" t="s">
        <v>248</v>
      </c>
      <c r="B53" s="186" t="s">
        <v>41</v>
      </c>
      <c r="C53" s="186" t="s">
        <v>505</v>
      </c>
      <c r="D53" s="186" t="s">
        <v>38</v>
      </c>
      <c r="E53" s="95" t="s">
        <v>249</v>
      </c>
      <c r="F53" s="66">
        <f t="shared" si="39"/>
        <v>157254667.5</v>
      </c>
      <c r="G53" s="66">
        <f t="shared" si="39"/>
        <v>0</v>
      </c>
      <c r="H53" s="66">
        <f t="shared" si="39"/>
        <v>157254667.5</v>
      </c>
      <c r="I53" s="187">
        <f t="shared" si="2"/>
        <v>2.8172905619096192E-3</v>
      </c>
      <c r="J53" s="66">
        <f t="shared" si="39"/>
        <v>157254667.5</v>
      </c>
      <c r="K53" s="66">
        <f t="shared" si="39"/>
        <v>157254667.5</v>
      </c>
      <c r="L53" s="66">
        <f t="shared" si="39"/>
        <v>0</v>
      </c>
      <c r="M53" s="188">
        <f t="shared" si="4"/>
        <v>1</v>
      </c>
      <c r="N53" s="188">
        <f t="shared" si="5"/>
        <v>1</v>
      </c>
      <c r="O53" s="189">
        <f t="shared" si="6"/>
        <v>1</v>
      </c>
    </row>
    <row r="54" spans="1:15" ht="43.5" customHeight="1" x14ac:dyDescent="0.25">
      <c r="A54" s="149" t="s">
        <v>250</v>
      </c>
      <c r="B54" s="191" t="s">
        <v>37</v>
      </c>
      <c r="C54" s="186">
        <v>11</v>
      </c>
      <c r="D54" s="191" t="s">
        <v>38</v>
      </c>
      <c r="E54" s="40" t="s">
        <v>251</v>
      </c>
      <c r="F54" s="62">
        <f>+F60+F64</f>
        <v>15655027918.5</v>
      </c>
      <c r="G54" s="62">
        <f>+G60+G64</f>
        <v>0</v>
      </c>
      <c r="H54" s="62">
        <f>+H60+H64</f>
        <v>15655027918.5</v>
      </c>
      <c r="I54" s="162">
        <f t="shared" si="2"/>
        <v>0.28046711173912625</v>
      </c>
      <c r="J54" s="62">
        <f>+J60+J64</f>
        <v>15655027918.5</v>
      </c>
      <c r="K54" s="62">
        <f t="shared" ref="K54:L54" si="40">+K60+K64</f>
        <v>15655027918.5</v>
      </c>
      <c r="L54" s="62">
        <f t="shared" si="40"/>
        <v>0</v>
      </c>
      <c r="M54" s="64">
        <f t="shared" si="4"/>
        <v>1</v>
      </c>
      <c r="N54" s="64">
        <f t="shared" si="5"/>
        <v>1</v>
      </c>
      <c r="O54" s="151">
        <f t="shared" si="6"/>
        <v>1</v>
      </c>
    </row>
    <row r="55" spans="1:15" s="190" customFormat="1" ht="43.5" customHeight="1" x14ac:dyDescent="0.25">
      <c r="A55" s="185" t="s">
        <v>250</v>
      </c>
      <c r="B55" s="186" t="s">
        <v>37</v>
      </c>
      <c r="C55" s="186" t="s">
        <v>505</v>
      </c>
      <c r="D55" s="186" t="s">
        <v>38</v>
      </c>
      <c r="E55" s="95" t="s">
        <v>251</v>
      </c>
      <c r="F55" s="66">
        <f t="shared" ref="F55:L58" si="41">+F56</f>
        <v>157254667.5</v>
      </c>
      <c r="G55" s="66">
        <f t="shared" si="41"/>
        <v>0</v>
      </c>
      <c r="H55" s="66">
        <f t="shared" si="41"/>
        <v>157254667.5</v>
      </c>
      <c r="I55" s="187">
        <f t="shared" si="2"/>
        <v>2.8172905619096192E-3</v>
      </c>
      <c r="J55" s="66">
        <f t="shared" si="41"/>
        <v>157254667.5</v>
      </c>
      <c r="K55" s="66">
        <f t="shared" si="41"/>
        <v>157254667.5</v>
      </c>
      <c r="L55" s="66">
        <f t="shared" si="41"/>
        <v>0</v>
      </c>
      <c r="M55" s="188">
        <f t="shared" si="4"/>
        <v>1</v>
      </c>
      <c r="N55" s="188">
        <f t="shared" si="5"/>
        <v>1</v>
      </c>
      <c r="O55" s="151">
        <f t="shared" si="6"/>
        <v>1</v>
      </c>
    </row>
    <row r="56" spans="1:15" ht="43.5" customHeight="1" x14ac:dyDescent="0.25">
      <c r="A56" s="185" t="s">
        <v>300</v>
      </c>
      <c r="B56" s="191" t="s">
        <v>37</v>
      </c>
      <c r="C56" s="186" t="s">
        <v>505</v>
      </c>
      <c r="D56" s="191" t="s">
        <v>38</v>
      </c>
      <c r="E56" s="40" t="s">
        <v>301</v>
      </c>
      <c r="F56" s="62">
        <f t="shared" si="41"/>
        <v>157254667.5</v>
      </c>
      <c r="G56" s="62">
        <f t="shared" si="41"/>
        <v>0</v>
      </c>
      <c r="H56" s="62">
        <f t="shared" si="41"/>
        <v>157254667.5</v>
      </c>
      <c r="I56" s="157">
        <f t="shared" si="2"/>
        <v>2.8172905619096192E-3</v>
      </c>
      <c r="J56" s="62">
        <f t="shared" si="41"/>
        <v>157254667.5</v>
      </c>
      <c r="K56" s="62">
        <f t="shared" si="41"/>
        <v>157254667.5</v>
      </c>
      <c r="L56" s="62">
        <f t="shared" si="41"/>
        <v>0</v>
      </c>
      <c r="M56" s="64">
        <f t="shared" si="4"/>
        <v>1</v>
      </c>
      <c r="N56" s="64">
        <f t="shared" si="5"/>
        <v>1</v>
      </c>
      <c r="O56" s="151">
        <f t="shared" si="6"/>
        <v>1</v>
      </c>
    </row>
    <row r="57" spans="1:15" ht="53.25" customHeight="1" x14ac:dyDescent="0.25">
      <c r="A57" s="149" t="s">
        <v>302</v>
      </c>
      <c r="B57" s="191" t="s">
        <v>37</v>
      </c>
      <c r="C57" s="186" t="s">
        <v>505</v>
      </c>
      <c r="D57" s="191" t="s">
        <v>38</v>
      </c>
      <c r="E57" s="40" t="s">
        <v>301</v>
      </c>
      <c r="F57" s="62">
        <f t="shared" si="41"/>
        <v>157254667.5</v>
      </c>
      <c r="G57" s="62">
        <f t="shared" si="41"/>
        <v>0</v>
      </c>
      <c r="H57" s="62">
        <f t="shared" si="41"/>
        <v>157254667.5</v>
      </c>
      <c r="I57" s="157">
        <f t="shared" si="2"/>
        <v>2.8172905619096192E-3</v>
      </c>
      <c r="J57" s="62">
        <f t="shared" si="41"/>
        <v>157254667.5</v>
      </c>
      <c r="K57" s="62">
        <f t="shared" si="41"/>
        <v>157254667.5</v>
      </c>
      <c r="L57" s="62">
        <f t="shared" si="41"/>
        <v>0</v>
      </c>
      <c r="M57" s="64">
        <f t="shared" si="4"/>
        <v>1</v>
      </c>
      <c r="N57" s="64">
        <f t="shared" si="5"/>
        <v>1</v>
      </c>
      <c r="O57" s="151">
        <f t="shared" si="6"/>
        <v>1</v>
      </c>
    </row>
    <row r="58" spans="1:15" ht="53.25" customHeight="1" x14ac:dyDescent="0.25">
      <c r="A58" s="149" t="s">
        <v>303</v>
      </c>
      <c r="B58" s="191" t="s">
        <v>37</v>
      </c>
      <c r="C58" s="186" t="s">
        <v>505</v>
      </c>
      <c r="D58" s="191" t="s">
        <v>38</v>
      </c>
      <c r="E58" s="40" t="s">
        <v>304</v>
      </c>
      <c r="F58" s="62">
        <f t="shared" si="41"/>
        <v>157254667.5</v>
      </c>
      <c r="G58" s="62">
        <f t="shared" si="41"/>
        <v>0</v>
      </c>
      <c r="H58" s="62">
        <f t="shared" si="41"/>
        <v>157254667.5</v>
      </c>
      <c r="I58" s="157">
        <f t="shared" si="2"/>
        <v>2.8172905619096192E-3</v>
      </c>
      <c r="J58" s="62">
        <f t="shared" si="41"/>
        <v>157254667.5</v>
      </c>
      <c r="K58" s="62">
        <f t="shared" si="41"/>
        <v>157254667.5</v>
      </c>
      <c r="L58" s="62">
        <f t="shared" si="41"/>
        <v>0</v>
      </c>
      <c r="M58" s="64">
        <f t="shared" si="4"/>
        <v>1</v>
      </c>
      <c r="N58" s="64">
        <f t="shared" si="5"/>
        <v>1</v>
      </c>
      <c r="O58" s="151">
        <f t="shared" si="6"/>
        <v>1</v>
      </c>
    </row>
    <row r="59" spans="1:15" ht="43.5" customHeight="1" x14ac:dyDescent="0.25">
      <c r="A59" s="152" t="s">
        <v>305</v>
      </c>
      <c r="B59" s="44" t="s">
        <v>37</v>
      </c>
      <c r="C59" s="44">
        <v>13</v>
      </c>
      <c r="D59" s="44" t="s">
        <v>38</v>
      </c>
      <c r="E59" s="45" t="s">
        <v>258</v>
      </c>
      <c r="F59" s="46">
        <v>157254667.5</v>
      </c>
      <c r="G59" s="46">
        <v>0</v>
      </c>
      <c r="H59" s="46">
        <f>+F59-G59</f>
        <v>157254667.5</v>
      </c>
      <c r="I59" s="192">
        <f t="shared" si="2"/>
        <v>2.8172905619096192E-3</v>
      </c>
      <c r="J59" s="46">
        <v>157254667.5</v>
      </c>
      <c r="K59" s="46">
        <v>157254667.5</v>
      </c>
      <c r="L59" s="46">
        <f t="shared" ref="L59:L83" si="42">+J59-K59</f>
        <v>0</v>
      </c>
      <c r="M59" s="57">
        <f t="shared" si="4"/>
        <v>1</v>
      </c>
      <c r="N59" s="57">
        <f t="shared" si="5"/>
        <v>1</v>
      </c>
      <c r="O59" s="154">
        <f t="shared" si="6"/>
        <v>1</v>
      </c>
    </row>
    <row r="60" spans="1:15" ht="51" customHeight="1" x14ac:dyDescent="0.25">
      <c r="A60" s="149" t="s">
        <v>331</v>
      </c>
      <c r="B60" s="107" t="s">
        <v>37</v>
      </c>
      <c r="C60" s="107">
        <v>11</v>
      </c>
      <c r="D60" s="34" t="s">
        <v>38</v>
      </c>
      <c r="E60" s="40" t="s">
        <v>506</v>
      </c>
      <c r="F60" s="62">
        <f t="shared" ref="F60:L62" si="43">+F61</f>
        <v>15478470265</v>
      </c>
      <c r="G60" s="62">
        <f t="shared" si="43"/>
        <v>0</v>
      </c>
      <c r="H60" s="62">
        <f t="shared" si="43"/>
        <v>15478470265</v>
      </c>
      <c r="I60" s="162">
        <f t="shared" si="2"/>
        <v>0.27730399919851778</v>
      </c>
      <c r="J60" s="62">
        <f t="shared" si="43"/>
        <v>15478470265</v>
      </c>
      <c r="K60" s="62">
        <f t="shared" si="43"/>
        <v>15478470265</v>
      </c>
      <c r="L60" s="62">
        <f t="shared" si="43"/>
        <v>0</v>
      </c>
      <c r="M60" s="64">
        <f t="shared" si="4"/>
        <v>1</v>
      </c>
      <c r="N60" s="64">
        <f t="shared" si="5"/>
        <v>1</v>
      </c>
      <c r="O60" s="151">
        <f t="shared" si="6"/>
        <v>1</v>
      </c>
    </row>
    <row r="61" spans="1:15" ht="51" customHeight="1" x14ac:dyDescent="0.25">
      <c r="A61" s="149" t="s">
        <v>333</v>
      </c>
      <c r="B61" s="107" t="s">
        <v>37</v>
      </c>
      <c r="C61" s="107">
        <v>11</v>
      </c>
      <c r="D61" s="34" t="s">
        <v>38</v>
      </c>
      <c r="E61" s="95" t="s">
        <v>506</v>
      </c>
      <c r="F61" s="62">
        <f t="shared" si="43"/>
        <v>15478470265</v>
      </c>
      <c r="G61" s="62">
        <f t="shared" si="43"/>
        <v>0</v>
      </c>
      <c r="H61" s="62">
        <f t="shared" si="43"/>
        <v>15478470265</v>
      </c>
      <c r="I61" s="162">
        <f t="shared" si="2"/>
        <v>0.27730399919851778</v>
      </c>
      <c r="J61" s="62">
        <f t="shared" si="43"/>
        <v>15478470265</v>
      </c>
      <c r="K61" s="62">
        <f t="shared" si="43"/>
        <v>15478470265</v>
      </c>
      <c r="L61" s="62">
        <f t="shared" si="43"/>
        <v>0</v>
      </c>
      <c r="M61" s="64">
        <f t="shared" si="4"/>
        <v>1</v>
      </c>
      <c r="N61" s="64">
        <f t="shared" si="5"/>
        <v>1</v>
      </c>
      <c r="O61" s="151">
        <f t="shared" si="6"/>
        <v>1</v>
      </c>
    </row>
    <row r="62" spans="1:15" ht="43.5" customHeight="1" x14ac:dyDescent="0.25">
      <c r="A62" s="149" t="s">
        <v>334</v>
      </c>
      <c r="B62" s="107" t="s">
        <v>37</v>
      </c>
      <c r="C62" s="107">
        <v>11</v>
      </c>
      <c r="D62" s="34" t="s">
        <v>38</v>
      </c>
      <c r="E62" s="40" t="s">
        <v>268</v>
      </c>
      <c r="F62" s="62">
        <f t="shared" si="43"/>
        <v>15478470265</v>
      </c>
      <c r="G62" s="62">
        <f t="shared" si="43"/>
        <v>0</v>
      </c>
      <c r="H62" s="62">
        <f t="shared" si="43"/>
        <v>15478470265</v>
      </c>
      <c r="I62" s="162">
        <f t="shared" si="2"/>
        <v>0.27730399919851778</v>
      </c>
      <c r="J62" s="62">
        <f t="shared" si="43"/>
        <v>15478470265</v>
      </c>
      <c r="K62" s="62">
        <f t="shared" si="43"/>
        <v>15478470265</v>
      </c>
      <c r="L62" s="62">
        <f t="shared" si="43"/>
        <v>0</v>
      </c>
      <c r="M62" s="64">
        <f t="shared" si="4"/>
        <v>1</v>
      </c>
      <c r="N62" s="64">
        <f t="shared" si="5"/>
        <v>1</v>
      </c>
      <c r="O62" s="151">
        <f t="shared" si="6"/>
        <v>1</v>
      </c>
    </row>
    <row r="63" spans="1:15" ht="43.5" customHeight="1" x14ac:dyDescent="0.25">
      <c r="A63" s="152" t="s">
        <v>335</v>
      </c>
      <c r="B63" s="99" t="s">
        <v>37</v>
      </c>
      <c r="C63" s="99">
        <v>11</v>
      </c>
      <c r="D63" s="44" t="s">
        <v>38</v>
      </c>
      <c r="E63" s="45" t="s">
        <v>258</v>
      </c>
      <c r="F63" s="46">
        <v>15478470265</v>
      </c>
      <c r="G63" s="46">
        <v>0</v>
      </c>
      <c r="H63" s="46">
        <f>+F63-G63</f>
        <v>15478470265</v>
      </c>
      <c r="I63" s="163">
        <f t="shared" si="2"/>
        <v>0.27730399919851778</v>
      </c>
      <c r="J63" s="46">
        <v>15478470265</v>
      </c>
      <c r="K63" s="46">
        <v>15478470265</v>
      </c>
      <c r="L63" s="46">
        <f t="shared" si="42"/>
        <v>0</v>
      </c>
      <c r="M63" s="57">
        <f t="shared" si="4"/>
        <v>1</v>
      </c>
      <c r="N63" s="57">
        <f t="shared" si="5"/>
        <v>1</v>
      </c>
      <c r="O63" s="154">
        <f t="shared" si="6"/>
        <v>1</v>
      </c>
    </row>
    <row r="64" spans="1:15" ht="58.5" customHeight="1" x14ac:dyDescent="0.25">
      <c r="A64" s="149" t="s">
        <v>371</v>
      </c>
      <c r="B64" s="34" t="s">
        <v>37</v>
      </c>
      <c r="C64" s="34">
        <v>11</v>
      </c>
      <c r="D64" s="34" t="s">
        <v>38</v>
      </c>
      <c r="E64" s="40" t="s">
        <v>507</v>
      </c>
      <c r="F64" s="62">
        <f t="shared" ref="F64:L66" si="44">+F65</f>
        <v>176557653.5</v>
      </c>
      <c r="G64" s="62">
        <f t="shared" si="44"/>
        <v>0</v>
      </c>
      <c r="H64" s="62">
        <f t="shared" si="44"/>
        <v>176557653.5</v>
      </c>
      <c r="I64" s="157">
        <f t="shared" si="2"/>
        <v>3.1631125406084296E-3</v>
      </c>
      <c r="J64" s="62">
        <f t="shared" si="44"/>
        <v>176557653.5</v>
      </c>
      <c r="K64" s="62">
        <f t="shared" si="44"/>
        <v>176557653.5</v>
      </c>
      <c r="L64" s="62">
        <f t="shared" si="44"/>
        <v>0</v>
      </c>
      <c r="M64" s="64">
        <f t="shared" si="4"/>
        <v>1</v>
      </c>
      <c r="N64" s="64">
        <f t="shared" si="5"/>
        <v>1</v>
      </c>
      <c r="O64" s="151">
        <f t="shared" si="6"/>
        <v>1</v>
      </c>
    </row>
    <row r="65" spans="1:15" ht="58.5" customHeight="1" x14ac:dyDescent="0.25">
      <c r="A65" s="149" t="s">
        <v>373</v>
      </c>
      <c r="B65" s="34" t="s">
        <v>37</v>
      </c>
      <c r="C65" s="34">
        <v>11</v>
      </c>
      <c r="D65" s="34" t="s">
        <v>38</v>
      </c>
      <c r="E65" s="95" t="s">
        <v>507</v>
      </c>
      <c r="F65" s="62">
        <f t="shared" si="44"/>
        <v>176557653.5</v>
      </c>
      <c r="G65" s="62">
        <f t="shared" si="44"/>
        <v>0</v>
      </c>
      <c r="H65" s="62">
        <f t="shared" si="44"/>
        <v>176557653.5</v>
      </c>
      <c r="I65" s="157">
        <f t="shared" si="2"/>
        <v>3.1631125406084296E-3</v>
      </c>
      <c r="J65" s="62">
        <f t="shared" si="44"/>
        <v>176557653.5</v>
      </c>
      <c r="K65" s="62">
        <f t="shared" si="44"/>
        <v>176557653.5</v>
      </c>
      <c r="L65" s="62">
        <f t="shared" si="44"/>
        <v>0</v>
      </c>
      <c r="M65" s="64">
        <f t="shared" si="4"/>
        <v>1</v>
      </c>
      <c r="N65" s="64">
        <f t="shared" si="5"/>
        <v>1</v>
      </c>
      <c r="O65" s="151">
        <f t="shared" si="6"/>
        <v>1</v>
      </c>
    </row>
    <row r="66" spans="1:15" ht="43.5" customHeight="1" x14ac:dyDescent="0.25">
      <c r="A66" s="149" t="s">
        <v>374</v>
      </c>
      <c r="B66" s="34" t="s">
        <v>37</v>
      </c>
      <c r="C66" s="34">
        <v>11</v>
      </c>
      <c r="D66" s="34" t="s">
        <v>38</v>
      </c>
      <c r="E66" s="40" t="s">
        <v>268</v>
      </c>
      <c r="F66" s="62">
        <f t="shared" si="44"/>
        <v>176557653.5</v>
      </c>
      <c r="G66" s="62">
        <f t="shared" si="44"/>
        <v>0</v>
      </c>
      <c r="H66" s="62">
        <f t="shared" si="44"/>
        <v>176557653.5</v>
      </c>
      <c r="I66" s="157">
        <f t="shared" si="2"/>
        <v>3.1631125406084296E-3</v>
      </c>
      <c r="J66" s="62">
        <f t="shared" si="44"/>
        <v>176557653.5</v>
      </c>
      <c r="K66" s="62">
        <f t="shared" si="44"/>
        <v>176557653.5</v>
      </c>
      <c r="L66" s="62">
        <f t="shared" si="44"/>
        <v>0</v>
      </c>
      <c r="M66" s="64">
        <f t="shared" si="4"/>
        <v>1</v>
      </c>
      <c r="N66" s="64">
        <f t="shared" si="5"/>
        <v>1</v>
      </c>
      <c r="O66" s="151">
        <f t="shared" si="6"/>
        <v>1</v>
      </c>
    </row>
    <row r="67" spans="1:15" ht="43.5" customHeight="1" x14ac:dyDescent="0.25">
      <c r="A67" s="152" t="s">
        <v>375</v>
      </c>
      <c r="B67" s="44" t="s">
        <v>37</v>
      </c>
      <c r="C67" s="44">
        <v>11</v>
      </c>
      <c r="D67" s="44" t="s">
        <v>38</v>
      </c>
      <c r="E67" s="45" t="s">
        <v>258</v>
      </c>
      <c r="F67" s="46">
        <v>176557653.5</v>
      </c>
      <c r="G67" s="46">
        <v>0</v>
      </c>
      <c r="H67" s="46">
        <f>+F67-G67</f>
        <v>176557653.5</v>
      </c>
      <c r="I67" s="192">
        <f t="shared" si="2"/>
        <v>3.1631125406084296E-3</v>
      </c>
      <c r="J67" s="46">
        <v>176557653.5</v>
      </c>
      <c r="K67" s="46">
        <v>176557653.5</v>
      </c>
      <c r="L67" s="46">
        <f t="shared" si="42"/>
        <v>0</v>
      </c>
      <c r="M67" s="57">
        <f t="shared" si="4"/>
        <v>1</v>
      </c>
      <c r="N67" s="57">
        <f t="shared" si="5"/>
        <v>1</v>
      </c>
      <c r="O67" s="154">
        <f t="shared" si="6"/>
        <v>1</v>
      </c>
    </row>
    <row r="68" spans="1:15" ht="43.5" customHeight="1" x14ac:dyDescent="0.25">
      <c r="A68" s="149" t="s">
        <v>386</v>
      </c>
      <c r="B68" s="34" t="s">
        <v>37</v>
      </c>
      <c r="C68" s="34">
        <v>13</v>
      </c>
      <c r="D68" s="34" t="s">
        <v>38</v>
      </c>
      <c r="E68" s="95" t="s">
        <v>387</v>
      </c>
      <c r="F68" s="62">
        <f t="shared" ref="F68:L72" si="45">+F69</f>
        <v>27215733.5</v>
      </c>
      <c r="G68" s="62">
        <f t="shared" si="45"/>
        <v>0</v>
      </c>
      <c r="H68" s="62">
        <f t="shared" si="45"/>
        <v>27215733.5</v>
      </c>
      <c r="I68" s="150">
        <f t="shared" si="2"/>
        <v>4.8758253312256982E-4</v>
      </c>
      <c r="J68" s="62">
        <f t="shared" si="45"/>
        <v>27215733.5</v>
      </c>
      <c r="K68" s="62">
        <f t="shared" si="45"/>
        <v>27215733.5</v>
      </c>
      <c r="L68" s="62">
        <f t="shared" si="45"/>
        <v>0</v>
      </c>
      <c r="M68" s="64">
        <f t="shared" si="4"/>
        <v>1</v>
      </c>
      <c r="N68" s="64">
        <f t="shared" si="5"/>
        <v>1</v>
      </c>
      <c r="O68" s="151">
        <f t="shared" si="6"/>
        <v>1</v>
      </c>
    </row>
    <row r="69" spans="1:15" ht="43.5" customHeight="1" x14ac:dyDescent="0.25">
      <c r="A69" s="149" t="s">
        <v>388</v>
      </c>
      <c r="B69" s="34" t="s">
        <v>37</v>
      </c>
      <c r="C69" s="34">
        <v>13</v>
      </c>
      <c r="D69" s="34" t="s">
        <v>38</v>
      </c>
      <c r="E69" s="40" t="s">
        <v>251</v>
      </c>
      <c r="F69" s="62">
        <f t="shared" si="45"/>
        <v>27215733.5</v>
      </c>
      <c r="G69" s="62">
        <f t="shared" si="45"/>
        <v>0</v>
      </c>
      <c r="H69" s="62">
        <f t="shared" si="45"/>
        <v>27215733.5</v>
      </c>
      <c r="I69" s="150">
        <f t="shared" si="2"/>
        <v>4.8758253312256982E-4</v>
      </c>
      <c r="J69" s="62">
        <f t="shared" si="45"/>
        <v>27215733.5</v>
      </c>
      <c r="K69" s="62">
        <f t="shared" si="45"/>
        <v>27215733.5</v>
      </c>
      <c r="L69" s="62">
        <f t="shared" si="45"/>
        <v>0</v>
      </c>
      <c r="M69" s="64">
        <f t="shared" si="4"/>
        <v>1</v>
      </c>
      <c r="N69" s="64">
        <f t="shared" si="5"/>
        <v>1</v>
      </c>
      <c r="O69" s="151">
        <f t="shared" si="6"/>
        <v>1</v>
      </c>
    </row>
    <row r="70" spans="1:15" ht="43.5" customHeight="1" x14ac:dyDescent="0.25">
      <c r="A70" s="149" t="s">
        <v>389</v>
      </c>
      <c r="B70" s="34" t="s">
        <v>37</v>
      </c>
      <c r="C70" s="34">
        <v>13</v>
      </c>
      <c r="D70" s="34" t="s">
        <v>38</v>
      </c>
      <c r="E70" s="40" t="s">
        <v>390</v>
      </c>
      <c r="F70" s="62">
        <f t="shared" si="45"/>
        <v>27215733.5</v>
      </c>
      <c r="G70" s="62">
        <f t="shared" si="45"/>
        <v>0</v>
      </c>
      <c r="H70" s="62">
        <f t="shared" si="45"/>
        <v>27215733.5</v>
      </c>
      <c r="I70" s="150">
        <f t="shared" si="2"/>
        <v>4.8758253312256982E-4</v>
      </c>
      <c r="J70" s="62">
        <f t="shared" si="45"/>
        <v>27215733.5</v>
      </c>
      <c r="K70" s="62">
        <f t="shared" si="45"/>
        <v>27215733.5</v>
      </c>
      <c r="L70" s="62">
        <f t="shared" si="45"/>
        <v>0</v>
      </c>
      <c r="M70" s="64">
        <f t="shared" si="4"/>
        <v>1</v>
      </c>
      <c r="N70" s="64">
        <f t="shared" si="5"/>
        <v>1</v>
      </c>
      <c r="O70" s="151">
        <f t="shared" si="6"/>
        <v>1</v>
      </c>
    </row>
    <row r="71" spans="1:15" ht="43.5" customHeight="1" x14ac:dyDescent="0.25">
      <c r="A71" s="149" t="s">
        <v>391</v>
      </c>
      <c r="B71" s="34" t="s">
        <v>37</v>
      </c>
      <c r="C71" s="34">
        <v>13</v>
      </c>
      <c r="D71" s="34" t="s">
        <v>38</v>
      </c>
      <c r="E71" s="40" t="s">
        <v>390</v>
      </c>
      <c r="F71" s="62">
        <f t="shared" si="45"/>
        <v>27215733.5</v>
      </c>
      <c r="G71" s="62">
        <f t="shared" si="45"/>
        <v>0</v>
      </c>
      <c r="H71" s="62">
        <f t="shared" si="45"/>
        <v>27215733.5</v>
      </c>
      <c r="I71" s="150">
        <f t="shared" si="2"/>
        <v>4.8758253312256982E-4</v>
      </c>
      <c r="J71" s="62">
        <f t="shared" si="45"/>
        <v>27215733.5</v>
      </c>
      <c r="K71" s="62">
        <f t="shared" si="45"/>
        <v>27215733.5</v>
      </c>
      <c r="L71" s="62">
        <f t="shared" si="45"/>
        <v>0</v>
      </c>
      <c r="M71" s="64">
        <f t="shared" si="4"/>
        <v>1</v>
      </c>
      <c r="N71" s="64">
        <f t="shared" si="5"/>
        <v>1</v>
      </c>
      <c r="O71" s="151">
        <f t="shared" si="6"/>
        <v>1</v>
      </c>
    </row>
    <row r="72" spans="1:15" ht="43.5" customHeight="1" x14ac:dyDescent="0.25">
      <c r="A72" s="149" t="s">
        <v>392</v>
      </c>
      <c r="B72" s="34" t="s">
        <v>37</v>
      </c>
      <c r="C72" s="34">
        <v>13</v>
      </c>
      <c r="D72" s="34" t="s">
        <v>38</v>
      </c>
      <c r="E72" s="95" t="s">
        <v>393</v>
      </c>
      <c r="F72" s="62">
        <f t="shared" si="45"/>
        <v>27215733.5</v>
      </c>
      <c r="G72" s="62">
        <f t="shared" si="45"/>
        <v>0</v>
      </c>
      <c r="H72" s="62">
        <f t="shared" si="45"/>
        <v>27215733.5</v>
      </c>
      <c r="I72" s="150">
        <f t="shared" si="2"/>
        <v>4.8758253312256982E-4</v>
      </c>
      <c r="J72" s="62">
        <f t="shared" si="45"/>
        <v>27215733.5</v>
      </c>
      <c r="K72" s="62">
        <f t="shared" si="45"/>
        <v>27215733.5</v>
      </c>
      <c r="L72" s="62">
        <f t="shared" si="45"/>
        <v>0</v>
      </c>
      <c r="M72" s="64">
        <f t="shared" si="4"/>
        <v>1</v>
      </c>
      <c r="N72" s="64">
        <f t="shared" si="5"/>
        <v>1</v>
      </c>
      <c r="O72" s="151">
        <f t="shared" si="6"/>
        <v>1</v>
      </c>
    </row>
    <row r="73" spans="1:15" ht="43.5" customHeight="1" x14ac:dyDescent="0.25">
      <c r="A73" s="152" t="s">
        <v>394</v>
      </c>
      <c r="B73" s="44" t="s">
        <v>37</v>
      </c>
      <c r="C73" s="44">
        <v>13</v>
      </c>
      <c r="D73" s="44" t="s">
        <v>38</v>
      </c>
      <c r="E73" s="45" t="s">
        <v>258</v>
      </c>
      <c r="F73" s="46">
        <v>27215733.5</v>
      </c>
      <c r="G73" s="46">
        <v>0</v>
      </c>
      <c r="H73" s="46">
        <f>+F73-G73</f>
        <v>27215733.5</v>
      </c>
      <c r="I73" s="153">
        <f t="shared" ref="I73:I129" si="46">+H73/$H$130</f>
        <v>4.8758253312256982E-4</v>
      </c>
      <c r="J73" s="46">
        <v>27215733.5</v>
      </c>
      <c r="K73" s="46">
        <v>27215733.5</v>
      </c>
      <c r="L73" s="46">
        <f t="shared" si="42"/>
        <v>0</v>
      </c>
      <c r="M73" s="57">
        <f t="shared" si="4"/>
        <v>1</v>
      </c>
      <c r="N73" s="57">
        <f t="shared" si="5"/>
        <v>1</v>
      </c>
      <c r="O73" s="154">
        <f t="shared" si="6"/>
        <v>1</v>
      </c>
    </row>
    <row r="74" spans="1:15" ht="43.5" customHeight="1" x14ac:dyDescent="0.25">
      <c r="A74" s="149" t="s">
        <v>401</v>
      </c>
      <c r="B74" s="34" t="s">
        <v>37</v>
      </c>
      <c r="C74" s="34">
        <v>13</v>
      </c>
      <c r="D74" s="34" t="s">
        <v>38</v>
      </c>
      <c r="E74" s="40" t="s">
        <v>402</v>
      </c>
      <c r="F74" s="62">
        <f>+F76</f>
        <v>14746723</v>
      </c>
      <c r="G74" s="62">
        <f t="shared" ref="G74:G75" si="47">+G76</f>
        <v>0</v>
      </c>
      <c r="H74" s="62">
        <f>+H76</f>
        <v>14746723</v>
      </c>
      <c r="I74" s="150">
        <f t="shared" si="46"/>
        <v>2.6419440635678116E-4</v>
      </c>
      <c r="J74" s="62">
        <f>+J76</f>
        <v>14746723</v>
      </c>
      <c r="K74" s="62">
        <f t="shared" ref="K74:L75" si="48">+K76</f>
        <v>14746723</v>
      </c>
      <c r="L74" s="62">
        <f t="shared" si="48"/>
        <v>0</v>
      </c>
      <c r="M74" s="64">
        <f t="shared" si="4"/>
        <v>1</v>
      </c>
      <c r="N74" s="64">
        <f t="shared" si="5"/>
        <v>1</v>
      </c>
      <c r="O74" s="151">
        <f t="shared" si="6"/>
        <v>1</v>
      </c>
    </row>
    <row r="75" spans="1:15" ht="43.5" customHeight="1" x14ac:dyDescent="0.25">
      <c r="A75" s="149" t="s">
        <v>401</v>
      </c>
      <c r="B75" s="34" t="s">
        <v>41</v>
      </c>
      <c r="C75" s="34">
        <v>20</v>
      </c>
      <c r="D75" s="34" t="s">
        <v>38</v>
      </c>
      <c r="E75" s="40" t="s">
        <v>402</v>
      </c>
      <c r="F75" s="62">
        <f t="shared" ref="F75:H75" si="49">+F77</f>
        <v>17257433899.239998</v>
      </c>
      <c r="G75" s="62">
        <f t="shared" si="47"/>
        <v>0</v>
      </c>
      <c r="H75" s="62">
        <f t="shared" si="49"/>
        <v>17257433899.239998</v>
      </c>
      <c r="I75" s="162">
        <f t="shared" si="46"/>
        <v>0.30917496071846623</v>
      </c>
      <c r="J75" s="62">
        <f t="shared" ref="J75" si="50">+J77</f>
        <v>12736568830.08</v>
      </c>
      <c r="K75" s="62">
        <f t="shared" si="48"/>
        <v>12736568830.08</v>
      </c>
      <c r="L75" s="62">
        <f t="shared" si="48"/>
        <v>0</v>
      </c>
      <c r="M75" s="64">
        <f t="shared" si="4"/>
        <v>0.73803376008532229</v>
      </c>
      <c r="N75" s="64">
        <f t="shared" si="5"/>
        <v>0.73803376008532229</v>
      </c>
      <c r="O75" s="151">
        <f t="shared" si="6"/>
        <v>1</v>
      </c>
    </row>
    <row r="76" spans="1:15" ht="43.5" customHeight="1" x14ac:dyDescent="0.25">
      <c r="A76" s="149" t="s">
        <v>403</v>
      </c>
      <c r="B76" s="34" t="s">
        <v>37</v>
      </c>
      <c r="C76" s="34">
        <v>13</v>
      </c>
      <c r="D76" s="34" t="s">
        <v>38</v>
      </c>
      <c r="E76" s="40" t="s">
        <v>251</v>
      </c>
      <c r="F76" s="62">
        <f>+F84</f>
        <v>14746723</v>
      </c>
      <c r="G76" s="62">
        <f t="shared" ref="G76" si="51">+G84</f>
        <v>0</v>
      </c>
      <c r="H76" s="62">
        <f>+H84</f>
        <v>14746723</v>
      </c>
      <c r="I76" s="150">
        <f t="shared" si="46"/>
        <v>2.6419440635678116E-4</v>
      </c>
      <c r="J76" s="62">
        <f>+J84</f>
        <v>14746723</v>
      </c>
      <c r="K76" s="62">
        <f t="shared" ref="K76:L76" si="52">+K84</f>
        <v>14746723</v>
      </c>
      <c r="L76" s="62">
        <f t="shared" si="52"/>
        <v>0</v>
      </c>
      <c r="M76" s="64">
        <f t="shared" si="4"/>
        <v>1</v>
      </c>
      <c r="N76" s="64">
        <f t="shared" si="5"/>
        <v>1</v>
      </c>
      <c r="O76" s="151">
        <f t="shared" si="6"/>
        <v>1</v>
      </c>
    </row>
    <row r="77" spans="1:15" ht="43.5" customHeight="1" x14ac:dyDescent="0.25">
      <c r="A77" s="149" t="s">
        <v>403</v>
      </c>
      <c r="B77" s="34" t="s">
        <v>41</v>
      </c>
      <c r="C77" s="34">
        <v>20</v>
      </c>
      <c r="D77" s="34" t="s">
        <v>38</v>
      </c>
      <c r="E77" s="40" t="s">
        <v>251</v>
      </c>
      <c r="F77" s="62">
        <f t="shared" ref="F77:L78" si="53">+F78</f>
        <v>17257433899.239998</v>
      </c>
      <c r="G77" s="62">
        <f t="shared" si="53"/>
        <v>0</v>
      </c>
      <c r="H77" s="62">
        <f t="shared" si="53"/>
        <v>17257433899.239998</v>
      </c>
      <c r="I77" s="162">
        <f t="shared" si="46"/>
        <v>0.30917496071846623</v>
      </c>
      <c r="J77" s="62">
        <f t="shared" si="53"/>
        <v>12736568830.08</v>
      </c>
      <c r="K77" s="62">
        <f t="shared" si="53"/>
        <v>12736568830.08</v>
      </c>
      <c r="L77" s="62">
        <f t="shared" si="53"/>
        <v>0</v>
      </c>
      <c r="M77" s="64">
        <f t="shared" si="4"/>
        <v>0.73803376008532229</v>
      </c>
      <c r="N77" s="64">
        <f t="shared" si="5"/>
        <v>0.73803376008532229</v>
      </c>
      <c r="O77" s="151">
        <f t="shared" si="6"/>
        <v>1</v>
      </c>
    </row>
    <row r="78" spans="1:15" ht="50.25" customHeight="1" x14ac:dyDescent="0.25">
      <c r="A78" s="149" t="s">
        <v>404</v>
      </c>
      <c r="B78" s="34" t="s">
        <v>41</v>
      </c>
      <c r="C78" s="34">
        <v>20</v>
      </c>
      <c r="D78" s="34" t="s">
        <v>38</v>
      </c>
      <c r="E78" s="95" t="s">
        <v>405</v>
      </c>
      <c r="F78" s="62">
        <f t="shared" si="53"/>
        <v>17257433899.239998</v>
      </c>
      <c r="G78" s="62">
        <f t="shared" si="53"/>
        <v>0</v>
      </c>
      <c r="H78" s="62">
        <f t="shared" si="53"/>
        <v>17257433899.239998</v>
      </c>
      <c r="I78" s="162">
        <f t="shared" si="46"/>
        <v>0.30917496071846623</v>
      </c>
      <c r="J78" s="62">
        <f t="shared" si="53"/>
        <v>12736568830.08</v>
      </c>
      <c r="K78" s="62">
        <f t="shared" si="53"/>
        <v>12736568830.08</v>
      </c>
      <c r="L78" s="62">
        <f t="shared" si="53"/>
        <v>0</v>
      </c>
      <c r="M78" s="64">
        <f t="shared" si="4"/>
        <v>0.73803376008532229</v>
      </c>
      <c r="N78" s="64">
        <f t="shared" si="5"/>
        <v>0.73803376008532229</v>
      </c>
      <c r="O78" s="151">
        <f t="shared" si="6"/>
        <v>1</v>
      </c>
    </row>
    <row r="79" spans="1:15" ht="50.25" customHeight="1" x14ac:dyDescent="0.25">
      <c r="A79" s="149" t="s">
        <v>406</v>
      </c>
      <c r="B79" s="34" t="s">
        <v>41</v>
      </c>
      <c r="C79" s="34">
        <v>20</v>
      </c>
      <c r="D79" s="34" t="s">
        <v>38</v>
      </c>
      <c r="E79" s="40" t="s">
        <v>405</v>
      </c>
      <c r="F79" s="62">
        <f>+F80+F82</f>
        <v>17257433899.239998</v>
      </c>
      <c r="G79" s="62">
        <f t="shared" ref="G79" si="54">+G80+G82</f>
        <v>0</v>
      </c>
      <c r="H79" s="62">
        <f>+H80+H82</f>
        <v>17257433899.239998</v>
      </c>
      <c r="I79" s="162">
        <f t="shared" si="46"/>
        <v>0.30917496071846623</v>
      </c>
      <c r="J79" s="62">
        <f>+J80+J82</f>
        <v>12736568830.08</v>
      </c>
      <c r="K79" s="62">
        <f t="shared" ref="K79:L79" si="55">+K80+K82</f>
        <v>12736568830.08</v>
      </c>
      <c r="L79" s="62">
        <f t="shared" si="55"/>
        <v>0</v>
      </c>
      <c r="M79" s="64">
        <f t="shared" si="4"/>
        <v>0.73803376008532229</v>
      </c>
      <c r="N79" s="64">
        <f t="shared" si="5"/>
        <v>0.73803376008532229</v>
      </c>
      <c r="O79" s="151">
        <f t="shared" si="6"/>
        <v>1</v>
      </c>
    </row>
    <row r="80" spans="1:15" ht="43.5" customHeight="1" x14ac:dyDescent="0.25">
      <c r="A80" s="149" t="s">
        <v>407</v>
      </c>
      <c r="B80" s="34" t="s">
        <v>41</v>
      </c>
      <c r="C80" s="34">
        <v>20</v>
      </c>
      <c r="D80" s="34" t="s">
        <v>38</v>
      </c>
      <c r="E80" s="40" t="s">
        <v>408</v>
      </c>
      <c r="F80" s="62">
        <f>+F81</f>
        <v>14804123212</v>
      </c>
      <c r="G80" s="62">
        <f t="shared" ref="G80" si="56">+G81</f>
        <v>0</v>
      </c>
      <c r="H80" s="62">
        <f>+H81</f>
        <v>14804123212</v>
      </c>
      <c r="I80" s="162">
        <f t="shared" si="46"/>
        <v>0.26522275787149352</v>
      </c>
      <c r="J80" s="62">
        <f>+J81</f>
        <v>11043837199.309999</v>
      </c>
      <c r="K80" s="62">
        <f t="shared" ref="K80:L80" si="57">+K81</f>
        <v>11043837199.309999</v>
      </c>
      <c r="L80" s="62">
        <f t="shared" si="57"/>
        <v>0</v>
      </c>
      <c r="M80" s="64">
        <f t="shared" si="4"/>
        <v>0.74599738472576549</v>
      </c>
      <c r="N80" s="64">
        <f t="shared" si="5"/>
        <v>0.74599738472576549</v>
      </c>
      <c r="O80" s="151">
        <f t="shared" si="6"/>
        <v>1</v>
      </c>
    </row>
    <row r="81" spans="1:15" ht="43.5" customHeight="1" x14ac:dyDescent="0.25">
      <c r="A81" s="152" t="s">
        <v>409</v>
      </c>
      <c r="B81" s="44" t="s">
        <v>41</v>
      </c>
      <c r="C81" s="44">
        <v>20</v>
      </c>
      <c r="D81" s="44" t="s">
        <v>38</v>
      </c>
      <c r="E81" s="45" t="s">
        <v>258</v>
      </c>
      <c r="F81" s="46">
        <v>14804123212</v>
      </c>
      <c r="G81" s="46">
        <v>0</v>
      </c>
      <c r="H81" s="46">
        <f>+F81-G81</f>
        <v>14804123212</v>
      </c>
      <c r="I81" s="163">
        <f t="shared" si="46"/>
        <v>0.26522275787149352</v>
      </c>
      <c r="J81" s="46">
        <v>11043837199.309999</v>
      </c>
      <c r="K81" s="46">
        <v>11043837199.309999</v>
      </c>
      <c r="L81" s="46">
        <f t="shared" si="42"/>
        <v>0</v>
      </c>
      <c r="M81" s="57">
        <f t="shared" si="4"/>
        <v>0.74599738472576549</v>
      </c>
      <c r="N81" s="57">
        <f t="shared" si="5"/>
        <v>0.74599738472576549</v>
      </c>
      <c r="O81" s="154">
        <f t="shared" si="6"/>
        <v>1</v>
      </c>
    </row>
    <row r="82" spans="1:15" ht="43.5" customHeight="1" x14ac:dyDescent="0.25">
      <c r="A82" s="149" t="s">
        <v>410</v>
      </c>
      <c r="B82" s="34" t="s">
        <v>41</v>
      </c>
      <c r="C82" s="34">
        <v>20</v>
      </c>
      <c r="D82" s="34" t="s">
        <v>38</v>
      </c>
      <c r="E82" s="40" t="s">
        <v>411</v>
      </c>
      <c r="F82" s="62">
        <f>+F83</f>
        <v>2453310687.2399998</v>
      </c>
      <c r="G82" s="62">
        <f t="shared" ref="G82" si="58">+G83</f>
        <v>0</v>
      </c>
      <c r="H82" s="62">
        <f>+H83</f>
        <v>2453310687.2399998</v>
      </c>
      <c r="I82" s="162">
        <f t="shared" si="46"/>
        <v>4.3952202846972752E-2</v>
      </c>
      <c r="J82" s="62">
        <f>+J83</f>
        <v>1692731630.77</v>
      </c>
      <c r="K82" s="62">
        <f t="shared" ref="K82:L82" si="59">+K83</f>
        <v>1692731630.77</v>
      </c>
      <c r="L82" s="62">
        <f t="shared" si="59"/>
        <v>0</v>
      </c>
      <c r="M82" s="64">
        <f t="shared" si="4"/>
        <v>0.68997850112263637</v>
      </c>
      <c r="N82" s="64">
        <f t="shared" si="5"/>
        <v>0.68997850112263637</v>
      </c>
      <c r="O82" s="151">
        <f t="shared" si="6"/>
        <v>1</v>
      </c>
    </row>
    <row r="83" spans="1:15" ht="43.5" customHeight="1" x14ac:dyDescent="0.25">
      <c r="A83" s="152" t="s">
        <v>412</v>
      </c>
      <c r="B83" s="44" t="s">
        <v>41</v>
      </c>
      <c r="C83" s="44">
        <v>20</v>
      </c>
      <c r="D83" s="44" t="s">
        <v>38</v>
      </c>
      <c r="E83" s="45" t="s">
        <v>258</v>
      </c>
      <c r="F83" s="46">
        <v>2453310687.2399998</v>
      </c>
      <c r="G83" s="46">
        <v>0</v>
      </c>
      <c r="H83" s="46">
        <f>+F83-G83</f>
        <v>2453310687.2399998</v>
      </c>
      <c r="I83" s="163">
        <f t="shared" si="46"/>
        <v>4.3952202846972752E-2</v>
      </c>
      <c r="J83" s="46">
        <v>1692731630.77</v>
      </c>
      <c r="K83" s="46">
        <v>1692731630.77</v>
      </c>
      <c r="L83" s="46">
        <f t="shared" si="42"/>
        <v>0</v>
      </c>
      <c r="M83" s="57">
        <f t="shared" si="4"/>
        <v>0.68997850112263637</v>
      </c>
      <c r="N83" s="57">
        <f t="shared" si="5"/>
        <v>0.68997850112263637</v>
      </c>
      <c r="O83" s="154">
        <f t="shared" si="6"/>
        <v>1</v>
      </c>
    </row>
    <row r="84" spans="1:15" ht="43.5" customHeight="1" x14ac:dyDescent="0.25">
      <c r="A84" s="149" t="s">
        <v>413</v>
      </c>
      <c r="B84" s="34" t="s">
        <v>37</v>
      </c>
      <c r="C84" s="34">
        <v>13</v>
      </c>
      <c r="D84" s="34" t="s">
        <v>38</v>
      </c>
      <c r="E84" s="40" t="s">
        <v>414</v>
      </c>
      <c r="F84" s="62">
        <f t="shared" ref="F84:L86" si="60">+F85</f>
        <v>14746723</v>
      </c>
      <c r="G84" s="62">
        <f t="shared" si="60"/>
        <v>0</v>
      </c>
      <c r="H84" s="62">
        <f t="shared" si="60"/>
        <v>14746723</v>
      </c>
      <c r="I84" s="150">
        <f t="shared" si="46"/>
        <v>2.6419440635678116E-4</v>
      </c>
      <c r="J84" s="62">
        <f t="shared" si="60"/>
        <v>14746723</v>
      </c>
      <c r="K84" s="62">
        <f t="shared" si="60"/>
        <v>14746723</v>
      </c>
      <c r="L84" s="62">
        <f t="shared" si="60"/>
        <v>0</v>
      </c>
      <c r="M84" s="64">
        <f t="shared" si="4"/>
        <v>1</v>
      </c>
      <c r="N84" s="64">
        <f t="shared" si="5"/>
        <v>1</v>
      </c>
      <c r="O84" s="151">
        <f t="shared" si="6"/>
        <v>1</v>
      </c>
    </row>
    <row r="85" spans="1:15" ht="43.5" customHeight="1" x14ac:dyDescent="0.25">
      <c r="A85" s="149" t="s">
        <v>415</v>
      </c>
      <c r="B85" s="34" t="s">
        <v>37</v>
      </c>
      <c r="C85" s="34">
        <v>13</v>
      </c>
      <c r="D85" s="34" t="s">
        <v>38</v>
      </c>
      <c r="E85" s="40" t="s">
        <v>414</v>
      </c>
      <c r="F85" s="62">
        <f t="shared" si="60"/>
        <v>14746723</v>
      </c>
      <c r="G85" s="62">
        <f t="shared" si="60"/>
        <v>0</v>
      </c>
      <c r="H85" s="62">
        <f t="shared" si="60"/>
        <v>14746723</v>
      </c>
      <c r="I85" s="150">
        <f t="shared" si="46"/>
        <v>2.6419440635678116E-4</v>
      </c>
      <c r="J85" s="62">
        <f t="shared" si="60"/>
        <v>14746723</v>
      </c>
      <c r="K85" s="62">
        <f t="shared" si="60"/>
        <v>14746723</v>
      </c>
      <c r="L85" s="62">
        <f t="shared" si="60"/>
        <v>0</v>
      </c>
      <c r="M85" s="64">
        <f t="shared" si="4"/>
        <v>1</v>
      </c>
      <c r="N85" s="64">
        <f t="shared" si="5"/>
        <v>1</v>
      </c>
      <c r="O85" s="151">
        <f t="shared" si="6"/>
        <v>1</v>
      </c>
    </row>
    <row r="86" spans="1:15" ht="43.5" customHeight="1" x14ac:dyDescent="0.25">
      <c r="A86" s="149" t="s">
        <v>416</v>
      </c>
      <c r="B86" s="34" t="s">
        <v>37</v>
      </c>
      <c r="C86" s="34">
        <v>13</v>
      </c>
      <c r="D86" s="34" t="s">
        <v>38</v>
      </c>
      <c r="E86" s="40" t="s">
        <v>393</v>
      </c>
      <c r="F86" s="41">
        <f t="shared" si="60"/>
        <v>14746723</v>
      </c>
      <c r="G86" s="41">
        <f t="shared" si="60"/>
        <v>0</v>
      </c>
      <c r="H86" s="41">
        <f t="shared" si="60"/>
        <v>14746723</v>
      </c>
      <c r="I86" s="150">
        <f t="shared" si="46"/>
        <v>2.6419440635678116E-4</v>
      </c>
      <c r="J86" s="41">
        <f t="shared" si="60"/>
        <v>14746723</v>
      </c>
      <c r="K86" s="41">
        <f t="shared" si="60"/>
        <v>14746723</v>
      </c>
      <c r="L86" s="41">
        <f t="shared" si="60"/>
        <v>0</v>
      </c>
      <c r="M86" s="64">
        <f t="shared" si="4"/>
        <v>1</v>
      </c>
      <c r="N86" s="64">
        <f t="shared" si="5"/>
        <v>1</v>
      </c>
      <c r="O86" s="151">
        <f t="shared" si="6"/>
        <v>1</v>
      </c>
    </row>
    <row r="87" spans="1:15" ht="43.5" customHeight="1" x14ac:dyDescent="0.25">
      <c r="A87" s="152" t="s">
        <v>417</v>
      </c>
      <c r="B87" s="44" t="s">
        <v>37</v>
      </c>
      <c r="C87" s="44">
        <v>13</v>
      </c>
      <c r="D87" s="44" t="s">
        <v>38</v>
      </c>
      <c r="E87" s="45" t="s">
        <v>258</v>
      </c>
      <c r="F87" s="46">
        <v>14746723</v>
      </c>
      <c r="G87" s="46">
        <v>0</v>
      </c>
      <c r="H87" s="46">
        <f>+F87-G87</f>
        <v>14746723</v>
      </c>
      <c r="I87" s="153">
        <f t="shared" si="46"/>
        <v>2.6419440635678116E-4</v>
      </c>
      <c r="J87" s="46">
        <v>14746723</v>
      </c>
      <c r="K87" s="46">
        <v>14746723</v>
      </c>
      <c r="L87" s="46">
        <f t="shared" ref="L87:L129" si="61">+J87-K87</f>
        <v>0</v>
      </c>
      <c r="M87" s="57">
        <f t="shared" ref="M87:M130" si="62">+J87/H87</f>
        <v>1</v>
      </c>
      <c r="N87" s="57">
        <f t="shared" ref="N87:N130" si="63">+K87/H87</f>
        <v>1</v>
      </c>
      <c r="O87" s="154">
        <f t="shared" ref="O87:O129" si="64">+K87/J87</f>
        <v>1</v>
      </c>
    </row>
    <row r="88" spans="1:15" ht="43.5" customHeight="1" x14ac:dyDescent="0.25">
      <c r="A88" s="149" t="s">
        <v>418</v>
      </c>
      <c r="B88" s="34" t="s">
        <v>37</v>
      </c>
      <c r="C88" s="34">
        <v>13</v>
      </c>
      <c r="D88" s="34" t="s">
        <v>38</v>
      </c>
      <c r="E88" s="40" t="s">
        <v>419</v>
      </c>
      <c r="F88" s="60">
        <f>+F89</f>
        <v>109671627.38</v>
      </c>
      <c r="G88" s="60">
        <f>+G89</f>
        <v>0</v>
      </c>
      <c r="H88" s="60">
        <f>+H89</f>
        <v>109671627.38</v>
      </c>
      <c r="I88" s="157">
        <f t="shared" si="46"/>
        <v>1.9648182507965468E-3</v>
      </c>
      <c r="J88" s="60">
        <f>+J89</f>
        <v>45729637</v>
      </c>
      <c r="K88" s="60">
        <f t="shared" ref="K88:L88" si="65">+K89</f>
        <v>45729637</v>
      </c>
      <c r="L88" s="60">
        <f t="shared" si="65"/>
        <v>0</v>
      </c>
      <c r="M88" s="64">
        <f t="shared" si="62"/>
        <v>0.41696871007076325</v>
      </c>
      <c r="N88" s="64">
        <f t="shared" si="63"/>
        <v>0.41696871007076325</v>
      </c>
      <c r="O88" s="151">
        <f t="shared" si="64"/>
        <v>1</v>
      </c>
    </row>
    <row r="89" spans="1:15" ht="43.5" customHeight="1" x14ac:dyDescent="0.25">
      <c r="A89" s="149" t="s">
        <v>420</v>
      </c>
      <c r="B89" s="34" t="s">
        <v>37</v>
      </c>
      <c r="C89" s="34">
        <v>13</v>
      </c>
      <c r="D89" s="34" t="s">
        <v>38</v>
      </c>
      <c r="E89" s="95" t="s">
        <v>251</v>
      </c>
      <c r="F89" s="60">
        <f>+F90+F94</f>
        <v>109671627.38</v>
      </c>
      <c r="G89" s="60">
        <f>+G90+G94</f>
        <v>0</v>
      </c>
      <c r="H89" s="60">
        <f>+H90+H94</f>
        <v>109671627.38</v>
      </c>
      <c r="I89" s="157">
        <f t="shared" si="46"/>
        <v>1.9648182507965468E-3</v>
      </c>
      <c r="J89" s="60">
        <f>+J90+J94</f>
        <v>45729637</v>
      </c>
      <c r="K89" s="60">
        <f t="shared" ref="K89:L89" si="66">+K90+K94</f>
        <v>45729637</v>
      </c>
      <c r="L89" s="60">
        <f t="shared" si="66"/>
        <v>0</v>
      </c>
      <c r="M89" s="64">
        <f t="shared" si="62"/>
        <v>0.41696871007076325</v>
      </c>
      <c r="N89" s="64">
        <f t="shared" si="63"/>
        <v>0.41696871007076325</v>
      </c>
      <c r="O89" s="151">
        <f t="shared" si="64"/>
        <v>1</v>
      </c>
    </row>
    <row r="90" spans="1:15" ht="43.5" customHeight="1" x14ac:dyDescent="0.25">
      <c r="A90" s="149" t="s">
        <v>421</v>
      </c>
      <c r="B90" s="34" t="s">
        <v>37</v>
      </c>
      <c r="C90" s="34">
        <v>13</v>
      </c>
      <c r="D90" s="34" t="s">
        <v>38</v>
      </c>
      <c r="E90" s="40" t="s">
        <v>422</v>
      </c>
      <c r="F90" s="60">
        <f t="shared" ref="F90:L92" si="67">+F91</f>
        <v>63941990.380000003</v>
      </c>
      <c r="G90" s="60">
        <f t="shared" si="67"/>
        <v>0</v>
      </c>
      <c r="H90" s="60">
        <f t="shared" si="67"/>
        <v>63941990.380000003</v>
      </c>
      <c r="I90" s="157">
        <f t="shared" si="46"/>
        <v>1.1455505192384174E-3</v>
      </c>
      <c r="J90" s="60">
        <f t="shared" si="67"/>
        <v>0</v>
      </c>
      <c r="K90" s="60">
        <f t="shared" si="67"/>
        <v>0</v>
      </c>
      <c r="L90" s="60">
        <f t="shared" si="67"/>
        <v>0</v>
      </c>
      <c r="M90" s="64">
        <f t="shared" si="62"/>
        <v>0</v>
      </c>
      <c r="N90" s="64">
        <f t="shared" si="63"/>
        <v>0</v>
      </c>
      <c r="O90" s="151" t="s">
        <v>40</v>
      </c>
    </row>
    <row r="91" spans="1:15" ht="43.5" customHeight="1" x14ac:dyDescent="0.25">
      <c r="A91" s="149" t="s">
        <v>423</v>
      </c>
      <c r="B91" s="34" t="s">
        <v>37</v>
      </c>
      <c r="C91" s="34">
        <v>13</v>
      </c>
      <c r="D91" s="34" t="s">
        <v>38</v>
      </c>
      <c r="E91" s="40" t="s">
        <v>422</v>
      </c>
      <c r="F91" s="60">
        <f t="shared" si="67"/>
        <v>63941990.380000003</v>
      </c>
      <c r="G91" s="60">
        <f t="shared" si="67"/>
        <v>0</v>
      </c>
      <c r="H91" s="60">
        <f t="shared" si="67"/>
        <v>63941990.380000003</v>
      </c>
      <c r="I91" s="157">
        <f t="shared" si="46"/>
        <v>1.1455505192384174E-3</v>
      </c>
      <c r="J91" s="60">
        <f t="shared" si="67"/>
        <v>0</v>
      </c>
      <c r="K91" s="60">
        <f t="shared" si="67"/>
        <v>0</v>
      </c>
      <c r="L91" s="60">
        <f t="shared" si="67"/>
        <v>0</v>
      </c>
      <c r="M91" s="64">
        <f t="shared" si="62"/>
        <v>0</v>
      </c>
      <c r="N91" s="64">
        <f t="shared" si="63"/>
        <v>0</v>
      </c>
      <c r="O91" s="151" t="s">
        <v>40</v>
      </c>
    </row>
    <row r="92" spans="1:15" ht="43.5" customHeight="1" x14ac:dyDescent="0.25">
      <c r="A92" s="149" t="s">
        <v>424</v>
      </c>
      <c r="B92" s="34" t="s">
        <v>37</v>
      </c>
      <c r="C92" s="34">
        <v>13</v>
      </c>
      <c r="D92" s="34" t="s">
        <v>38</v>
      </c>
      <c r="E92" s="40" t="s">
        <v>425</v>
      </c>
      <c r="F92" s="60">
        <f t="shared" si="67"/>
        <v>63941990.380000003</v>
      </c>
      <c r="G92" s="60">
        <f t="shared" si="67"/>
        <v>0</v>
      </c>
      <c r="H92" s="60">
        <f t="shared" si="67"/>
        <v>63941990.380000003</v>
      </c>
      <c r="I92" s="157">
        <f t="shared" si="46"/>
        <v>1.1455505192384174E-3</v>
      </c>
      <c r="J92" s="60">
        <f t="shared" si="67"/>
        <v>0</v>
      </c>
      <c r="K92" s="60">
        <f t="shared" si="67"/>
        <v>0</v>
      </c>
      <c r="L92" s="60">
        <f t="shared" si="67"/>
        <v>0</v>
      </c>
      <c r="M92" s="64">
        <f t="shared" si="62"/>
        <v>0</v>
      </c>
      <c r="N92" s="64">
        <f t="shared" si="63"/>
        <v>0</v>
      </c>
      <c r="O92" s="151" t="s">
        <v>40</v>
      </c>
    </row>
    <row r="93" spans="1:15" ht="43.5" customHeight="1" x14ac:dyDescent="0.25">
      <c r="A93" s="152" t="s">
        <v>426</v>
      </c>
      <c r="B93" s="44" t="s">
        <v>37</v>
      </c>
      <c r="C93" s="44">
        <v>13</v>
      </c>
      <c r="D93" s="44" t="s">
        <v>38</v>
      </c>
      <c r="E93" s="45" t="s">
        <v>258</v>
      </c>
      <c r="F93" s="46">
        <v>63941990.380000003</v>
      </c>
      <c r="G93" s="46">
        <v>0</v>
      </c>
      <c r="H93" s="46">
        <f>+F93-G93</f>
        <v>63941990.380000003</v>
      </c>
      <c r="I93" s="192">
        <f t="shared" si="46"/>
        <v>1.1455505192384174E-3</v>
      </c>
      <c r="J93" s="46">
        <v>0</v>
      </c>
      <c r="K93" s="46">
        <v>0</v>
      </c>
      <c r="L93" s="46">
        <f t="shared" si="61"/>
        <v>0</v>
      </c>
      <c r="M93" s="57">
        <f t="shared" si="62"/>
        <v>0</v>
      </c>
      <c r="N93" s="57">
        <f t="shared" si="63"/>
        <v>0</v>
      </c>
      <c r="O93" s="154" t="s">
        <v>40</v>
      </c>
    </row>
    <row r="94" spans="1:15" ht="43.5" customHeight="1" x14ac:dyDescent="0.25">
      <c r="A94" s="149" t="s">
        <v>427</v>
      </c>
      <c r="B94" s="34" t="s">
        <v>37</v>
      </c>
      <c r="C94" s="34">
        <v>13</v>
      </c>
      <c r="D94" s="34" t="s">
        <v>38</v>
      </c>
      <c r="E94" s="40" t="s">
        <v>428</v>
      </c>
      <c r="F94" s="62">
        <f t="shared" ref="F94:L96" si="68">+F95</f>
        <v>45729637</v>
      </c>
      <c r="G94" s="62">
        <f t="shared" si="68"/>
        <v>0</v>
      </c>
      <c r="H94" s="62">
        <f t="shared" si="68"/>
        <v>45729637</v>
      </c>
      <c r="I94" s="150">
        <f t="shared" si="46"/>
        <v>8.1926773155812955E-4</v>
      </c>
      <c r="J94" s="62">
        <f t="shared" si="68"/>
        <v>45729637</v>
      </c>
      <c r="K94" s="62">
        <f t="shared" si="68"/>
        <v>45729637</v>
      </c>
      <c r="L94" s="62">
        <f t="shared" si="68"/>
        <v>0</v>
      </c>
      <c r="M94" s="64">
        <f t="shared" si="62"/>
        <v>1</v>
      </c>
      <c r="N94" s="64">
        <f t="shared" si="63"/>
        <v>1</v>
      </c>
      <c r="O94" s="151">
        <f t="shared" si="64"/>
        <v>1</v>
      </c>
    </row>
    <row r="95" spans="1:15" ht="43.5" customHeight="1" x14ac:dyDescent="0.25">
      <c r="A95" s="149" t="s">
        <v>429</v>
      </c>
      <c r="B95" s="34" t="s">
        <v>37</v>
      </c>
      <c r="C95" s="34">
        <v>13</v>
      </c>
      <c r="D95" s="34" t="s">
        <v>38</v>
      </c>
      <c r="E95" s="40" t="s">
        <v>428</v>
      </c>
      <c r="F95" s="62">
        <f t="shared" si="68"/>
        <v>45729637</v>
      </c>
      <c r="G95" s="62">
        <f t="shared" si="68"/>
        <v>0</v>
      </c>
      <c r="H95" s="62">
        <f t="shared" si="68"/>
        <v>45729637</v>
      </c>
      <c r="I95" s="150">
        <f t="shared" si="46"/>
        <v>8.1926773155812955E-4</v>
      </c>
      <c r="J95" s="62">
        <f t="shared" si="68"/>
        <v>45729637</v>
      </c>
      <c r="K95" s="62">
        <f t="shared" si="68"/>
        <v>45729637</v>
      </c>
      <c r="L95" s="62">
        <f t="shared" si="68"/>
        <v>0</v>
      </c>
      <c r="M95" s="64">
        <f t="shared" si="62"/>
        <v>1</v>
      </c>
      <c r="N95" s="64">
        <f t="shared" si="63"/>
        <v>1</v>
      </c>
      <c r="O95" s="151">
        <f t="shared" si="64"/>
        <v>1</v>
      </c>
    </row>
    <row r="96" spans="1:15" ht="43.5" customHeight="1" x14ac:dyDescent="0.25">
      <c r="A96" s="149" t="s">
        <v>430</v>
      </c>
      <c r="B96" s="34" t="s">
        <v>37</v>
      </c>
      <c r="C96" s="34">
        <v>13</v>
      </c>
      <c r="D96" s="34" t="s">
        <v>38</v>
      </c>
      <c r="E96" s="40" t="s">
        <v>393</v>
      </c>
      <c r="F96" s="62">
        <f t="shared" si="68"/>
        <v>45729637</v>
      </c>
      <c r="G96" s="62">
        <f t="shared" si="68"/>
        <v>0</v>
      </c>
      <c r="H96" s="62">
        <f t="shared" si="68"/>
        <v>45729637</v>
      </c>
      <c r="I96" s="150">
        <f t="shared" si="46"/>
        <v>8.1926773155812955E-4</v>
      </c>
      <c r="J96" s="62">
        <f t="shared" si="68"/>
        <v>45729637</v>
      </c>
      <c r="K96" s="62">
        <f t="shared" si="68"/>
        <v>45729637</v>
      </c>
      <c r="L96" s="62">
        <f t="shared" si="68"/>
        <v>0</v>
      </c>
      <c r="M96" s="64">
        <f t="shared" si="62"/>
        <v>1</v>
      </c>
      <c r="N96" s="64">
        <f t="shared" si="63"/>
        <v>1</v>
      </c>
      <c r="O96" s="151">
        <f t="shared" si="64"/>
        <v>1</v>
      </c>
    </row>
    <row r="97" spans="1:15" ht="43.5" customHeight="1" x14ac:dyDescent="0.25">
      <c r="A97" s="152" t="s">
        <v>431</v>
      </c>
      <c r="B97" s="44" t="s">
        <v>37</v>
      </c>
      <c r="C97" s="44">
        <v>13</v>
      </c>
      <c r="D97" s="44" t="s">
        <v>38</v>
      </c>
      <c r="E97" s="45" t="s">
        <v>258</v>
      </c>
      <c r="F97" s="46">
        <v>45729637</v>
      </c>
      <c r="G97" s="46">
        <v>0</v>
      </c>
      <c r="H97" s="46">
        <f>+F97-G97</f>
        <v>45729637</v>
      </c>
      <c r="I97" s="153">
        <f t="shared" si="46"/>
        <v>8.1926773155812955E-4</v>
      </c>
      <c r="J97" s="46">
        <v>45729637</v>
      </c>
      <c r="K97" s="46">
        <v>45729637</v>
      </c>
      <c r="L97" s="46">
        <f t="shared" si="61"/>
        <v>0</v>
      </c>
      <c r="M97" s="57">
        <f t="shared" si="62"/>
        <v>1</v>
      </c>
      <c r="N97" s="57">
        <f t="shared" si="63"/>
        <v>1</v>
      </c>
      <c r="O97" s="154">
        <f t="shared" si="64"/>
        <v>1</v>
      </c>
    </row>
    <row r="98" spans="1:15" ht="43.5" customHeight="1" x14ac:dyDescent="0.25">
      <c r="A98" s="149" t="s">
        <v>432</v>
      </c>
      <c r="B98" s="34" t="s">
        <v>37</v>
      </c>
      <c r="C98" s="34">
        <v>13</v>
      </c>
      <c r="D98" s="34" t="s">
        <v>38</v>
      </c>
      <c r="E98" s="40" t="s">
        <v>433</v>
      </c>
      <c r="F98" s="60">
        <f>+F99</f>
        <v>20000000</v>
      </c>
      <c r="G98" s="60">
        <f t="shared" ref="G98:G102" si="69">+G99</f>
        <v>0</v>
      </c>
      <c r="H98" s="60">
        <f>+H99</f>
        <v>20000000</v>
      </c>
      <c r="I98" s="150">
        <f t="shared" si="46"/>
        <v>3.5830930893159267E-4</v>
      </c>
      <c r="J98" s="60">
        <f>+J99</f>
        <v>20000000</v>
      </c>
      <c r="K98" s="60">
        <f t="shared" ref="K98:L102" si="70">+K99</f>
        <v>19845364</v>
      </c>
      <c r="L98" s="60">
        <f t="shared" si="70"/>
        <v>154636</v>
      </c>
      <c r="M98" s="64">
        <f t="shared" si="62"/>
        <v>1</v>
      </c>
      <c r="N98" s="64">
        <f t="shared" si="63"/>
        <v>0.99226820000000004</v>
      </c>
      <c r="O98" s="151">
        <f t="shared" si="64"/>
        <v>0.99226820000000004</v>
      </c>
    </row>
    <row r="99" spans="1:15" ht="43.5" customHeight="1" x14ac:dyDescent="0.25">
      <c r="A99" s="149" t="s">
        <v>434</v>
      </c>
      <c r="B99" s="34" t="s">
        <v>37</v>
      </c>
      <c r="C99" s="34">
        <v>13</v>
      </c>
      <c r="D99" s="34" t="s">
        <v>38</v>
      </c>
      <c r="E99" s="95" t="s">
        <v>251</v>
      </c>
      <c r="F99" s="60">
        <f>+F100</f>
        <v>20000000</v>
      </c>
      <c r="G99" s="60">
        <f t="shared" si="69"/>
        <v>0</v>
      </c>
      <c r="H99" s="60">
        <f>+H100</f>
        <v>20000000</v>
      </c>
      <c r="I99" s="150">
        <f t="shared" si="46"/>
        <v>3.5830930893159267E-4</v>
      </c>
      <c r="J99" s="60">
        <f>+J100</f>
        <v>20000000</v>
      </c>
      <c r="K99" s="60">
        <f t="shared" si="70"/>
        <v>19845364</v>
      </c>
      <c r="L99" s="60">
        <f t="shared" si="70"/>
        <v>154636</v>
      </c>
      <c r="M99" s="64">
        <f t="shared" si="62"/>
        <v>1</v>
      </c>
      <c r="N99" s="64">
        <f t="shared" si="63"/>
        <v>0.99226820000000004</v>
      </c>
      <c r="O99" s="151">
        <f t="shared" si="64"/>
        <v>0.99226820000000004</v>
      </c>
    </row>
    <row r="100" spans="1:15" ht="43.5" customHeight="1" x14ac:dyDescent="0.25">
      <c r="A100" s="149" t="s">
        <v>508</v>
      </c>
      <c r="B100" s="34" t="s">
        <v>37</v>
      </c>
      <c r="C100" s="34">
        <v>13</v>
      </c>
      <c r="D100" s="34" t="s">
        <v>38</v>
      </c>
      <c r="E100" s="40" t="s">
        <v>509</v>
      </c>
      <c r="F100" s="60">
        <f t="shared" ref="F100:J102" si="71">+F101</f>
        <v>20000000</v>
      </c>
      <c r="G100" s="60">
        <f t="shared" si="69"/>
        <v>0</v>
      </c>
      <c r="H100" s="60">
        <f t="shared" si="71"/>
        <v>20000000</v>
      </c>
      <c r="I100" s="150">
        <f t="shared" si="46"/>
        <v>3.5830930893159267E-4</v>
      </c>
      <c r="J100" s="60">
        <f t="shared" si="71"/>
        <v>20000000</v>
      </c>
      <c r="K100" s="60">
        <f t="shared" si="70"/>
        <v>19845364</v>
      </c>
      <c r="L100" s="60">
        <f t="shared" si="70"/>
        <v>154636</v>
      </c>
      <c r="M100" s="64">
        <f t="shared" si="62"/>
        <v>1</v>
      </c>
      <c r="N100" s="64">
        <f t="shared" si="63"/>
        <v>0.99226820000000004</v>
      </c>
      <c r="O100" s="151">
        <f t="shared" si="64"/>
        <v>0.99226820000000004</v>
      </c>
    </row>
    <row r="101" spans="1:15" ht="43.5" customHeight="1" x14ac:dyDescent="0.25">
      <c r="A101" s="149" t="s">
        <v>510</v>
      </c>
      <c r="B101" s="34" t="s">
        <v>37</v>
      </c>
      <c r="C101" s="34">
        <v>13</v>
      </c>
      <c r="D101" s="34" t="s">
        <v>38</v>
      </c>
      <c r="E101" s="40" t="s">
        <v>509</v>
      </c>
      <c r="F101" s="60">
        <f t="shared" si="71"/>
        <v>20000000</v>
      </c>
      <c r="G101" s="60">
        <f t="shared" si="69"/>
        <v>0</v>
      </c>
      <c r="H101" s="60">
        <f t="shared" si="71"/>
        <v>20000000</v>
      </c>
      <c r="I101" s="150">
        <f t="shared" si="46"/>
        <v>3.5830930893159267E-4</v>
      </c>
      <c r="J101" s="60">
        <f t="shared" si="71"/>
        <v>20000000</v>
      </c>
      <c r="K101" s="60">
        <f t="shared" si="70"/>
        <v>19845364</v>
      </c>
      <c r="L101" s="60">
        <f t="shared" si="70"/>
        <v>154636</v>
      </c>
      <c r="M101" s="64">
        <f t="shared" si="62"/>
        <v>1</v>
      </c>
      <c r="N101" s="64">
        <f t="shared" si="63"/>
        <v>0.99226820000000004</v>
      </c>
      <c r="O101" s="151">
        <f t="shared" si="64"/>
        <v>0.99226820000000004</v>
      </c>
    </row>
    <row r="102" spans="1:15" ht="43.5" customHeight="1" x14ac:dyDescent="0.25">
      <c r="A102" s="149" t="s">
        <v>511</v>
      </c>
      <c r="B102" s="34" t="s">
        <v>37</v>
      </c>
      <c r="C102" s="34">
        <v>13</v>
      </c>
      <c r="D102" s="34" t="s">
        <v>38</v>
      </c>
      <c r="E102" s="40" t="s">
        <v>393</v>
      </c>
      <c r="F102" s="60">
        <f t="shared" si="71"/>
        <v>20000000</v>
      </c>
      <c r="G102" s="60">
        <f t="shared" si="69"/>
        <v>0</v>
      </c>
      <c r="H102" s="60">
        <f t="shared" si="71"/>
        <v>20000000</v>
      </c>
      <c r="I102" s="150">
        <f t="shared" si="46"/>
        <v>3.5830930893159267E-4</v>
      </c>
      <c r="J102" s="60">
        <f t="shared" si="71"/>
        <v>20000000</v>
      </c>
      <c r="K102" s="60">
        <f t="shared" si="70"/>
        <v>19845364</v>
      </c>
      <c r="L102" s="60">
        <f t="shared" si="70"/>
        <v>154636</v>
      </c>
      <c r="M102" s="64">
        <f t="shared" si="62"/>
        <v>1</v>
      </c>
      <c r="N102" s="64">
        <f t="shared" si="63"/>
        <v>0.99226820000000004</v>
      </c>
      <c r="O102" s="151">
        <f t="shared" si="64"/>
        <v>0.99226820000000004</v>
      </c>
    </row>
    <row r="103" spans="1:15" ht="43.5" customHeight="1" x14ac:dyDescent="0.25">
      <c r="A103" s="152" t="s">
        <v>512</v>
      </c>
      <c r="B103" s="44" t="s">
        <v>37</v>
      </c>
      <c r="C103" s="44">
        <v>13</v>
      </c>
      <c r="D103" s="44" t="s">
        <v>38</v>
      </c>
      <c r="E103" s="45" t="s">
        <v>258</v>
      </c>
      <c r="F103" s="46">
        <v>20000000</v>
      </c>
      <c r="G103" s="46">
        <v>0</v>
      </c>
      <c r="H103" s="46">
        <f>+F103-G103</f>
        <v>20000000</v>
      </c>
      <c r="I103" s="153">
        <f t="shared" si="46"/>
        <v>3.5830930893159267E-4</v>
      </c>
      <c r="J103" s="46">
        <v>20000000</v>
      </c>
      <c r="K103" s="46">
        <v>19845364</v>
      </c>
      <c r="L103" s="46">
        <f t="shared" ref="L103" si="72">+J103-K103</f>
        <v>154636</v>
      </c>
      <c r="M103" s="57">
        <f t="shared" si="62"/>
        <v>1</v>
      </c>
      <c r="N103" s="57">
        <f t="shared" si="63"/>
        <v>0.99226820000000004</v>
      </c>
      <c r="O103" s="154">
        <f t="shared" si="64"/>
        <v>0.99226820000000004</v>
      </c>
    </row>
    <row r="104" spans="1:15" ht="43.5" customHeight="1" x14ac:dyDescent="0.25">
      <c r="A104" s="193" t="s">
        <v>441</v>
      </c>
      <c r="B104" s="100" t="s">
        <v>37</v>
      </c>
      <c r="C104" s="34">
        <v>13</v>
      </c>
      <c r="D104" s="34" t="s">
        <v>38</v>
      </c>
      <c r="E104" s="95" t="s">
        <v>442</v>
      </c>
      <c r="F104" s="66">
        <f t="shared" ref="F104:H105" si="73">+F106</f>
        <v>2620046413.3000002</v>
      </c>
      <c r="G104" s="66">
        <f t="shared" si="73"/>
        <v>0</v>
      </c>
      <c r="H104" s="66">
        <f t="shared" si="73"/>
        <v>2620046413.3000002</v>
      </c>
      <c r="I104" s="162">
        <f t="shared" si="46"/>
        <v>4.6939350985911059E-2</v>
      </c>
      <c r="J104" s="66">
        <f t="shared" ref="J104:L105" si="74">+J106</f>
        <v>2385318917.9699998</v>
      </c>
      <c r="K104" s="66">
        <f t="shared" si="74"/>
        <v>2244343917.9700003</v>
      </c>
      <c r="L104" s="66">
        <f t="shared" si="74"/>
        <v>140974999.99999994</v>
      </c>
      <c r="M104" s="64">
        <f t="shared" si="62"/>
        <v>0.91041093999767875</v>
      </c>
      <c r="N104" s="64">
        <f t="shared" si="63"/>
        <v>0.85660464126786395</v>
      </c>
      <c r="O104" s="151">
        <f t="shared" si="64"/>
        <v>0.94089888822079404</v>
      </c>
    </row>
    <row r="105" spans="1:15" ht="43.5" customHeight="1" x14ac:dyDescent="0.25">
      <c r="A105" s="193" t="s">
        <v>441</v>
      </c>
      <c r="B105" s="100" t="s">
        <v>37</v>
      </c>
      <c r="C105" s="34">
        <v>20</v>
      </c>
      <c r="D105" s="34" t="s">
        <v>38</v>
      </c>
      <c r="E105" s="95" t="s">
        <v>442</v>
      </c>
      <c r="F105" s="66">
        <f t="shared" si="73"/>
        <v>10000000000</v>
      </c>
      <c r="G105" s="66">
        <f t="shared" si="73"/>
        <v>0</v>
      </c>
      <c r="H105" s="66">
        <f t="shared" si="73"/>
        <v>10000000000</v>
      </c>
      <c r="I105" s="162">
        <f t="shared" si="46"/>
        <v>0.17915465446579634</v>
      </c>
      <c r="J105" s="66">
        <f t="shared" si="74"/>
        <v>10000000000</v>
      </c>
      <c r="K105" s="66">
        <f t="shared" si="74"/>
        <v>10000000000</v>
      </c>
      <c r="L105" s="66">
        <f t="shared" si="74"/>
        <v>0</v>
      </c>
      <c r="M105" s="64">
        <f t="shared" si="62"/>
        <v>1</v>
      </c>
      <c r="N105" s="64">
        <f t="shared" si="63"/>
        <v>1</v>
      </c>
      <c r="O105" s="151">
        <f t="shared" si="64"/>
        <v>1</v>
      </c>
    </row>
    <row r="106" spans="1:15" ht="43.5" customHeight="1" x14ac:dyDescent="0.25">
      <c r="A106" s="193" t="s">
        <v>443</v>
      </c>
      <c r="B106" s="100" t="s">
        <v>37</v>
      </c>
      <c r="C106" s="34">
        <v>13</v>
      </c>
      <c r="D106" s="34" t="s">
        <v>38</v>
      </c>
      <c r="E106" s="95" t="s">
        <v>251</v>
      </c>
      <c r="F106" s="66">
        <f>+F108+F112+F122+F126</f>
        <v>2620046413.3000002</v>
      </c>
      <c r="G106" s="66">
        <f>+G108+G112+G122+G126</f>
        <v>0</v>
      </c>
      <c r="H106" s="66">
        <f>+H108+H112+H122+H126</f>
        <v>2620046413.3000002</v>
      </c>
      <c r="I106" s="162">
        <f t="shared" si="46"/>
        <v>4.6939350985911059E-2</v>
      </c>
      <c r="J106" s="66">
        <f>+J108+J112+J122+J126</f>
        <v>2385318917.9699998</v>
      </c>
      <c r="K106" s="66">
        <f t="shared" ref="K106:L106" si="75">+K108+K112+K122+K126</f>
        <v>2244343917.9700003</v>
      </c>
      <c r="L106" s="66">
        <f t="shared" si="75"/>
        <v>140974999.99999994</v>
      </c>
      <c r="M106" s="64">
        <f t="shared" si="62"/>
        <v>0.91041093999767875</v>
      </c>
      <c r="N106" s="64">
        <f t="shared" si="63"/>
        <v>0.85660464126786395</v>
      </c>
      <c r="O106" s="151">
        <f t="shared" si="64"/>
        <v>0.94089888822079404</v>
      </c>
    </row>
    <row r="107" spans="1:15" ht="43.5" customHeight="1" x14ac:dyDescent="0.25">
      <c r="A107" s="193" t="s">
        <v>443</v>
      </c>
      <c r="B107" s="100" t="s">
        <v>37</v>
      </c>
      <c r="C107" s="34">
        <v>20</v>
      </c>
      <c r="D107" s="34" t="s">
        <v>38</v>
      </c>
      <c r="E107" s="95" t="s">
        <v>251</v>
      </c>
      <c r="F107" s="66">
        <f>+F113</f>
        <v>10000000000</v>
      </c>
      <c r="G107" s="66">
        <f>+G113</f>
        <v>0</v>
      </c>
      <c r="H107" s="66">
        <f>+H113</f>
        <v>10000000000</v>
      </c>
      <c r="I107" s="162">
        <f t="shared" si="46"/>
        <v>0.17915465446579634</v>
      </c>
      <c r="J107" s="66">
        <f>+J113</f>
        <v>10000000000</v>
      </c>
      <c r="K107" s="66">
        <f t="shared" ref="K107:L107" si="76">+K113</f>
        <v>10000000000</v>
      </c>
      <c r="L107" s="66">
        <f t="shared" si="76"/>
        <v>0</v>
      </c>
      <c r="M107" s="64">
        <f t="shared" si="62"/>
        <v>1</v>
      </c>
      <c r="N107" s="64">
        <f t="shared" si="63"/>
        <v>1</v>
      </c>
      <c r="O107" s="151">
        <f t="shared" si="64"/>
        <v>1</v>
      </c>
    </row>
    <row r="108" spans="1:15" ht="52.5" customHeight="1" x14ac:dyDescent="0.25">
      <c r="A108" s="185" t="s">
        <v>444</v>
      </c>
      <c r="B108" s="100" t="s">
        <v>37</v>
      </c>
      <c r="C108" s="34">
        <v>13</v>
      </c>
      <c r="D108" s="34" t="s">
        <v>38</v>
      </c>
      <c r="E108" s="95" t="s">
        <v>445</v>
      </c>
      <c r="F108" s="66">
        <f t="shared" ref="F108:L111" si="77">+F109</f>
        <v>1168128</v>
      </c>
      <c r="G108" s="66">
        <f t="shared" si="77"/>
        <v>0</v>
      </c>
      <c r="H108" s="66">
        <f t="shared" si="77"/>
        <v>1168128</v>
      </c>
      <c r="I108" s="161">
        <f t="shared" si="46"/>
        <v>2.0927556821182175E-5</v>
      </c>
      <c r="J108" s="66">
        <f t="shared" si="77"/>
        <v>1168128</v>
      </c>
      <c r="K108" s="66">
        <f t="shared" si="77"/>
        <v>1168128</v>
      </c>
      <c r="L108" s="66">
        <f t="shared" si="77"/>
        <v>0</v>
      </c>
      <c r="M108" s="64">
        <f t="shared" si="62"/>
        <v>1</v>
      </c>
      <c r="N108" s="64">
        <f t="shared" si="63"/>
        <v>1</v>
      </c>
      <c r="O108" s="151">
        <f t="shared" si="64"/>
        <v>1</v>
      </c>
    </row>
    <row r="109" spans="1:15" ht="52.5" customHeight="1" x14ac:dyDescent="0.25">
      <c r="A109" s="185" t="s">
        <v>446</v>
      </c>
      <c r="B109" s="100" t="s">
        <v>37</v>
      </c>
      <c r="C109" s="34">
        <v>13</v>
      </c>
      <c r="D109" s="34" t="s">
        <v>38</v>
      </c>
      <c r="E109" s="95" t="s">
        <v>445</v>
      </c>
      <c r="F109" s="66">
        <f t="shared" si="77"/>
        <v>1168128</v>
      </c>
      <c r="G109" s="66">
        <f t="shared" si="77"/>
        <v>0</v>
      </c>
      <c r="H109" s="66">
        <f t="shared" si="77"/>
        <v>1168128</v>
      </c>
      <c r="I109" s="161">
        <f t="shared" si="46"/>
        <v>2.0927556821182175E-5</v>
      </c>
      <c r="J109" s="66">
        <f t="shared" si="77"/>
        <v>1168128</v>
      </c>
      <c r="K109" s="66">
        <f t="shared" si="77"/>
        <v>1168128</v>
      </c>
      <c r="L109" s="66">
        <f t="shared" si="77"/>
        <v>0</v>
      </c>
      <c r="M109" s="64">
        <f t="shared" si="62"/>
        <v>1</v>
      </c>
      <c r="N109" s="64">
        <f t="shared" si="63"/>
        <v>1</v>
      </c>
      <c r="O109" s="151">
        <f t="shared" si="64"/>
        <v>1</v>
      </c>
    </row>
    <row r="110" spans="1:15" ht="43.5" customHeight="1" x14ac:dyDescent="0.25">
      <c r="A110" s="185" t="s">
        <v>447</v>
      </c>
      <c r="B110" s="100" t="s">
        <v>37</v>
      </c>
      <c r="C110" s="34">
        <v>13</v>
      </c>
      <c r="D110" s="34" t="s">
        <v>38</v>
      </c>
      <c r="E110" s="95" t="s">
        <v>448</v>
      </c>
      <c r="F110" s="66">
        <f t="shared" si="77"/>
        <v>1168128</v>
      </c>
      <c r="G110" s="66">
        <f t="shared" si="77"/>
        <v>0</v>
      </c>
      <c r="H110" s="66">
        <f t="shared" si="77"/>
        <v>1168128</v>
      </c>
      <c r="I110" s="161">
        <f t="shared" si="46"/>
        <v>2.0927556821182175E-5</v>
      </c>
      <c r="J110" s="66">
        <f t="shared" si="77"/>
        <v>1168128</v>
      </c>
      <c r="K110" s="66">
        <f t="shared" si="77"/>
        <v>1168128</v>
      </c>
      <c r="L110" s="66">
        <f t="shared" si="77"/>
        <v>0</v>
      </c>
      <c r="M110" s="64">
        <f t="shared" si="62"/>
        <v>1</v>
      </c>
      <c r="N110" s="64">
        <f t="shared" si="63"/>
        <v>1</v>
      </c>
      <c r="O110" s="151">
        <f t="shared" si="64"/>
        <v>1</v>
      </c>
    </row>
    <row r="111" spans="1:15" ht="43.5" customHeight="1" x14ac:dyDescent="0.25">
      <c r="A111" s="152" t="s">
        <v>449</v>
      </c>
      <c r="B111" s="103" t="s">
        <v>37</v>
      </c>
      <c r="C111" s="44">
        <v>13</v>
      </c>
      <c r="D111" s="44" t="s">
        <v>38</v>
      </c>
      <c r="E111" s="45" t="s">
        <v>258</v>
      </c>
      <c r="F111" s="46">
        <v>1168128</v>
      </c>
      <c r="G111" s="56">
        <f t="shared" si="77"/>
        <v>0</v>
      </c>
      <c r="H111" s="46">
        <f>+F111-G111</f>
        <v>1168128</v>
      </c>
      <c r="I111" s="159">
        <f t="shared" si="46"/>
        <v>2.0927556821182175E-5</v>
      </c>
      <c r="J111" s="56">
        <v>1168128</v>
      </c>
      <c r="K111" s="56">
        <v>1168128</v>
      </c>
      <c r="L111" s="46">
        <f t="shared" si="61"/>
        <v>0</v>
      </c>
      <c r="M111" s="57">
        <f t="shared" si="62"/>
        <v>1</v>
      </c>
      <c r="N111" s="57">
        <f t="shared" si="63"/>
        <v>1</v>
      </c>
      <c r="O111" s="154">
        <f t="shared" si="64"/>
        <v>1</v>
      </c>
    </row>
    <row r="112" spans="1:15" ht="57" customHeight="1" x14ac:dyDescent="0.25">
      <c r="A112" s="185" t="s">
        <v>450</v>
      </c>
      <c r="B112" s="107" t="s">
        <v>37</v>
      </c>
      <c r="C112" s="34">
        <v>13</v>
      </c>
      <c r="D112" s="34" t="s">
        <v>38</v>
      </c>
      <c r="E112" s="95" t="s">
        <v>451</v>
      </c>
      <c r="F112" s="60">
        <f t="shared" ref="F112:H113" si="78">+F114</f>
        <v>1621534103.74</v>
      </c>
      <c r="G112" s="60">
        <f t="shared" si="78"/>
        <v>0</v>
      </c>
      <c r="H112" s="60">
        <f>+H114</f>
        <v>1621534103.74</v>
      </c>
      <c r="I112" s="162">
        <f t="shared" si="46"/>
        <v>2.9050538206004447E-2</v>
      </c>
      <c r="J112" s="60">
        <f>+J114</f>
        <v>1386806608.4099998</v>
      </c>
      <c r="K112" s="60">
        <f t="shared" ref="K112:L113" si="79">+K114</f>
        <v>1245831608.4100001</v>
      </c>
      <c r="L112" s="60">
        <f t="shared" si="79"/>
        <v>140974999.99999994</v>
      </c>
      <c r="M112" s="64">
        <f t="shared" si="62"/>
        <v>0.85524356546765734</v>
      </c>
      <c r="N112" s="64">
        <f t="shared" si="63"/>
        <v>0.76830429007724355</v>
      </c>
      <c r="O112" s="151">
        <f t="shared" si="64"/>
        <v>0.89834559545282933</v>
      </c>
    </row>
    <row r="113" spans="1:15" ht="57" customHeight="1" x14ac:dyDescent="0.25">
      <c r="A113" s="185" t="s">
        <v>450</v>
      </c>
      <c r="B113" s="100" t="s">
        <v>41</v>
      </c>
      <c r="C113" s="34">
        <v>20</v>
      </c>
      <c r="D113" s="34" t="s">
        <v>38</v>
      </c>
      <c r="E113" s="95" t="s">
        <v>451</v>
      </c>
      <c r="F113" s="60">
        <f t="shared" si="78"/>
        <v>10000000000</v>
      </c>
      <c r="G113" s="60">
        <f t="shared" si="78"/>
        <v>0</v>
      </c>
      <c r="H113" s="60">
        <f t="shared" si="78"/>
        <v>10000000000</v>
      </c>
      <c r="I113" s="162">
        <f t="shared" si="46"/>
        <v>0.17915465446579634</v>
      </c>
      <c r="J113" s="60">
        <f t="shared" ref="J113" si="80">+J115</f>
        <v>10000000000</v>
      </c>
      <c r="K113" s="60">
        <f t="shared" si="79"/>
        <v>10000000000</v>
      </c>
      <c r="L113" s="60">
        <f t="shared" si="79"/>
        <v>0</v>
      </c>
      <c r="M113" s="64">
        <f t="shared" si="62"/>
        <v>1</v>
      </c>
      <c r="N113" s="64">
        <f t="shared" si="63"/>
        <v>1</v>
      </c>
      <c r="O113" s="151">
        <f t="shared" si="64"/>
        <v>1</v>
      </c>
    </row>
    <row r="114" spans="1:15" ht="57" customHeight="1" x14ac:dyDescent="0.25">
      <c r="A114" s="185" t="s">
        <v>452</v>
      </c>
      <c r="B114" s="107" t="s">
        <v>37</v>
      </c>
      <c r="C114" s="34">
        <v>13</v>
      </c>
      <c r="D114" s="34" t="s">
        <v>38</v>
      </c>
      <c r="E114" s="95" t="s">
        <v>451</v>
      </c>
      <c r="F114" s="66">
        <f>+F116+F117</f>
        <v>1621534103.74</v>
      </c>
      <c r="G114" s="66">
        <f>+G116+G117</f>
        <v>0</v>
      </c>
      <c r="H114" s="66">
        <f>+H116+H117</f>
        <v>1621534103.74</v>
      </c>
      <c r="I114" s="162">
        <f t="shared" si="46"/>
        <v>2.9050538206004447E-2</v>
      </c>
      <c r="J114" s="66">
        <f>+J116+J117</f>
        <v>1386806608.4099998</v>
      </c>
      <c r="K114" s="66">
        <f t="shared" ref="K114:L114" si="81">+K116+K117</f>
        <v>1245831608.4100001</v>
      </c>
      <c r="L114" s="66">
        <f t="shared" si="81"/>
        <v>140974999.99999994</v>
      </c>
      <c r="M114" s="64">
        <f t="shared" si="62"/>
        <v>0.85524356546765734</v>
      </c>
      <c r="N114" s="64">
        <f t="shared" si="63"/>
        <v>0.76830429007724355</v>
      </c>
      <c r="O114" s="151">
        <f t="shared" si="64"/>
        <v>0.89834559545282933</v>
      </c>
    </row>
    <row r="115" spans="1:15" ht="57" customHeight="1" x14ac:dyDescent="0.25">
      <c r="A115" s="185" t="s">
        <v>452</v>
      </c>
      <c r="B115" s="100" t="s">
        <v>41</v>
      </c>
      <c r="C115" s="34">
        <v>20</v>
      </c>
      <c r="D115" s="34" t="s">
        <v>38</v>
      </c>
      <c r="E115" s="95" t="s">
        <v>451</v>
      </c>
      <c r="F115" s="66">
        <f>+F118</f>
        <v>10000000000</v>
      </c>
      <c r="G115" s="66">
        <f>+G118</f>
        <v>0</v>
      </c>
      <c r="H115" s="66">
        <f>+H118</f>
        <v>10000000000</v>
      </c>
      <c r="I115" s="162">
        <f t="shared" si="46"/>
        <v>0.17915465446579634</v>
      </c>
      <c r="J115" s="66">
        <f>+J118</f>
        <v>10000000000</v>
      </c>
      <c r="K115" s="66">
        <f t="shared" ref="K115:L115" si="82">+K118</f>
        <v>10000000000</v>
      </c>
      <c r="L115" s="66">
        <f t="shared" si="82"/>
        <v>0</v>
      </c>
      <c r="M115" s="64">
        <f t="shared" si="62"/>
        <v>1</v>
      </c>
      <c r="N115" s="64">
        <f t="shared" si="63"/>
        <v>1</v>
      </c>
      <c r="O115" s="151">
        <f t="shared" si="64"/>
        <v>1</v>
      </c>
    </row>
    <row r="116" spans="1:15" ht="43.5" customHeight="1" x14ac:dyDescent="0.25">
      <c r="A116" s="149" t="s">
        <v>454</v>
      </c>
      <c r="B116" s="107" t="s">
        <v>37</v>
      </c>
      <c r="C116" s="34">
        <v>13</v>
      </c>
      <c r="D116" s="34" t="s">
        <v>38</v>
      </c>
      <c r="E116" s="40" t="s">
        <v>455</v>
      </c>
      <c r="F116" s="62">
        <f>+F120</f>
        <v>822367350</v>
      </c>
      <c r="G116" s="62">
        <f>+G120</f>
        <v>0</v>
      </c>
      <c r="H116" s="62">
        <f>+H120</f>
        <v>822367350</v>
      </c>
      <c r="I116" s="162">
        <f t="shared" si="46"/>
        <v>1.473309384332026E-2</v>
      </c>
      <c r="J116" s="62">
        <f>+J120</f>
        <v>822367350</v>
      </c>
      <c r="K116" s="62">
        <f t="shared" ref="K116:L116" si="83">+K120</f>
        <v>822367350</v>
      </c>
      <c r="L116" s="62">
        <f t="shared" si="83"/>
        <v>0</v>
      </c>
      <c r="M116" s="64">
        <f t="shared" si="62"/>
        <v>1</v>
      </c>
      <c r="N116" s="64">
        <f t="shared" si="63"/>
        <v>1</v>
      </c>
      <c r="O116" s="151">
        <f t="shared" si="64"/>
        <v>1</v>
      </c>
    </row>
    <row r="117" spans="1:15" ht="43.5" customHeight="1" x14ac:dyDescent="0.25">
      <c r="A117" s="185" t="s">
        <v>453</v>
      </c>
      <c r="B117" s="107" t="s">
        <v>37</v>
      </c>
      <c r="C117" s="34">
        <v>13</v>
      </c>
      <c r="D117" s="34" t="s">
        <v>38</v>
      </c>
      <c r="E117" s="95" t="s">
        <v>393</v>
      </c>
      <c r="F117" s="66">
        <f>+F119</f>
        <v>799166753.74000001</v>
      </c>
      <c r="G117" s="66">
        <f>+G119</f>
        <v>0</v>
      </c>
      <c r="H117" s="66">
        <f>+H119</f>
        <v>799166753.74000001</v>
      </c>
      <c r="I117" s="162">
        <f t="shared" si="46"/>
        <v>1.4317444362684185E-2</v>
      </c>
      <c r="J117" s="66">
        <f>+J119</f>
        <v>564439258.40999997</v>
      </c>
      <c r="K117" s="66">
        <f t="shared" ref="K117:L117" si="84">+K119</f>
        <v>423464258.41000003</v>
      </c>
      <c r="L117" s="66">
        <f t="shared" si="84"/>
        <v>140974999.99999994</v>
      </c>
      <c r="M117" s="64">
        <f t="shared" si="62"/>
        <v>0.70628470937823074</v>
      </c>
      <c r="N117" s="64">
        <f t="shared" si="63"/>
        <v>0.52988222599130974</v>
      </c>
      <c r="O117" s="151">
        <f t="shared" si="64"/>
        <v>0.75023884696270027</v>
      </c>
    </row>
    <row r="118" spans="1:15" ht="43.5" customHeight="1" x14ac:dyDescent="0.25">
      <c r="A118" s="149" t="s">
        <v>454</v>
      </c>
      <c r="B118" s="100" t="s">
        <v>41</v>
      </c>
      <c r="C118" s="34">
        <v>20</v>
      </c>
      <c r="D118" s="34" t="s">
        <v>38</v>
      </c>
      <c r="E118" s="40" t="s">
        <v>455</v>
      </c>
      <c r="F118" s="62">
        <f>+F121</f>
        <v>10000000000</v>
      </c>
      <c r="G118" s="62">
        <f>+G121</f>
        <v>0</v>
      </c>
      <c r="H118" s="62">
        <f>+H121</f>
        <v>10000000000</v>
      </c>
      <c r="I118" s="162">
        <f t="shared" si="46"/>
        <v>0.17915465446579634</v>
      </c>
      <c r="J118" s="62">
        <f>+J121</f>
        <v>10000000000</v>
      </c>
      <c r="K118" s="62">
        <f t="shared" ref="K118:L118" si="85">+K121</f>
        <v>10000000000</v>
      </c>
      <c r="L118" s="62">
        <f t="shared" si="85"/>
        <v>0</v>
      </c>
      <c r="M118" s="64">
        <f t="shared" si="62"/>
        <v>1</v>
      </c>
      <c r="N118" s="64">
        <f t="shared" si="63"/>
        <v>1</v>
      </c>
      <c r="O118" s="151">
        <f t="shared" si="64"/>
        <v>1</v>
      </c>
    </row>
    <row r="119" spans="1:15" ht="43.5" customHeight="1" x14ac:dyDescent="0.25">
      <c r="A119" s="152" t="s">
        <v>456</v>
      </c>
      <c r="B119" s="99" t="s">
        <v>37</v>
      </c>
      <c r="C119" s="44">
        <v>13</v>
      </c>
      <c r="D119" s="44" t="s">
        <v>38</v>
      </c>
      <c r="E119" s="108" t="s">
        <v>258</v>
      </c>
      <c r="F119" s="46">
        <v>799166753.74000001</v>
      </c>
      <c r="G119" s="46">
        <v>0</v>
      </c>
      <c r="H119" s="46">
        <f t="shared" ref="H119:H121" si="86">+F119-G119</f>
        <v>799166753.74000001</v>
      </c>
      <c r="I119" s="163">
        <f t="shared" si="46"/>
        <v>1.4317444362684185E-2</v>
      </c>
      <c r="J119" s="46">
        <v>564439258.40999997</v>
      </c>
      <c r="K119" s="46">
        <v>423464258.41000003</v>
      </c>
      <c r="L119" s="46">
        <f t="shared" si="61"/>
        <v>140974999.99999994</v>
      </c>
      <c r="M119" s="57">
        <f t="shared" si="62"/>
        <v>0.70628470937823074</v>
      </c>
      <c r="N119" s="57">
        <f t="shared" si="63"/>
        <v>0.52988222599130974</v>
      </c>
      <c r="O119" s="154">
        <f t="shared" si="64"/>
        <v>0.75023884696270027</v>
      </c>
    </row>
    <row r="120" spans="1:15" ht="43.5" customHeight="1" x14ac:dyDescent="0.25">
      <c r="A120" s="152" t="s">
        <v>457</v>
      </c>
      <c r="B120" s="103" t="s">
        <v>37</v>
      </c>
      <c r="C120" s="44">
        <v>13</v>
      </c>
      <c r="D120" s="44" t="s">
        <v>38</v>
      </c>
      <c r="E120" s="108" t="s">
        <v>258</v>
      </c>
      <c r="F120" s="46">
        <v>822367350</v>
      </c>
      <c r="G120" s="46">
        <f>+G121</f>
        <v>0</v>
      </c>
      <c r="H120" s="46">
        <f t="shared" si="86"/>
        <v>822367350</v>
      </c>
      <c r="I120" s="163">
        <f t="shared" si="46"/>
        <v>1.473309384332026E-2</v>
      </c>
      <c r="J120" s="46">
        <v>822367350</v>
      </c>
      <c r="K120" s="46">
        <v>822367350</v>
      </c>
      <c r="L120" s="46">
        <f t="shared" si="61"/>
        <v>0</v>
      </c>
      <c r="M120" s="57">
        <f t="shared" si="62"/>
        <v>1</v>
      </c>
      <c r="N120" s="57">
        <f t="shared" si="63"/>
        <v>1</v>
      </c>
      <c r="O120" s="154">
        <f t="shared" si="64"/>
        <v>1</v>
      </c>
    </row>
    <row r="121" spans="1:15" ht="43.5" customHeight="1" x14ac:dyDescent="0.25">
      <c r="A121" s="152" t="s">
        <v>457</v>
      </c>
      <c r="B121" s="103" t="s">
        <v>41</v>
      </c>
      <c r="C121" s="44">
        <v>20</v>
      </c>
      <c r="D121" s="44" t="s">
        <v>38</v>
      </c>
      <c r="E121" s="108" t="s">
        <v>258</v>
      </c>
      <c r="F121" s="46">
        <v>10000000000</v>
      </c>
      <c r="G121" s="46">
        <v>0</v>
      </c>
      <c r="H121" s="46">
        <f t="shared" si="86"/>
        <v>10000000000</v>
      </c>
      <c r="I121" s="163">
        <f t="shared" si="46"/>
        <v>0.17915465446579634</v>
      </c>
      <c r="J121" s="46">
        <v>10000000000</v>
      </c>
      <c r="K121" s="46">
        <v>10000000000</v>
      </c>
      <c r="L121" s="46">
        <f t="shared" si="61"/>
        <v>0</v>
      </c>
      <c r="M121" s="57">
        <f t="shared" si="62"/>
        <v>1</v>
      </c>
      <c r="N121" s="57">
        <f>+K121/H121</f>
        <v>1</v>
      </c>
      <c r="O121" s="154">
        <f t="shared" si="64"/>
        <v>1</v>
      </c>
    </row>
    <row r="122" spans="1:15" ht="54" customHeight="1" x14ac:dyDescent="0.25">
      <c r="A122" s="185" t="s">
        <v>458</v>
      </c>
      <c r="B122" s="100" t="s">
        <v>37</v>
      </c>
      <c r="C122" s="34">
        <v>13</v>
      </c>
      <c r="D122" s="34" t="s">
        <v>38</v>
      </c>
      <c r="E122" s="95" t="s">
        <v>459</v>
      </c>
      <c r="F122" s="66">
        <f t="shared" ref="F122:L124" si="87">+F123</f>
        <v>987224297.55999994</v>
      </c>
      <c r="G122" s="66">
        <f t="shared" si="87"/>
        <v>0</v>
      </c>
      <c r="H122" s="66">
        <f t="shared" si="87"/>
        <v>987224297.55999994</v>
      </c>
      <c r="I122" s="162">
        <f t="shared" si="46"/>
        <v>1.7686582790960029E-2</v>
      </c>
      <c r="J122" s="66">
        <f t="shared" si="87"/>
        <v>987224297.55999994</v>
      </c>
      <c r="K122" s="66">
        <v>987224297.55999994</v>
      </c>
      <c r="L122" s="66">
        <f t="shared" si="87"/>
        <v>0</v>
      </c>
      <c r="M122" s="64">
        <f t="shared" si="62"/>
        <v>1</v>
      </c>
      <c r="N122" s="64">
        <f t="shared" si="63"/>
        <v>1</v>
      </c>
      <c r="O122" s="151">
        <f t="shared" si="64"/>
        <v>1</v>
      </c>
    </row>
    <row r="123" spans="1:15" ht="54" customHeight="1" x14ac:dyDescent="0.25">
      <c r="A123" s="185" t="s">
        <v>460</v>
      </c>
      <c r="B123" s="100" t="s">
        <v>37</v>
      </c>
      <c r="C123" s="34">
        <v>13</v>
      </c>
      <c r="D123" s="34" t="s">
        <v>38</v>
      </c>
      <c r="E123" s="95" t="s">
        <v>459</v>
      </c>
      <c r="F123" s="66">
        <f t="shared" si="87"/>
        <v>987224297.55999994</v>
      </c>
      <c r="G123" s="66">
        <f t="shared" si="87"/>
        <v>0</v>
      </c>
      <c r="H123" s="66">
        <f t="shared" si="87"/>
        <v>987224297.55999994</v>
      </c>
      <c r="I123" s="162">
        <f t="shared" si="46"/>
        <v>1.7686582790960029E-2</v>
      </c>
      <c r="J123" s="66">
        <f t="shared" si="87"/>
        <v>987224297.55999994</v>
      </c>
      <c r="K123" s="66">
        <f t="shared" si="87"/>
        <v>987224297.55999994</v>
      </c>
      <c r="L123" s="66">
        <f t="shared" si="87"/>
        <v>0</v>
      </c>
      <c r="M123" s="64">
        <f t="shared" si="62"/>
        <v>1</v>
      </c>
      <c r="N123" s="64">
        <f t="shared" si="63"/>
        <v>1</v>
      </c>
      <c r="O123" s="151">
        <f t="shared" si="64"/>
        <v>1</v>
      </c>
    </row>
    <row r="124" spans="1:15" ht="43.5" customHeight="1" x14ac:dyDescent="0.25">
      <c r="A124" s="185" t="s">
        <v>461</v>
      </c>
      <c r="B124" s="100" t="s">
        <v>37</v>
      </c>
      <c r="C124" s="34">
        <v>13</v>
      </c>
      <c r="D124" s="34" t="s">
        <v>38</v>
      </c>
      <c r="E124" s="95" t="s">
        <v>462</v>
      </c>
      <c r="F124" s="66">
        <f t="shared" si="87"/>
        <v>987224297.55999994</v>
      </c>
      <c r="G124" s="66">
        <f t="shared" si="87"/>
        <v>0</v>
      </c>
      <c r="H124" s="66">
        <f t="shared" si="87"/>
        <v>987224297.55999994</v>
      </c>
      <c r="I124" s="162">
        <f t="shared" si="46"/>
        <v>1.7686582790960029E-2</v>
      </c>
      <c r="J124" s="66">
        <f t="shared" si="87"/>
        <v>987224297.55999994</v>
      </c>
      <c r="K124" s="66">
        <f t="shared" si="87"/>
        <v>987224297.55999994</v>
      </c>
      <c r="L124" s="66">
        <f t="shared" si="87"/>
        <v>0</v>
      </c>
      <c r="M124" s="64">
        <f t="shared" si="62"/>
        <v>1</v>
      </c>
      <c r="N124" s="64">
        <f t="shared" si="63"/>
        <v>1</v>
      </c>
      <c r="O124" s="151">
        <f t="shared" si="64"/>
        <v>1</v>
      </c>
    </row>
    <row r="125" spans="1:15" ht="43.5" customHeight="1" x14ac:dyDescent="0.25">
      <c r="A125" s="152" t="s">
        <v>463</v>
      </c>
      <c r="B125" s="103" t="s">
        <v>37</v>
      </c>
      <c r="C125" s="44">
        <v>13</v>
      </c>
      <c r="D125" s="44" t="s">
        <v>38</v>
      </c>
      <c r="E125" s="108" t="s">
        <v>258</v>
      </c>
      <c r="F125" s="46">
        <v>987224297.55999994</v>
      </c>
      <c r="G125" s="56">
        <f t="shared" ref="G125" si="88">+G127</f>
        <v>0</v>
      </c>
      <c r="H125" s="46">
        <f>+F125-G125</f>
        <v>987224297.55999994</v>
      </c>
      <c r="I125" s="163">
        <f t="shared" si="46"/>
        <v>1.7686582790960029E-2</v>
      </c>
      <c r="J125" s="56">
        <v>987224297.55999994</v>
      </c>
      <c r="K125" s="56">
        <v>987224297.55999994</v>
      </c>
      <c r="L125" s="56">
        <f t="shared" si="61"/>
        <v>0</v>
      </c>
      <c r="M125" s="57">
        <f t="shared" si="62"/>
        <v>1</v>
      </c>
      <c r="N125" s="57">
        <f t="shared" si="63"/>
        <v>1</v>
      </c>
      <c r="O125" s="154">
        <f t="shared" si="64"/>
        <v>1</v>
      </c>
    </row>
    <row r="126" spans="1:15" ht="55.5" customHeight="1" x14ac:dyDescent="0.25">
      <c r="A126" s="185" t="s">
        <v>464</v>
      </c>
      <c r="B126" s="100" t="s">
        <v>37</v>
      </c>
      <c r="C126" s="34">
        <v>13</v>
      </c>
      <c r="D126" s="34" t="s">
        <v>38</v>
      </c>
      <c r="E126" s="95" t="s">
        <v>465</v>
      </c>
      <c r="F126" s="66">
        <f t="shared" ref="F126:L128" si="89">+F127</f>
        <v>10119884</v>
      </c>
      <c r="G126" s="66">
        <f t="shared" si="89"/>
        <v>0</v>
      </c>
      <c r="H126" s="66">
        <f t="shared" si="89"/>
        <v>10119884</v>
      </c>
      <c r="I126" s="150">
        <f t="shared" si="46"/>
        <v>1.8130243212539408E-4</v>
      </c>
      <c r="J126" s="66">
        <f t="shared" si="89"/>
        <v>10119884</v>
      </c>
      <c r="K126" s="66">
        <f t="shared" si="89"/>
        <v>10119884</v>
      </c>
      <c r="L126" s="66">
        <f t="shared" si="89"/>
        <v>0</v>
      </c>
      <c r="M126" s="64">
        <f t="shared" si="62"/>
        <v>1</v>
      </c>
      <c r="N126" s="64">
        <f t="shared" si="63"/>
        <v>1</v>
      </c>
      <c r="O126" s="151">
        <f t="shared" si="64"/>
        <v>1</v>
      </c>
    </row>
    <row r="127" spans="1:15" ht="55.5" customHeight="1" x14ac:dyDescent="0.25">
      <c r="A127" s="185" t="s">
        <v>466</v>
      </c>
      <c r="B127" s="100" t="s">
        <v>37</v>
      </c>
      <c r="C127" s="34">
        <v>13</v>
      </c>
      <c r="D127" s="34" t="s">
        <v>38</v>
      </c>
      <c r="E127" s="95" t="s">
        <v>465</v>
      </c>
      <c r="F127" s="66">
        <f t="shared" si="89"/>
        <v>10119884</v>
      </c>
      <c r="G127" s="66">
        <f t="shared" si="89"/>
        <v>0</v>
      </c>
      <c r="H127" s="66">
        <f t="shared" si="89"/>
        <v>10119884</v>
      </c>
      <c r="I127" s="150">
        <f t="shared" si="46"/>
        <v>1.8130243212539408E-4</v>
      </c>
      <c r="J127" s="66">
        <f t="shared" si="89"/>
        <v>10119884</v>
      </c>
      <c r="K127" s="66">
        <f t="shared" si="89"/>
        <v>10119884</v>
      </c>
      <c r="L127" s="66">
        <f t="shared" si="89"/>
        <v>0</v>
      </c>
      <c r="M127" s="64">
        <f t="shared" si="62"/>
        <v>1</v>
      </c>
      <c r="N127" s="64">
        <f t="shared" si="63"/>
        <v>1</v>
      </c>
      <c r="O127" s="151">
        <f t="shared" si="64"/>
        <v>1</v>
      </c>
    </row>
    <row r="128" spans="1:15" ht="43.5" customHeight="1" x14ac:dyDescent="0.25">
      <c r="A128" s="185" t="s">
        <v>467</v>
      </c>
      <c r="B128" s="100" t="s">
        <v>37</v>
      </c>
      <c r="C128" s="34">
        <v>13</v>
      </c>
      <c r="D128" s="34" t="s">
        <v>38</v>
      </c>
      <c r="E128" s="95" t="s">
        <v>468</v>
      </c>
      <c r="F128" s="66">
        <f t="shared" si="89"/>
        <v>10119884</v>
      </c>
      <c r="G128" s="66">
        <f t="shared" si="89"/>
        <v>0</v>
      </c>
      <c r="H128" s="66">
        <f t="shared" si="89"/>
        <v>10119884</v>
      </c>
      <c r="I128" s="150">
        <f t="shared" si="46"/>
        <v>1.8130243212539408E-4</v>
      </c>
      <c r="J128" s="66">
        <f t="shared" si="89"/>
        <v>10119884</v>
      </c>
      <c r="K128" s="66">
        <f t="shared" si="89"/>
        <v>10119884</v>
      </c>
      <c r="L128" s="66">
        <f t="shared" si="89"/>
        <v>0</v>
      </c>
      <c r="M128" s="64">
        <f t="shared" si="62"/>
        <v>1</v>
      </c>
      <c r="N128" s="64">
        <f t="shared" si="63"/>
        <v>1</v>
      </c>
      <c r="O128" s="151">
        <f t="shared" si="64"/>
        <v>1</v>
      </c>
    </row>
    <row r="129" spans="1:15" ht="43.5" customHeight="1" thickBot="1" x14ac:dyDescent="0.3">
      <c r="A129" s="164" t="s">
        <v>469</v>
      </c>
      <c r="B129" s="194" t="s">
        <v>37</v>
      </c>
      <c r="C129" s="84">
        <v>13</v>
      </c>
      <c r="D129" s="84" t="s">
        <v>38</v>
      </c>
      <c r="E129" s="195" t="s">
        <v>258</v>
      </c>
      <c r="F129" s="196">
        <v>10119884</v>
      </c>
      <c r="G129" s="86">
        <v>0</v>
      </c>
      <c r="H129" s="86">
        <f>+F129-G129</f>
        <v>10119884</v>
      </c>
      <c r="I129" s="197">
        <f t="shared" si="46"/>
        <v>1.8130243212539408E-4</v>
      </c>
      <c r="J129" s="86">
        <v>10119884</v>
      </c>
      <c r="K129" s="86">
        <v>10119884</v>
      </c>
      <c r="L129" s="86">
        <f t="shared" si="61"/>
        <v>0</v>
      </c>
      <c r="M129" s="166">
        <f t="shared" si="62"/>
        <v>1</v>
      </c>
      <c r="N129" s="166">
        <f t="shared" si="63"/>
        <v>1</v>
      </c>
      <c r="O129" s="167">
        <f t="shared" si="64"/>
        <v>1</v>
      </c>
    </row>
    <row r="130" spans="1:15" s="118" customFormat="1" ht="33" customHeight="1" thickBot="1" x14ac:dyDescent="0.3">
      <c r="A130" s="311" t="s">
        <v>470</v>
      </c>
      <c r="B130" s="312"/>
      <c r="C130" s="312"/>
      <c r="D130" s="312"/>
      <c r="E130" s="312"/>
      <c r="F130" s="198">
        <f>+F51+F50+F49+F8</f>
        <v>55817695776.970001</v>
      </c>
      <c r="G130" s="198">
        <f t="shared" ref="G130" si="90">+G51+G50+G49+G8</f>
        <v>0</v>
      </c>
      <c r="H130" s="198">
        <f>+H51+H50+H49+H8</f>
        <v>55817695776.970001</v>
      </c>
      <c r="I130" s="199">
        <f>+I8+I49+I50+I51</f>
        <v>0.99999999999999989</v>
      </c>
      <c r="J130" s="198">
        <f t="shared" ref="J130:L130" si="91">+J51+J50+J49+J8</f>
        <v>50993120211.100006</v>
      </c>
      <c r="K130" s="198">
        <f t="shared" si="91"/>
        <v>47054067713.100006</v>
      </c>
      <c r="L130" s="198">
        <f t="shared" si="91"/>
        <v>3939052498</v>
      </c>
      <c r="M130" s="199">
        <f t="shared" si="62"/>
        <v>0.91356548315524377</v>
      </c>
      <c r="N130" s="199">
        <f t="shared" si="63"/>
        <v>0.84299552423506152</v>
      </c>
      <c r="O130" s="200">
        <f>+K130/J130</f>
        <v>0.9227532560923275</v>
      </c>
    </row>
    <row r="131" spans="1:15" s="120" customFormat="1" ht="15.75" customHeight="1" x14ac:dyDescent="0.25">
      <c r="A131" s="119" t="s">
        <v>513</v>
      </c>
      <c r="E131" s="121"/>
      <c r="F131" s="128"/>
      <c r="G131" s="128"/>
      <c r="H131" s="128"/>
      <c r="I131" s="130"/>
      <c r="J131" s="130"/>
      <c r="K131" s="130"/>
      <c r="L131" s="130"/>
      <c r="M131" s="130"/>
    </row>
    <row r="132" spans="1:15" s="120" customFormat="1" ht="15.75" customHeight="1" x14ac:dyDescent="0.25">
      <c r="A132" s="119" t="s">
        <v>548</v>
      </c>
      <c r="E132" s="121"/>
      <c r="F132" s="128"/>
      <c r="G132" s="128"/>
      <c r="H132" s="128"/>
      <c r="I132" s="130"/>
      <c r="J132" s="130"/>
      <c r="K132" s="130"/>
      <c r="L132" s="130"/>
      <c r="M132" s="130"/>
    </row>
    <row r="133" spans="1:15" s="130" customFormat="1" x14ac:dyDescent="0.25">
      <c r="A133" s="119" t="s">
        <v>514</v>
      </c>
      <c r="B133" s="5"/>
      <c r="C133" s="3"/>
      <c r="D133" s="3"/>
      <c r="E133" s="8"/>
      <c r="F133" s="9"/>
      <c r="G133" s="9"/>
      <c r="H133" s="9"/>
      <c r="N133" s="3"/>
      <c r="O133" s="3"/>
    </row>
  </sheetData>
  <mergeCells count="17">
    <mergeCell ref="L6:L7"/>
    <mergeCell ref="M6:O6"/>
    <mergeCell ref="A2:J2"/>
    <mergeCell ref="A3:J3"/>
    <mergeCell ref="A4:J4"/>
    <mergeCell ref="A6:A7"/>
    <mergeCell ref="B6:B7"/>
    <mergeCell ref="C6:C7"/>
    <mergeCell ref="D6:D7"/>
    <mergeCell ref="E6:E7"/>
    <mergeCell ref="F6:F7"/>
    <mergeCell ref="G6:G7"/>
    <mergeCell ref="A130:E130"/>
    <mergeCell ref="H6:H7"/>
    <mergeCell ref="I6:I7"/>
    <mergeCell ref="J6:J7"/>
    <mergeCell ref="K6:K7"/>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966FB1-7A80-4F1A-AD40-4BFFF24EE283}">
  <sheetPr>
    <tabColor theme="0"/>
  </sheetPr>
  <dimension ref="A1:AB133"/>
  <sheetViews>
    <sheetView tabSelected="1" zoomScale="78" zoomScaleNormal="78" workbookViewId="0">
      <selection activeCell="A131" sqref="A131"/>
    </sheetView>
  </sheetViews>
  <sheetFormatPr baseColWidth="10" defaultRowHeight="15.75" x14ac:dyDescent="0.25"/>
  <cols>
    <col min="1" max="1" width="45.42578125" style="3" customWidth="1"/>
    <col min="2" max="2" width="16.140625" style="5" customWidth="1"/>
    <col min="3" max="3" width="11" style="3" customWidth="1"/>
    <col min="4" max="4" width="9.5703125" style="3" customWidth="1"/>
    <col min="5" max="5" width="49.28515625" style="8" customWidth="1"/>
    <col min="6" max="6" width="23.85546875" style="16" customWidth="1"/>
    <col min="7" max="7" width="25.7109375" style="16" customWidth="1"/>
    <col min="8" max="8" width="24.140625" style="16" customWidth="1"/>
    <col min="9" max="9" width="21.42578125" style="130" customWidth="1"/>
    <col min="10" max="10" width="24" style="130" customWidth="1"/>
    <col min="11" max="11" width="25.140625" style="130" customWidth="1"/>
    <col min="12" max="12" width="22.7109375" style="130" customWidth="1"/>
    <col min="13" max="13" width="18.7109375" style="130" customWidth="1"/>
    <col min="14" max="14" width="15.28515625" style="3" customWidth="1"/>
    <col min="15" max="15" width="16.140625" style="3" customWidth="1"/>
    <col min="16" max="16" width="18.7109375" style="3" bestFit="1" customWidth="1"/>
    <col min="17" max="92" width="11.42578125" style="3"/>
    <col min="93" max="93" width="15.42578125" style="3" customWidth="1"/>
    <col min="94" max="94" width="9.5703125" style="3" customWidth="1"/>
    <col min="95" max="95" width="14.42578125" style="3" customWidth="1"/>
    <col min="96" max="96" width="49.85546875" style="3" customWidth="1"/>
    <col min="97" max="97" width="22.5703125" style="3" customWidth="1"/>
    <col min="98" max="98" width="23" style="3" customWidth="1"/>
    <col min="99" max="99" width="22.85546875" style="3" customWidth="1"/>
    <col min="100" max="100" width="23.42578125" style="3" customWidth="1"/>
    <col min="101" max="101" width="22.42578125" style="3" customWidth="1"/>
    <col min="102" max="102" width="13.85546875" style="3" customWidth="1"/>
    <col min="103" max="103" width="20.7109375" style="3" customWidth="1"/>
    <col min="104" max="104" width="18.140625" style="3" customWidth="1"/>
    <col min="105" max="105" width="14.85546875" style="3" bestFit="1" customWidth="1"/>
    <col min="106" max="106" width="11.42578125" style="3"/>
    <col min="107" max="107" width="17.42578125" style="3" customWidth="1"/>
    <col min="108" max="110" width="18.140625" style="3" customWidth="1"/>
    <col min="111" max="114" width="11.42578125" style="3"/>
    <col min="115" max="115" width="34" style="3" customWidth="1"/>
    <col min="116" max="116" width="9.5703125" style="3" customWidth="1"/>
    <col min="117" max="117" width="16.7109375" style="3" customWidth="1"/>
    <col min="118" max="118" width="55.140625" style="3" customWidth="1"/>
    <col min="119" max="119" width="22.5703125" style="3" customWidth="1"/>
    <col min="120" max="120" width="23" style="3" customWidth="1"/>
    <col min="121" max="121" width="22.85546875" style="3" customWidth="1"/>
    <col min="122" max="122" width="23.42578125" style="3" customWidth="1"/>
    <col min="123" max="123" width="28.7109375" style="3" customWidth="1"/>
    <col min="124" max="124" width="12.7109375" style="3" customWidth="1"/>
    <col min="125" max="125" width="11.42578125" style="3"/>
    <col min="126" max="126" width="25.28515625" style="3" customWidth="1"/>
    <col min="127" max="127" width="15.85546875" style="3" bestFit="1" customWidth="1"/>
    <col min="128" max="129" width="18" style="3" bestFit="1" customWidth="1"/>
    <col min="130" max="348" width="11.42578125" style="3"/>
    <col min="349" max="349" width="15.42578125" style="3" customWidth="1"/>
    <col min="350" max="350" width="9.5703125" style="3" customWidth="1"/>
    <col min="351" max="351" width="14.42578125" style="3" customWidth="1"/>
    <col min="352" max="352" width="49.85546875" style="3" customWidth="1"/>
    <col min="353" max="353" width="22.5703125" style="3" customWidth="1"/>
    <col min="354" max="354" width="23" style="3" customWidth="1"/>
    <col min="355" max="355" width="22.85546875" style="3" customWidth="1"/>
    <col min="356" max="356" width="23.42578125" style="3" customWidth="1"/>
    <col min="357" max="357" width="22.42578125" style="3" customWidth="1"/>
    <col min="358" max="358" width="13.85546875" style="3" customWidth="1"/>
    <col min="359" max="359" width="20.7109375" style="3" customWidth="1"/>
    <col min="360" max="360" width="18.140625" style="3" customWidth="1"/>
    <col min="361" max="361" width="14.85546875" style="3" bestFit="1" customWidth="1"/>
    <col min="362" max="362" width="11.42578125" style="3"/>
    <col min="363" max="363" width="17.42578125" style="3" customWidth="1"/>
    <col min="364" max="366" width="18.140625" style="3" customWidth="1"/>
    <col min="367" max="370" width="11.42578125" style="3"/>
    <col min="371" max="371" width="34" style="3" customWidth="1"/>
    <col min="372" max="372" width="9.5703125" style="3" customWidth="1"/>
    <col min="373" max="373" width="16.7109375" style="3" customWidth="1"/>
    <col min="374" max="374" width="55.140625" style="3" customWidth="1"/>
    <col min="375" max="375" width="22.5703125" style="3" customWidth="1"/>
    <col min="376" max="376" width="23" style="3" customWidth="1"/>
    <col min="377" max="377" width="22.85546875" style="3" customWidth="1"/>
    <col min="378" max="378" width="23.42578125" style="3" customWidth="1"/>
    <col min="379" max="379" width="28.7109375" style="3" customWidth="1"/>
    <col min="380" max="380" width="12.7109375" style="3" customWidth="1"/>
    <col min="381" max="381" width="11.42578125" style="3"/>
    <col min="382" max="382" width="25.28515625" style="3" customWidth="1"/>
    <col min="383" max="383" width="15.85546875" style="3" bestFit="1" customWidth="1"/>
    <col min="384" max="385" width="18" style="3" bestFit="1" customWidth="1"/>
    <col min="386" max="604" width="11.42578125" style="3"/>
    <col min="605" max="605" width="15.42578125" style="3" customWidth="1"/>
    <col min="606" max="606" width="9.5703125" style="3" customWidth="1"/>
    <col min="607" max="607" width="14.42578125" style="3" customWidth="1"/>
    <col min="608" max="608" width="49.85546875" style="3" customWidth="1"/>
    <col min="609" max="609" width="22.5703125" style="3" customWidth="1"/>
    <col min="610" max="610" width="23" style="3" customWidth="1"/>
    <col min="611" max="611" width="22.85546875" style="3" customWidth="1"/>
    <col min="612" max="612" width="23.42578125" style="3" customWidth="1"/>
    <col min="613" max="613" width="22.42578125" style="3" customWidth="1"/>
    <col min="614" max="614" width="13.85546875" style="3" customWidth="1"/>
    <col min="615" max="615" width="20.7109375" style="3" customWidth="1"/>
    <col min="616" max="616" width="18.140625" style="3" customWidth="1"/>
    <col min="617" max="617" width="14.85546875" style="3" bestFit="1" customWidth="1"/>
    <col min="618" max="618" width="11.42578125" style="3"/>
    <col min="619" max="619" width="17.42578125" style="3" customWidth="1"/>
    <col min="620" max="622" width="18.140625" style="3" customWidth="1"/>
    <col min="623" max="626" width="11.42578125" style="3"/>
    <col min="627" max="627" width="34" style="3" customWidth="1"/>
    <col min="628" max="628" width="9.5703125" style="3" customWidth="1"/>
    <col min="629" max="629" width="16.7109375" style="3" customWidth="1"/>
    <col min="630" max="630" width="55.140625" style="3" customWidth="1"/>
    <col min="631" max="631" width="22.5703125" style="3" customWidth="1"/>
    <col min="632" max="632" width="23" style="3" customWidth="1"/>
    <col min="633" max="633" width="22.85546875" style="3" customWidth="1"/>
    <col min="634" max="634" width="23.42578125" style="3" customWidth="1"/>
    <col min="635" max="635" width="28.7109375" style="3" customWidth="1"/>
    <col min="636" max="636" width="12.7109375" style="3" customWidth="1"/>
    <col min="637" max="637" width="11.42578125" style="3"/>
    <col min="638" max="638" width="25.28515625" style="3" customWidth="1"/>
    <col min="639" max="639" width="15.85546875" style="3" bestFit="1" customWidth="1"/>
    <col min="640" max="641" width="18" style="3" bestFit="1" customWidth="1"/>
    <col min="642" max="860" width="11.42578125" style="3"/>
    <col min="861" max="861" width="15.42578125" style="3" customWidth="1"/>
    <col min="862" max="862" width="9.5703125" style="3" customWidth="1"/>
    <col min="863" max="863" width="14.42578125" style="3" customWidth="1"/>
    <col min="864" max="864" width="49.85546875" style="3" customWidth="1"/>
    <col min="865" max="865" width="22.5703125" style="3" customWidth="1"/>
    <col min="866" max="866" width="23" style="3" customWidth="1"/>
    <col min="867" max="867" width="22.85546875" style="3" customWidth="1"/>
    <col min="868" max="868" width="23.42578125" style="3" customWidth="1"/>
    <col min="869" max="869" width="22.42578125" style="3" customWidth="1"/>
    <col min="870" max="870" width="13.85546875" style="3" customWidth="1"/>
    <col min="871" max="871" width="20.7109375" style="3" customWidth="1"/>
    <col min="872" max="872" width="18.140625" style="3" customWidth="1"/>
    <col min="873" max="873" width="14.85546875" style="3" bestFit="1" customWidth="1"/>
    <col min="874" max="874" width="11.42578125" style="3"/>
    <col min="875" max="875" width="17.42578125" style="3" customWidth="1"/>
    <col min="876" max="878" width="18.140625" style="3" customWidth="1"/>
    <col min="879" max="882" width="11.42578125" style="3"/>
    <col min="883" max="883" width="34" style="3" customWidth="1"/>
    <col min="884" max="884" width="9.5703125" style="3" customWidth="1"/>
    <col min="885" max="885" width="16.7109375" style="3" customWidth="1"/>
    <col min="886" max="886" width="55.140625" style="3" customWidth="1"/>
    <col min="887" max="887" width="22.5703125" style="3" customWidth="1"/>
    <col min="888" max="888" width="23" style="3" customWidth="1"/>
    <col min="889" max="889" width="22.85546875" style="3" customWidth="1"/>
    <col min="890" max="890" width="23.42578125" style="3" customWidth="1"/>
    <col min="891" max="891" width="28.7109375" style="3" customWidth="1"/>
    <col min="892" max="892" width="12.7109375" style="3" customWidth="1"/>
    <col min="893" max="893" width="11.42578125" style="3"/>
    <col min="894" max="894" width="25.28515625" style="3" customWidth="1"/>
    <col min="895" max="895" width="15.85546875" style="3" bestFit="1" customWidth="1"/>
    <col min="896" max="897" width="18" style="3" bestFit="1" customWidth="1"/>
    <col min="898" max="1116" width="11.42578125" style="3"/>
    <col min="1117" max="1117" width="15.42578125" style="3" customWidth="1"/>
    <col min="1118" max="1118" width="9.5703125" style="3" customWidth="1"/>
    <col min="1119" max="1119" width="14.42578125" style="3" customWidth="1"/>
    <col min="1120" max="1120" width="49.85546875" style="3" customWidth="1"/>
    <col min="1121" max="1121" width="22.5703125" style="3" customWidth="1"/>
    <col min="1122" max="1122" width="23" style="3" customWidth="1"/>
    <col min="1123" max="1123" width="22.85546875" style="3" customWidth="1"/>
    <col min="1124" max="1124" width="23.42578125" style="3" customWidth="1"/>
    <col min="1125" max="1125" width="22.42578125" style="3" customWidth="1"/>
    <col min="1126" max="1126" width="13.85546875" style="3" customWidth="1"/>
    <col min="1127" max="1127" width="20.7109375" style="3" customWidth="1"/>
    <col min="1128" max="1128" width="18.140625" style="3" customWidth="1"/>
    <col min="1129" max="1129" width="14.85546875" style="3" bestFit="1" customWidth="1"/>
    <col min="1130" max="1130" width="11.42578125" style="3"/>
    <col min="1131" max="1131" width="17.42578125" style="3" customWidth="1"/>
    <col min="1132" max="1134" width="18.140625" style="3" customWidth="1"/>
    <col min="1135" max="1138" width="11.42578125" style="3"/>
    <col min="1139" max="1139" width="34" style="3" customWidth="1"/>
    <col min="1140" max="1140" width="9.5703125" style="3" customWidth="1"/>
    <col min="1141" max="1141" width="16.7109375" style="3" customWidth="1"/>
    <col min="1142" max="1142" width="55.140625" style="3" customWidth="1"/>
    <col min="1143" max="1143" width="22.5703125" style="3" customWidth="1"/>
    <col min="1144" max="1144" width="23" style="3" customWidth="1"/>
    <col min="1145" max="1145" width="22.85546875" style="3" customWidth="1"/>
    <col min="1146" max="1146" width="23.42578125" style="3" customWidth="1"/>
    <col min="1147" max="1147" width="28.7109375" style="3" customWidth="1"/>
    <col min="1148" max="1148" width="12.7109375" style="3" customWidth="1"/>
    <col min="1149" max="1149" width="11.42578125" style="3"/>
    <col min="1150" max="1150" width="25.28515625" style="3" customWidth="1"/>
    <col min="1151" max="1151" width="15.85546875" style="3" bestFit="1" customWidth="1"/>
    <col min="1152" max="1153" width="18" style="3" bestFit="1" customWidth="1"/>
    <col min="1154" max="1372" width="11.42578125" style="3"/>
    <col min="1373" max="1373" width="15.42578125" style="3" customWidth="1"/>
    <col min="1374" max="1374" width="9.5703125" style="3" customWidth="1"/>
    <col min="1375" max="1375" width="14.42578125" style="3" customWidth="1"/>
    <col min="1376" max="1376" width="49.85546875" style="3" customWidth="1"/>
    <col min="1377" max="1377" width="22.5703125" style="3" customWidth="1"/>
    <col min="1378" max="1378" width="23" style="3" customWidth="1"/>
    <col min="1379" max="1379" width="22.85546875" style="3" customWidth="1"/>
    <col min="1380" max="1380" width="23.42578125" style="3" customWidth="1"/>
    <col min="1381" max="1381" width="22.42578125" style="3" customWidth="1"/>
    <col min="1382" max="1382" width="13.85546875" style="3" customWidth="1"/>
    <col min="1383" max="1383" width="20.7109375" style="3" customWidth="1"/>
    <col min="1384" max="1384" width="18.140625" style="3" customWidth="1"/>
    <col min="1385" max="1385" width="14.85546875" style="3" bestFit="1" customWidth="1"/>
    <col min="1386" max="1386" width="11.42578125" style="3"/>
    <col min="1387" max="1387" width="17.42578125" style="3" customWidth="1"/>
    <col min="1388" max="1390" width="18.140625" style="3" customWidth="1"/>
    <col min="1391" max="1394" width="11.42578125" style="3"/>
    <col min="1395" max="1395" width="34" style="3" customWidth="1"/>
    <col min="1396" max="1396" width="9.5703125" style="3" customWidth="1"/>
    <col min="1397" max="1397" width="16.7109375" style="3" customWidth="1"/>
    <col min="1398" max="1398" width="55.140625" style="3" customWidth="1"/>
    <col min="1399" max="1399" width="22.5703125" style="3" customWidth="1"/>
    <col min="1400" max="1400" width="23" style="3" customWidth="1"/>
    <col min="1401" max="1401" width="22.85546875" style="3" customWidth="1"/>
    <col min="1402" max="1402" width="23.42578125" style="3" customWidth="1"/>
    <col min="1403" max="1403" width="28.7109375" style="3" customWidth="1"/>
    <col min="1404" max="1404" width="12.7109375" style="3" customWidth="1"/>
    <col min="1405" max="1405" width="11.42578125" style="3"/>
    <col min="1406" max="1406" width="25.28515625" style="3" customWidth="1"/>
    <col min="1407" max="1407" width="15.85546875" style="3" bestFit="1" customWidth="1"/>
    <col min="1408" max="1409" width="18" style="3" bestFit="1" customWidth="1"/>
    <col min="1410" max="1628" width="11.42578125" style="3"/>
    <col min="1629" max="1629" width="15.42578125" style="3" customWidth="1"/>
    <col min="1630" max="1630" width="9.5703125" style="3" customWidth="1"/>
    <col min="1631" max="1631" width="14.42578125" style="3" customWidth="1"/>
    <col min="1632" max="1632" width="49.85546875" style="3" customWidth="1"/>
    <col min="1633" max="1633" width="22.5703125" style="3" customWidth="1"/>
    <col min="1634" max="1634" width="23" style="3" customWidth="1"/>
    <col min="1635" max="1635" width="22.85546875" style="3" customWidth="1"/>
    <col min="1636" max="1636" width="23.42578125" style="3" customWidth="1"/>
    <col min="1637" max="1637" width="22.42578125" style="3" customWidth="1"/>
    <col min="1638" max="1638" width="13.85546875" style="3" customWidth="1"/>
    <col min="1639" max="1639" width="20.7109375" style="3" customWidth="1"/>
    <col min="1640" max="1640" width="18.140625" style="3" customWidth="1"/>
    <col min="1641" max="1641" width="14.85546875" style="3" bestFit="1" customWidth="1"/>
    <col min="1642" max="1642" width="11.42578125" style="3"/>
    <col min="1643" max="1643" width="17.42578125" style="3" customWidth="1"/>
    <col min="1644" max="1646" width="18.140625" style="3" customWidth="1"/>
    <col min="1647" max="1650" width="11.42578125" style="3"/>
    <col min="1651" max="1651" width="34" style="3" customWidth="1"/>
    <col min="1652" max="1652" width="9.5703125" style="3" customWidth="1"/>
    <col min="1653" max="1653" width="16.7109375" style="3" customWidth="1"/>
    <col min="1654" max="1654" width="55.140625" style="3" customWidth="1"/>
    <col min="1655" max="1655" width="22.5703125" style="3" customWidth="1"/>
    <col min="1656" max="1656" width="23" style="3" customWidth="1"/>
    <col min="1657" max="1657" width="22.85546875" style="3" customWidth="1"/>
    <col min="1658" max="1658" width="23.42578125" style="3" customWidth="1"/>
    <col min="1659" max="1659" width="28.7109375" style="3" customWidth="1"/>
    <col min="1660" max="1660" width="12.7109375" style="3" customWidth="1"/>
    <col min="1661" max="1661" width="11.42578125" style="3"/>
    <col min="1662" max="1662" width="25.28515625" style="3" customWidth="1"/>
    <col min="1663" max="1663" width="15.85546875" style="3" bestFit="1" customWidth="1"/>
    <col min="1664" max="1665" width="18" style="3" bestFit="1" customWidth="1"/>
    <col min="1666" max="1884" width="11.42578125" style="3"/>
    <col min="1885" max="1885" width="15.42578125" style="3" customWidth="1"/>
    <col min="1886" max="1886" width="9.5703125" style="3" customWidth="1"/>
    <col min="1887" max="1887" width="14.42578125" style="3" customWidth="1"/>
    <col min="1888" max="1888" width="49.85546875" style="3" customWidth="1"/>
    <col min="1889" max="1889" width="22.5703125" style="3" customWidth="1"/>
    <col min="1890" max="1890" width="23" style="3" customWidth="1"/>
    <col min="1891" max="1891" width="22.85546875" style="3" customWidth="1"/>
    <col min="1892" max="1892" width="23.42578125" style="3" customWidth="1"/>
    <col min="1893" max="1893" width="22.42578125" style="3" customWidth="1"/>
    <col min="1894" max="1894" width="13.85546875" style="3" customWidth="1"/>
    <col min="1895" max="1895" width="20.7109375" style="3" customWidth="1"/>
    <col min="1896" max="1896" width="18.140625" style="3" customWidth="1"/>
    <col min="1897" max="1897" width="14.85546875" style="3" bestFit="1" customWidth="1"/>
    <col min="1898" max="1898" width="11.42578125" style="3"/>
    <col min="1899" max="1899" width="17.42578125" style="3" customWidth="1"/>
    <col min="1900" max="1902" width="18.140625" style="3" customWidth="1"/>
    <col min="1903" max="1906" width="11.42578125" style="3"/>
    <col min="1907" max="1907" width="34" style="3" customWidth="1"/>
    <col min="1908" max="1908" width="9.5703125" style="3" customWidth="1"/>
    <col min="1909" max="1909" width="16.7109375" style="3" customWidth="1"/>
    <col min="1910" max="1910" width="55.140625" style="3" customWidth="1"/>
    <col min="1911" max="1911" width="22.5703125" style="3" customWidth="1"/>
    <col min="1912" max="1912" width="23" style="3" customWidth="1"/>
    <col min="1913" max="1913" width="22.85546875" style="3" customWidth="1"/>
    <col min="1914" max="1914" width="23.42578125" style="3" customWidth="1"/>
    <col min="1915" max="1915" width="28.7109375" style="3" customWidth="1"/>
    <col min="1916" max="1916" width="12.7109375" style="3" customWidth="1"/>
    <col min="1917" max="1917" width="11.42578125" style="3"/>
    <col min="1918" max="1918" width="25.28515625" style="3" customWidth="1"/>
    <col min="1919" max="1919" width="15.85546875" style="3" bestFit="1" customWidth="1"/>
    <col min="1920" max="1921" width="18" style="3" bestFit="1" customWidth="1"/>
    <col min="1922" max="2140" width="11.42578125" style="3"/>
    <col min="2141" max="2141" width="15.42578125" style="3" customWidth="1"/>
    <col min="2142" max="2142" width="9.5703125" style="3" customWidth="1"/>
    <col min="2143" max="2143" width="14.42578125" style="3" customWidth="1"/>
    <col min="2144" max="2144" width="49.85546875" style="3" customWidth="1"/>
    <col min="2145" max="2145" width="22.5703125" style="3" customWidth="1"/>
    <col min="2146" max="2146" width="23" style="3" customWidth="1"/>
    <col min="2147" max="2147" width="22.85546875" style="3" customWidth="1"/>
    <col min="2148" max="2148" width="23.42578125" style="3" customWidth="1"/>
    <col min="2149" max="2149" width="22.42578125" style="3" customWidth="1"/>
    <col min="2150" max="2150" width="13.85546875" style="3" customWidth="1"/>
    <col min="2151" max="2151" width="20.7109375" style="3" customWidth="1"/>
    <col min="2152" max="2152" width="18.140625" style="3" customWidth="1"/>
    <col min="2153" max="2153" width="14.85546875" style="3" bestFit="1" customWidth="1"/>
    <col min="2154" max="2154" width="11.42578125" style="3"/>
    <col min="2155" max="2155" width="17.42578125" style="3" customWidth="1"/>
    <col min="2156" max="2158" width="18.140625" style="3" customWidth="1"/>
    <col min="2159" max="2162" width="11.42578125" style="3"/>
    <col min="2163" max="2163" width="34" style="3" customWidth="1"/>
    <col min="2164" max="2164" width="9.5703125" style="3" customWidth="1"/>
    <col min="2165" max="2165" width="16.7109375" style="3" customWidth="1"/>
    <col min="2166" max="2166" width="55.140625" style="3" customWidth="1"/>
    <col min="2167" max="2167" width="22.5703125" style="3" customWidth="1"/>
    <col min="2168" max="2168" width="23" style="3" customWidth="1"/>
    <col min="2169" max="2169" width="22.85546875" style="3" customWidth="1"/>
    <col min="2170" max="2170" width="23.42578125" style="3" customWidth="1"/>
    <col min="2171" max="2171" width="28.7109375" style="3" customWidth="1"/>
    <col min="2172" max="2172" width="12.7109375" style="3" customWidth="1"/>
    <col min="2173" max="2173" width="11.42578125" style="3"/>
    <col min="2174" max="2174" width="25.28515625" style="3" customWidth="1"/>
    <col min="2175" max="2175" width="15.85546875" style="3" bestFit="1" customWidth="1"/>
    <col min="2176" max="2177" width="18" style="3" bestFit="1" customWidth="1"/>
    <col min="2178" max="2396" width="11.42578125" style="3"/>
    <col min="2397" max="2397" width="15.42578125" style="3" customWidth="1"/>
    <col min="2398" max="2398" width="9.5703125" style="3" customWidth="1"/>
    <col min="2399" max="2399" width="14.42578125" style="3" customWidth="1"/>
    <col min="2400" max="2400" width="49.85546875" style="3" customWidth="1"/>
    <col min="2401" max="2401" width="22.5703125" style="3" customWidth="1"/>
    <col min="2402" max="2402" width="23" style="3" customWidth="1"/>
    <col min="2403" max="2403" width="22.85546875" style="3" customWidth="1"/>
    <col min="2404" max="2404" width="23.42578125" style="3" customWidth="1"/>
    <col min="2405" max="2405" width="22.42578125" style="3" customWidth="1"/>
    <col min="2406" max="2406" width="13.85546875" style="3" customWidth="1"/>
    <col min="2407" max="2407" width="20.7109375" style="3" customWidth="1"/>
    <col min="2408" max="2408" width="18.140625" style="3" customWidth="1"/>
    <col min="2409" max="2409" width="14.85546875" style="3" bestFit="1" customWidth="1"/>
    <col min="2410" max="2410" width="11.42578125" style="3"/>
    <col min="2411" max="2411" width="17.42578125" style="3" customWidth="1"/>
    <col min="2412" max="2414" width="18.140625" style="3" customWidth="1"/>
    <col min="2415" max="2418" width="11.42578125" style="3"/>
    <col min="2419" max="2419" width="34" style="3" customWidth="1"/>
    <col min="2420" max="2420" width="9.5703125" style="3" customWidth="1"/>
    <col min="2421" max="2421" width="16.7109375" style="3" customWidth="1"/>
    <col min="2422" max="2422" width="55.140625" style="3" customWidth="1"/>
    <col min="2423" max="2423" width="22.5703125" style="3" customWidth="1"/>
    <col min="2424" max="2424" width="23" style="3" customWidth="1"/>
    <col min="2425" max="2425" width="22.85546875" style="3" customWidth="1"/>
    <col min="2426" max="2426" width="23.42578125" style="3" customWidth="1"/>
    <col min="2427" max="2427" width="28.7109375" style="3" customWidth="1"/>
    <col min="2428" max="2428" width="12.7109375" style="3" customWidth="1"/>
    <col min="2429" max="2429" width="11.42578125" style="3"/>
    <col min="2430" max="2430" width="25.28515625" style="3" customWidth="1"/>
    <col min="2431" max="2431" width="15.85546875" style="3" bestFit="1" customWidth="1"/>
    <col min="2432" max="2433" width="18" style="3" bestFit="1" customWidth="1"/>
    <col min="2434" max="2652" width="11.42578125" style="3"/>
    <col min="2653" max="2653" width="15.42578125" style="3" customWidth="1"/>
    <col min="2654" max="2654" width="9.5703125" style="3" customWidth="1"/>
    <col min="2655" max="2655" width="14.42578125" style="3" customWidth="1"/>
    <col min="2656" max="2656" width="49.85546875" style="3" customWidth="1"/>
    <col min="2657" max="2657" width="22.5703125" style="3" customWidth="1"/>
    <col min="2658" max="2658" width="23" style="3" customWidth="1"/>
    <col min="2659" max="2659" width="22.85546875" style="3" customWidth="1"/>
    <col min="2660" max="2660" width="23.42578125" style="3" customWidth="1"/>
    <col min="2661" max="2661" width="22.42578125" style="3" customWidth="1"/>
    <col min="2662" max="2662" width="13.85546875" style="3" customWidth="1"/>
    <col min="2663" max="2663" width="20.7109375" style="3" customWidth="1"/>
    <col min="2664" max="2664" width="18.140625" style="3" customWidth="1"/>
    <col min="2665" max="2665" width="14.85546875" style="3" bestFit="1" customWidth="1"/>
    <col min="2666" max="2666" width="11.42578125" style="3"/>
    <col min="2667" max="2667" width="17.42578125" style="3" customWidth="1"/>
    <col min="2668" max="2670" width="18.140625" style="3" customWidth="1"/>
    <col min="2671" max="2674" width="11.42578125" style="3"/>
    <col min="2675" max="2675" width="34" style="3" customWidth="1"/>
    <col min="2676" max="2676" width="9.5703125" style="3" customWidth="1"/>
    <col min="2677" max="2677" width="16.7109375" style="3" customWidth="1"/>
    <col min="2678" max="2678" width="55.140625" style="3" customWidth="1"/>
    <col min="2679" max="2679" width="22.5703125" style="3" customWidth="1"/>
    <col min="2680" max="2680" width="23" style="3" customWidth="1"/>
    <col min="2681" max="2681" width="22.85546875" style="3" customWidth="1"/>
    <col min="2682" max="2682" width="23.42578125" style="3" customWidth="1"/>
    <col min="2683" max="2683" width="28.7109375" style="3" customWidth="1"/>
    <col min="2684" max="2684" width="12.7109375" style="3" customWidth="1"/>
    <col min="2685" max="2685" width="11.42578125" style="3"/>
    <col min="2686" max="2686" width="25.28515625" style="3" customWidth="1"/>
    <col min="2687" max="2687" width="15.85546875" style="3" bestFit="1" customWidth="1"/>
    <col min="2688" max="2689" width="18" style="3" bestFit="1" customWidth="1"/>
    <col min="2690" max="2908" width="11.42578125" style="3"/>
    <col min="2909" max="2909" width="15.42578125" style="3" customWidth="1"/>
    <col min="2910" max="2910" width="9.5703125" style="3" customWidth="1"/>
    <col min="2911" max="2911" width="14.42578125" style="3" customWidth="1"/>
    <col min="2912" max="2912" width="49.85546875" style="3" customWidth="1"/>
    <col min="2913" max="2913" width="22.5703125" style="3" customWidth="1"/>
    <col min="2914" max="2914" width="23" style="3" customWidth="1"/>
    <col min="2915" max="2915" width="22.85546875" style="3" customWidth="1"/>
    <col min="2916" max="2916" width="23.42578125" style="3" customWidth="1"/>
    <col min="2917" max="2917" width="22.42578125" style="3" customWidth="1"/>
    <col min="2918" max="2918" width="13.85546875" style="3" customWidth="1"/>
    <col min="2919" max="2919" width="20.7109375" style="3" customWidth="1"/>
    <col min="2920" max="2920" width="18.140625" style="3" customWidth="1"/>
    <col min="2921" max="2921" width="14.85546875" style="3" bestFit="1" customWidth="1"/>
    <col min="2922" max="2922" width="11.42578125" style="3"/>
    <col min="2923" max="2923" width="17.42578125" style="3" customWidth="1"/>
    <col min="2924" max="2926" width="18.140625" style="3" customWidth="1"/>
    <col min="2927" max="2930" width="11.42578125" style="3"/>
    <col min="2931" max="2931" width="34" style="3" customWidth="1"/>
    <col min="2932" max="2932" width="9.5703125" style="3" customWidth="1"/>
    <col min="2933" max="2933" width="16.7109375" style="3" customWidth="1"/>
    <col min="2934" max="2934" width="55.140625" style="3" customWidth="1"/>
    <col min="2935" max="2935" width="22.5703125" style="3" customWidth="1"/>
    <col min="2936" max="2936" width="23" style="3" customWidth="1"/>
    <col min="2937" max="2937" width="22.85546875" style="3" customWidth="1"/>
    <col min="2938" max="2938" width="23.42578125" style="3" customWidth="1"/>
    <col min="2939" max="2939" width="28.7109375" style="3" customWidth="1"/>
    <col min="2940" max="2940" width="12.7109375" style="3" customWidth="1"/>
    <col min="2941" max="2941" width="11.42578125" style="3"/>
    <col min="2942" max="2942" width="25.28515625" style="3" customWidth="1"/>
    <col min="2943" max="2943" width="15.85546875" style="3" bestFit="1" customWidth="1"/>
    <col min="2944" max="2945" width="18" style="3" bestFit="1" customWidth="1"/>
    <col min="2946" max="3164" width="11.42578125" style="3"/>
    <col min="3165" max="3165" width="15.42578125" style="3" customWidth="1"/>
    <col min="3166" max="3166" width="9.5703125" style="3" customWidth="1"/>
    <col min="3167" max="3167" width="14.42578125" style="3" customWidth="1"/>
    <col min="3168" max="3168" width="49.85546875" style="3" customWidth="1"/>
    <col min="3169" max="3169" width="22.5703125" style="3" customWidth="1"/>
    <col min="3170" max="3170" width="23" style="3" customWidth="1"/>
    <col min="3171" max="3171" width="22.85546875" style="3" customWidth="1"/>
    <col min="3172" max="3172" width="23.42578125" style="3" customWidth="1"/>
    <col min="3173" max="3173" width="22.42578125" style="3" customWidth="1"/>
    <col min="3174" max="3174" width="13.85546875" style="3" customWidth="1"/>
    <col min="3175" max="3175" width="20.7109375" style="3" customWidth="1"/>
    <col min="3176" max="3176" width="18.140625" style="3" customWidth="1"/>
    <col min="3177" max="3177" width="14.85546875" style="3" bestFit="1" customWidth="1"/>
    <col min="3178" max="3178" width="11.42578125" style="3"/>
    <col min="3179" max="3179" width="17.42578125" style="3" customWidth="1"/>
    <col min="3180" max="3182" width="18.140625" style="3" customWidth="1"/>
    <col min="3183" max="3186" width="11.42578125" style="3"/>
    <col min="3187" max="3187" width="34" style="3" customWidth="1"/>
    <col min="3188" max="3188" width="9.5703125" style="3" customWidth="1"/>
    <col min="3189" max="3189" width="16.7109375" style="3" customWidth="1"/>
    <col min="3190" max="3190" width="55.140625" style="3" customWidth="1"/>
    <col min="3191" max="3191" width="22.5703125" style="3" customWidth="1"/>
    <col min="3192" max="3192" width="23" style="3" customWidth="1"/>
    <col min="3193" max="3193" width="22.85546875" style="3" customWidth="1"/>
    <col min="3194" max="3194" width="23.42578125" style="3" customWidth="1"/>
    <col min="3195" max="3195" width="28.7109375" style="3" customWidth="1"/>
    <col min="3196" max="3196" width="12.7109375" style="3" customWidth="1"/>
    <col min="3197" max="3197" width="11.42578125" style="3"/>
    <col min="3198" max="3198" width="25.28515625" style="3" customWidth="1"/>
    <col min="3199" max="3199" width="15.85546875" style="3" bestFit="1" customWidth="1"/>
    <col min="3200" max="3201" width="18" style="3" bestFit="1" customWidth="1"/>
    <col min="3202" max="3420" width="11.42578125" style="3"/>
    <col min="3421" max="3421" width="15.42578125" style="3" customWidth="1"/>
    <col min="3422" max="3422" width="9.5703125" style="3" customWidth="1"/>
    <col min="3423" max="3423" width="14.42578125" style="3" customWidth="1"/>
    <col min="3424" max="3424" width="49.85546875" style="3" customWidth="1"/>
    <col min="3425" max="3425" width="22.5703125" style="3" customWidth="1"/>
    <col min="3426" max="3426" width="23" style="3" customWidth="1"/>
    <col min="3427" max="3427" width="22.85546875" style="3" customWidth="1"/>
    <col min="3428" max="3428" width="23.42578125" style="3" customWidth="1"/>
    <col min="3429" max="3429" width="22.42578125" style="3" customWidth="1"/>
    <col min="3430" max="3430" width="13.85546875" style="3" customWidth="1"/>
    <col min="3431" max="3431" width="20.7109375" style="3" customWidth="1"/>
    <col min="3432" max="3432" width="18.140625" style="3" customWidth="1"/>
    <col min="3433" max="3433" width="14.85546875" style="3" bestFit="1" customWidth="1"/>
    <col min="3434" max="3434" width="11.42578125" style="3"/>
    <col min="3435" max="3435" width="17.42578125" style="3" customWidth="1"/>
    <col min="3436" max="3438" width="18.140625" style="3" customWidth="1"/>
    <col min="3439" max="3442" width="11.42578125" style="3"/>
    <col min="3443" max="3443" width="34" style="3" customWidth="1"/>
    <col min="3444" max="3444" width="9.5703125" style="3" customWidth="1"/>
    <col min="3445" max="3445" width="16.7109375" style="3" customWidth="1"/>
    <col min="3446" max="3446" width="55.140625" style="3" customWidth="1"/>
    <col min="3447" max="3447" width="22.5703125" style="3" customWidth="1"/>
    <col min="3448" max="3448" width="23" style="3" customWidth="1"/>
    <col min="3449" max="3449" width="22.85546875" style="3" customWidth="1"/>
    <col min="3450" max="3450" width="23.42578125" style="3" customWidth="1"/>
    <col min="3451" max="3451" width="28.7109375" style="3" customWidth="1"/>
    <col min="3452" max="3452" width="12.7109375" style="3" customWidth="1"/>
    <col min="3453" max="3453" width="11.42578125" style="3"/>
    <col min="3454" max="3454" width="25.28515625" style="3" customWidth="1"/>
    <col min="3455" max="3455" width="15.85546875" style="3" bestFit="1" customWidth="1"/>
    <col min="3456" max="3457" width="18" style="3" bestFit="1" customWidth="1"/>
    <col min="3458" max="3676" width="11.42578125" style="3"/>
    <col min="3677" max="3677" width="15.42578125" style="3" customWidth="1"/>
    <col min="3678" max="3678" width="9.5703125" style="3" customWidth="1"/>
    <col min="3679" max="3679" width="14.42578125" style="3" customWidth="1"/>
    <col min="3680" max="3680" width="49.85546875" style="3" customWidth="1"/>
    <col min="3681" max="3681" width="22.5703125" style="3" customWidth="1"/>
    <col min="3682" max="3682" width="23" style="3" customWidth="1"/>
    <col min="3683" max="3683" width="22.85546875" style="3" customWidth="1"/>
    <col min="3684" max="3684" width="23.42578125" style="3" customWidth="1"/>
    <col min="3685" max="3685" width="22.42578125" style="3" customWidth="1"/>
    <col min="3686" max="3686" width="13.85546875" style="3" customWidth="1"/>
    <col min="3687" max="3687" width="20.7109375" style="3" customWidth="1"/>
    <col min="3688" max="3688" width="18.140625" style="3" customWidth="1"/>
    <col min="3689" max="3689" width="14.85546875" style="3" bestFit="1" customWidth="1"/>
    <col min="3690" max="3690" width="11.42578125" style="3"/>
    <col min="3691" max="3691" width="17.42578125" style="3" customWidth="1"/>
    <col min="3692" max="3694" width="18.140625" style="3" customWidth="1"/>
    <col min="3695" max="3698" width="11.42578125" style="3"/>
    <col min="3699" max="3699" width="34" style="3" customWidth="1"/>
    <col min="3700" max="3700" width="9.5703125" style="3" customWidth="1"/>
    <col min="3701" max="3701" width="16.7109375" style="3" customWidth="1"/>
    <col min="3702" max="3702" width="55.140625" style="3" customWidth="1"/>
    <col min="3703" max="3703" width="22.5703125" style="3" customWidth="1"/>
    <col min="3704" max="3704" width="23" style="3" customWidth="1"/>
    <col min="3705" max="3705" width="22.85546875" style="3" customWidth="1"/>
    <col min="3706" max="3706" width="23.42578125" style="3" customWidth="1"/>
    <col min="3707" max="3707" width="28.7109375" style="3" customWidth="1"/>
    <col min="3708" max="3708" width="12.7109375" style="3" customWidth="1"/>
    <col min="3709" max="3709" width="11.42578125" style="3"/>
    <col min="3710" max="3710" width="25.28515625" style="3" customWidth="1"/>
    <col min="3711" max="3711" width="15.85546875" style="3" bestFit="1" customWidth="1"/>
    <col min="3712" max="3713" width="18" style="3" bestFit="1" customWidth="1"/>
    <col min="3714" max="3932" width="11.42578125" style="3"/>
    <col min="3933" max="3933" width="15.42578125" style="3" customWidth="1"/>
    <col min="3934" max="3934" width="9.5703125" style="3" customWidth="1"/>
    <col min="3935" max="3935" width="14.42578125" style="3" customWidth="1"/>
    <col min="3936" max="3936" width="49.85546875" style="3" customWidth="1"/>
    <col min="3937" max="3937" width="22.5703125" style="3" customWidth="1"/>
    <col min="3938" max="3938" width="23" style="3" customWidth="1"/>
    <col min="3939" max="3939" width="22.85546875" style="3" customWidth="1"/>
    <col min="3940" max="3940" width="23.42578125" style="3" customWidth="1"/>
    <col min="3941" max="3941" width="22.42578125" style="3" customWidth="1"/>
    <col min="3942" max="3942" width="13.85546875" style="3" customWidth="1"/>
    <col min="3943" max="3943" width="20.7109375" style="3" customWidth="1"/>
    <col min="3944" max="3944" width="18.140625" style="3" customWidth="1"/>
    <col min="3945" max="3945" width="14.85546875" style="3" bestFit="1" customWidth="1"/>
    <col min="3946" max="3946" width="11.42578125" style="3"/>
    <col min="3947" max="3947" width="17.42578125" style="3" customWidth="1"/>
    <col min="3948" max="3950" width="18.140625" style="3" customWidth="1"/>
    <col min="3951" max="3954" width="11.42578125" style="3"/>
    <col min="3955" max="3955" width="34" style="3" customWidth="1"/>
    <col min="3956" max="3956" width="9.5703125" style="3" customWidth="1"/>
    <col min="3957" max="3957" width="16.7109375" style="3" customWidth="1"/>
    <col min="3958" max="3958" width="55.140625" style="3" customWidth="1"/>
    <col min="3959" max="3959" width="22.5703125" style="3" customWidth="1"/>
    <col min="3960" max="3960" width="23" style="3" customWidth="1"/>
    <col min="3961" max="3961" width="22.85546875" style="3" customWidth="1"/>
    <col min="3962" max="3962" width="23.42578125" style="3" customWidth="1"/>
    <col min="3963" max="3963" width="28.7109375" style="3" customWidth="1"/>
    <col min="3964" max="3964" width="12.7109375" style="3" customWidth="1"/>
    <col min="3965" max="3965" width="11.42578125" style="3"/>
    <col min="3966" max="3966" width="25.28515625" style="3" customWidth="1"/>
    <col min="3967" max="3967" width="15.85546875" style="3" bestFit="1" customWidth="1"/>
    <col min="3968" max="3969" width="18" style="3" bestFit="1" customWidth="1"/>
    <col min="3970" max="4188" width="11.42578125" style="3"/>
    <col min="4189" max="4189" width="15.42578125" style="3" customWidth="1"/>
    <col min="4190" max="4190" width="9.5703125" style="3" customWidth="1"/>
    <col min="4191" max="4191" width="14.42578125" style="3" customWidth="1"/>
    <col min="4192" max="4192" width="49.85546875" style="3" customWidth="1"/>
    <col min="4193" max="4193" width="22.5703125" style="3" customWidth="1"/>
    <col min="4194" max="4194" width="23" style="3" customWidth="1"/>
    <col min="4195" max="4195" width="22.85546875" style="3" customWidth="1"/>
    <col min="4196" max="4196" width="23.42578125" style="3" customWidth="1"/>
    <col min="4197" max="4197" width="22.42578125" style="3" customWidth="1"/>
    <col min="4198" max="4198" width="13.85546875" style="3" customWidth="1"/>
    <col min="4199" max="4199" width="20.7109375" style="3" customWidth="1"/>
    <col min="4200" max="4200" width="18.140625" style="3" customWidth="1"/>
    <col min="4201" max="4201" width="14.85546875" style="3" bestFit="1" customWidth="1"/>
    <col min="4202" max="4202" width="11.42578125" style="3"/>
    <col min="4203" max="4203" width="17.42578125" style="3" customWidth="1"/>
    <col min="4204" max="4206" width="18.140625" style="3" customWidth="1"/>
    <col min="4207" max="4210" width="11.42578125" style="3"/>
    <col min="4211" max="4211" width="34" style="3" customWidth="1"/>
    <col min="4212" max="4212" width="9.5703125" style="3" customWidth="1"/>
    <col min="4213" max="4213" width="16.7109375" style="3" customWidth="1"/>
    <col min="4214" max="4214" width="55.140625" style="3" customWidth="1"/>
    <col min="4215" max="4215" width="22.5703125" style="3" customWidth="1"/>
    <col min="4216" max="4216" width="23" style="3" customWidth="1"/>
    <col min="4217" max="4217" width="22.85546875" style="3" customWidth="1"/>
    <col min="4218" max="4218" width="23.42578125" style="3" customWidth="1"/>
    <col min="4219" max="4219" width="28.7109375" style="3" customWidth="1"/>
    <col min="4220" max="4220" width="12.7109375" style="3" customWidth="1"/>
    <col min="4221" max="4221" width="11.42578125" style="3"/>
    <col min="4222" max="4222" width="25.28515625" style="3" customWidth="1"/>
    <col min="4223" max="4223" width="15.85546875" style="3" bestFit="1" customWidth="1"/>
    <col min="4224" max="4225" width="18" style="3" bestFit="1" customWidth="1"/>
    <col min="4226" max="4444" width="11.42578125" style="3"/>
    <col min="4445" max="4445" width="15.42578125" style="3" customWidth="1"/>
    <col min="4446" max="4446" width="9.5703125" style="3" customWidth="1"/>
    <col min="4447" max="4447" width="14.42578125" style="3" customWidth="1"/>
    <col min="4448" max="4448" width="49.85546875" style="3" customWidth="1"/>
    <col min="4449" max="4449" width="22.5703125" style="3" customWidth="1"/>
    <col min="4450" max="4450" width="23" style="3" customWidth="1"/>
    <col min="4451" max="4451" width="22.85546875" style="3" customWidth="1"/>
    <col min="4452" max="4452" width="23.42578125" style="3" customWidth="1"/>
    <col min="4453" max="4453" width="22.42578125" style="3" customWidth="1"/>
    <col min="4454" max="4454" width="13.85546875" style="3" customWidth="1"/>
    <col min="4455" max="4455" width="20.7109375" style="3" customWidth="1"/>
    <col min="4456" max="4456" width="18.140625" style="3" customWidth="1"/>
    <col min="4457" max="4457" width="14.85546875" style="3" bestFit="1" customWidth="1"/>
    <col min="4458" max="4458" width="11.42578125" style="3"/>
    <col min="4459" max="4459" width="17.42578125" style="3" customWidth="1"/>
    <col min="4460" max="4462" width="18.140625" style="3" customWidth="1"/>
    <col min="4463" max="4466" width="11.42578125" style="3"/>
    <col min="4467" max="4467" width="34" style="3" customWidth="1"/>
    <col min="4468" max="4468" width="9.5703125" style="3" customWidth="1"/>
    <col min="4469" max="4469" width="16.7109375" style="3" customWidth="1"/>
    <col min="4470" max="4470" width="55.140625" style="3" customWidth="1"/>
    <col min="4471" max="4471" width="22.5703125" style="3" customWidth="1"/>
    <col min="4472" max="4472" width="23" style="3" customWidth="1"/>
    <col min="4473" max="4473" width="22.85546875" style="3" customWidth="1"/>
    <col min="4474" max="4474" width="23.42578125" style="3" customWidth="1"/>
    <col min="4475" max="4475" width="28.7109375" style="3" customWidth="1"/>
    <col min="4476" max="4476" width="12.7109375" style="3" customWidth="1"/>
    <col min="4477" max="4477" width="11.42578125" style="3"/>
    <col min="4478" max="4478" width="25.28515625" style="3" customWidth="1"/>
    <col min="4479" max="4479" width="15.85546875" style="3" bestFit="1" customWidth="1"/>
    <col min="4480" max="4481" width="18" style="3" bestFit="1" customWidth="1"/>
    <col min="4482" max="4700" width="11.42578125" style="3"/>
    <col min="4701" max="4701" width="15.42578125" style="3" customWidth="1"/>
    <col min="4702" max="4702" width="9.5703125" style="3" customWidth="1"/>
    <col min="4703" max="4703" width="14.42578125" style="3" customWidth="1"/>
    <col min="4704" max="4704" width="49.85546875" style="3" customWidth="1"/>
    <col min="4705" max="4705" width="22.5703125" style="3" customWidth="1"/>
    <col min="4706" max="4706" width="23" style="3" customWidth="1"/>
    <col min="4707" max="4707" width="22.85546875" style="3" customWidth="1"/>
    <col min="4708" max="4708" width="23.42578125" style="3" customWidth="1"/>
    <col min="4709" max="4709" width="22.42578125" style="3" customWidth="1"/>
    <col min="4710" max="4710" width="13.85546875" style="3" customWidth="1"/>
    <col min="4711" max="4711" width="20.7109375" style="3" customWidth="1"/>
    <col min="4712" max="4712" width="18.140625" style="3" customWidth="1"/>
    <col min="4713" max="4713" width="14.85546875" style="3" bestFit="1" customWidth="1"/>
    <col min="4714" max="4714" width="11.42578125" style="3"/>
    <col min="4715" max="4715" width="17.42578125" style="3" customWidth="1"/>
    <col min="4716" max="4718" width="18.140625" style="3" customWidth="1"/>
    <col min="4719" max="4722" width="11.42578125" style="3"/>
    <col min="4723" max="4723" width="34" style="3" customWidth="1"/>
    <col min="4724" max="4724" width="9.5703125" style="3" customWidth="1"/>
    <col min="4725" max="4725" width="16.7109375" style="3" customWidth="1"/>
    <col min="4726" max="4726" width="55.140625" style="3" customWidth="1"/>
    <col min="4727" max="4727" width="22.5703125" style="3" customWidth="1"/>
    <col min="4728" max="4728" width="23" style="3" customWidth="1"/>
    <col min="4729" max="4729" width="22.85546875" style="3" customWidth="1"/>
    <col min="4730" max="4730" width="23.42578125" style="3" customWidth="1"/>
    <col min="4731" max="4731" width="28.7109375" style="3" customWidth="1"/>
    <col min="4732" max="4732" width="12.7109375" style="3" customWidth="1"/>
    <col min="4733" max="4733" width="11.42578125" style="3"/>
    <col min="4734" max="4734" width="25.28515625" style="3" customWidth="1"/>
    <col min="4735" max="4735" width="15.85546875" style="3" bestFit="1" customWidth="1"/>
    <col min="4736" max="4737" width="18" style="3" bestFit="1" customWidth="1"/>
    <col min="4738" max="4956" width="11.42578125" style="3"/>
    <col min="4957" max="4957" width="15.42578125" style="3" customWidth="1"/>
    <col min="4958" max="4958" width="9.5703125" style="3" customWidth="1"/>
    <col min="4959" max="4959" width="14.42578125" style="3" customWidth="1"/>
    <col min="4960" max="4960" width="49.85546875" style="3" customWidth="1"/>
    <col min="4961" max="4961" width="22.5703125" style="3" customWidth="1"/>
    <col min="4962" max="4962" width="23" style="3" customWidth="1"/>
    <col min="4963" max="4963" width="22.85546875" style="3" customWidth="1"/>
    <col min="4964" max="4964" width="23.42578125" style="3" customWidth="1"/>
    <col min="4965" max="4965" width="22.42578125" style="3" customWidth="1"/>
    <col min="4966" max="4966" width="13.85546875" style="3" customWidth="1"/>
    <col min="4967" max="4967" width="20.7109375" style="3" customWidth="1"/>
    <col min="4968" max="4968" width="18.140625" style="3" customWidth="1"/>
    <col min="4969" max="4969" width="14.85546875" style="3" bestFit="1" customWidth="1"/>
    <col min="4970" max="4970" width="11.42578125" style="3"/>
    <col min="4971" max="4971" width="17.42578125" style="3" customWidth="1"/>
    <col min="4972" max="4974" width="18.140625" style="3" customWidth="1"/>
    <col min="4975" max="4978" width="11.42578125" style="3"/>
    <col min="4979" max="4979" width="34" style="3" customWidth="1"/>
    <col min="4980" max="4980" width="9.5703125" style="3" customWidth="1"/>
    <col min="4981" max="4981" width="16.7109375" style="3" customWidth="1"/>
    <col min="4982" max="4982" width="55.140625" style="3" customWidth="1"/>
    <col min="4983" max="4983" width="22.5703125" style="3" customWidth="1"/>
    <col min="4984" max="4984" width="23" style="3" customWidth="1"/>
    <col min="4985" max="4985" width="22.85546875" style="3" customWidth="1"/>
    <col min="4986" max="4986" width="23.42578125" style="3" customWidth="1"/>
    <col min="4987" max="4987" width="28.7109375" style="3" customWidth="1"/>
    <col min="4988" max="4988" width="12.7109375" style="3" customWidth="1"/>
    <col min="4989" max="4989" width="11.42578125" style="3"/>
    <col min="4990" max="4990" width="25.28515625" style="3" customWidth="1"/>
    <col min="4991" max="4991" width="15.85546875" style="3" bestFit="1" customWidth="1"/>
    <col min="4992" max="4993" width="18" style="3" bestFit="1" customWidth="1"/>
    <col min="4994" max="5212" width="11.42578125" style="3"/>
    <col min="5213" max="5213" width="15.42578125" style="3" customWidth="1"/>
    <col min="5214" max="5214" width="9.5703125" style="3" customWidth="1"/>
    <col min="5215" max="5215" width="14.42578125" style="3" customWidth="1"/>
    <col min="5216" max="5216" width="49.85546875" style="3" customWidth="1"/>
    <col min="5217" max="5217" width="22.5703125" style="3" customWidth="1"/>
    <col min="5218" max="5218" width="23" style="3" customWidth="1"/>
    <col min="5219" max="5219" width="22.85546875" style="3" customWidth="1"/>
    <col min="5220" max="5220" width="23.42578125" style="3" customWidth="1"/>
    <col min="5221" max="5221" width="22.42578125" style="3" customWidth="1"/>
    <col min="5222" max="5222" width="13.85546875" style="3" customWidth="1"/>
    <col min="5223" max="5223" width="20.7109375" style="3" customWidth="1"/>
    <col min="5224" max="5224" width="18.140625" style="3" customWidth="1"/>
    <col min="5225" max="5225" width="14.85546875" style="3" bestFit="1" customWidth="1"/>
    <col min="5226" max="5226" width="11.42578125" style="3"/>
    <col min="5227" max="5227" width="17.42578125" style="3" customWidth="1"/>
    <col min="5228" max="5230" width="18.140625" style="3" customWidth="1"/>
    <col min="5231" max="5234" width="11.42578125" style="3"/>
    <col min="5235" max="5235" width="34" style="3" customWidth="1"/>
    <col min="5236" max="5236" width="9.5703125" style="3" customWidth="1"/>
    <col min="5237" max="5237" width="16.7109375" style="3" customWidth="1"/>
    <col min="5238" max="5238" width="55.140625" style="3" customWidth="1"/>
    <col min="5239" max="5239" width="22.5703125" style="3" customWidth="1"/>
    <col min="5240" max="5240" width="23" style="3" customWidth="1"/>
    <col min="5241" max="5241" width="22.85546875" style="3" customWidth="1"/>
    <col min="5242" max="5242" width="23.42578125" style="3" customWidth="1"/>
    <col min="5243" max="5243" width="28.7109375" style="3" customWidth="1"/>
    <col min="5244" max="5244" width="12.7109375" style="3" customWidth="1"/>
    <col min="5245" max="5245" width="11.42578125" style="3"/>
    <col min="5246" max="5246" width="25.28515625" style="3" customWidth="1"/>
    <col min="5247" max="5247" width="15.85546875" style="3" bestFit="1" customWidth="1"/>
    <col min="5248" max="5249" width="18" style="3" bestFit="1" customWidth="1"/>
    <col min="5250" max="5468" width="11.42578125" style="3"/>
    <col min="5469" max="5469" width="15.42578125" style="3" customWidth="1"/>
    <col min="5470" max="5470" width="9.5703125" style="3" customWidth="1"/>
    <col min="5471" max="5471" width="14.42578125" style="3" customWidth="1"/>
    <col min="5472" max="5472" width="49.85546875" style="3" customWidth="1"/>
    <col min="5473" max="5473" width="22.5703125" style="3" customWidth="1"/>
    <col min="5474" max="5474" width="23" style="3" customWidth="1"/>
    <col min="5475" max="5475" width="22.85546875" style="3" customWidth="1"/>
    <col min="5476" max="5476" width="23.42578125" style="3" customWidth="1"/>
    <col min="5477" max="5477" width="22.42578125" style="3" customWidth="1"/>
    <col min="5478" max="5478" width="13.85546875" style="3" customWidth="1"/>
    <col min="5479" max="5479" width="20.7109375" style="3" customWidth="1"/>
    <col min="5480" max="5480" width="18.140625" style="3" customWidth="1"/>
    <col min="5481" max="5481" width="14.85546875" style="3" bestFit="1" customWidth="1"/>
    <col min="5482" max="5482" width="11.42578125" style="3"/>
    <col min="5483" max="5483" width="17.42578125" style="3" customWidth="1"/>
    <col min="5484" max="5486" width="18.140625" style="3" customWidth="1"/>
    <col min="5487" max="5490" width="11.42578125" style="3"/>
    <col min="5491" max="5491" width="34" style="3" customWidth="1"/>
    <col min="5492" max="5492" width="9.5703125" style="3" customWidth="1"/>
    <col min="5493" max="5493" width="16.7109375" style="3" customWidth="1"/>
    <col min="5494" max="5494" width="55.140625" style="3" customWidth="1"/>
    <col min="5495" max="5495" width="22.5703125" style="3" customWidth="1"/>
    <col min="5496" max="5496" width="23" style="3" customWidth="1"/>
    <col min="5497" max="5497" width="22.85546875" style="3" customWidth="1"/>
    <col min="5498" max="5498" width="23.42578125" style="3" customWidth="1"/>
    <col min="5499" max="5499" width="28.7109375" style="3" customWidth="1"/>
    <col min="5500" max="5500" width="12.7109375" style="3" customWidth="1"/>
    <col min="5501" max="5501" width="11.42578125" style="3"/>
    <col min="5502" max="5502" width="25.28515625" style="3" customWidth="1"/>
    <col min="5503" max="5503" width="15.85546875" style="3" bestFit="1" customWidth="1"/>
    <col min="5504" max="5505" width="18" style="3" bestFit="1" customWidth="1"/>
    <col min="5506" max="5724" width="11.42578125" style="3"/>
    <col min="5725" max="5725" width="15.42578125" style="3" customWidth="1"/>
    <col min="5726" max="5726" width="9.5703125" style="3" customWidth="1"/>
    <col min="5727" max="5727" width="14.42578125" style="3" customWidth="1"/>
    <col min="5728" max="5728" width="49.85546875" style="3" customWidth="1"/>
    <col min="5729" max="5729" width="22.5703125" style="3" customWidth="1"/>
    <col min="5730" max="5730" width="23" style="3" customWidth="1"/>
    <col min="5731" max="5731" width="22.85546875" style="3" customWidth="1"/>
    <col min="5732" max="5732" width="23.42578125" style="3" customWidth="1"/>
    <col min="5733" max="5733" width="22.42578125" style="3" customWidth="1"/>
    <col min="5734" max="5734" width="13.85546875" style="3" customWidth="1"/>
    <col min="5735" max="5735" width="20.7109375" style="3" customWidth="1"/>
    <col min="5736" max="5736" width="18.140625" style="3" customWidth="1"/>
    <col min="5737" max="5737" width="14.85546875" style="3" bestFit="1" customWidth="1"/>
    <col min="5738" max="5738" width="11.42578125" style="3"/>
    <col min="5739" max="5739" width="17.42578125" style="3" customWidth="1"/>
    <col min="5740" max="5742" width="18.140625" style="3" customWidth="1"/>
    <col min="5743" max="5746" width="11.42578125" style="3"/>
    <col min="5747" max="5747" width="34" style="3" customWidth="1"/>
    <col min="5748" max="5748" width="9.5703125" style="3" customWidth="1"/>
    <col min="5749" max="5749" width="16.7109375" style="3" customWidth="1"/>
    <col min="5750" max="5750" width="55.140625" style="3" customWidth="1"/>
    <col min="5751" max="5751" width="22.5703125" style="3" customWidth="1"/>
    <col min="5752" max="5752" width="23" style="3" customWidth="1"/>
    <col min="5753" max="5753" width="22.85546875" style="3" customWidth="1"/>
    <col min="5754" max="5754" width="23.42578125" style="3" customWidth="1"/>
    <col min="5755" max="5755" width="28.7109375" style="3" customWidth="1"/>
    <col min="5756" max="5756" width="12.7109375" style="3" customWidth="1"/>
    <col min="5757" max="5757" width="11.42578125" style="3"/>
    <col min="5758" max="5758" width="25.28515625" style="3" customWidth="1"/>
    <col min="5759" max="5759" width="15.85546875" style="3" bestFit="1" customWidth="1"/>
    <col min="5760" max="5761" width="18" style="3" bestFit="1" customWidth="1"/>
    <col min="5762" max="5980" width="11.42578125" style="3"/>
    <col min="5981" max="5981" width="15.42578125" style="3" customWidth="1"/>
    <col min="5982" max="5982" width="9.5703125" style="3" customWidth="1"/>
    <col min="5983" max="5983" width="14.42578125" style="3" customWidth="1"/>
    <col min="5984" max="5984" width="49.85546875" style="3" customWidth="1"/>
    <col min="5985" max="5985" width="22.5703125" style="3" customWidth="1"/>
    <col min="5986" max="5986" width="23" style="3" customWidth="1"/>
    <col min="5987" max="5987" width="22.85546875" style="3" customWidth="1"/>
    <col min="5988" max="5988" width="23.42578125" style="3" customWidth="1"/>
    <col min="5989" max="5989" width="22.42578125" style="3" customWidth="1"/>
    <col min="5990" max="5990" width="13.85546875" style="3" customWidth="1"/>
    <col min="5991" max="5991" width="20.7109375" style="3" customWidth="1"/>
    <col min="5992" max="5992" width="18.140625" style="3" customWidth="1"/>
    <col min="5993" max="5993" width="14.85546875" style="3" bestFit="1" customWidth="1"/>
    <col min="5994" max="5994" width="11.42578125" style="3"/>
    <col min="5995" max="5995" width="17.42578125" style="3" customWidth="1"/>
    <col min="5996" max="5998" width="18.140625" style="3" customWidth="1"/>
    <col min="5999" max="6002" width="11.42578125" style="3"/>
    <col min="6003" max="6003" width="34" style="3" customWidth="1"/>
    <col min="6004" max="6004" width="9.5703125" style="3" customWidth="1"/>
    <col min="6005" max="6005" width="16.7109375" style="3" customWidth="1"/>
    <col min="6006" max="6006" width="55.140625" style="3" customWidth="1"/>
    <col min="6007" max="6007" width="22.5703125" style="3" customWidth="1"/>
    <col min="6008" max="6008" width="23" style="3" customWidth="1"/>
    <col min="6009" max="6009" width="22.85546875" style="3" customWidth="1"/>
    <col min="6010" max="6010" width="23.42578125" style="3" customWidth="1"/>
    <col min="6011" max="6011" width="28.7109375" style="3" customWidth="1"/>
    <col min="6012" max="6012" width="12.7109375" style="3" customWidth="1"/>
    <col min="6013" max="6013" width="11.42578125" style="3"/>
    <col min="6014" max="6014" width="25.28515625" style="3" customWidth="1"/>
    <col min="6015" max="6015" width="15.85546875" style="3" bestFit="1" customWidth="1"/>
    <col min="6016" max="6017" width="18" style="3" bestFit="1" customWidth="1"/>
    <col min="6018" max="6236" width="11.42578125" style="3"/>
    <col min="6237" max="6237" width="15.42578125" style="3" customWidth="1"/>
    <col min="6238" max="6238" width="9.5703125" style="3" customWidth="1"/>
    <col min="6239" max="6239" width="14.42578125" style="3" customWidth="1"/>
    <col min="6240" max="6240" width="49.85546875" style="3" customWidth="1"/>
    <col min="6241" max="6241" width="22.5703125" style="3" customWidth="1"/>
    <col min="6242" max="6242" width="23" style="3" customWidth="1"/>
    <col min="6243" max="6243" width="22.85546875" style="3" customWidth="1"/>
    <col min="6244" max="6244" width="23.42578125" style="3" customWidth="1"/>
    <col min="6245" max="6245" width="22.42578125" style="3" customWidth="1"/>
    <col min="6246" max="6246" width="13.85546875" style="3" customWidth="1"/>
    <col min="6247" max="6247" width="20.7109375" style="3" customWidth="1"/>
    <col min="6248" max="6248" width="18.140625" style="3" customWidth="1"/>
    <col min="6249" max="6249" width="14.85546875" style="3" bestFit="1" customWidth="1"/>
    <col min="6250" max="6250" width="11.42578125" style="3"/>
    <col min="6251" max="6251" width="17.42578125" style="3" customWidth="1"/>
    <col min="6252" max="6254" width="18.140625" style="3" customWidth="1"/>
    <col min="6255" max="6258" width="11.42578125" style="3"/>
    <col min="6259" max="6259" width="34" style="3" customWidth="1"/>
    <col min="6260" max="6260" width="9.5703125" style="3" customWidth="1"/>
    <col min="6261" max="6261" width="16.7109375" style="3" customWidth="1"/>
    <col min="6262" max="6262" width="55.140625" style="3" customWidth="1"/>
    <col min="6263" max="6263" width="22.5703125" style="3" customWidth="1"/>
    <col min="6264" max="6264" width="23" style="3" customWidth="1"/>
    <col min="6265" max="6265" width="22.85546875" style="3" customWidth="1"/>
    <col min="6266" max="6266" width="23.42578125" style="3" customWidth="1"/>
    <col min="6267" max="6267" width="28.7109375" style="3" customWidth="1"/>
    <col min="6268" max="6268" width="12.7109375" style="3" customWidth="1"/>
    <col min="6269" max="6269" width="11.42578125" style="3"/>
    <col min="6270" max="6270" width="25.28515625" style="3" customWidth="1"/>
    <col min="6271" max="6271" width="15.85546875" style="3" bestFit="1" customWidth="1"/>
    <col min="6272" max="6273" width="18" style="3" bestFit="1" customWidth="1"/>
    <col min="6274" max="6492" width="11.42578125" style="3"/>
    <col min="6493" max="6493" width="15.42578125" style="3" customWidth="1"/>
    <col min="6494" max="6494" width="9.5703125" style="3" customWidth="1"/>
    <col min="6495" max="6495" width="14.42578125" style="3" customWidth="1"/>
    <col min="6496" max="6496" width="49.85546875" style="3" customWidth="1"/>
    <col min="6497" max="6497" width="22.5703125" style="3" customWidth="1"/>
    <col min="6498" max="6498" width="23" style="3" customWidth="1"/>
    <col min="6499" max="6499" width="22.85546875" style="3" customWidth="1"/>
    <col min="6500" max="6500" width="23.42578125" style="3" customWidth="1"/>
    <col min="6501" max="6501" width="22.42578125" style="3" customWidth="1"/>
    <col min="6502" max="6502" width="13.85546875" style="3" customWidth="1"/>
    <col min="6503" max="6503" width="20.7109375" style="3" customWidth="1"/>
    <col min="6504" max="6504" width="18.140625" style="3" customWidth="1"/>
    <col min="6505" max="6505" width="14.85546875" style="3" bestFit="1" customWidth="1"/>
    <col min="6506" max="6506" width="11.42578125" style="3"/>
    <col min="6507" max="6507" width="17.42578125" style="3" customWidth="1"/>
    <col min="6508" max="6510" width="18.140625" style="3" customWidth="1"/>
    <col min="6511" max="6514" width="11.42578125" style="3"/>
    <col min="6515" max="6515" width="34" style="3" customWidth="1"/>
    <col min="6516" max="6516" width="9.5703125" style="3" customWidth="1"/>
    <col min="6517" max="6517" width="16.7109375" style="3" customWidth="1"/>
    <col min="6518" max="6518" width="55.140625" style="3" customWidth="1"/>
    <col min="6519" max="6519" width="22.5703125" style="3" customWidth="1"/>
    <col min="6520" max="6520" width="23" style="3" customWidth="1"/>
    <col min="6521" max="6521" width="22.85546875" style="3" customWidth="1"/>
    <col min="6522" max="6522" width="23.42578125" style="3" customWidth="1"/>
    <col min="6523" max="6523" width="28.7109375" style="3" customWidth="1"/>
    <col min="6524" max="6524" width="12.7109375" style="3" customWidth="1"/>
    <col min="6525" max="6525" width="11.42578125" style="3"/>
    <col min="6526" max="6526" width="25.28515625" style="3" customWidth="1"/>
    <col min="6527" max="6527" width="15.85546875" style="3" bestFit="1" customWidth="1"/>
    <col min="6528" max="6529" width="18" style="3" bestFit="1" customWidth="1"/>
    <col min="6530" max="6748" width="11.42578125" style="3"/>
    <col min="6749" max="6749" width="15.42578125" style="3" customWidth="1"/>
    <col min="6750" max="6750" width="9.5703125" style="3" customWidth="1"/>
    <col min="6751" max="6751" width="14.42578125" style="3" customWidth="1"/>
    <col min="6752" max="6752" width="49.85546875" style="3" customWidth="1"/>
    <col min="6753" max="6753" width="22.5703125" style="3" customWidth="1"/>
    <col min="6754" max="6754" width="23" style="3" customWidth="1"/>
    <col min="6755" max="6755" width="22.85546875" style="3" customWidth="1"/>
    <col min="6756" max="6756" width="23.42578125" style="3" customWidth="1"/>
    <col min="6757" max="6757" width="22.42578125" style="3" customWidth="1"/>
    <col min="6758" max="6758" width="13.85546875" style="3" customWidth="1"/>
    <col min="6759" max="6759" width="20.7109375" style="3" customWidth="1"/>
    <col min="6760" max="6760" width="18.140625" style="3" customWidth="1"/>
    <col min="6761" max="6761" width="14.85546875" style="3" bestFit="1" customWidth="1"/>
    <col min="6762" max="6762" width="11.42578125" style="3"/>
    <col min="6763" max="6763" width="17.42578125" style="3" customWidth="1"/>
    <col min="6764" max="6766" width="18.140625" style="3" customWidth="1"/>
    <col min="6767" max="6770" width="11.42578125" style="3"/>
    <col min="6771" max="6771" width="34" style="3" customWidth="1"/>
    <col min="6772" max="6772" width="9.5703125" style="3" customWidth="1"/>
    <col min="6773" max="6773" width="16.7109375" style="3" customWidth="1"/>
    <col min="6774" max="6774" width="55.140625" style="3" customWidth="1"/>
    <col min="6775" max="6775" width="22.5703125" style="3" customWidth="1"/>
    <col min="6776" max="6776" width="23" style="3" customWidth="1"/>
    <col min="6777" max="6777" width="22.85546875" style="3" customWidth="1"/>
    <col min="6778" max="6778" width="23.42578125" style="3" customWidth="1"/>
    <col min="6779" max="6779" width="28.7109375" style="3" customWidth="1"/>
    <col min="6780" max="6780" width="12.7109375" style="3" customWidth="1"/>
    <col min="6781" max="6781" width="11.42578125" style="3"/>
    <col min="6782" max="6782" width="25.28515625" style="3" customWidth="1"/>
    <col min="6783" max="6783" width="15.85546875" style="3" bestFit="1" customWidth="1"/>
    <col min="6784" max="6785" width="18" style="3" bestFit="1" customWidth="1"/>
    <col min="6786" max="7004" width="11.42578125" style="3"/>
    <col min="7005" max="7005" width="15.42578125" style="3" customWidth="1"/>
    <col min="7006" max="7006" width="9.5703125" style="3" customWidth="1"/>
    <col min="7007" max="7007" width="14.42578125" style="3" customWidth="1"/>
    <col min="7008" max="7008" width="49.85546875" style="3" customWidth="1"/>
    <col min="7009" max="7009" width="22.5703125" style="3" customWidth="1"/>
    <col min="7010" max="7010" width="23" style="3" customWidth="1"/>
    <col min="7011" max="7011" width="22.85546875" style="3" customWidth="1"/>
    <col min="7012" max="7012" width="23.42578125" style="3" customWidth="1"/>
    <col min="7013" max="7013" width="22.42578125" style="3" customWidth="1"/>
    <col min="7014" max="7014" width="13.85546875" style="3" customWidth="1"/>
    <col min="7015" max="7015" width="20.7109375" style="3" customWidth="1"/>
    <col min="7016" max="7016" width="18.140625" style="3" customWidth="1"/>
    <col min="7017" max="7017" width="14.85546875" style="3" bestFit="1" customWidth="1"/>
    <col min="7018" max="7018" width="11.42578125" style="3"/>
    <col min="7019" max="7019" width="17.42578125" style="3" customWidth="1"/>
    <col min="7020" max="7022" width="18.140625" style="3" customWidth="1"/>
    <col min="7023" max="7026" width="11.42578125" style="3"/>
    <col min="7027" max="7027" width="34" style="3" customWidth="1"/>
    <col min="7028" max="7028" width="9.5703125" style="3" customWidth="1"/>
    <col min="7029" max="7029" width="16.7109375" style="3" customWidth="1"/>
    <col min="7030" max="7030" width="55.140625" style="3" customWidth="1"/>
    <col min="7031" max="7031" width="22.5703125" style="3" customWidth="1"/>
    <col min="7032" max="7032" width="23" style="3" customWidth="1"/>
    <col min="7033" max="7033" width="22.85546875" style="3" customWidth="1"/>
    <col min="7034" max="7034" width="23.42578125" style="3" customWidth="1"/>
    <col min="7035" max="7035" width="28.7109375" style="3" customWidth="1"/>
    <col min="7036" max="7036" width="12.7109375" style="3" customWidth="1"/>
    <col min="7037" max="7037" width="11.42578125" style="3"/>
    <col min="7038" max="7038" width="25.28515625" style="3" customWidth="1"/>
    <col min="7039" max="7039" width="15.85546875" style="3" bestFit="1" customWidth="1"/>
    <col min="7040" max="7041" width="18" style="3" bestFit="1" customWidth="1"/>
    <col min="7042" max="7260" width="11.42578125" style="3"/>
    <col min="7261" max="7261" width="15.42578125" style="3" customWidth="1"/>
    <col min="7262" max="7262" width="9.5703125" style="3" customWidth="1"/>
    <col min="7263" max="7263" width="14.42578125" style="3" customWidth="1"/>
    <col min="7264" max="7264" width="49.85546875" style="3" customWidth="1"/>
    <col min="7265" max="7265" width="22.5703125" style="3" customWidth="1"/>
    <col min="7266" max="7266" width="23" style="3" customWidth="1"/>
    <col min="7267" max="7267" width="22.85546875" style="3" customWidth="1"/>
    <col min="7268" max="7268" width="23.42578125" style="3" customWidth="1"/>
    <col min="7269" max="7269" width="22.42578125" style="3" customWidth="1"/>
    <col min="7270" max="7270" width="13.85546875" style="3" customWidth="1"/>
    <col min="7271" max="7271" width="20.7109375" style="3" customWidth="1"/>
    <col min="7272" max="7272" width="18.140625" style="3" customWidth="1"/>
    <col min="7273" max="7273" width="14.85546875" style="3" bestFit="1" customWidth="1"/>
    <col min="7274" max="7274" width="11.42578125" style="3"/>
    <col min="7275" max="7275" width="17.42578125" style="3" customWidth="1"/>
    <col min="7276" max="7278" width="18.140625" style="3" customWidth="1"/>
    <col min="7279" max="7282" width="11.42578125" style="3"/>
    <col min="7283" max="7283" width="34" style="3" customWidth="1"/>
    <col min="7284" max="7284" width="9.5703125" style="3" customWidth="1"/>
    <col min="7285" max="7285" width="16.7109375" style="3" customWidth="1"/>
    <col min="7286" max="7286" width="55.140625" style="3" customWidth="1"/>
    <col min="7287" max="7287" width="22.5703125" style="3" customWidth="1"/>
    <col min="7288" max="7288" width="23" style="3" customWidth="1"/>
    <col min="7289" max="7289" width="22.85546875" style="3" customWidth="1"/>
    <col min="7290" max="7290" width="23.42578125" style="3" customWidth="1"/>
    <col min="7291" max="7291" width="28.7109375" style="3" customWidth="1"/>
    <col min="7292" max="7292" width="12.7109375" style="3" customWidth="1"/>
    <col min="7293" max="7293" width="11.42578125" style="3"/>
    <col min="7294" max="7294" width="25.28515625" style="3" customWidth="1"/>
    <col min="7295" max="7295" width="15.85546875" style="3" bestFit="1" customWidth="1"/>
    <col min="7296" max="7297" width="18" style="3" bestFit="1" customWidth="1"/>
    <col min="7298" max="7516" width="11.42578125" style="3"/>
    <col min="7517" max="7517" width="15.42578125" style="3" customWidth="1"/>
    <col min="7518" max="7518" width="9.5703125" style="3" customWidth="1"/>
    <col min="7519" max="7519" width="14.42578125" style="3" customWidth="1"/>
    <col min="7520" max="7520" width="49.85546875" style="3" customWidth="1"/>
    <col min="7521" max="7521" width="22.5703125" style="3" customWidth="1"/>
    <col min="7522" max="7522" width="23" style="3" customWidth="1"/>
    <col min="7523" max="7523" width="22.85546875" style="3" customWidth="1"/>
    <col min="7524" max="7524" width="23.42578125" style="3" customWidth="1"/>
    <col min="7525" max="7525" width="22.42578125" style="3" customWidth="1"/>
    <col min="7526" max="7526" width="13.85546875" style="3" customWidth="1"/>
    <col min="7527" max="7527" width="20.7109375" style="3" customWidth="1"/>
    <col min="7528" max="7528" width="18.140625" style="3" customWidth="1"/>
    <col min="7529" max="7529" width="14.85546875" style="3" bestFit="1" customWidth="1"/>
    <col min="7530" max="7530" width="11.42578125" style="3"/>
    <col min="7531" max="7531" width="17.42578125" style="3" customWidth="1"/>
    <col min="7532" max="7534" width="18.140625" style="3" customWidth="1"/>
    <col min="7535" max="7538" width="11.42578125" style="3"/>
    <col min="7539" max="7539" width="34" style="3" customWidth="1"/>
    <col min="7540" max="7540" width="9.5703125" style="3" customWidth="1"/>
    <col min="7541" max="7541" width="16.7109375" style="3" customWidth="1"/>
    <col min="7542" max="7542" width="55.140625" style="3" customWidth="1"/>
    <col min="7543" max="7543" width="22.5703125" style="3" customWidth="1"/>
    <col min="7544" max="7544" width="23" style="3" customWidth="1"/>
    <col min="7545" max="7545" width="22.85546875" style="3" customWidth="1"/>
    <col min="7546" max="7546" width="23.42578125" style="3" customWidth="1"/>
    <col min="7547" max="7547" width="28.7109375" style="3" customWidth="1"/>
    <col min="7548" max="7548" width="12.7109375" style="3" customWidth="1"/>
    <col min="7549" max="7549" width="11.42578125" style="3"/>
    <col min="7550" max="7550" width="25.28515625" style="3" customWidth="1"/>
    <col min="7551" max="7551" width="15.85546875" style="3" bestFit="1" customWidth="1"/>
    <col min="7552" max="7553" width="18" style="3" bestFit="1" customWidth="1"/>
    <col min="7554" max="7772" width="11.42578125" style="3"/>
    <col min="7773" max="7773" width="15.42578125" style="3" customWidth="1"/>
    <col min="7774" max="7774" width="9.5703125" style="3" customWidth="1"/>
    <col min="7775" max="7775" width="14.42578125" style="3" customWidth="1"/>
    <col min="7776" max="7776" width="49.85546875" style="3" customWidth="1"/>
    <col min="7777" max="7777" width="22.5703125" style="3" customWidth="1"/>
    <col min="7778" max="7778" width="23" style="3" customWidth="1"/>
    <col min="7779" max="7779" width="22.85546875" style="3" customWidth="1"/>
    <col min="7780" max="7780" width="23.42578125" style="3" customWidth="1"/>
    <col min="7781" max="7781" width="22.42578125" style="3" customWidth="1"/>
    <col min="7782" max="7782" width="13.85546875" style="3" customWidth="1"/>
    <col min="7783" max="7783" width="20.7109375" style="3" customWidth="1"/>
    <col min="7784" max="7784" width="18.140625" style="3" customWidth="1"/>
    <col min="7785" max="7785" width="14.85546875" style="3" bestFit="1" customWidth="1"/>
    <col min="7786" max="7786" width="11.42578125" style="3"/>
    <col min="7787" max="7787" width="17.42578125" style="3" customWidth="1"/>
    <col min="7788" max="7790" width="18.140625" style="3" customWidth="1"/>
    <col min="7791" max="7794" width="11.42578125" style="3"/>
    <col min="7795" max="7795" width="34" style="3" customWidth="1"/>
    <col min="7796" max="7796" width="9.5703125" style="3" customWidth="1"/>
    <col min="7797" max="7797" width="16.7109375" style="3" customWidth="1"/>
    <col min="7798" max="7798" width="55.140625" style="3" customWidth="1"/>
    <col min="7799" max="7799" width="22.5703125" style="3" customWidth="1"/>
    <col min="7800" max="7800" width="23" style="3" customWidth="1"/>
    <col min="7801" max="7801" width="22.85546875" style="3" customWidth="1"/>
    <col min="7802" max="7802" width="23.42578125" style="3" customWidth="1"/>
    <col min="7803" max="7803" width="28.7109375" style="3" customWidth="1"/>
    <col min="7804" max="7804" width="12.7109375" style="3" customWidth="1"/>
    <col min="7805" max="7805" width="11.42578125" style="3"/>
    <col min="7806" max="7806" width="25.28515625" style="3" customWidth="1"/>
    <col min="7807" max="7807" width="15.85546875" style="3" bestFit="1" customWidth="1"/>
    <col min="7808" max="7809" width="18" style="3" bestFit="1" customWidth="1"/>
    <col min="7810" max="8028" width="11.42578125" style="3"/>
    <col min="8029" max="8029" width="15.42578125" style="3" customWidth="1"/>
    <col min="8030" max="8030" width="9.5703125" style="3" customWidth="1"/>
    <col min="8031" max="8031" width="14.42578125" style="3" customWidth="1"/>
    <col min="8032" max="8032" width="49.85546875" style="3" customWidth="1"/>
    <col min="8033" max="8033" width="22.5703125" style="3" customWidth="1"/>
    <col min="8034" max="8034" width="23" style="3" customWidth="1"/>
    <col min="8035" max="8035" width="22.85546875" style="3" customWidth="1"/>
    <col min="8036" max="8036" width="23.42578125" style="3" customWidth="1"/>
    <col min="8037" max="8037" width="22.42578125" style="3" customWidth="1"/>
    <col min="8038" max="8038" width="13.85546875" style="3" customWidth="1"/>
    <col min="8039" max="8039" width="20.7109375" style="3" customWidth="1"/>
    <col min="8040" max="8040" width="18.140625" style="3" customWidth="1"/>
    <col min="8041" max="8041" width="14.85546875" style="3" bestFit="1" customWidth="1"/>
    <col min="8042" max="8042" width="11.42578125" style="3"/>
    <col min="8043" max="8043" width="17.42578125" style="3" customWidth="1"/>
    <col min="8044" max="8046" width="18.140625" style="3" customWidth="1"/>
    <col min="8047" max="8050" width="11.42578125" style="3"/>
    <col min="8051" max="8051" width="34" style="3" customWidth="1"/>
    <col min="8052" max="8052" width="9.5703125" style="3" customWidth="1"/>
    <col min="8053" max="8053" width="16.7109375" style="3" customWidth="1"/>
    <col min="8054" max="8054" width="55.140625" style="3" customWidth="1"/>
    <col min="8055" max="8055" width="22.5703125" style="3" customWidth="1"/>
    <col min="8056" max="8056" width="23" style="3" customWidth="1"/>
    <col min="8057" max="8057" width="22.85546875" style="3" customWidth="1"/>
    <col min="8058" max="8058" width="23.42578125" style="3" customWidth="1"/>
    <col min="8059" max="8059" width="28.7109375" style="3" customWidth="1"/>
    <col min="8060" max="8060" width="12.7109375" style="3" customWidth="1"/>
    <col min="8061" max="8061" width="11.42578125" style="3"/>
    <col min="8062" max="8062" width="25.28515625" style="3" customWidth="1"/>
    <col min="8063" max="8063" width="15.85546875" style="3" bestFit="1" customWidth="1"/>
    <col min="8064" max="8065" width="18" style="3" bestFit="1" customWidth="1"/>
    <col min="8066" max="8284" width="11.42578125" style="3"/>
    <col min="8285" max="8285" width="15.42578125" style="3" customWidth="1"/>
    <col min="8286" max="8286" width="9.5703125" style="3" customWidth="1"/>
    <col min="8287" max="8287" width="14.42578125" style="3" customWidth="1"/>
    <col min="8288" max="8288" width="49.85546875" style="3" customWidth="1"/>
    <col min="8289" max="8289" width="22.5703125" style="3" customWidth="1"/>
    <col min="8290" max="8290" width="23" style="3" customWidth="1"/>
    <col min="8291" max="8291" width="22.85546875" style="3" customWidth="1"/>
    <col min="8292" max="8292" width="23.42578125" style="3" customWidth="1"/>
    <col min="8293" max="8293" width="22.42578125" style="3" customWidth="1"/>
    <col min="8294" max="8294" width="13.85546875" style="3" customWidth="1"/>
    <col min="8295" max="8295" width="20.7109375" style="3" customWidth="1"/>
    <col min="8296" max="8296" width="18.140625" style="3" customWidth="1"/>
    <col min="8297" max="8297" width="14.85546875" style="3" bestFit="1" customWidth="1"/>
    <col min="8298" max="8298" width="11.42578125" style="3"/>
    <col min="8299" max="8299" width="17.42578125" style="3" customWidth="1"/>
    <col min="8300" max="8302" width="18.140625" style="3" customWidth="1"/>
    <col min="8303" max="8306" width="11.42578125" style="3"/>
    <col min="8307" max="8307" width="34" style="3" customWidth="1"/>
    <col min="8308" max="8308" width="9.5703125" style="3" customWidth="1"/>
    <col min="8309" max="8309" width="16.7109375" style="3" customWidth="1"/>
    <col min="8310" max="8310" width="55.140625" style="3" customWidth="1"/>
    <col min="8311" max="8311" width="22.5703125" style="3" customWidth="1"/>
    <col min="8312" max="8312" width="23" style="3" customWidth="1"/>
    <col min="8313" max="8313" width="22.85546875" style="3" customWidth="1"/>
    <col min="8314" max="8314" width="23.42578125" style="3" customWidth="1"/>
    <col min="8315" max="8315" width="28.7109375" style="3" customWidth="1"/>
    <col min="8316" max="8316" width="12.7109375" style="3" customWidth="1"/>
    <col min="8317" max="8317" width="11.42578125" style="3"/>
    <col min="8318" max="8318" width="25.28515625" style="3" customWidth="1"/>
    <col min="8319" max="8319" width="15.85546875" style="3" bestFit="1" customWidth="1"/>
    <col min="8320" max="8321" width="18" style="3" bestFit="1" customWidth="1"/>
    <col min="8322" max="8540" width="11.42578125" style="3"/>
    <col min="8541" max="8541" width="15.42578125" style="3" customWidth="1"/>
    <col min="8542" max="8542" width="9.5703125" style="3" customWidth="1"/>
    <col min="8543" max="8543" width="14.42578125" style="3" customWidth="1"/>
    <col min="8544" max="8544" width="49.85546875" style="3" customWidth="1"/>
    <col min="8545" max="8545" width="22.5703125" style="3" customWidth="1"/>
    <col min="8546" max="8546" width="23" style="3" customWidth="1"/>
    <col min="8547" max="8547" width="22.85546875" style="3" customWidth="1"/>
    <col min="8548" max="8548" width="23.42578125" style="3" customWidth="1"/>
    <col min="8549" max="8549" width="22.42578125" style="3" customWidth="1"/>
    <col min="8550" max="8550" width="13.85546875" style="3" customWidth="1"/>
    <col min="8551" max="8551" width="20.7109375" style="3" customWidth="1"/>
    <col min="8552" max="8552" width="18.140625" style="3" customWidth="1"/>
    <col min="8553" max="8553" width="14.85546875" style="3" bestFit="1" customWidth="1"/>
    <col min="8554" max="8554" width="11.42578125" style="3"/>
    <col min="8555" max="8555" width="17.42578125" style="3" customWidth="1"/>
    <col min="8556" max="8558" width="18.140625" style="3" customWidth="1"/>
    <col min="8559" max="8562" width="11.42578125" style="3"/>
    <col min="8563" max="8563" width="34" style="3" customWidth="1"/>
    <col min="8564" max="8564" width="9.5703125" style="3" customWidth="1"/>
    <col min="8565" max="8565" width="16.7109375" style="3" customWidth="1"/>
    <col min="8566" max="8566" width="55.140625" style="3" customWidth="1"/>
    <col min="8567" max="8567" width="22.5703125" style="3" customWidth="1"/>
    <col min="8568" max="8568" width="23" style="3" customWidth="1"/>
    <col min="8569" max="8569" width="22.85546875" style="3" customWidth="1"/>
    <col min="8570" max="8570" width="23.42578125" style="3" customWidth="1"/>
    <col min="8571" max="8571" width="28.7109375" style="3" customWidth="1"/>
    <col min="8572" max="8572" width="12.7109375" style="3" customWidth="1"/>
    <col min="8573" max="8573" width="11.42578125" style="3"/>
    <col min="8574" max="8574" width="25.28515625" style="3" customWidth="1"/>
    <col min="8575" max="8575" width="15.85546875" style="3" bestFit="1" customWidth="1"/>
    <col min="8576" max="8577" width="18" style="3" bestFit="1" customWidth="1"/>
    <col min="8578" max="8796" width="11.42578125" style="3"/>
    <col min="8797" max="8797" width="15.42578125" style="3" customWidth="1"/>
    <col min="8798" max="8798" width="9.5703125" style="3" customWidth="1"/>
    <col min="8799" max="8799" width="14.42578125" style="3" customWidth="1"/>
    <col min="8800" max="8800" width="49.85546875" style="3" customWidth="1"/>
    <col min="8801" max="8801" width="22.5703125" style="3" customWidth="1"/>
    <col min="8802" max="8802" width="23" style="3" customWidth="1"/>
    <col min="8803" max="8803" width="22.85546875" style="3" customWidth="1"/>
    <col min="8804" max="8804" width="23.42578125" style="3" customWidth="1"/>
    <col min="8805" max="8805" width="22.42578125" style="3" customWidth="1"/>
    <col min="8806" max="8806" width="13.85546875" style="3" customWidth="1"/>
    <col min="8807" max="8807" width="20.7109375" style="3" customWidth="1"/>
    <col min="8808" max="8808" width="18.140625" style="3" customWidth="1"/>
    <col min="8809" max="8809" width="14.85546875" style="3" bestFit="1" customWidth="1"/>
    <col min="8810" max="8810" width="11.42578125" style="3"/>
    <col min="8811" max="8811" width="17.42578125" style="3" customWidth="1"/>
    <col min="8812" max="8814" width="18.140625" style="3" customWidth="1"/>
    <col min="8815" max="8818" width="11.42578125" style="3"/>
    <col min="8819" max="8819" width="34" style="3" customWidth="1"/>
    <col min="8820" max="8820" width="9.5703125" style="3" customWidth="1"/>
    <col min="8821" max="8821" width="16.7109375" style="3" customWidth="1"/>
    <col min="8822" max="8822" width="55.140625" style="3" customWidth="1"/>
    <col min="8823" max="8823" width="22.5703125" style="3" customWidth="1"/>
    <col min="8824" max="8824" width="23" style="3" customWidth="1"/>
    <col min="8825" max="8825" width="22.85546875" style="3" customWidth="1"/>
    <col min="8826" max="8826" width="23.42578125" style="3" customWidth="1"/>
    <col min="8827" max="8827" width="28.7109375" style="3" customWidth="1"/>
    <col min="8828" max="8828" width="12.7109375" style="3" customWidth="1"/>
    <col min="8829" max="8829" width="11.42578125" style="3"/>
    <col min="8830" max="8830" width="25.28515625" style="3" customWidth="1"/>
    <col min="8831" max="8831" width="15.85546875" style="3" bestFit="1" customWidth="1"/>
    <col min="8832" max="8833" width="18" style="3" bestFit="1" customWidth="1"/>
    <col min="8834" max="9052" width="11.42578125" style="3"/>
    <col min="9053" max="9053" width="15.42578125" style="3" customWidth="1"/>
    <col min="9054" max="9054" width="9.5703125" style="3" customWidth="1"/>
    <col min="9055" max="9055" width="14.42578125" style="3" customWidth="1"/>
    <col min="9056" max="9056" width="49.85546875" style="3" customWidth="1"/>
    <col min="9057" max="9057" width="22.5703125" style="3" customWidth="1"/>
    <col min="9058" max="9058" width="23" style="3" customWidth="1"/>
    <col min="9059" max="9059" width="22.85546875" style="3" customWidth="1"/>
    <col min="9060" max="9060" width="23.42578125" style="3" customWidth="1"/>
    <col min="9061" max="9061" width="22.42578125" style="3" customWidth="1"/>
    <col min="9062" max="9062" width="13.85546875" style="3" customWidth="1"/>
    <col min="9063" max="9063" width="20.7109375" style="3" customWidth="1"/>
    <col min="9064" max="9064" width="18.140625" style="3" customWidth="1"/>
    <col min="9065" max="9065" width="14.85546875" style="3" bestFit="1" customWidth="1"/>
    <col min="9066" max="9066" width="11.42578125" style="3"/>
    <col min="9067" max="9067" width="17.42578125" style="3" customWidth="1"/>
    <col min="9068" max="9070" width="18.140625" style="3" customWidth="1"/>
    <col min="9071" max="9074" width="11.42578125" style="3"/>
    <col min="9075" max="9075" width="34" style="3" customWidth="1"/>
    <col min="9076" max="9076" width="9.5703125" style="3" customWidth="1"/>
    <col min="9077" max="9077" width="16.7109375" style="3" customWidth="1"/>
    <col min="9078" max="9078" width="55.140625" style="3" customWidth="1"/>
    <col min="9079" max="9079" width="22.5703125" style="3" customWidth="1"/>
    <col min="9080" max="9080" width="23" style="3" customWidth="1"/>
    <col min="9081" max="9081" width="22.85546875" style="3" customWidth="1"/>
    <col min="9082" max="9082" width="23.42578125" style="3" customWidth="1"/>
    <col min="9083" max="9083" width="28.7109375" style="3" customWidth="1"/>
    <col min="9084" max="9084" width="12.7109375" style="3" customWidth="1"/>
    <col min="9085" max="9085" width="11.42578125" style="3"/>
    <col min="9086" max="9086" width="25.28515625" style="3" customWidth="1"/>
    <col min="9087" max="9087" width="15.85546875" style="3" bestFit="1" customWidth="1"/>
    <col min="9088" max="9089" width="18" style="3" bestFit="1" customWidth="1"/>
    <col min="9090" max="9308" width="11.42578125" style="3"/>
    <col min="9309" max="9309" width="15.42578125" style="3" customWidth="1"/>
    <col min="9310" max="9310" width="9.5703125" style="3" customWidth="1"/>
    <col min="9311" max="9311" width="14.42578125" style="3" customWidth="1"/>
    <col min="9312" max="9312" width="49.85546875" style="3" customWidth="1"/>
    <col min="9313" max="9313" width="22.5703125" style="3" customWidth="1"/>
    <col min="9314" max="9314" width="23" style="3" customWidth="1"/>
    <col min="9315" max="9315" width="22.85546875" style="3" customWidth="1"/>
    <col min="9316" max="9316" width="23.42578125" style="3" customWidth="1"/>
    <col min="9317" max="9317" width="22.42578125" style="3" customWidth="1"/>
    <col min="9318" max="9318" width="13.85546875" style="3" customWidth="1"/>
    <col min="9319" max="9319" width="20.7109375" style="3" customWidth="1"/>
    <col min="9320" max="9320" width="18.140625" style="3" customWidth="1"/>
    <col min="9321" max="9321" width="14.85546875" style="3" bestFit="1" customWidth="1"/>
    <col min="9322" max="9322" width="11.42578125" style="3"/>
    <col min="9323" max="9323" width="17.42578125" style="3" customWidth="1"/>
    <col min="9324" max="9326" width="18.140625" style="3" customWidth="1"/>
    <col min="9327" max="9330" width="11.42578125" style="3"/>
    <col min="9331" max="9331" width="34" style="3" customWidth="1"/>
    <col min="9332" max="9332" width="9.5703125" style="3" customWidth="1"/>
    <col min="9333" max="9333" width="16.7109375" style="3" customWidth="1"/>
    <col min="9334" max="9334" width="55.140625" style="3" customWidth="1"/>
    <col min="9335" max="9335" width="22.5703125" style="3" customWidth="1"/>
    <col min="9336" max="9336" width="23" style="3" customWidth="1"/>
    <col min="9337" max="9337" width="22.85546875" style="3" customWidth="1"/>
    <col min="9338" max="9338" width="23.42578125" style="3" customWidth="1"/>
    <col min="9339" max="9339" width="28.7109375" style="3" customWidth="1"/>
    <col min="9340" max="9340" width="12.7109375" style="3" customWidth="1"/>
    <col min="9341" max="9341" width="11.42578125" style="3"/>
    <col min="9342" max="9342" width="25.28515625" style="3" customWidth="1"/>
    <col min="9343" max="9343" width="15.85546875" style="3" bestFit="1" customWidth="1"/>
    <col min="9344" max="9345" width="18" style="3" bestFit="1" customWidth="1"/>
    <col min="9346" max="9564" width="11.42578125" style="3"/>
    <col min="9565" max="9565" width="15.42578125" style="3" customWidth="1"/>
    <col min="9566" max="9566" width="9.5703125" style="3" customWidth="1"/>
    <col min="9567" max="9567" width="14.42578125" style="3" customWidth="1"/>
    <col min="9568" max="9568" width="49.85546875" style="3" customWidth="1"/>
    <col min="9569" max="9569" width="22.5703125" style="3" customWidth="1"/>
    <col min="9570" max="9570" width="23" style="3" customWidth="1"/>
    <col min="9571" max="9571" width="22.85546875" style="3" customWidth="1"/>
    <col min="9572" max="9572" width="23.42578125" style="3" customWidth="1"/>
    <col min="9573" max="9573" width="22.42578125" style="3" customWidth="1"/>
    <col min="9574" max="9574" width="13.85546875" style="3" customWidth="1"/>
    <col min="9575" max="9575" width="20.7109375" style="3" customWidth="1"/>
    <col min="9576" max="9576" width="18.140625" style="3" customWidth="1"/>
    <col min="9577" max="9577" width="14.85546875" style="3" bestFit="1" customWidth="1"/>
    <col min="9578" max="9578" width="11.42578125" style="3"/>
    <col min="9579" max="9579" width="17.42578125" style="3" customWidth="1"/>
    <col min="9580" max="9582" width="18.140625" style="3" customWidth="1"/>
    <col min="9583" max="9586" width="11.42578125" style="3"/>
    <col min="9587" max="9587" width="34" style="3" customWidth="1"/>
    <col min="9588" max="9588" width="9.5703125" style="3" customWidth="1"/>
    <col min="9589" max="9589" width="16.7109375" style="3" customWidth="1"/>
    <col min="9590" max="9590" width="55.140625" style="3" customWidth="1"/>
    <col min="9591" max="9591" width="22.5703125" style="3" customWidth="1"/>
    <col min="9592" max="9592" width="23" style="3" customWidth="1"/>
    <col min="9593" max="9593" width="22.85546875" style="3" customWidth="1"/>
    <col min="9594" max="9594" width="23.42578125" style="3" customWidth="1"/>
    <col min="9595" max="9595" width="28.7109375" style="3" customWidth="1"/>
    <col min="9596" max="9596" width="12.7109375" style="3" customWidth="1"/>
    <col min="9597" max="9597" width="11.42578125" style="3"/>
    <col min="9598" max="9598" width="25.28515625" style="3" customWidth="1"/>
    <col min="9599" max="9599" width="15.85546875" style="3" bestFit="1" customWidth="1"/>
    <col min="9600" max="9601" width="18" style="3" bestFit="1" customWidth="1"/>
    <col min="9602" max="9820" width="11.42578125" style="3"/>
    <col min="9821" max="9821" width="15.42578125" style="3" customWidth="1"/>
    <col min="9822" max="9822" width="9.5703125" style="3" customWidth="1"/>
    <col min="9823" max="9823" width="14.42578125" style="3" customWidth="1"/>
    <col min="9824" max="9824" width="49.85546875" style="3" customWidth="1"/>
    <col min="9825" max="9825" width="22.5703125" style="3" customWidth="1"/>
    <col min="9826" max="9826" width="23" style="3" customWidth="1"/>
    <col min="9827" max="9827" width="22.85546875" style="3" customWidth="1"/>
    <col min="9828" max="9828" width="23.42578125" style="3" customWidth="1"/>
    <col min="9829" max="9829" width="22.42578125" style="3" customWidth="1"/>
    <col min="9830" max="9830" width="13.85546875" style="3" customWidth="1"/>
    <col min="9831" max="9831" width="20.7109375" style="3" customWidth="1"/>
    <col min="9832" max="9832" width="18.140625" style="3" customWidth="1"/>
    <col min="9833" max="9833" width="14.85546875" style="3" bestFit="1" customWidth="1"/>
    <col min="9834" max="9834" width="11.42578125" style="3"/>
    <col min="9835" max="9835" width="17.42578125" style="3" customWidth="1"/>
    <col min="9836" max="9838" width="18.140625" style="3" customWidth="1"/>
    <col min="9839" max="9842" width="11.42578125" style="3"/>
    <col min="9843" max="9843" width="34" style="3" customWidth="1"/>
    <col min="9844" max="9844" width="9.5703125" style="3" customWidth="1"/>
    <col min="9845" max="9845" width="16.7109375" style="3" customWidth="1"/>
    <col min="9846" max="9846" width="55.140625" style="3" customWidth="1"/>
    <col min="9847" max="9847" width="22.5703125" style="3" customWidth="1"/>
    <col min="9848" max="9848" width="23" style="3" customWidth="1"/>
    <col min="9849" max="9849" width="22.85546875" style="3" customWidth="1"/>
    <col min="9850" max="9850" width="23.42578125" style="3" customWidth="1"/>
    <col min="9851" max="9851" width="28.7109375" style="3" customWidth="1"/>
    <col min="9852" max="9852" width="12.7109375" style="3" customWidth="1"/>
    <col min="9853" max="9853" width="11.42578125" style="3"/>
    <col min="9854" max="9854" width="25.28515625" style="3" customWidth="1"/>
    <col min="9855" max="9855" width="15.85546875" style="3" bestFit="1" customWidth="1"/>
    <col min="9856" max="9857" width="18" style="3" bestFit="1" customWidth="1"/>
    <col min="9858" max="10076" width="11.42578125" style="3"/>
    <col min="10077" max="10077" width="15.42578125" style="3" customWidth="1"/>
    <col min="10078" max="10078" width="9.5703125" style="3" customWidth="1"/>
    <col min="10079" max="10079" width="14.42578125" style="3" customWidth="1"/>
    <col min="10080" max="10080" width="49.85546875" style="3" customWidth="1"/>
    <col min="10081" max="10081" width="22.5703125" style="3" customWidth="1"/>
    <col min="10082" max="10082" width="23" style="3" customWidth="1"/>
    <col min="10083" max="10083" width="22.85546875" style="3" customWidth="1"/>
    <col min="10084" max="10084" width="23.42578125" style="3" customWidth="1"/>
    <col min="10085" max="10085" width="22.42578125" style="3" customWidth="1"/>
    <col min="10086" max="10086" width="13.85546875" style="3" customWidth="1"/>
    <col min="10087" max="10087" width="20.7109375" style="3" customWidth="1"/>
    <col min="10088" max="10088" width="18.140625" style="3" customWidth="1"/>
    <col min="10089" max="10089" width="14.85546875" style="3" bestFit="1" customWidth="1"/>
    <col min="10090" max="10090" width="11.42578125" style="3"/>
    <col min="10091" max="10091" width="17.42578125" style="3" customWidth="1"/>
    <col min="10092" max="10094" width="18.140625" style="3" customWidth="1"/>
    <col min="10095" max="10098" width="11.42578125" style="3"/>
    <col min="10099" max="10099" width="34" style="3" customWidth="1"/>
    <col min="10100" max="10100" width="9.5703125" style="3" customWidth="1"/>
    <col min="10101" max="10101" width="16.7109375" style="3" customWidth="1"/>
    <col min="10102" max="10102" width="55.140625" style="3" customWidth="1"/>
    <col min="10103" max="10103" width="22.5703125" style="3" customWidth="1"/>
    <col min="10104" max="10104" width="23" style="3" customWidth="1"/>
    <col min="10105" max="10105" width="22.85546875" style="3" customWidth="1"/>
    <col min="10106" max="10106" width="23.42578125" style="3" customWidth="1"/>
    <col min="10107" max="10107" width="28.7109375" style="3" customWidth="1"/>
    <col min="10108" max="10108" width="12.7109375" style="3" customWidth="1"/>
    <col min="10109" max="10109" width="11.42578125" style="3"/>
    <col min="10110" max="10110" width="25.28515625" style="3" customWidth="1"/>
    <col min="10111" max="10111" width="15.85546875" style="3" bestFit="1" customWidth="1"/>
    <col min="10112" max="10113" width="18" style="3" bestFit="1" customWidth="1"/>
    <col min="10114" max="10332" width="11.42578125" style="3"/>
    <col min="10333" max="10333" width="15.42578125" style="3" customWidth="1"/>
    <col min="10334" max="10334" width="9.5703125" style="3" customWidth="1"/>
    <col min="10335" max="10335" width="14.42578125" style="3" customWidth="1"/>
    <col min="10336" max="10336" width="49.85546875" style="3" customWidth="1"/>
    <col min="10337" max="10337" width="22.5703125" style="3" customWidth="1"/>
    <col min="10338" max="10338" width="23" style="3" customWidth="1"/>
    <col min="10339" max="10339" width="22.85546875" style="3" customWidth="1"/>
    <col min="10340" max="10340" width="23.42578125" style="3" customWidth="1"/>
    <col min="10341" max="10341" width="22.42578125" style="3" customWidth="1"/>
    <col min="10342" max="10342" width="13.85546875" style="3" customWidth="1"/>
    <col min="10343" max="10343" width="20.7109375" style="3" customWidth="1"/>
    <col min="10344" max="10344" width="18.140625" style="3" customWidth="1"/>
    <col min="10345" max="10345" width="14.85546875" style="3" bestFit="1" customWidth="1"/>
    <col min="10346" max="10346" width="11.42578125" style="3"/>
    <col min="10347" max="10347" width="17.42578125" style="3" customWidth="1"/>
    <col min="10348" max="10350" width="18.140625" style="3" customWidth="1"/>
    <col min="10351" max="10354" width="11.42578125" style="3"/>
    <col min="10355" max="10355" width="34" style="3" customWidth="1"/>
    <col min="10356" max="10356" width="9.5703125" style="3" customWidth="1"/>
    <col min="10357" max="10357" width="16.7109375" style="3" customWidth="1"/>
    <col min="10358" max="10358" width="55.140625" style="3" customWidth="1"/>
    <col min="10359" max="10359" width="22.5703125" style="3" customWidth="1"/>
    <col min="10360" max="10360" width="23" style="3" customWidth="1"/>
    <col min="10361" max="10361" width="22.85546875" style="3" customWidth="1"/>
    <col min="10362" max="10362" width="23.42578125" style="3" customWidth="1"/>
    <col min="10363" max="10363" width="28.7109375" style="3" customWidth="1"/>
    <col min="10364" max="10364" width="12.7109375" style="3" customWidth="1"/>
    <col min="10365" max="10365" width="11.42578125" style="3"/>
    <col min="10366" max="10366" width="25.28515625" style="3" customWidth="1"/>
    <col min="10367" max="10367" width="15.85546875" style="3" bestFit="1" customWidth="1"/>
    <col min="10368" max="10369" width="18" style="3" bestFit="1" customWidth="1"/>
    <col min="10370" max="10588" width="11.42578125" style="3"/>
    <col min="10589" max="10589" width="15.42578125" style="3" customWidth="1"/>
    <col min="10590" max="10590" width="9.5703125" style="3" customWidth="1"/>
    <col min="10591" max="10591" width="14.42578125" style="3" customWidth="1"/>
    <col min="10592" max="10592" width="49.85546875" style="3" customWidth="1"/>
    <col min="10593" max="10593" width="22.5703125" style="3" customWidth="1"/>
    <col min="10594" max="10594" width="23" style="3" customWidth="1"/>
    <col min="10595" max="10595" width="22.85546875" style="3" customWidth="1"/>
    <col min="10596" max="10596" width="23.42578125" style="3" customWidth="1"/>
    <col min="10597" max="10597" width="22.42578125" style="3" customWidth="1"/>
    <col min="10598" max="10598" width="13.85546875" style="3" customWidth="1"/>
    <col min="10599" max="10599" width="20.7109375" style="3" customWidth="1"/>
    <col min="10600" max="10600" width="18.140625" style="3" customWidth="1"/>
    <col min="10601" max="10601" width="14.85546875" style="3" bestFit="1" customWidth="1"/>
    <col min="10602" max="10602" width="11.42578125" style="3"/>
    <col min="10603" max="10603" width="17.42578125" style="3" customWidth="1"/>
    <col min="10604" max="10606" width="18.140625" style="3" customWidth="1"/>
    <col min="10607" max="10610" width="11.42578125" style="3"/>
    <col min="10611" max="10611" width="34" style="3" customWidth="1"/>
    <col min="10612" max="10612" width="9.5703125" style="3" customWidth="1"/>
    <col min="10613" max="10613" width="16.7109375" style="3" customWidth="1"/>
    <col min="10614" max="10614" width="55.140625" style="3" customWidth="1"/>
    <col min="10615" max="10615" width="22.5703125" style="3" customWidth="1"/>
    <col min="10616" max="10616" width="23" style="3" customWidth="1"/>
    <col min="10617" max="10617" width="22.85546875" style="3" customWidth="1"/>
    <col min="10618" max="10618" width="23.42578125" style="3" customWidth="1"/>
    <col min="10619" max="10619" width="28.7109375" style="3" customWidth="1"/>
    <col min="10620" max="10620" width="12.7109375" style="3" customWidth="1"/>
    <col min="10621" max="10621" width="11.42578125" style="3"/>
    <col min="10622" max="10622" width="25.28515625" style="3" customWidth="1"/>
    <col min="10623" max="10623" width="15.85546875" style="3" bestFit="1" customWidth="1"/>
    <col min="10624" max="10625" width="18" style="3" bestFit="1" customWidth="1"/>
    <col min="10626" max="10844" width="11.42578125" style="3"/>
    <col min="10845" max="10845" width="15.42578125" style="3" customWidth="1"/>
    <col min="10846" max="10846" width="9.5703125" style="3" customWidth="1"/>
    <col min="10847" max="10847" width="14.42578125" style="3" customWidth="1"/>
    <col min="10848" max="10848" width="49.85546875" style="3" customWidth="1"/>
    <col min="10849" max="10849" width="22.5703125" style="3" customWidth="1"/>
    <col min="10850" max="10850" width="23" style="3" customWidth="1"/>
    <col min="10851" max="10851" width="22.85546875" style="3" customWidth="1"/>
    <col min="10852" max="10852" width="23.42578125" style="3" customWidth="1"/>
    <col min="10853" max="10853" width="22.42578125" style="3" customWidth="1"/>
    <col min="10854" max="10854" width="13.85546875" style="3" customWidth="1"/>
    <col min="10855" max="10855" width="20.7109375" style="3" customWidth="1"/>
    <col min="10856" max="10856" width="18.140625" style="3" customWidth="1"/>
    <col min="10857" max="10857" width="14.85546875" style="3" bestFit="1" customWidth="1"/>
    <col min="10858" max="10858" width="11.42578125" style="3"/>
    <col min="10859" max="10859" width="17.42578125" style="3" customWidth="1"/>
    <col min="10860" max="10862" width="18.140625" style="3" customWidth="1"/>
    <col min="10863" max="10866" width="11.42578125" style="3"/>
    <col min="10867" max="10867" width="34" style="3" customWidth="1"/>
    <col min="10868" max="10868" width="9.5703125" style="3" customWidth="1"/>
    <col min="10869" max="10869" width="16.7109375" style="3" customWidth="1"/>
    <col min="10870" max="10870" width="55.140625" style="3" customWidth="1"/>
    <col min="10871" max="10871" width="22.5703125" style="3" customWidth="1"/>
    <col min="10872" max="10872" width="23" style="3" customWidth="1"/>
    <col min="10873" max="10873" width="22.85546875" style="3" customWidth="1"/>
    <col min="10874" max="10874" width="23.42578125" style="3" customWidth="1"/>
    <col min="10875" max="10875" width="28.7109375" style="3" customWidth="1"/>
    <col min="10876" max="10876" width="12.7109375" style="3" customWidth="1"/>
    <col min="10877" max="10877" width="11.42578125" style="3"/>
    <col min="10878" max="10878" width="25.28515625" style="3" customWidth="1"/>
    <col min="10879" max="10879" width="15.85546875" style="3" bestFit="1" customWidth="1"/>
    <col min="10880" max="10881" width="18" style="3" bestFit="1" customWidth="1"/>
    <col min="10882" max="11100" width="11.42578125" style="3"/>
    <col min="11101" max="11101" width="15.42578125" style="3" customWidth="1"/>
    <col min="11102" max="11102" width="9.5703125" style="3" customWidth="1"/>
    <col min="11103" max="11103" width="14.42578125" style="3" customWidth="1"/>
    <col min="11104" max="11104" width="49.85546875" style="3" customWidth="1"/>
    <col min="11105" max="11105" width="22.5703125" style="3" customWidth="1"/>
    <col min="11106" max="11106" width="23" style="3" customWidth="1"/>
    <col min="11107" max="11107" width="22.85546875" style="3" customWidth="1"/>
    <col min="11108" max="11108" width="23.42578125" style="3" customWidth="1"/>
    <col min="11109" max="11109" width="22.42578125" style="3" customWidth="1"/>
    <col min="11110" max="11110" width="13.85546875" style="3" customWidth="1"/>
    <col min="11111" max="11111" width="20.7109375" style="3" customWidth="1"/>
    <col min="11112" max="11112" width="18.140625" style="3" customWidth="1"/>
    <col min="11113" max="11113" width="14.85546875" style="3" bestFit="1" customWidth="1"/>
    <col min="11114" max="11114" width="11.42578125" style="3"/>
    <col min="11115" max="11115" width="17.42578125" style="3" customWidth="1"/>
    <col min="11116" max="11118" width="18.140625" style="3" customWidth="1"/>
    <col min="11119" max="11122" width="11.42578125" style="3"/>
    <col min="11123" max="11123" width="34" style="3" customWidth="1"/>
    <col min="11124" max="11124" width="9.5703125" style="3" customWidth="1"/>
    <col min="11125" max="11125" width="16.7109375" style="3" customWidth="1"/>
    <col min="11126" max="11126" width="55.140625" style="3" customWidth="1"/>
    <col min="11127" max="11127" width="22.5703125" style="3" customWidth="1"/>
    <col min="11128" max="11128" width="23" style="3" customWidth="1"/>
    <col min="11129" max="11129" width="22.85546875" style="3" customWidth="1"/>
    <col min="11130" max="11130" width="23.42578125" style="3" customWidth="1"/>
    <col min="11131" max="11131" width="28.7109375" style="3" customWidth="1"/>
    <col min="11132" max="11132" width="12.7109375" style="3" customWidth="1"/>
    <col min="11133" max="11133" width="11.42578125" style="3"/>
    <col min="11134" max="11134" width="25.28515625" style="3" customWidth="1"/>
    <col min="11135" max="11135" width="15.85546875" style="3" bestFit="1" customWidth="1"/>
    <col min="11136" max="11137" width="18" style="3" bestFit="1" customWidth="1"/>
    <col min="11138" max="11356" width="11.42578125" style="3"/>
    <col min="11357" max="11357" width="15.42578125" style="3" customWidth="1"/>
    <col min="11358" max="11358" width="9.5703125" style="3" customWidth="1"/>
    <col min="11359" max="11359" width="14.42578125" style="3" customWidth="1"/>
    <col min="11360" max="11360" width="49.85546875" style="3" customWidth="1"/>
    <col min="11361" max="11361" width="22.5703125" style="3" customWidth="1"/>
    <col min="11362" max="11362" width="23" style="3" customWidth="1"/>
    <col min="11363" max="11363" width="22.85546875" style="3" customWidth="1"/>
    <col min="11364" max="11364" width="23.42578125" style="3" customWidth="1"/>
    <col min="11365" max="11365" width="22.42578125" style="3" customWidth="1"/>
    <col min="11366" max="11366" width="13.85546875" style="3" customWidth="1"/>
    <col min="11367" max="11367" width="20.7109375" style="3" customWidth="1"/>
    <col min="11368" max="11368" width="18.140625" style="3" customWidth="1"/>
    <col min="11369" max="11369" width="14.85546875" style="3" bestFit="1" customWidth="1"/>
    <col min="11370" max="11370" width="11.42578125" style="3"/>
    <col min="11371" max="11371" width="17.42578125" style="3" customWidth="1"/>
    <col min="11372" max="11374" width="18.140625" style="3" customWidth="1"/>
    <col min="11375" max="11378" width="11.42578125" style="3"/>
    <col min="11379" max="11379" width="34" style="3" customWidth="1"/>
    <col min="11380" max="11380" width="9.5703125" style="3" customWidth="1"/>
    <col min="11381" max="11381" width="16.7109375" style="3" customWidth="1"/>
    <col min="11382" max="11382" width="55.140625" style="3" customWidth="1"/>
    <col min="11383" max="11383" width="22.5703125" style="3" customWidth="1"/>
    <col min="11384" max="11384" width="23" style="3" customWidth="1"/>
    <col min="11385" max="11385" width="22.85546875" style="3" customWidth="1"/>
    <col min="11386" max="11386" width="23.42578125" style="3" customWidth="1"/>
    <col min="11387" max="11387" width="28.7109375" style="3" customWidth="1"/>
    <col min="11388" max="11388" width="12.7109375" style="3" customWidth="1"/>
    <col min="11389" max="11389" width="11.42578125" style="3"/>
    <col min="11390" max="11390" width="25.28515625" style="3" customWidth="1"/>
    <col min="11391" max="11391" width="15.85546875" style="3" bestFit="1" customWidth="1"/>
    <col min="11392" max="11393" width="18" style="3" bestFit="1" customWidth="1"/>
    <col min="11394" max="11612" width="11.42578125" style="3"/>
    <col min="11613" max="11613" width="15.42578125" style="3" customWidth="1"/>
    <col min="11614" max="11614" width="9.5703125" style="3" customWidth="1"/>
    <col min="11615" max="11615" width="14.42578125" style="3" customWidth="1"/>
    <col min="11616" max="11616" width="49.85546875" style="3" customWidth="1"/>
    <col min="11617" max="11617" width="22.5703125" style="3" customWidth="1"/>
    <col min="11618" max="11618" width="23" style="3" customWidth="1"/>
    <col min="11619" max="11619" width="22.85546875" style="3" customWidth="1"/>
    <col min="11620" max="11620" width="23.42578125" style="3" customWidth="1"/>
    <col min="11621" max="11621" width="22.42578125" style="3" customWidth="1"/>
    <col min="11622" max="11622" width="13.85546875" style="3" customWidth="1"/>
    <col min="11623" max="11623" width="20.7109375" style="3" customWidth="1"/>
    <col min="11624" max="11624" width="18.140625" style="3" customWidth="1"/>
    <col min="11625" max="11625" width="14.85546875" style="3" bestFit="1" customWidth="1"/>
    <col min="11626" max="11626" width="11.42578125" style="3"/>
    <col min="11627" max="11627" width="17.42578125" style="3" customWidth="1"/>
    <col min="11628" max="11630" width="18.140625" style="3" customWidth="1"/>
    <col min="11631" max="11634" width="11.42578125" style="3"/>
    <col min="11635" max="11635" width="34" style="3" customWidth="1"/>
    <col min="11636" max="11636" width="9.5703125" style="3" customWidth="1"/>
    <col min="11637" max="11637" width="16.7109375" style="3" customWidth="1"/>
    <col min="11638" max="11638" width="55.140625" style="3" customWidth="1"/>
    <col min="11639" max="11639" width="22.5703125" style="3" customWidth="1"/>
    <col min="11640" max="11640" width="23" style="3" customWidth="1"/>
    <col min="11641" max="11641" width="22.85546875" style="3" customWidth="1"/>
    <col min="11642" max="11642" width="23.42578125" style="3" customWidth="1"/>
    <col min="11643" max="11643" width="28.7109375" style="3" customWidth="1"/>
    <col min="11644" max="11644" width="12.7109375" style="3" customWidth="1"/>
    <col min="11645" max="11645" width="11.42578125" style="3"/>
    <col min="11646" max="11646" width="25.28515625" style="3" customWidth="1"/>
    <col min="11647" max="11647" width="15.85546875" style="3" bestFit="1" customWidth="1"/>
    <col min="11648" max="11649" width="18" style="3" bestFit="1" customWidth="1"/>
    <col min="11650" max="11868" width="11.42578125" style="3"/>
    <col min="11869" max="11869" width="15.42578125" style="3" customWidth="1"/>
    <col min="11870" max="11870" width="9.5703125" style="3" customWidth="1"/>
    <col min="11871" max="11871" width="14.42578125" style="3" customWidth="1"/>
    <col min="11872" max="11872" width="49.85546875" style="3" customWidth="1"/>
    <col min="11873" max="11873" width="22.5703125" style="3" customWidth="1"/>
    <col min="11874" max="11874" width="23" style="3" customWidth="1"/>
    <col min="11875" max="11875" width="22.85546875" style="3" customWidth="1"/>
    <col min="11876" max="11876" width="23.42578125" style="3" customWidth="1"/>
    <col min="11877" max="11877" width="22.42578125" style="3" customWidth="1"/>
    <col min="11878" max="11878" width="13.85546875" style="3" customWidth="1"/>
    <col min="11879" max="11879" width="20.7109375" style="3" customWidth="1"/>
    <col min="11880" max="11880" width="18.140625" style="3" customWidth="1"/>
    <col min="11881" max="11881" width="14.85546875" style="3" bestFit="1" customWidth="1"/>
    <col min="11882" max="11882" width="11.42578125" style="3"/>
    <col min="11883" max="11883" width="17.42578125" style="3" customWidth="1"/>
    <col min="11884" max="11886" width="18.140625" style="3" customWidth="1"/>
    <col min="11887" max="11890" width="11.42578125" style="3"/>
    <col min="11891" max="11891" width="34" style="3" customWidth="1"/>
    <col min="11892" max="11892" width="9.5703125" style="3" customWidth="1"/>
    <col min="11893" max="11893" width="16.7109375" style="3" customWidth="1"/>
    <col min="11894" max="11894" width="55.140625" style="3" customWidth="1"/>
    <col min="11895" max="11895" width="22.5703125" style="3" customWidth="1"/>
    <col min="11896" max="11896" width="23" style="3" customWidth="1"/>
    <col min="11897" max="11897" width="22.85546875" style="3" customWidth="1"/>
    <col min="11898" max="11898" width="23.42578125" style="3" customWidth="1"/>
    <col min="11899" max="11899" width="28.7109375" style="3" customWidth="1"/>
    <col min="11900" max="11900" width="12.7109375" style="3" customWidth="1"/>
    <col min="11901" max="11901" width="11.42578125" style="3"/>
    <col min="11902" max="11902" width="25.28515625" style="3" customWidth="1"/>
    <col min="11903" max="11903" width="15.85546875" style="3" bestFit="1" customWidth="1"/>
    <col min="11904" max="11905" width="18" style="3" bestFit="1" customWidth="1"/>
    <col min="11906" max="12124" width="11.42578125" style="3"/>
    <col min="12125" max="12125" width="15.42578125" style="3" customWidth="1"/>
    <col min="12126" max="12126" width="9.5703125" style="3" customWidth="1"/>
    <col min="12127" max="12127" width="14.42578125" style="3" customWidth="1"/>
    <col min="12128" max="12128" width="49.85546875" style="3" customWidth="1"/>
    <col min="12129" max="12129" width="22.5703125" style="3" customWidth="1"/>
    <col min="12130" max="12130" width="23" style="3" customWidth="1"/>
    <col min="12131" max="12131" width="22.85546875" style="3" customWidth="1"/>
    <col min="12132" max="12132" width="23.42578125" style="3" customWidth="1"/>
    <col min="12133" max="12133" width="22.42578125" style="3" customWidth="1"/>
    <col min="12134" max="12134" width="13.85546875" style="3" customWidth="1"/>
    <col min="12135" max="12135" width="20.7109375" style="3" customWidth="1"/>
    <col min="12136" max="12136" width="18.140625" style="3" customWidth="1"/>
    <col min="12137" max="12137" width="14.85546875" style="3" bestFit="1" customWidth="1"/>
    <col min="12138" max="12138" width="11.42578125" style="3"/>
    <col min="12139" max="12139" width="17.42578125" style="3" customWidth="1"/>
    <col min="12140" max="12142" width="18.140625" style="3" customWidth="1"/>
    <col min="12143" max="12146" width="11.42578125" style="3"/>
    <col min="12147" max="12147" width="34" style="3" customWidth="1"/>
    <col min="12148" max="12148" width="9.5703125" style="3" customWidth="1"/>
    <col min="12149" max="12149" width="16.7109375" style="3" customWidth="1"/>
    <col min="12150" max="12150" width="55.140625" style="3" customWidth="1"/>
    <col min="12151" max="12151" width="22.5703125" style="3" customWidth="1"/>
    <col min="12152" max="12152" width="23" style="3" customWidth="1"/>
    <col min="12153" max="12153" width="22.85546875" style="3" customWidth="1"/>
    <col min="12154" max="12154" width="23.42578125" style="3" customWidth="1"/>
    <col min="12155" max="12155" width="28.7109375" style="3" customWidth="1"/>
    <col min="12156" max="12156" width="12.7109375" style="3" customWidth="1"/>
    <col min="12157" max="12157" width="11.42578125" style="3"/>
    <col min="12158" max="12158" width="25.28515625" style="3" customWidth="1"/>
    <col min="12159" max="12159" width="15.85546875" style="3" bestFit="1" customWidth="1"/>
    <col min="12160" max="12161" width="18" style="3" bestFit="1" customWidth="1"/>
    <col min="12162" max="12380" width="11.42578125" style="3"/>
    <col min="12381" max="12381" width="15.42578125" style="3" customWidth="1"/>
    <col min="12382" max="12382" width="9.5703125" style="3" customWidth="1"/>
    <col min="12383" max="12383" width="14.42578125" style="3" customWidth="1"/>
    <col min="12384" max="12384" width="49.85546875" style="3" customWidth="1"/>
    <col min="12385" max="12385" width="22.5703125" style="3" customWidth="1"/>
    <col min="12386" max="12386" width="23" style="3" customWidth="1"/>
    <col min="12387" max="12387" width="22.85546875" style="3" customWidth="1"/>
    <col min="12388" max="12388" width="23.42578125" style="3" customWidth="1"/>
    <col min="12389" max="12389" width="22.42578125" style="3" customWidth="1"/>
    <col min="12390" max="12390" width="13.85546875" style="3" customWidth="1"/>
    <col min="12391" max="12391" width="20.7109375" style="3" customWidth="1"/>
    <col min="12392" max="12392" width="18.140625" style="3" customWidth="1"/>
    <col min="12393" max="12393" width="14.85546875" style="3" bestFit="1" customWidth="1"/>
    <col min="12394" max="12394" width="11.42578125" style="3"/>
    <col min="12395" max="12395" width="17.42578125" style="3" customWidth="1"/>
    <col min="12396" max="12398" width="18.140625" style="3" customWidth="1"/>
    <col min="12399" max="12402" width="11.42578125" style="3"/>
    <col min="12403" max="12403" width="34" style="3" customWidth="1"/>
    <col min="12404" max="12404" width="9.5703125" style="3" customWidth="1"/>
    <col min="12405" max="12405" width="16.7109375" style="3" customWidth="1"/>
    <col min="12406" max="12406" width="55.140625" style="3" customWidth="1"/>
    <col min="12407" max="12407" width="22.5703125" style="3" customWidth="1"/>
    <col min="12408" max="12408" width="23" style="3" customWidth="1"/>
    <col min="12409" max="12409" width="22.85546875" style="3" customWidth="1"/>
    <col min="12410" max="12410" width="23.42578125" style="3" customWidth="1"/>
    <col min="12411" max="12411" width="28.7109375" style="3" customWidth="1"/>
    <col min="12412" max="12412" width="12.7109375" style="3" customWidth="1"/>
    <col min="12413" max="12413" width="11.42578125" style="3"/>
    <col min="12414" max="12414" width="25.28515625" style="3" customWidth="1"/>
    <col min="12415" max="12415" width="15.85546875" style="3" bestFit="1" customWidth="1"/>
    <col min="12416" max="12417" width="18" style="3" bestFit="1" customWidth="1"/>
    <col min="12418" max="12636" width="11.42578125" style="3"/>
    <col min="12637" max="12637" width="15.42578125" style="3" customWidth="1"/>
    <col min="12638" max="12638" width="9.5703125" style="3" customWidth="1"/>
    <col min="12639" max="12639" width="14.42578125" style="3" customWidth="1"/>
    <col min="12640" max="12640" width="49.85546875" style="3" customWidth="1"/>
    <col min="12641" max="12641" width="22.5703125" style="3" customWidth="1"/>
    <col min="12642" max="12642" width="23" style="3" customWidth="1"/>
    <col min="12643" max="12643" width="22.85546875" style="3" customWidth="1"/>
    <col min="12644" max="12644" width="23.42578125" style="3" customWidth="1"/>
    <col min="12645" max="12645" width="22.42578125" style="3" customWidth="1"/>
    <col min="12646" max="12646" width="13.85546875" style="3" customWidth="1"/>
    <col min="12647" max="12647" width="20.7109375" style="3" customWidth="1"/>
    <col min="12648" max="12648" width="18.140625" style="3" customWidth="1"/>
    <col min="12649" max="12649" width="14.85546875" style="3" bestFit="1" customWidth="1"/>
    <col min="12650" max="12650" width="11.42578125" style="3"/>
    <col min="12651" max="12651" width="17.42578125" style="3" customWidth="1"/>
    <col min="12652" max="12654" width="18.140625" style="3" customWidth="1"/>
    <col min="12655" max="12658" width="11.42578125" style="3"/>
    <col min="12659" max="12659" width="34" style="3" customWidth="1"/>
    <col min="12660" max="12660" width="9.5703125" style="3" customWidth="1"/>
    <col min="12661" max="12661" width="16.7109375" style="3" customWidth="1"/>
    <col min="12662" max="12662" width="55.140625" style="3" customWidth="1"/>
    <col min="12663" max="12663" width="22.5703125" style="3" customWidth="1"/>
    <col min="12664" max="12664" width="23" style="3" customWidth="1"/>
    <col min="12665" max="12665" width="22.85546875" style="3" customWidth="1"/>
    <col min="12666" max="12666" width="23.42578125" style="3" customWidth="1"/>
    <col min="12667" max="12667" width="28.7109375" style="3" customWidth="1"/>
    <col min="12668" max="12668" width="12.7109375" style="3" customWidth="1"/>
    <col min="12669" max="12669" width="11.42578125" style="3"/>
    <col min="12670" max="12670" width="25.28515625" style="3" customWidth="1"/>
    <col min="12671" max="12671" width="15.85546875" style="3" bestFit="1" customWidth="1"/>
    <col min="12672" max="12673" width="18" style="3" bestFit="1" customWidth="1"/>
    <col min="12674" max="12892" width="11.42578125" style="3"/>
    <col min="12893" max="12893" width="15.42578125" style="3" customWidth="1"/>
    <col min="12894" max="12894" width="9.5703125" style="3" customWidth="1"/>
    <col min="12895" max="12895" width="14.42578125" style="3" customWidth="1"/>
    <col min="12896" max="12896" width="49.85546875" style="3" customWidth="1"/>
    <col min="12897" max="12897" width="22.5703125" style="3" customWidth="1"/>
    <col min="12898" max="12898" width="23" style="3" customWidth="1"/>
    <col min="12899" max="12899" width="22.85546875" style="3" customWidth="1"/>
    <col min="12900" max="12900" width="23.42578125" style="3" customWidth="1"/>
    <col min="12901" max="12901" width="22.42578125" style="3" customWidth="1"/>
    <col min="12902" max="12902" width="13.85546875" style="3" customWidth="1"/>
    <col min="12903" max="12903" width="20.7109375" style="3" customWidth="1"/>
    <col min="12904" max="12904" width="18.140625" style="3" customWidth="1"/>
    <col min="12905" max="12905" width="14.85546875" style="3" bestFit="1" customWidth="1"/>
    <col min="12906" max="12906" width="11.42578125" style="3"/>
    <col min="12907" max="12907" width="17.42578125" style="3" customWidth="1"/>
    <col min="12908" max="12910" width="18.140625" style="3" customWidth="1"/>
    <col min="12911" max="12914" width="11.42578125" style="3"/>
    <col min="12915" max="12915" width="34" style="3" customWidth="1"/>
    <col min="12916" max="12916" width="9.5703125" style="3" customWidth="1"/>
    <col min="12917" max="12917" width="16.7109375" style="3" customWidth="1"/>
    <col min="12918" max="12918" width="55.140625" style="3" customWidth="1"/>
    <col min="12919" max="12919" width="22.5703125" style="3" customWidth="1"/>
    <col min="12920" max="12920" width="23" style="3" customWidth="1"/>
    <col min="12921" max="12921" width="22.85546875" style="3" customWidth="1"/>
    <col min="12922" max="12922" width="23.42578125" style="3" customWidth="1"/>
    <col min="12923" max="12923" width="28.7109375" style="3" customWidth="1"/>
    <col min="12924" max="12924" width="12.7109375" style="3" customWidth="1"/>
    <col min="12925" max="12925" width="11.42578125" style="3"/>
    <col min="12926" max="12926" width="25.28515625" style="3" customWidth="1"/>
    <col min="12927" max="12927" width="15.85546875" style="3" bestFit="1" customWidth="1"/>
    <col min="12928" max="12929" width="18" style="3" bestFit="1" customWidth="1"/>
    <col min="12930" max="13148" width="11.42578125" style="3"/>
    <col min="13149" max="13149" width="15.42578125" style="3" customWidth="1"/>
    <col min="13150" max="13150" width="9.5703125" style="3" customWidth="1"/>
    <col min="13151" max="13151" width="14.42578125" style="3" customWidth="1"/>
    <col min="13152" max="13152" width="49.85546875" style="3" customWidth="1"/>
    <col min="13153" max="13153" width="22.5703125" style="3" customWidth="1"/>
    <col min="13154" max="13154" width="23" style="3" customWidth="1"/>
    <col min="13155" max="13155" width="22.85546875" style="3" customWidth="1"/>
    <col min="13156" max="13156" width="23.42578125" style="3" customWidth="1"/>
    <col min="13157" max="13157" width="22.42578125" style="3" customWidth="1"/>
    <col min="13158" max="13158" width="13.85546875" style="3" customWidth="1"/>
    <col min="13159" max="13159" width="20.7109375" style="3" customWidth="1"/>
    <col min="13160" max="13160" width="18.140625" style="3" customWidth="1"/>
    <col min="13161" max="13161" width="14.85546875" style="3" bestFit="1" customWidth="1"/>
    <col min="13162" max="13162" width="11.42578125" style="3"/>
    <col min="13163" max="13163" width="17.42578125" style="3" customWidth="1"/>
    <col min="13164" max="13166" width="18.140625" style="3" customWidth="1"/>
    <col min="13167" max="13170" width="11.42578125" style="3"/>
    <col min="13171" max="13171" width="34" style="3" customWidth="1"/>
    <col min="13172" max="13172" width="9.5703125" style="3" customWidth="1"/>
    <col min="13173" max="13173" width="16.7109375" style="3" customWidth="1"/>
    <col min="13174" max="13174" width="55.140625" style="3" customWidth="1"/>
    <col min="13175" max="13175" width="22.5703125" style="3" customWidth="1"/>
    <col min="13176" max="13176" width="23" style="3" customWidth="1"/>
    <col min="13177" max="13177" width="22.85546875" style="3" customWidth="1"/>
    <col min="13178" max="13178" width="23.42578125" style="3" customWidth="1"/>
    <col min="13179" max="13179" width="28.7109375" style="3" customWidth="1"/>
    <col min="13180" max="13180" width="12.7109375" style="3" customWidth="1"/>
    <col min="13181" max="13181" width="11.42578125" style="3"/>
    <col min="13182" max="13182" width="25.28515625" style="3" customWidth="1"/>
    <col min="13183" max="13183" width="15.85546875" style="3" bestFit="1" customWidth="1"/>
    <col min="13184" max="13185" width="18" style="3" bestFit="1" customWidth="1"/>
    <col min="13186" max="13404" width="11.42578125" style="3"/>
    <col min="13405" max="13405" width="15.42578125" style="3" customWidth="1"/>
    <col min="13406" max="13406" width="9.5703125" style="3" customWidth="1"/>
    <col min="13407" max="13407" width="14.42578125" style="3" customWidth="1"/>
    <col min="13408" max="13408" width="49.85546875" style="3" customWidth="1"/>
    <col min="13409" max="13409" width="22.5703125" style="3" customWidth="1"/>
    <col min="13410" max="13410" width="23" style="3" customWidth="1"/>
    <col min="13411" max="13411" width="22.85546875" style="3" customWidth="1"/>
    <col min="13412" max="13412" width="23.42578125" style="3" customWidth="1"/>
    <col min="13413" max="13413" width="22.42578125" style="3" customWidth="1"/>
    <col min="13414" max="13414" width="13.85546875" style="3" customWidth="1"/>
    <col min="13415" max="13415" width="20.7109375" style="3" customWidth="1"/>
    <col min="13416" max="13416" width="18.140625" style="3" customWidth="1"/>
    <col min="13417" max="13417" width="14.85546875" style="3" bestFit="1" customWidth="1"/>
    <col min="13418" max="13418" width="11.42578125" style="3"/>
    <col min="13419" max="13419" width="17.42578125" style="3" customWidth="1"/>
    <col min="13420" max="13422" width="18.140625" style="3" customWidth="1"/>
    <col min="13423" max="13426" width="11.42578125" style="3"/>
    <col min="13427" max="13427" width="34" style="3" customWidth="1"/>
    <col min="13428" max="13428" width="9.5703125" style="3" customWidth="1"/>
    <col min="13429" max="13429" width="16.7109375" style="3" customWidth="1"/>
    <col min="13430" max="13430" width="55.140625" style="3" customWidth="1"/>
    <col min="13431" max="13431" width="22.5703125" style="3" customWidth="1"/>
    <col min="13432" max="13432" width="23" style="3" customWidth="1"/>
    <col min="13433" max="13433" width="22.85546875" style="3" customWidth="1"/>
    <col min="13434" max="13434" width="23.42578125" style="3" customWidth="1"/>
    <col min="13435" max="13435" width="28.7109375" style="3" customWidth="1"/>
    <col min="13436" max="13436" width="12.7109375" style="3" customWidth="1"/>
    <col min="13437" max="13437" width="11.42578125" style="3"/>
    <col min="13438" max="13438" width="25.28515625" style="3" customWidth="1"/>
    <col min="13439" max="13439" width="15.85546875" style="3" bestFit="1" customWidth="1"/>
    <col min="13440" max="13441" width="18" style="3" bestFit="1" customWidth="1"/>
    <col min="13442" max="13660" width="11.42578125" style="3"/>
    <col min="13661" max="13661" width="15.42578125" style="3" customWidth="1"/>
    <col min="13662" max="13662" width="9.5703125" style="3" customWidth="1"/>
    <col min="13663" max="13663" width="14.42578125" style="3" customWidth="1"/>
    <col min="13664" max="13664" width="49.85546875" style="3" customWidth="1"/>
    <col min="13665" max="13665" width="22.5703125" style="3" customWidth="1"/>
    <col min="13666" max="13666" width="23" style="3" customWidth="1"/>
    <col min="13667" max="13667" width="22.85546875" style="3" customWidth="1"/>
    <col min="13668" max="13668" width="23.42578125" style="3" customWidth="1"/>
    <col min="13669" max="13669" width="22.42578125" style="3" customWidth="1"/>
    <col min="13670" max="13670" width="13.85546875" style="3" customWidth="1"/>
    <col min="13671" max="13671" width="20.7109375" style="3" customWidth="1"/>
    <col min="13672" max="13672" width="18.140625" style="3" customWidth="1"/>
    <col min="13673" max="13673" width="14.85546875" style="3" bestFit="1" customWidth="1"/>
    <col min="13674" max="13674" width="11.42578125" style="3"/>
    <col min="13675" max="13675" width="17.42578125" style="3" customWidth="1"/>
    <col min="13676" max="13678" width="18.140625" style="3" customWidth="1"/>
    <col min="13679" max="13682" width="11.42578125" style="3"/>
    <col min="13683" max="13683" width="34" style="3" customWidth="1"/>
    <col min="13684" max="13684" width="9.5703125" style="3" customWidth="1"/>
    <col min="13685" max="13685" width="16.7109375" style="3" customWidth="1"/>
    <col min="13686" max="13686" width="55.140625" style="3" customWidth="1"/>
    <col min="13687" max="13687" width="22.5703125" style="3" customWidth="1"/>
    <col min="13688" max="13688" width="23" style="3" customWidth="1"/>
    <col min="13689" max="13689" width="22.85546875" style="3" customWidth="1"/>
    <col min="13690" max="13690" width="23.42578125" style="3" customWidth="1"/>
    <col min="13691" max="13691" width="28.7109375" style="3" customWidth="1"/>
    <col min="13692" max="13692" width="12.7109375" style="3" customWidth="1"/>
    <col min="13693" max="13693" width="11.42578125" style="3"/>
    <col min="13694" max="13694" width="25.28515625" style="3" customWidth="1"/>
    <col min="13695" max="13695" width="15.85546875" style="3" bestFit="1" customWidth="1"/>
    <col min="13696" max="13697" width="18" style="3" bestFit="1" customWidth="1"/>
    <col min="13698" max="13916" width="11.42578125" style="3"/>
    <col min="13917" max="13917" width="15.42578125" style="3" customWidth="1"/>
    <col min="13918" max="13918" width="9.5703125" style="3" customWidth="1"/>
    <col min="13919" max="13919" width="14.42578125" style="3" customWidth="1"/>
    <col min="13920" max="13920" width="49.85546875" style="3" customWidth="1"/>
    <col min="13921" max="13921" width="22.5703125" style="3" customWidth="1"/>
    <col min="13922" max="13922" width="23" style="3" customWidth="1"/>
    <col min="13923" max="13923" width="22.85546875" style="3" customWidth="1"/>
    <col min="13924" max="13924" width="23.42578125" style="3" customWidth="1"/>
    <col min="13925" max="13925" width="22.42578125" style="3" customWidth="1"/>
    <col min="13926" max="13926" width="13.85546875" style="3" customWidth="1"/>
    <col min="13927" max="13927" width="20.7109375" style="3" customWidth="1"/>
    <col min="13928" max="13928" width="18.140625" style="3" customWidth="1"/>
    <col min="13929" max="13929" width="14.85546875" style="3" bestFit="1" customWidth="1"/>
    <col min="13930" max="13930" width="11.42578125" style="3"/>
    <col min="13931" max="13931" width="17.42578125" style="3" customWidth="1"/>
    <col min="13932" max="13934" width="18.140625" style="3" customWidth="1"/>
    <col min="13935" max="13938" width="11.42578125" style="3"/>
    <col min="13939" max="13939" width="34" style="3" customWidth="1"/>
    <col min="13940" max="13940" width="9.5703125" style="3" customWidth="1"/>
    <col min="13941" max="13941" width="16.7109375" style="3" customWidth="1"/>
    <col min="13942" max="13942" width="55.140625" style="3" customWidth="1"/>
    <col min="13943" max="13943" width="22.5703125" style="3" customWidth="1"/>
    <col min="13944" max="13944" width="23" style="3" customWidth="1"/>
    <col min="13945" max="13945" width="22.85546875" style="3" customWidth="1"/>
    <col min="13946" max="13946" width="23.42578125" style="3" customWidth="1"/>
    <col min="13947" max="13947" width="28.7109375" style="3" customWidth="1"/>
    <col min="13948" max="13948" width="12.7109375" style="3" customWidth="1"/>
    <col min="13949" max="13949" width="11.42578125" style="3"/>
    <col min="13950" max="13950" width="25.28515625" style="3" customWidth="1"/>
    <col min="13951" max="13951" width="15.85546875" style="3" bestFit="1" customWidth="1"/>
    <col min="13952" max="13953" width="18" style="3" bestFit="1" customWidth="1"/>
    <col min="13954" max="14172" width="11.42578125" style="3"/>
    <col min="14173" max="14173" width="15.42578125" style="3" customWidth="1"/>
    <col min="14174" max="14174" width="9.5703125" style="3" customWidth="1"/>
    <col min="14175" max="14175" width="14.42578125" style="3" customWidth="1"/>
    <col min="14176" max="14176" width="49.85546875" style="3" customWidth="1"/>
    <col min="14177" max="14177" width="22.5703125" style="3" customWidth="1"/>
    <col min="14178" max="14178" width="23" style="3" customWidth="1"/>
    <col min="14179" max="14179" width="22.85546875" style="3" customWidth="1"/>
    <col min="14180" max="14180" width="23.42578125" style="3" customWidth="1"/>
    <col min="14181" max="14181" width="22.42578125" style="3" customWidth="1"/>
    <col min="14182" max="14182" width="13.85546875" style="3" customWidth="1"/>
    <col min="14183" max="14183" width="20.7109375" style="3" customWidth="1"/>
    <col min="14184" max="14184" width="18.140625" style="3" customWidth="1"/>
    <col min="14185" max="14185" width="14.85546875" style="3" bestFit="1" customWidth="1"/>
    <col min="14186" max="14186" width="11.42578125" style="3"/>
    <col min="14187" max="14187" width="17.42578125" style="3" customWidth="1"/>
    <col min="14188" max="14190" width="18.140625" style="3" customWidth="1"/>
    <col min="14191" max="14194" width="11.42578125" style="3"/>
    <col min="14195" max="14195" width="34" style="3" customWidth="1"/>
    <col min="14196" max="14196" width="9.5703125" style="3" customWidth="1"/>
    <col min="14197" max="14197" width="16.7109375" style="3" customWidth="1"/>
    <col min="14198" max="14198" width="55.140625" style="3" customWidth="1"/>
    <col min="14199" max="14199" width="22.5703125" style="3" customWidth="1"/>
    <col min="14200" max="14200" width="23" style="3" customWidth="1"/>
    <col min="14201" max="14201" width="22.85546875" style="3" customWidth="1"/>
    <col min="14202" max="14202" width="23.42578125" style="3" customWidth="1"/>
    <col min="14203" max="14203" width="28.7109375" style="3" customWidth="1"/>
    <col min="14204" max="14204" width="12.7109375" style="3" customWidth="1"/>
    <col min="14205" max="14205" width="11.42578125" style="3"/>
    <col min="14206" max="14206" width="25.28515625" style="3" customWidth="1"/>
    <col min="14207" max="14207" width="15.85546875" style="3" bestFit="1" customWidth="1"/>
    <col min="14208" max="14209" width="18" style="3" bestFit="1" customWidth="1"/>
    <col min="14210" max="14428" width="11.42578125" style="3"/>
    <col min="14429" max="14429" width="15.42578125" style="3" customWidth="1"/>
    <col min="14430" max="14430" width="9.5703125" style="3" customWidth="1"/>
    <col min="14431" max="14431" width="14.42578125" style="3" customWidth="1"/>
    <col min="14432" max="14432" width="49.85546875" style="3" customWidth="1"/>
    <col min="14433" max="14433" width="22.5703125" style="3" customWidth="1"/>
    <col min="14434" max="14434" width="23" style="3" customWidth="1"/>
    <col min="14435" max="14435" width="22.85546875" style="3" customWidth="1"/>
    <col min="14436" max="14436" width="23.42578125" style="3" customWidth="1"/>
    <col min="14437" max="14437" width="22.42578125" style="3" customWidth="1"/>
    <col min="14438" max="14438" width="13.85546875" style="3" customWidth="1"/>
    <col min="14439" max="14439" width="20.7109375" style="3" customWidth="1"/>
    <col min="14440" max="14440" width="18.140625" style="3" customWidth="1"/>
    <col min="14441" max="14441" width="14.85546875" style="3" bestFit="1" customWidth="1"/>
    <col min="14442" max="14442" width="11.42578125" style="3"/>
    <col min="14443" max="14443" width="17.42578125" style="3" customWidth="1"/>
    <col min="14444" max="14446" width="18.140625" style="3" customWidth="1"/>
    <col min="14447" max="14450" width="11.42578125" style="3"/>
    <col min="14451" max="14451" width="34" style="3" customWidth="1"/>
    <col min="14452" max="14452" width="9.5703125" style="3" customWidth="1"/>
    <col min="14453" max="14453" width="16.7109375" style="3" customWidth="1"/>
    <col min="14454" max="14454" width="55.140625" style="3" customWidth="1"/>
    <col min="14455" max="14455" width="22.5703125" style="3" customWidth="1"/>
    <col min="14456" max="14456" width="23" style="3" customWidth="1"/>
    <col min="14457" max="14457" width="22.85546875" style="3" customWidth="1"/>
    <col min="14458" max="14458" width="23.42578125" style="3" customWidth="1"/>
    <col min="14459" max="14459" width="28.7109375" style="3" customWidth="1"/>
    <col min="14460" max="14460" width="12.7109375" style="3" customWidth="1"/>
    <col min="14461" max="14461" width="11.42578125" style="3"/>
    <col min="14462" max="14462" width="25.28515625" style="3" customWidth="1"/>
    <col min="14463" max="14463" width="15.85546875" style="3" bestFit="1" customWidth="1"/>
    <col min="14464" max="14465" width="18" style="3" bestFit="1" customWidth="1"/>
    <col min="14466" max="14684" width="11.42578125" style="3"/>
    <col min="14685" max="14685" width="15.42578125" style="3" customWidth="1"/>
    <col min="14686" max="14686" width="9.5703125" style="3" customWidth="1"/>
    <col min="14687" max="14687" width="14.42578125" style="3" customWidth="1"/>
    <col min="14688" max="14688" width="49.85546875" style="3" customWidth="1"/>
    <col min="14689" max="14689" width="22.5703125" style="3" customWidth="1"/>
    <col min="14690" max="14690" width="23" style="3" customWidth="1"/>
    <col min="14691" max="14691" width="22.85546875" style="3" customWidth="1"/>
    <col min="14692" max="14692" width="23.42578125" style="3" customWidth="1"/>
    <col min="14693" max="14693" width="22.42578125" style="3" customWidth="1"/>
    <col min="14694" max="14694" width="13.85546875" style="3" customWidth="1"/>
    <col min="14695" max="14695" width="20.7109375" style="3" customWidth="1"/>
    <col min="14696" max="14696" width="18.140625" style="3" customWidth="1"/>
    <col min="14697" max="14697" width="14.85546875" style="3" bestFit="1" customWidth="1"/>
    <col min="14698" max="14698" width="11.42578125" style="3"/>
    <col min="14699" max="14699" width="17.42578125" style="3" customWidth="1"/>
    <col min="14700" max="14702" width="18.140625" style="3" customWidth="1"/>
    <col min="14703" max="14706" width="11.42578125" style="3"/>
    <col min="14707" max="14707" width="34" style="3" customWidth="1"/>
    <col min="14708" max="14708" width="9.5703125" style="3" customWidth="1"/>
    <col min="14709" max="14709" width="16.7109375" style="3" customWidth="1"/>
    <col min="14710" max="14710" width="55.140625" style="3" customWidth="1"/>
    <col min="14711" max="14711" width="22.5703125" style="3" customWidth="1"/>
    <col min="14712" max="14712" width="23" style="3" customWidth="1"/>
    <col min="14713" max="14713" width="22.85546875" style="3" customWidth="1"/>
    <col min="14714" max="14714" width="23.42578125" style="3" customWidth="1"/>
    <col min="14715" max="14715" width="28.7109375" style="3" customWidth="1"/>
    <col min="14716" max="14716" width="12.7109375" style="3" customWidth="1"/>
    <col min="14717" max="14717" width="11.42578125" style="3"/>
    <col min="14718" max="14718" width="25.28515625" style="3" customWidth="1"/>
    <col min="14719" max="14719" width="15.85546875" style="3" bestFit="1" customWidth="1"/>
    <col min="14720" max="14721" width="18" style="3" bestFit="1" customWidth="1"/>
    <col min="14722" max="14940" width="11.42578125" style="3"/>
    <col min="14941" max="14941" width="15.42578125" style="3" customWidth="1"/>
    <col min="14942" max="14942" width="9.5703125" style="3" customWidth="1"/>
    <col min="14943" max="14943" width="14.42578125" style="3" customWidth="1"/>
    <col min="14944" max="14944" width="49.85546875" style="3" customWidth="1"/>
    <col min="14945" max="14945" width="22.5703125" style="3" customWidth="1"/>
    <col min="14946" max="14946" width="23" style="3" customWidth="1"/>
    <col min="14947" max="14947" width="22.85546875" style="3" customWidth="1"/>
    <col min="14948" max="14948" width="23.42578125" style="3" customWidth="1"/>
    <col min="14949" max="14949" width="22.42578125" style="3" customWidth="1"/>
    <col min="14950" max="14950" width="13.85546875" style="3" customWidth="1"/>
    <col min="14951" max="14951" width="20.7109375" style="3" customWidth="1"/>
    <col min="14952" max="14952" width="18.140625" style="3" customWidth="1"/>
    <col min="14953" max="14953" width="14.85546875" style="3" bestFit="1" customWidth="1"/>
    <col min="14954" max="14954" width="11.42578125" style="3"/>
    <col min="14955" max="14955" width="17.42578125" style="3" customWidth="1"/>
    <col min="14956" max="14958" width="18.140625" style="3" customWidth="1"/>
    <col min="14959" max="14962" width="11.42578125" style="3"/>
    <col min="14963" max="14963" width="34" style="3" customWidth="1"/>
    <col min="14964" max="14964" width="9.5703125" style="3" customWidth="1"/>
    <col min="14965" max="14965" width="16.7109375" style="3" customWidth="1"/>
    <col min="14966" max="14966" width="55.140625" style="3" customWidth="1"/>
    <col min="14967" max="14967" width="22.5703125" style="3" customWidth="1"/>
    <col min="14968" max="14968" width="23" style="3" customWidth="1"/>
    <col min="14969" max="14969" width="22.85546875" style="3" customWidth="1"/>
    <col min="14970" max="14970" width="23.42578125" style="3" customWidth="1"/>
    <col min="14971" max="14971" width="28.7109375" style="3" customWidth="1"/>
    <col min="14972" max="14972" width="12.7109375" style="3" customWidth="1"/>
    <col min="14973" max="14973" width="11.42578125" style="3"/>
    <col min="14974" max="14974" width="25.28515625" style="3" customWidth="1"/>
    <col min="14975" max="14975" width="15.85546875" style="3" bestFit="1" customWidth="1"/>
    <col min="14976" max="14977" width="18" style="3" bestFit="1" customWidth="1"/>
    <col min="14978" max="15196" width="11.42578125" style="3"/>
    <col min="15197" max="15197" width="15.42578125" style="3" customWidth="1"/>
    <col min="15198" max="15198" width="9.5703125" style="3" customWidth="1"/>
    <col min="15199" max="15199" width="14.42578125" style="3" customWidth="1"/>
    <col min="15200" max="15200" width="49.85546875" style="3" customWidth="1"/>
    <col min="15201" max="15201" width="22.5703125" style="3" customWidth="1"/>
    <col min="15202" max="15202" width="23" style="3" customWidth="1"/>
    <col min="15203" max="15203" width="22.85546875" style="3" customWidth="1"/>
    <col min="15204" max="15204" width="23.42578125" style="3" customWidth="1"/>
    <col min="15205" max="15205" width="22.42578125" style="3" customWidth="1"/>
    <col min="15206" max="15206" width="13.85546875" style="3" customWidth="1"/>
    <col min="15207" max="15207" width="20.7109375" style="3" customWidth="1"/>
    <col min="15208" max="15208" width="18.140625" style="3" customWidth="1"/>
    <col min="15209" max="15209" width="14.85546875" style="3" bestFit="1" customWidth="1"/>
    <col min="15210" max="15210" width="11.42578125" style="3"/>
    <col min="15211" max="15211" width="17.42578125" style="3" customWidth="1"/>
    <col min="15212" max="15214" width="18.140625" style="3" customWidth="1"/>
    <col min="15215" max="15218" width="11.42578125" style="3"/>
    <col min="15219" max="15219" width="34" style="3" customWidth="1"/>
    <col min="15220" max="15220" width="9.5703125" style="3" customWidth="1"/>
    <col min="15221" max="15221" width="16.7109375" style="3" customWidth="1"/>
    <col min="15222" max="15222" width="55.140625" style="3" customWidth="1"/>
    <col min="15223" max="15223" width="22.5703125" style="3" customWidth="1"/>
    <col min="15224" max="15224" width="23" style="3" customWidth="1"/>
    <col min="15225" max="15225" width="22.85546875" style="3" customWidth="1"/>
    <col min="15226" max="15226" width="23.42578125" style="3" customWidth="1"/>
    <col min="15227" max="15227" width="28.7109375" style="3" customWidth="1"/>
    <col min="15228" max="15228" width="12.7109375" style="3" customWidth="1"/>
    <col min="15229" max="15229" width="11.42578125" style="3"/>
    <col min="15230" max="15230" width="25.28515625" style="3" customWidth="1"/>
    <col min="15231" max="15231" width="15.85546875" style="3" bestFit="1" customWidth="1"/>
    <col min="15232" max="15233" width="18" style="3" bestFit="1" customWidth="1"/>
    <col min="15234" max="15452" width="11.42578125" style="3"/>
    <col min="15453" max="15453" width="15.42578125" style="3" customWidth="1"/>
    <col min="15454" max="15454" width="9.5703125" style="3" customWidth="1"/>
    <col min="15455" max="15455" width="14.42578125" style="3" customWidth="1"/>
    <col min="15456" max="15456" width="49.85546875" style="3" customWidth="1"/>
    <col min="15457" max="15457" width="22.5703125" style="3" customWidth="1"/>
    <col min="15458" max="15458" width="23" style="3" customWidth="1"/>
    <col min="15459" max="15459" width="22.85546875" style="3" customWidth="1"/>
    <col min="15460" max="15460" width="23.42578125" style="3" customWidth="1"/>
    <col min="15461" max="15461" width="22.42578125" style="3" customWidth="1"/>
    <col min="15462" max="15462" width="13.85546875" style="3" customWidth="1"/>
    <col min="15463" max="15463" width="20.7109375" style="3" customWidth="1"/>
    <col min="15464" max="15464" width="18.140625" style="3" customWidth="1"/>
    <col min="15465" max="15465" width="14.85546875" style="3" bestFit="1" customWidth="1"/>
    <col min="15466" max="15466" width="11.42578125" style="3"/>
    <col min="15467" max="15467" width="17.42578125" style="3" customWidth="1"/>
    <col min="15468" max="15470" width="18.140625" style="3" customWidth="1"/>
    <col min="15471" max="15474" width="11.42578125" style="3"/>
    <col min="15475" max="15475" width="34" style="3" customWidth="1"/>
    <col min="15476" max="15476" width="9.5703125" style="3" customWidth="1"/>
    <col min="15477" max="15477" width="16.7109375" style="3" customWidth="1"/>
    <col min="15478" max="15478" width="55.140625" style="3" customWidth="1"/>
    <col min="15479" max="15479" width="22.5703125" style="3" customWidth="1"/>
    <col min="15480" max="15480" width="23" style="3" customWidth="1"/>
    <col min="15481" max="15481" width="22.85546875" style="3" customWidth="1"/>
    <col min="15482" max="15482" width="23.42578125" style="3" customWidth="1"/>
    <col min="15483" max="15483" width="28.7109375" style="3" customWidth="1"/>
    <col min="15484" max="15484" width="12.7109375" style="3" customWidth="1"/>
    <col min="15485" max="15485" width="11.42578125" style="3"/>
    <col min="15486" max="15486" width="25.28515625" style="3" customWidth="1"/>
    <col min="15487" max="15487" width="15.85546875" style="3" bestFit="1" customWidth="1"/>
    <col min="15488" max="15489" width="18" style="3" bestFit="1" customWidth="1"/>
    <col min="15490" max="15708" width="11.42578125" style="3"/>
    <col min="15709" max="15709" width="15.42578125" style="3" customWidth="1"/>
    <col min="15710" max="15710" width="9.5703125" style="3" customWidth="1"/>
    <col min="15711" max="15711" width="14.42578125" style="3" customWidth="1"/>
    <col min="15712" max="15712" width="49.85546875" style="3" customWidth="1"/>
    <col min="15713" max="15713" width="22.5703125" style="3" customWidth="1"/>
    <col min="15714" max="15714" width="23" style="3" customWidth="1"/>
    <col min="15715" max="15715" width="22.85546875" style="3" customWidth="1"/>
    <col min="15716" max="15716" width="23.42578125" style="3" customWidth="1"/>
    <col min="15717" max="15717" width="22.42578125" style="3" customWidth="1"/>
    <col min="15718" max="15718" width="13.85546875" style="3" customWidth="1"/>
    <col min="15719" max="15719" width="20.7109375" style="3" customWidth="1"/>
    <col min="15720" max="15720" width="18.140625" style="3" customWidth="1"/>
    <col min="15721" max="15721" width="14.85546875" style="3" bestFit="1" customWidth="1"/>
    <col min="15722" max="15722" width="11.42578125" style="3"/>
    <col min="15723" max="15723" width="17.42578125" style="3" customWidth="1"/>
    <col min="15724" max="15726" width="18.140625" style="3" customWidth="1"/>
    <col min="15727" max="15730" width="11.42578125" style="3"/>
    <col min="15731" max="15731" width="34" style="3" customWidth="1"/>
    <col min="15732" max="15732" width="9.5703125" style="3" customWidth="1"/>
    <col min="15733" max="15733" width="16.7109375" style="3" customWidth="1"/>
    <col min="15734" max="15734" width="55.140625" style="3" customWidth="1"/>
    <col min="15735" max="15735" width="22.5703125" style="3" customWidth="1"/>
    <col min="15736" max="15736" width="23" style="3" customWidth="1"/>
    <col min="15737" max="15737" width="22.85546875" style="3" customWidth="1"/>
    <col min="15738" max="15738" width="23.42578125" style="3" customWidth="1"/>
    <col min="15739" max="15739" width="28.7109375" style="3" customWidth="1"/>
    <col min="15740" max="15740" width="12.7109375" style="3" customWidth="1"/>
    <col min="15741" max="15741" width="11.42578125" style="3"/>
    <col min="15742" max="15742" width="25.28515625" style="3" customWidth="1"/>
    <col min="15743" max="15743" width="15.85546875" style="3" bestFit="1" customWidth="1"/>
    <col min="15744" max="15745" width="18" style="3" bestFit="1" customWidth="1"/>
    <col min="15746" max="15964" width="11.42578125" style="3"/>
    <col min="15965" max="15965" width="15.42578125" style="3" customWidth="1"/>
    <col min="15966" max="15966" width="9.5703125" style="3" customWidth="1"/>
    <col min="15967" max="15967" width="14.42578125" style="3" customWidth="1"/>
    <col min="15968" max="15968" width="49.85546875" style="3" customWidth="1"/>
    <col min="15969" max="15969" width="22.5703125" style="3" customWidth="1"/>
    <col min="15970" max="15970" width="23" style="3" customWidth="1"/>
    <col min="15971" max="15971" width="22.85546875" style="3" customWidth="1"/>
    <col min="15972" max="15972" width="23.42578125" style="3" customWidth="1"/>
    <col min="15973" max="15973" width="22.42578125" style="3" customWidth="1"/>
    <col min="15974" max="15974" width="13.85546875" style="3" customWidth="1"/>
    <col min="15975" max="15975" width="20.7109375" style="3" customWidth="1"/>
    <col min="15976" max="15976" width="18.140625" style="3" customWidth="1"/>
    <col min="15977" max="15977" width="14.85546875" style="3" bestFit="1" customWidth="1"/>
    <col min="15978" max="15978" width="11.42578125" style="3"/>
    <col min="15979" max="15979" width="17.42578125" style="3" customWidth="1"/>
    <col min="15980" max="15982" width="18.140625" style="3" customWidth="1"/>
    <col min="15983" max="15986" width="11.42578125" style="3"/>
    <col min="15987" max="15987" width="34" style="3" customWidth="1"/>
    <col min="15988" max="15988" width="9.5703125" style="3" customWidth="1"/>
    <col min="15989" max="15989" width="16.7109375" style="3" customWidth="1"/>
    <col min="15990" max="15990" width="55.140625" style="3" customWidth="1"/>
    <col min="15991" max="15991" width="22.5703125" style="3" customWidth="1"/>
    <col min="15992" max="15992" width="23" style="3" customWidth="1"/>
    <col min="15993" max="15993" width="22.85546875" style="3" customWidth="1"/>
    <col min="15994" max="15994" width="23.42578125" style="3" customWidth="1"/>
    <col min="15995" max="15995" width="28.7109375" style="3" customWidth="1"/>
    <col min="15996" max="15996" width="12.7109375" style="3" customWidth="1"/>
    <col min="15997" max="15997" width="11.42578125" style="3"/>
    <col min="15998" max="15998" width="25.28515625" style="3" customWidth="1"/>
    <col min="15999" max="15999" width="15.85546875" style="3" bestFit="1" customWidth="1"/>
    <col min="16000" max="16001" width="18" style="3" bestFit="1" customWidth="1"/>
    <col min="16002" max="16220" width="11.42578125" style="3"/>
    <col min="16221" max="16221" width="15.42578125" style="3" customWidth="1"/>
    <col min="16222" max="16222" width="9.5703125" style="3" customWidth="1"/>
    <col min="16223" max="16223" width="14.42578125" style="3" customWidth="1"/>
    <col min="16224" max="16224" width="49.85546875" style="3" customWidth="1"/>
    <col min="16225" max="16225" width="22.5703125" style="3" customWidth="1"/>
    <col min="16226" max="16226" width="23" style="3" customWidth="1"/>
    <col min="16227" max="16227" width="22.85546875" style="3" customWidth="1"/>
    <col min="16228" max="16228" width="23.42578125" style="3" customWidth="1"/>
    <col min="16229" max="16229" width="22.42578125" style="3" customWidth="1"/>
    <col min="16230" max="16230" width="13.85546875" style="3" customWidth="1"/>
    <col min="16231" max="16231" width="20.7109375" style="3" customWidth="1"/>
    <col min="16232" max="16232" width="18.140625" style="3" customWidth="1"/>
    <col min="16233" max="16233" width="14.85546875" style="3" bestFit="1" customWidth="1"/>
    <col min="16234" max="16234" width="11.42578125" style="3"/>
    <col min="16235" max="16235" width="17.42578125" style="3" customWidth="1"/>
    <col min="16236" max="16238" width="18.140625" style="3" customWidth="1"/>
    <col min="16239" max="16384" width="11.42578125" style="3"/>
  </cols>
  <sheetData>
    <row r="1" spans="1:16" s="132" customFormat="1" ht="23.1" customHeight="1" x14ac:dyDescent="0.25">
      <c r="C1" s="133"/>
      <c r="D1" s="133"/>
      <c r="G1" s="134"/>
      <c r="H1" s="135"/>
      <c r="I1" s="135"/>
      <c r="J1" s="135"/>
    </row>
    <row r="2" spans="1:16" s="132" customFormat="1" ht="19.5" customHeight="1" x14ac:dyDescent="0.25">
      <c r="A2" s="316" t="s">
        <v>0</v>
      </c>
      <c r="B2" s="316"/>
      <c r="C2" s="316"/>
      <c r="D2" s="316"/>
      <c r="E2" s="316"/>
      <c r="F2" s="316"/>
      <c r="G2" s="316"/>
      <c r="H2" s="316"/>
      <c r="I2" s="316"/>
      <c r="J2" s="316"/>
    </row>
    <row r="3" spans="1:16" s="132" customFormat="1" ht="24.95" customHeight="1" x14ac:dyDescent="0.25">
      <c r="A3" s="317" t="s">
        <v>475</v>
      </c>
      <c r="B3" s="317"/>
      <c r="C3" s="317"/>
      <c r="D3" s="317"/>
      <c r="E3" s="317"/>
      <c r="F3" s="317"/>
      <c r="G3" s="317"/>
      <c r="H3" s="317"/>
      <c r="I3" s="317"/>
      <c r="J3" s="317"/>
    </row>
    <row r="4" spans="1:16" s="132" customFormat="1" ht="24.95" customHeight="1" x14ac:dyDescent="0.25">
      <c r="A4" s="318" t="s">
        <v>553</v>
      </c>
      <c r="B4" s="318"/>
      <c r="C4" s="318"/>
      <c r="D4" s="318"/>
      <c r="E4" s="318"/>
      <c r="F4" s="318"/>
      <c r="G4" s="318"/>
      <c r="H4" s="318"/>
      <c r="I4" s="318"/>
      <c r="J4" s="318"/>
    </row>
    <row r="5" spans="1:16" s="132" customFormat="1" ht="18.75" customHeight="1" thickBot="1" x14ac:dyDescent="0.3">
      <c r="C5" s="133"/>
      <c r="D5" s="133"/>
      <c r="G5" s="134"/>
      <c r="H5" s="136" t="s">
        <v>3</v>
      </c>
      <c r="I5" s="137" t="s">
        <v>4</v>
      </c>
      <c r="J5" s="138" t="s">
        <v>5</v>
      </c>
    </row>
    <row r="6" spans="1:16" ht="29.25" customHeight="1" x14ac:dyDescent="0.25">
      <c r="A6" s="325" t="s">
        <v>6</v>
      </c>
      <c r="B6" s="327" t="s">
        <v>7</v>
      </c>
      <c r="C6" s="327" t="s">
        <v>8</v>
      </c>
      <c r="D6" s="327" t="s">
        <v>9</v>
      </c>
      <c r="E6" s="327" t="s">
        <v>10</v>
      </c>
      <c r="F6" s="319" t="s">
        <v>477</v>
      </c>
      <c r="G6" s="329" t="s">
        <v>478</v>
      </c>
      <c r="H6" s="319" t="s">
        <v>479</v>
      </c>
      <c r="I6" s="321" t="s">
        <v>14</v>
      </c>
      <c r="J6" s="319" t="s">
        <v>480</v>
      </c>
      <c r="K6" s="319" t="s">
        <v>481</v>
      </c>
      <c r="L6" s="319" t="s">
        <v>482</v>
      </c>
      <c r="M6" s="323" t="s">
        <v>483</v>
      </c>
      <c r="N6" s="323"/>
      <c r="O6" s="324"/>
    </row>
    <row r="7" spans="1:16" ht="84.75" customHeight="1" thickBot="1" x14ac:dyDescent="0.3">
      <c r="A7" s="326"/>
      <c r="B7" s="328"/>
      <c r="C7" s="328"/>
      <c r="D7" s="328"/>
      <c r="E7" s="328"/>
      <c r="F7" s="320"/>
      <c r="G7" s="330"/>
      <c r="H7" s="320"/>
      <c r="I7" s="322"/>
      <c r="J7" s="320"/>
      <c r="K7" s="320"/>
      <c r="L7" s="320"/>
      <c r="M7" s="276" t="s">
        <v>484</v>
      </c>
      <c r="N7" s="276" t="s">
        <v>485</v>
      </c>
      <c r="O7" s="277" t="s">
        <v>486</v>
      </c>
    </row>
    <row r="8" spans="1:16" s="4" customFormat="1" ht="30.75" customHeight="1" thickBot="1" x14ac:dyDescent="0.3">
      <c r="A8" s="21" t="s">
        <v>36</v>
      </c>
      <c r="B8" s="141" t="s">
        <v>41</v>
      </c>
      <c r="C8" s="141">
        <v>20</v>
      </c>
      <c r="D8" s="141" t="s">
        <v>38</v>
      </c>
      <c r="E8" s="23" t="s">
        <v>39</v>
      </c>
      <c r="F8" s="24">
        <f>+F9+F44</f>
        <v>9956298794.5499992</v>
      </c>
      <c r="G8" s="24">
        <f t="shared" ref="G8:L8" si="0">+G9+G44</f>
        <v>0</v>
      </c>
      <c r="H8" s="24">
        <f t="shared" si="0"/>
        <v>9956298794.5499992</v>
      </c>
      <c r="I8" s="142">
        <f>+H8/$H$130</f>
        <v>0.17837172702958298</v>
      </c>
      <c r="J8" s="24">
        <f t="shared" si="0"/>
        <v>9951257783.5499992</v>
      </c>
      <c r="K8" s="24">
        <f t="shared" si="0"/>
        <v>6153334921.5500002</v>
      </c>
      <c r="L8" s="24">
        <f t="shared" si="0"/>
        <v>3797922862</v>
      </c>
      <c r="M8" s="143">
        <f>+J8/H8</f>
        <v>0.99949368624786961</v>
      </c>
      <c r="N8" s="143">
        <f>+K8/H8</f>
        <v>0.61803437688293239</v>
      </c>
      <c r="O8" s="144">
        <f>+K8/J8</f>
        <v>0.61834745470284336</v>
      </c>
    </row>
    <row r="9" spans="1:16" ht="28.5" customHeight="1" x14ac:dyDescent="0.25">
      <c r="A9" s="145" t="s">
        <v>100</v>
      </c>
      <c r="B9" s="92" t="s">
        <v>41</v>
      </c>
      <c r="C9" s="92">
        <v>20</v>
      </c>
      <c r="D9" s="92" t="s">
        <v>38</v>
      </c>
      <c r="E9" s="35" t="s">
        <v>101</v>
      </c>
      <c r="F9" s="93">
        <f>+F10</f>
        <v>353903239.54999995</v>
      </c>
      <c r="G9" s="93">
        <f t="shared" ref="G9:L9" si="1">+G10</f>
        <v>0</v>
      </c>
      <c r="H9" s="93">
        <f t="shared" si="1"/>
        <v>353903239.54999995</v>
      </c>
      <c r="I9" s="146">
        <f t="shared" ref="I9:I72" si="2">+H9/$H$130</f>
        <v>6.3403412595906192E-3</v>
      </c>
      <c r="J9" s="93">
        <f t="shared" si="1"/>
        <v>348862228.54999995</v>
      </c>
      <c r="K9" s="93">
        <f t="shared" si="1"/>
        <v>348862228.54999995</v>
      </c>
      <c r="L9" s="93">
        <f t="shared" si="1"/>
        <v>0</v>
      </c>
      <c r="M9" s="147">
        <f>+J9/H9</f>
        <v>0.98575596254385855</v>
      </c>
      <c r="N9" s="147">
        <f>+K9/H9</f>
        <v>0.98575596254385855</v>
      </c>
      <c r="O9" s="148">
        <f>+K9/J9</f>
        <v>1</v>
      </c>
    </row>
    <row r="10" spans="1:16" ht="28.5" customHeight="1" x14ac:dyDescent="0.25">
      <c r="A10" s="149" t="s">
        <v>114</v>
      </c>
      <c r="B10" s="34" t="s">
        <v>41</v>
      </c>
      <c r="C10" s="34">
        <v>20</v>
      </c>
      <c r="D10" s="34" t="s">
        <v>38</v>
      </c>
      <c r="E10" s="40" t="s">
        <v>115</v>
      </c>
      <c r="F10" s="66">
        <f>+F11+F24</f>
        <v>353903239.54999995</v>
      </c>
      <c r="G10" s="66">
        <f t="shared" ref="G10:L10" si="3">+G11+G24</f>
        <v>0</v>
      </c>
      <c r="H10" s="66">
        <f t="shared" si="3"/>
        <v>353903239.54999995</v>
      </c>
      <c r="I10" s="150">
        <f t="shared" si="2"/>
        <v>6.3403412595906192E-3</v>
      </c>
      <c r="J10" s="66">
        <f t="shared" si="3"/>
        <v>348862228.54999995</v>
      </c>
      <c r="K10" s="66">
        <f t="shared" si="3"/>
        <v>348862228.54999995</v>
      </c>
      <c r="L10" s="66">
        <f t="shared" si="3"/>
        <v>0</v>
      </c>
      <c r="M10" s="64">
        <f t="shared" ref="M10:M86" si="4">+J10/H10</f>
        <v>0.98575596254385855</v>
      </c>
      <c r="N10" s="64">
        <f t="shared" ref="N10:N86" si="5">+K10/H10</f>
        <v>0.98575596254385855</v>
      </c>
      <c r="O10" s="151">
        <f t="shared" ref="O10:O86" si="6">+K10/J10</f>
        <v>1</v>
      </c>
    </row>
    <row r="11" spans="1:16" ht="28.5" customHeight="1" x14ac:dyDescent="0.25">
      <c r="A11" s="149" t="s">
        <v>116</v>
      </c>
      <c r="B11" s="34" t="s">
        <v>41</v>
      </c>
      <c r="C11" s="34">
        <v>20</v>
      </c>
      <c r="D11" s="34" t="s">
        <v>38</v>
      </c>
      <c r="E11" s="40" t="s">
        <v>117</v>
      </c>
      <c r="F11" s="62">
        <f>+F12+F15+F22</f>
        <v>62552927.649999999</v>
      </c>
      <c r="G11" s="62">
        <f t="shared" ref="G11:L11" si="7">+G12+G15+G22</f>
        <v>0</v>
      </c>
      <c r="H11" s="62">
        <f t="shared" si="7"/>
        <v>62552927.649999999</v>
      </c>
      <c r="I11" s="150">
        <f t="shared" si="2"/>
        <v>1.1206648138959707E-3</v>
      </c>
      <c r="J11" s="62">
        <f t="shared" si="7"/>
        <v>62552927.649999999</v>
      </c>
      <c r="K11" s="62">
        <f t="shared" si="7"/>
        <v>62552927.649999999</v>
      </c>
      <c r="L11" s="62">
        <f t="shared" si="7"/>
        <v>0</v>
      </c>
      <c r="M11" s="64">
        <f t="shared" si="4"/>
        <v>1</v>
      </c>
      <c r="N11" s="64">
        <f t="shared" si="5"/>
        <v>1</v>
      </c>
      <c r="O11" s="151">
        <f t="shared" si="6"/>
        <v>1</v>
      </c>
    </row>
    <row r="12" spans="1:16" ht="54.75" customHeight="1" x14ac:dyDescent="0.25">
      <c r="A12" s="149" t="s">
        <v>118</v>
      </c>
      <c r="B12" s="34" t="s">
        <v>41</v>
      </c>
      <c r="C12" s="34">
        <v>20</v>
      </c>
      <c r="D12" s="34" t="s">
        <v>38</v>
      </c>
      <c r="E12" s="40" t="s">
        <v>487</v>
      </c>
      <c r="F12" s="62">
        <f>+F13+F14</f>
        <v>4803517</v>
      </c>
      <c r="G12" s="62">
        <f t="shared" ref="G12:L12" si="8">+G13+G14</f>
        <v>0</v>
      </c>
      <c r="H12" s="62">
        <f t="shared" si="8"/>
        <v>4803517</v>
      </c>
      <c r="I12" s="150">
        <f t="shared" si="2"/>
        <v>8.6057242835557861E-5</v>
      </c>
      <c r="J12" s="62">
        <f t="shared" si="8"/>
        <v>4803517</v>
      </c>
      <c r="K12" s="62">
        <f t="shared" si="8"/>
        <v>4803517</v>
      </c>
      <c r="L12" s="62">
        <f t="shared" si="8"/>
        <v>0</v>
      </c>
      <c r="M12" s="64">
        <f t="shared" si="4"/>
        <v>1</v>
      </c>
      <c r="N12" s="64">
        <f t="shared" si="5"/>
        <v>1</v>
      </c>
      <c r="O12" s="151">
        <f t="shared" si="6"/>
        <v>1</v>
      </c>
    </row>
    <row r="13" spans="1:16" ht="55.5" customHeight="1" x14ac:dyDescent="0.25">
      <c r="A13" s="152" t="s">
        <v>120</v>
      </c>
      <c r="B13" s="44" t="s">
        <v>41</v>
      </c>
      <c r="C13" s="44">
        <v>20</v>
      </c>
      <c r="D13" s="44" t="s">
        <v>38</v>
      </c>
      <c r="E13" s="45" t="s">
        <v>488</v>
      </c>
      <c r="F13" s="46">
        <v>4545632</v>
      </c>
      <c r="G13" s="46">
        <v>0</v>
      </c>
      <c r="H13" s="46">
        <f>+F13-G13</f>
        <v>4545632</v>
      </c>
      <c r="I13" s="153">
        <f t="shared" si="2"/>
        <v>8.1437113028866675E-5</v>
      </c>
      <c r="J13" s="46">
        <v>4545632</v>
      </c>
      <c r="K13" s="46">
        <v>4545632</v>
      </c>
      <c r="L13" s="46">
        <f>+J13-K13</f>
        <v>0</v>
      </c>
      <c r="M13" s="57">
        <f t="shared" si="4"/>
        <v>1</v>
      </c>
      <c r="N13" s="57">
        <f t="shared" si="5"/>
        <v>1</v>
      </c>
      <c r="O13" s="154">
        <f t="shared" si="6"/>
        <v>1</v>
      </c>
    </row>
    <row r="14" spans="1:16" ht="36" customHeight="1" x14ac:dyDescent="0.25">
      <c r="A14" s="152" t="s">
        <v>122</v>
      </c>
      <c r="B14" s="44" t="s">
        <v>41</v>
      </c>
      <c r="C14" s="44">
        <v>20</v>
      </c>
      <c r="D14" s="44" t="s">
        <v>38</v>
      </c>
      <c r="E14" s="45" t="s">
        <v>123</v>
      </c>
      <c r="F14" s="46">
        <v>257885</v>
      </c>
      <c r="G14" s="46">
        <v>0</v>
      </c>
      <c r="H14" s="46">
        <f>+F14-G14</f>
        <v>257885</v>
      </c>
      <c r="I14" s="155">
        <f t="shared" si="2"/>
        <v>4.620129806691189E-6</v>
      </c>
      <c r="J14" s="46">
        <v>257885</v>
      </c>
      <c r="K14" s="46">
        <v>257885</v>
      </c>
      <c r="L14" s="46">
        <f>+J14-K14</f>
        <v>0</v>
      </c>
      <c r="M14" s="57">
        <f t="shared" si="4"/>
        <v>1</v>
      </c>
      <c r="N14" s="57">
        <f t="shared" si="5"/>
        <v>1</v>
      </c>
      <c r="O14" s="154">
        <f t="shared" si="6"/>
        <v>1</v>
      </c>
    </row>
    <row r="15" spans="1:16" ht="43.5" customHeight="1" x14ac:dyDescent="0.25">
      <c r="A15" s="156" t="s">
        <v>126</v>
      </c>
      <c r="B15" s="34" t="s">
        <v>41</v>
      </c>
      <c r="C15" s="34">
        <v>20</v>
      </c>
      <c r="D15" s="34" t="s">
        <v>38</v>
      </c>
      <c r="E15" s="40" t="s">
        <v>489</v>
      </c>
      <c r="F15" s="62">
        <f>SUM(F16:F21)</f>
        <v>57416210.649999999</v>
      </c>
      <c r="G15" s="62">
        <f t="shared" ref="G15:H15" si="9">SUM(G16:G21)</f>
        <v>0</v>
      </c>
      <c r="H15" s="62">
        <f t="shared" si="9"/>
        <v>57416210.649999999</v>
      </c>
      <c r="I15" s="157">
        <f t="shared" si="2"/>
        <v>1.0286381379736125E-3</v>
      </c>
      <c r="J15" s="62">
        <f t="shared" ref="J15:L15" si="10">SUM(J16:J21)</f>
        <v>57416210.649999999</v>
      </c>
      <c r="K15" s="62">
        <f t="shared" si="10"/>
        <v>57416210.649999999</v>
      </c>
      <c r="L15" s="62">
        <f t="shared" si="10"/>
        <v>0</v>
      </c>
      <c r="M15" s="64">
        <f t="shared" si="4"/>
        <v>1</v>
      </c>
      <c r="N15" s="64">
        <f t="shared" si="5"/>
        <v>1</v>
      </c>
      <c r="O15" s="151">
        <f t="shared" si="6"/>
        <v>1</v>
      </c>
    </row>
    <row r="16" spans="1:16" ht="43.5" customHeight="1" x14ac:dyDescent="0.25">
      <c r="A16" s="158" t="s">
        <v>128</v>
      </c>
      <c r="B16" s="44" t="s">
        <v>41</v>
      </c>
      <c r="C16" s="44">
        <v>20</v>
      </c>
      <c r="D16" s="44" t="s">
        <v>38</v>
      </c>
      <c r="E16" s="45" t="s">
        <v>490</v>
      </c>
      <c r="F16" s="46">
        <v>32752716</v>
      </c>
      <c r="G16" s="46">
        <v>0</v>
      </c>
      <c r="H16" s="46">
        <f t="shared" ref="H16:H21" si="11">+F16-G16</f>
        <v>32752716</v>
      </c>
      <c r="I16" s="153">
        <f t="shared" si="2"/>
        <v>5.8678015177963591E-4</v>
      </c>
      <c r="J16" s="46">
        <v>32752716</v>
      </c>
      <c r="K16" s="46">
        <v>32752716</v>
      </c>
      <c r="L16" s="46">
        <f t="shared" ref="L16:L21" si="12">+J16-K16</f>
        <v>0</v>
      </c>
      <c r="M16" s="57">
        <f t="shared" si="4"/>
        <v>1</v>
      </c>
      <c r="N16" s="57">
        <f t="shared" si="5"/>
        <v>1</v>
      </c>
      <c r="O16" s="154">
        <f t="shared" si="6"/>
        <v>1</v>
      </c>
      <c r="P16" s="50"/>
    </row>
    <row r="17" spans="1:16" ht="54.75" customHeight="1" x14ac:dyDescent="0.25">
      <c r="A17" s="158" t="s">
        <v>130</v>
      </c>
      <c r="B17" s="44" t="s">
        <v>41</v>
      </c>
      <c r="C17" s="44">
        <v>20</v>
      </c>
      <c r="D17" s="44" t="s">
        <v>38</v>
      </c>
      <c r="E17" s="45" t="s">
        <v>131</v>
      </c>
      <c r="F17" s="46">
        <v>3965698</v>
      </c>
      <c r="G17" s="46">
        <v>0</v>
      </c>
      <c r="H17" s="46">
        <f t="shared" si="11"/>
        <v>3965698</v>
      </c>
      <c r="I17" s="153">
        <f t="shared" si="2"/>
        <v>7.1047325490569962E-5</v>
      </c>
      <c r="J17" s="46">
        <v>3965698</v>
      </c>
      <c r="K17" s="46">
        <v>3965698</v>
      </c>
      <c r="L17" s="46">
        <f t="shared" si="12"/>
        <v>0</v>
      </c>
      <c r="M17" s="57">
        <f t="shared" si="4"/>
        <v>1</v>
      </c>
      <c r="N17" s="57">
        <f t="shared" si="5"/>
        <v>1</v>
      </c>
      <c r="O17" s="154">
        <f t="shared" si="6"/>
        <v>1</v>
      </c>
      <c r="P17" s="50"/>
    </row>
    <row r="18" spans="1:16" ht="54.75" customHeight="1" x14ac:dyDescent="0.25">
      <c r="A18" s="158" t="s">
        <v>134</v>
      </c>
      <c r="B18" s="44" t="s">
        <v>41</v>
      </c>
      <c r="C18" s="44">
        <v>20</v>
      </c>
      <c r="D18" s="44" t="s">
        <v>38</v>
      </c>
      <c r="E18" s="45" t="s">
        <v>135</v>
      </c>
      <c r="F18" s="46">
        <v>513437</v>
      </c>
      <c r="G18" s="46">
        <v>0</v>
      </c>
      <c r="H18" s="46">
        <f t="shared" si="11"/>
        <v>513437</v>
      </c>
      <c r="I18" s="159">
        <f t="shared" si="2"/>
        <v>9.1984628324955066E-6</v>
      </c>
      <c r="J18" s="46">
        <v>513437</v>
      </c>
      <c r="K18" s="46">
        <v>513437</v>
      </c>
      <c r="L18" s="46">
        <f t="shared" si="12"/>
        <v>0</v>
      </c>
      <c r="M18" s="57">
        <f t="shared" si="4"/>
        <v>1</v>
      </c>
      <c r="N18" s="57">
        <f t="shared" si="5"/>
        <v>1</v>
      </c>
      <c r="O18" s="154">
        <f t="shared" si="6"/>
        <v>1</v>
      </c>
      <c r="P18" s="50"/>
    </row>
    <row r="19" spans="1:16" ht="32.25" customHeight="1" x14ac:dyDescent="0.25">
      <c r="A19" s="158" t="s">
        <v>136</v>
      </c>
      <c r="B19" s="44" t="s">
        <v>41</v>
      </c>
      <c r="C19" s="44">
        <v>20</v>
      </c>
      <c r="D19" s="44" t="s">
        <v>38</v>
      </c>
      <c r="E19" s="45" t="s">
        <v>137</v>
      </c>
      <c r="F19" s="46">
        <v>13375311</v>
      </c>
      <c r="G19" s="46">
        <v>0</v>
      </c>
      <c r="H19" s="46">
        <f t="shared" si="11"/>
        <v>13375311</v>
      </c>
      <c r="I19" s="153">
        <f t="shared" si="2"/>
        <v>2.3962492205775648E-4</v>
      </c>
      <c r="J19" s="46">
        <v>13375311</v>
      </c>
      <c r="K19" s="46">
        <v>13375311</v>
      </c>
      <c r="L19" s="46">
        <f t="shared" si="12"/>
        <v>0</v>
      </c>
      <c r="M19" s="57">
        <f t="shared" si="4"/>
        <v>1</v>
      </c>
      <c r="N19" s="57">
        <f t="shared" si="5"/>
        <v>1</v>
      </c>
      <c r="O19" s="154">
        <f t="shared" si="6"/>
        <v>1</v>
      </c>
      <c r="P19" s="50"/>
    </row>
    <row r="20" spans="1:16" ht="43.5" customHeight="1" x14ac:dyDescent="0.25">
      <c r="A20" s="158" t="s">
        <v>491</v>
      </c>
      <c r="B20" s="44" t="s">
        <v>41</v>
      </c>
      <c r="C20" s="44">
        <v>20</v>
      </c>
      <c r="D20" s="44" t="s">
        <v>38</v>
      </c>
      <c r="E20" s="45" t="s">
        <v>492</v>
      </c>
      <c r="F20" s="46">
        <v>25110</v>
      </c>
      <c r="G20" s="46">
        <v>0</v>
      </c>
      <c r="H20" s="46">
        <f t="shared" si="11"/>
        <v>25110</v>
      </c>
      <c r="I20" s="160">
        <f t="shared" si="2"/>
        <v>4.4985733736361463E-7</v>
      </c>
      <c r="J20" s="46">
        <v>25110</v>
      </c>
      <c r="K20" s="46">
        <v>25110</v>
      </c>
      <c r="L20" s="46">
        <f t="shared" si="12"/>
        <v>0</v>
      </c>
      <c r="M20" s="57">
        <f t="shared" si="4"/>
        <v>1</v>
      </c>
      <c r="N20" s="57">
        <f t="shared" si="5"/>
        <v>1</v>
      </c>
      <c r="O20" s="154">
        <f t="shared" si="6"/>
        <v>1</v>
      </c>
      <c r="P20" s="50"/>
    </row>
    <row r="21" spans="1:16" ht="43.5" customHeight="1" x14ac:dyDescent="0.25">
      <c r="A21" s="158" t="s">
        <v>138</v>
      </c>
      <c r="B21" s="44" t="s">
        <v>41</v>
      </c>
      <c r="C21" s="44">
        <v>20</v>
      </c>
      <c r="D21" s="44" t="s">
        <v>38</v>
      </c>
      <c r="E21" s="45" t="s">
        <v>139</v>
      </c>
      <c r="F21" s="46">
        <v>6783938.6500000004</v>
      </c>
      <c r="G21" s="46">
        <v>0</v>
      </c>
      <c r="H21" s="46">
        <f t="shared" si="11"/>
        <v>6783938.6500000004</v>
      </c>
      <c r="I21" s="153">
        <f t="shared" si="2"/>
        <v>1.215374184757911E-4</v>
      </c>
      <c r="J21" s="46">
        <v>6783938.6500000004</v>
      </c>
      <c r="K21" s="46">
        <v>6783938.6500000004</v>
      </c>
      <c r="L21" s="46">
        <f t="shared" si="12"/>
        <v>0</v>
      </c>
      <c r="M21" s="57">
        <f t="shared" si="4"/>
        <v>1</v>
      </c>
      <c r="N21" s="57">
        <f t="shared" si="5"/>
        <v>1</v>
      </c>
      <c r="O21" s="154">
        <f t="shared" si="6"/>
        <v>1</v>
      </c>
    </row>
    <row r="22" spans="1:16" ht="43.5" customHeight="1" x14ac:dyDescent="0.25">
      <c r="A22" s="149" t="s">
        <v>140</v>
      </c>
      <c r="B22" s="34" t="s">
        <v>41</v>
      </c>
      <c r="C22" s="34">
        <v>20</v>
      </c>
      <c r="D22" s="34" t="s">
        <v>38</v>
      </c>
      <c r="E22" s="40" t="s">
        <v>141</v>
      </c>
      <c r="F22" s="62">
        <f>+F23</f>
        <v>333200</v>
      </c>
      <c r="G22" s="62">
        <f t="shared" ref="G22:H22" si="13">+G23</f>
        <v>0</v>
      </c>
      <c r="H22" s="62">
        <f t="shared" si="13"/>
        <v>333200</v>
      </c>
      <c r="I22" s="161">
        <f t="shared" si="2"/>
        <v>5.9694330868003342E-6</v>
      </c>
      <c r="J22" s="62">
        <f t="shared" ref="J22:L22" si="14">+J23</f>
        <v>333200</v>
      </c>
      <c r="K22" s="62">
        <f t="shared" si="14"/>
        <v>333200</v>
      </c>
      <c r="L22" s="62">
        <f t="shared" si="14"/>
        <v>0</v>
      </c>
      <c r="M22" s="64">
        <f t="shared" si="4"/>
        <v>1</v>
      </c>
      <c r="N22" s="64">
        <f t="shared" si="5"/>
        <v>1</v>
      </c>
      <c r="O22" s="151">
        <f t="shared" si="6"/>
        <v>1</v>
      </c>
    </row>
    <row r="23" spans="1:16" ht="43.5" customHeight="1" x14ac:dyDescent="0.25">
      <c r="A23" s="152" t="s">
        <v>142</v>
      </c>
      <c r="B23" s="44" t="s">
        <v>41</v>
      </c>
      <c r="C23" s="44">
        <v>20</v>
      </c>
      <c r="D23" s="44" t="s">
        <v>38</v>
      </c>
      <c r="E23" s="45" t="s">
        <v>493</v>
      </c>
      <c r="F23" s="46">
        <v>333200</v>
      </c>
      <c r="G23" s="46">
        <v>0</v>
      </c>
      <c r="H23" s="46">
        <f>+F23-G23</f>
        <v>333200</v>
      </c>
      <c r="I23" s="159">
        <f t="shared" si="2"/>
        <v>5.9694330868003342E-6</v>
      </c>
      <c r="J23" s="46">
        <v>333200</v>
      </c>
      <c r="K23" s="46">
        <v>333200</v>
      </c>
      <c r="L23" s="46">
        <f>+J23-K23</f>
        <v>0</v>
      </c>
      <c r="M23" s="57">
        <f t="shared" si="4"/>
        <v>1</v>
      </c>
      <c r="N23" s="57">
        <f t="shared" si="5"/>
        <v>1</v>
      </c>
      <c r="O23" s="154">
        <f t="shared" si="6"/>
        <v>1</v>
      </c>
    </row>
    <row r="24" spans="1:16" ht="43.5" customHeight="1" x14ac:dyDescent="0.25">
      <c r="A24" s="149" t="s">
        <v>148</v>
      </c>
      <c r="B24" s="34" t="s">
        <v>41</v>
      </c>
      <c r="C24" s="34">
        <v>20</v>
      </c>
      <c r="D24" s="34" t="s">
        <v>38</v>
      </c>
      <c r="E24" s="40" t="s">
        <v>149</v>
      </c>
      <c r="F24" s="62">
        <f>+F25+F27+F31+F34+F41+F43</f>
        <v>291350311.89999998</v>
      </c>
      <c r="G24" s="62">
        <f t="shared" ref="G24:H24" si="15">+G25+G27+G31+G34+G41+G43</f>
        <v>0</v>
      </c>
      <c r="H24" s="62">
        <f t="shared" si="15"/>
        <v>291350311.89999998</v>
      </c>
      <c r="I24" s="150">
        <f t="shared" si="2"/>
        <v>5.2196764456946491E-3</v>
      </c>
      <c r="J24" s="62">
        <f t="shared" ref="J24:L24" si="16">+J25+J27+J31+J34+J41+J43</f>
        <v>286309300.89999998</v>
      </c>
      <c r="K24" s="62">
        <f t="shared" si="16"/>
        <v>286309300.89999998</v>
      </c>
      <c r="L24" s="62">
        <f t="shared" si="16"/>
        <v>0</v>
      </c>
      <c r="M24" s="64">
        <f t="shared" si="4"/>
        <v>0.98269776693518618</v>
      </c>
      <c r="N24" s="64">
        <f t="shared" si="5"/>
        <v>0.98269776693518618</v>
      </c>
      <c r="O24" s="151">
        <f t="shared" si="6"/>
        <v>1</v>
      </c>
    </row>
    <row r="25" spans="1:16" ht="43.5" customHeight="1" x14ac:dyDescent="0.25">
      <c r="A25" s="149" t="s">
        <v>494</v>
      </c>
      <c r="B25" s="34" t="s">
        <v>41</v>
      </c>
      <c r="C25" s="34">
        <v>20</v>
      </c>
      <c r="D25" s="34" t="s">
        <v>38</v>
      </c>
      <c r="E25" s="40" t="s">
        <v>495</v>
      </c>
      <c r="F25" s="62">
        <f>+F26</f>
        <v>3333643.91</v>
      </c>
      <c r="G25" s="62">
        <f t="shared" ref="G25:H25" si="17">+G26</f>
        <v>0</v>
      </c>
      <c r="H25" s="62">
        <f t="shared" si="17"/>
        <v>3333643.91</v>
      </c>
      <c r="I25" s="150">
        <f t="shared" si="2"/>
        <v>5.9723782280805628E-5</v>
      </c>
      <c r="J25" s="62">
        <f t="shared" ref="J25:L25" si="18">+J26</f>
        <v>3333643.91</v>
      </c>
      <c r="K25" s="62">
        <f t="shared" si="18"/>
        <v>3333643.91</v>
      </c>
      <c r="L25" s="62">
        <f t="shared" si="18"/>
        <v>0</v>
      </c>
      <c r="M25" s="64">
        <f t="shared" si="4"/>
        <v>1</v>
      </c>
      <c r="N25" s="64">
        <f t="shared" si="5"/>
        <v>1</v>
      </c>
      <c r="O25" s="151">
        <f t="shared" si="6"/>
        <v>1</v>
      </c>
    </row>
    <row r="26" spans="1:16" ht="43.5" customHeight="1" x14ac:dyDescent="0.25">
      <c r="A26" s="152" t="s">
        <v>496</v>
      </c>
      <c r="B26" s="44" t="s">
        <v>41</v>
      </c>
      <c r="C26" s="44">
        <v>20</v>
      </c>
      <c r="D26" s="44" t="s">
        <v>38</v>
      </c>
      <c r="E26" s="45" t="s">
        <v>497</v>
      </c>
      <c r="F26" s="46">
        <v>3333643.91</v>
      </c>
      <c r="G26" s="46">
        <v>0</v>
      </c>
      <c r="H26" s="46">
        <f>+F26-G26</f>
        <v>3333643.91</v>
      </c>
      <c r="I26" s="153">
        <f t="shared" si="2"/>
        <v>5.9723782280805628E-5</v>
      </c>
      <c r="J26" s="46">
        <v>3333643.91</v>
      </c>
      <c r="K26" s="46">
        <v>3333643.91</v>
      </c>
      <c r="L26" s="46">
        <f>+J26-K26</f>
        <v>0</v>
      </c>
      <c r="M26" s="57">
        <f t="shared" si="4"/>
        <v>1</v>
      </c>
      <c r="N26" s="57">
        <f t="shared" si="5"/>
        <v>1</v>
      </c>
      <c r="O26" s="154">
        <f t="shared" si="6"/>
        <v>1</v>
      </c>
    </row>
    <row r="27" spans="1:16" ht="75" customHeight="1" x14ac:dyDescent="0.25">
      <c r="A27" s="149" t="s">
        <v>150</v>
      </c>
      <c r="B27" s="34" t="s">
        <v>41</v>
      </c>
      <c r="C27" s="34">
        <v>20</v>
      </c>
      <c r="D27" s="34" t="s">
        <v>38</v>
      </c>
      <c r="E27" s="40" t="s">
        <v>498</v>
      </c>
      <c r="F27" s="62">
        <f>+F28+F29+F30</f>
        <v>45043707</v>
      </c>
      <c r="G27" s="62">
        <f t="shared" ref="G27:H27" si="19">+G28+G29+G30</f>
        <v>0</v>
      </c>
      <c r="H27" s="62">
        <f t="shared" si="19"/>
        <v>45043707</v>
      </c>
      <c r="I27" s="150">
        <f t="shared" si="2"/>
        <v>8.0697897634435722E-4</v>
      </c>
      <c r="J27" s="62">
        <f t="shared" ref="J27:L27" si="20">+J28+J29+J30</f>
        <v>45043707</v>
      </c>
      <c r="K27" s="62">
        <f t="shared" si="20"/>
        <v>45043707</v>
      </c>
      <c r="L27" s="62">
        <f t="shared" si="20"/>
        <v>0</v>
      </c>
      <c r="M27" s="64">
        <f t="shared" si="4"/>
        <v>1</v>
      </c>
      <c r="N27" s="64">
        <f t="shared" si="5"/>
        <v>1</v>
      </c>
      <c r="O27" s="151">
        <f t="shared" si="6"/>
        <v>1</v>
      </c>
    </row>
    <row r="28" spans="1:16" ht="43.5" customHeight="1" x14ac:dyDescent="0.25">
      <c r="A28" s="152" t="s">
        <v>152</v>
      </c>
      <c r="B28" s="44" t="s">
        <v>41</v>
      </c>
      <c r="C28" s="44">
        <v>20</v>
      </c>
      <c r="D28" s="44" t="s">
        <v>38</v>
      </c>
      <c r="E28" s="45" t="s">
        <v>153</v>
      </c>
      <c r="F28" s="46">
        <v>244854</v>
      </c>
      <c r="G28" s="46">
        <v>0</v>
      </c>
      <c r="H28" s="46">
        <f t="shared" ref="H28:H30" si="21">+F28-G28</f>
        <v>244854</v>
      </c>
      <c r="I28" s="155">
        <f t="shared" si="2"/>
        <v>4.3866733764568098E-6</v>
      </c>
      <c r="J28" s="46">
        <v>244854</v>
      </c>
      <c r="K28" s="46">
        <v>244854</v>
      </c>
      <c r="L28" s="46">
        <f t="shared" ref="L28:L30" si="22">+J28-K28</f>
        <v>0</v>
      </c>
      <c r="M28" s="57">
        <f t="shared" si="4"/>
        <v>1</v>
      </c>
      <c r="N28" s="57">
        <f t="shared" si="5"/>
        <v>1</v>
      </c>
      <c r="O28" s="154">
        <f t="shared" si="6"/>
        <v>1</v>
      </c>
    </row>
    <row r="29" spans="1:16" ht="43.5" customHeight="1" x14ac:dyDescent="0.25">
      <c r="A29" s="152" t="s">
        <v>158</v>
      </c>
      <c r="B29" s="44" t="s">
        <v>41</v>
      </c>
      <c r="C29" s="44">
        <v>20</v>
      </c>
      <c r="D29" s="44" t="s">
        <v>38</v>
      </c>
      <c r="E29" s="45" t="s">
        <v>159</v>
      </c>
      <c r="F29" s="46">
        <v>162200</v>
      </c>
      <c r="G29" s="46">
        <v>0</v>
      </c>
      <c r="H29" s="46">
        <f t="shared" si="21"/>
        <v>162200</v>
      </c>
      <c r="I29" s="155">
        <f t="shared" si="2"/>
        <v>2.9058884954352164E-6</v>
      </c>
      <c r="J29" s="46">
        <v>162200</v>
      </c>
      <c r="K29" s="46">
        <v>162200</v>
      </c>
      <c r="L29" s="46">
        <f t="shared" si="22"/>
        <v>0</v>
      </c>
      <c r="M29" s="57">
        <f t="shared" si="4"/>
        <v>1</v>
      </c>
      <c r="N29" s="57">
        <f t="shared" si="5"/>
        <v>1</v>
      </c>
      <c r="O29" s="154">
        <f t="shared" si="6"/>
        <v>1</v>
      </c>
    </row>
    <row r="30" spans="1:16" ht="43.5" customHeight="1" x14ac:dyDescent="0.25">
      <c r="A30" s="152" t="s">
        <v>160</v>
      </c>
      <c r="B30" s="44" t="s">
        <v>41</v>
      </c>
      <c r="C30" s="44">
        <v>20</v>
      </c>
      <c r="D30" s="44" t="s">
        <v>38</v>
      </c>
      <c r="E30" s="45" t="s">
        <v>161</v>
      </c>
      <c r="F30" s="46">
        <v>44636653</v>
      </c>
      <c r="G30" s="46">
        <v>0</v>
      </c>
      <c r="H30" s="46">
        <f t="shared" si="21"/>
        <v>44636653</v>
      </c>
      <c r="I30" s="153">
        <f t="shared" si="2"/>
        <v>7.9968641447246511E-4</v>
      </c>
      <c r="J30" s="46">
        <v>44636653</v>
      </c>
      <c r="K30" s="46">
        <v>44636653</v>
      </c>
      <c r="L30" s="46">
        <f t="shared" si="22"/>
        <v>0</v>
      </c>
      <c r="M30" s="57">
        <f t="shared" si="4"/>
        <v>1</v>
      </c>
      <c r="N30" s="57">
        <f t="shared" si="5"/>
        <v>1</v>
      </c>
      <c r="O30" s="154">
        <f t="shared" si="6"/>
        <v>1</v>
      </c>
    </row>
    <row r="31" spans="1:16" ht="43.5" customHeight="1" x14ac:dyDescent="0.25">
      <c r="A31" s="149" t="s">
        <v>164</v>
      </c>
      <c r="B31" s="34" t="s">
        <v>41</v>
      </c>
      <c r="C31" s="34">
        <v>20</v>
      </c>
      <c r="D31" s="34" t="s">
        <v>38</v>
      </c>
      <c r="E31" s="40" t="s">
        <v>499</v>
      </c>
      <c r="F31" s="62">
        <f>+F32+F33</f>
        <v>9709914</v>
      </c>
      <c r="G31" s="62">
        <f t="shared" ref="G31:H31" si="23">+G32+G33</f>
        <v>0</v>
      </c>
      <c r="H31" s="62">
        <f t="shared" si="23"/>
        <v>9709914</v>
      </c>
      <c r="I31" s="150">
        <f t="shared" si="2"/>
        <v>1.7395762875625984E-4</v>
      </c>
      <c r="J31" s="62">
        <f t="shared" ref="J31:L31" si="24">+J32+J33</f>
        <v>9709914</v>
      </c>
      <c r="K31" s="62">
        <f t="shared" si="24"/>
        <v>9709914</v>
      </c>
      <c r="L31" s="62">
        <f t="shared" si="24"/>
        <v>0</v>
      </c>
      <c r="M31" s="64">
        <f t="shared" si="4"/>
        <v>1</v>
      </c>
      <c r="N31" s="64">
        <f t="shared" si="5"/>
        <v>1</v>
      </c>
      <c r="O31" s="151">
        <f t="shared" si="6"/>
        <v>1</v>
      </c>
    </row>
    <row r="32" spans="1:16" ht="43.5" customHeight="1" x14ac:dyDescent="0.25">
      <c r="A32" s="152" t="s">
        <v>166</v>
      </c>
      <c r="B32" s="44" t="s">
        <v>41</v>
      </c>
      <c r="C32" s="44">
        <v>20</v>
      </c>
      <c r="D32" s="44" t="s">
        <v>38</v>
      </c>
      <c r="E32" s="45" t="s">
        <v>167</v>
      </c>
      <c r="F32" s="46">
        <v>7521191</v>
      </c>
      <c r="G32" s="46">
        <v>0</v>
      </c>
      <c r="H32" s="46">
        <f t="shared" ref="H32:H33" si="25">+F32-G32</f>
        <v>7521191</v>
      </c>
      <c r="I32" s="153">
        <f t="shared" si="2"/>
        <v>1.3474563747762573E-4</v>
      </c>
      <c r="J32" s="46">
        <v>7521191</v>
      </c>
      <c r="K32" s="46">
        <v>7521191</v>
      </c>
      <c r="L32" s="46">
        <f>+J32-K32</f>
        <v>0</v>
      </c>
      <c r="M32" s="57">
        <f t="shared" si="4"/>
        <v>1</v>
      </c>
      <c r="N32" s="57">
        <f t="shared" si="5"/>
        <v>1</v>
      </c>
      <c r="O32" s="154">
        <f t="shared" si="6"/>
        <v>1</v>
      </c>
    </row>
    <row r="33" spans="1:15" ht="43.5" customHeight="1" x14ac:dyDescent="0.25">
      <c r="A33" s="152" t="s">
        <v>170</v>
      </c>
      <c r="B33" s="44" t="s">
        <v>41</v>
      </c>
      <c r="C33" s="44">
        <v>20</v>
      </c>
      <c r="D33" s="44" t="s">
        <v>38</v>
      </c>
      <c r="E33" s="45" t="s">
        <v>171</v>
      </c>
      <c r="F33" s="46">
        <v>2188723</v>
      </c>
      <c r="G33" s="46">
        <v>0</v>
      </c>
      <c r="H33" s="46">
        <f t="shared" si="25"/>
        <v>2188723</v>
      </c>
      <c r="I33" s="159">
        <f t="shared" si="2"/>
        <v>3.9211991278634116E-5</v>
      </c>
      <c r="J33" s="46">
        <v>2188723</v>
      </c>
      <c r="K33" s="46">
        <v>2188723</v>
      </c>
      <c r="L33" s="46">
        <f>+J33-K33</f>
        <v>0</v>
      </c>
      <c r="M33" s="57">
        <f t="shared" si="4"/>
        <v>1</v>
      </c>
      <c r="N33" s="57">
        <f t="shared" si="5"/>
        <v>1</v>
      </c>
      <c r="O33" s="154">
        <f t="shared" si="6"/>
        <v>1</v>
      </c>
    </row>
    <row r="34" spans="1:15" ht="43.5" customHeight="1" x14ac:dyDescent="0.25">
      <c r="A34" s="149" t="s">
        <v>172</v>
      </c>
      <c r="B34" s="34" t="s">
        <v>41</v>
      </c>
      <c r="C34" s="34">
        <v>20</v>
      </c>
      <c r="D34" s="34" t="s">
        <v>38</v>
      </c>
      <c r="E34" s="40" t="s">
        <v>173</v>
      </c>
      <c r="F34" s="62">
        <f>+F35+F36+F37+F38+F39+F40</f>
        <v>222800613.99000001</v>
      </c>
      <c r="G34" s="62">
        <f t="shared" ref="G34:H34" si="26">+G35+G36+G37+G38+G39+G40</f>
        <v>0</v>
      </c>
      <c r="H34" s="62">
        <f t="shared" si="26"/>
        <v>222800613.99000001</v>
      </c>
      <c r="I34" s="150">
        <f t="shared" si="2"/>
        <v>3.9915767014145724E-3</v>
      </c>
      <c r="J34" s="62">
        <f t="shared" ref="J34:L34" si="27">+J35+J36+J37+J38+J39+J40</f>
        <v>222800602.99000001</v>
      </c>
      <c r="K34" s="62">
        <f t="shared" si="27"/>
        <v>222800602.99000001</v>
      </c>
      <c r="L34" s="62">
        <f t="shared" si="27"/>
        <v>0</v>
      </c>
      <c r="M34" s="64">
        <f t="shared" si="4"/>
        <v>0.99999995062850233</v>
      </c>
      <c r="N34" s="64">
        <f t="shared" si="5"/>
        <v>0.99999995062850233</v>
      </c>
      <c r="O34" s="151">
        <f t="shared" si="6"/>
        <v>1</v>
      </c>
    </row>
    <row r="35" spans="1:15" ht="43.5" customHeight="1" x14ac:dyDescent="0.25">
      <c r="A35" s="152" t="s">
        <v>174</v>
      </c>
      <c r="B35" s="44" t="s">
        <v>41</v>
      </c>
      <c r="C35" s="44">
        <v>20</v>
      </c>
      <c r="D35" s="44" t="s">
        <v>38</v>
      </c>
      <c r="E35" s="45" t="s">
        <v>175</v>
      </c>
      <c r="F35" s="46">
        <v>31514008</v>
      </c>
      <c r="G35" s="46">
        <v>0</v>
      </c>
      <c r="H35" s="46">
        <f t="shared" ref="H35:H40" si="28">+F35-G35</f>
        <v>31514008</v>
      </c>
      <c r="I35" s="153">
        <f t="shared" si="2"/>
        <v>5.6458812140723418E-4</v>
      </c>
      <c r="J35" s="46">
        <v>31514008</v>
      </c>
      <c r="K35" s="46">
        <v>31514008</v>
      </c>
      <c r="L35" s="46">
        <f t="shared" ref="L35:L39" si="29">+J35-K35</f>
        <v>0</v>
      </c>
      <c r="M35" s="57">
        <f t="shared" si="4"/>
        <v>1</v>
      </c>
      <c r="N35" s="57">
        <f t="shared" si="5"/>
        <v>1</v>
      </c>
      <c r="O35" s="154">
        <f t="shared" si="6"/>
        <v>1</v>
      </c>
    </row>
    <row r="36" spans="1:15" ht="43.5" customHeight="1" x14ac:dyDescent="0.25">
      <c r="A36" s="152" t="s">
        <v>176</v>
      </c>
      <c r="B36" s="44" t="s">
        <v>41</v>
      </c>
      <c r="C36" s="44">
        <v>20</v>
      </c>
      <c r="D36" s="44" t="s">
        <v>38</v>
      </c>
      <c r="E36" s="45" t="s">
        <v>500</v>
      </c>
      <c r="F36" s="46">
        <v>97717227</v>
      </c>
      <c r="G36" s="46">
        <v>0</v>
      </c>
      <c r="H36" s="46">
        <f t="shared" si="28"/>
        <v>97717227</v>
      </c>
      <c r="I36" s="153">
        <f t="shared" si="2"/>
        <v>1.7506496038540785E-3</v>
      </c>
      <c r="J36" s="46">
        <v>97717227</v>
      </c>
      <c r="K36" s="46">
        <v>97717227</v>
      </c>
      <c r="L36" s="46">
        <f t="shared" si="29"/>
        <v>0</v>
      </c>
      <c r="M36" s="57">
        <f t="shared" si="4"/>
        <v>1</v>
      </c>
      <c r="N36" s="57">
        <f t="shared" si="5"/>
        <v>1</v>
      </c>
      <c r="O36" s="154">
        <f t="shared" si="6"/>
        <v>1</v>
      </c>
    </row>
    <row r="37" spans="1:15" ht="43.5" customHeight="1" x14ac:dyDescent="0.25">
      <c r="A37" s="152" t="s">
        <v>178</v>
      </c>
      <c r="B37" s="44" t="s">
        <v>41</v>
      </c>
      <c r="C37" s="44">
        <v>20</v>
      </c>
      <c r="D37" s="44" t="s">
        <v>38</v>
      </c>
      <c r="E37" s="45" t="s">
        <v>501</v>
      </c>
      <c r="F37" s="46">
        <v>4456078</v>
      </c>
      <c r="G37" s="46">
        <v>0</v>
      </c>
      <c r="H37" s="46">
        <f t="shared" si="28"/>
        <v>4456078</v>
      </c>
      <c r="I37" s="153">
        <f t="shared" si="2"/>
        <v>7.9832711436263678E-5</v>
      </c>
      <c r="J37" s="46">
        <v>4456078</v>
      </c>
      <c r="K37" s="46">
        <v>4456078</v>
      </c>
      <c r="L37" s="46">
        <f t="shared" si="29"/>
        <v>0</v>
      </c>
      <c r="M37" s="57">
        <f t="shared" si="4"/>
        <v>1</v>
      </c>
      <c r="N37" s="57">
        <f t="shared" si="5"/>
        <v>1</v>
      </c>
      <c r="O37" s="154">
        <f t="shared" si="6"/>
        <v>1</v>
      </c>
    </row>
    <row r="38" spans="1:15" ht="43.5" customHeight="1" x14ac:dyDescent="0.25">
      <c r="A38" s="152" t="s">
        <v>180</v>
      </c>
      <c r="B38" s="44" t="s">
        <v>41</v>
      </c>
      <c r="C38" s="44">
        <v>20</v>
      </c>
      <c r="D38" s="44" t="s">
        <v>38</v>
      </c>
      <c r="E38" s="45" t="s">
        <v>181</v>
      </c>
      <c r="F38" s="46">
        <v>36649336</v>
      </c>
      <c r="G38" s="46">
        <v>0</v>
      </c>
      <c r="H38" s="46">
        <f t="shared" si="28"/>
        <v>36649336</v>
      </c>
      <c r="I38" s="153">
        <f t="shared" si="2"/>
        <v>6.5658991274808703E-4</v>
      </c>
      <c r="J38" s="46">
        <v>36649336</v>
      </c>
      <c r="K38" s="46">
        <v>36649336</v>
      </c>
      <c r="L38" s="46">
        <f t="shared" si="29"/>
        <v>0</v>
      </c>
      <c r="M38" s="57">
        <f t="shared" si="4"/>
        <v>1</v>
      </c>
      <c r="N38" s="57">
        <f t="shared" si="5"/>
        <v>1</v>
      </c>
      <c r="O38" s="154">
        <f t="shared" si="6"/>
        <v>1</v>
      </c>
    </row>
    <row r="39" spans="1:15" ht="54.75" customHeight="1" x14ac:dyDescent="0.25">
      <c r="A39" s="152" t="s">
        <v>182</v>
      </c>
      <c r="B39" s="44" t="s">
        <v>41</v>
      </c>
      <c r="C39" s="44">
        <v>20</v>
      </c>
      <c r="D39" s="44" t="s">
        <v>38</v>
      </c>
      <c r="E39" s="45" t="s">
        <v>502</v>
      </c>
      <c r="F39" s="46">
        <v>25199964.989999998</v>
      </c>
      <c r="G39" s="46">
        <v>0</v>
      </c>
      <c r="H39" s="46">
        <f t="shared" si="28"/>
        <v>25199964.989999998</v>
      </c>
      <c r="I39" s="153">
        <f t="shared" si="2"/>
        <v>4.5146910203336144E-4</v>
      </c>
      <c r="J39" s="46">
        <v>25199953.989999998</v>
      </c>
      <c r="K39" s="46">
        <v>25199953.989999998</v>
      </c>
      <c r="L39" s="46">
        <f t="shared" si="29"/>
        <v>0</v>
      </c>
      <c r="M39" s="57">
        <f t="shared" si="4"/>
        <v>0.99999956349145702</v>
      </c>
      <c r="N39" s="57">
        <f t="shared" si="5"/>
        <v>0.99999956349145702</v>
      </c>
      <c r="O39" s="154">
        <f t="shared" si="6"/>
        <v>1</v>
      </c>
    </row>
    <row r="40" spans="1:15" ht="54.75" customHeight="1" x14ac:dyDescent="0.25">
      <c r="A40" s="152" t="s">
        <v>184</v>
      </c>
      <c r="B40" s="44" t="s">
        <v>41</v>
      </c>
      <c r="C40" s="44">
        <v>20</v>
      </c>
      <c r="D40" s="44" t="s">
        <v>38</v>
      </c>
      <c r="E40" s="45" t="s">
        <v>503</v>
      </c>
      <c r="F40" s="46">
        <v>27264000</v>
      </c>
      <c r="G40" s="46">
        <v>0</v>
      </c>
      <c r="H40" s="46">
        <f t="shared" si="28"/>
        <v>27264000</v>
      </c>
      <c r="I40" s="153">
        <f t="shared" si="2"/>
        <v>4.8844724993554712E-4</v>
      </c>
      <c r="J40" s="46">
        <v>27264000</v>
      </c>
      <c r="K40" s="46">
        <v>27264000</v>
      </c>
      <c r="L40" s="46">
        <f>+J40-K40</f>
        <v>0</v>
      </c>
      <c r="M40" s="57">
        <f t="shared" si="4"/>
        <v>1</v>
      </c>
      <c r="N40" s="57">
        <f t="shared" si="5"/>
        <v>1</v>
      </c>
      <c r="O40" s="154">
        <f t="shared" si="6"/>
        <v>1</v>
      </c>
    </row>
    <row r="41" spans="1:15" ht="43.5" customHeight="1" x14ac:dyDescent="0.25">
      <c r="A41" s="149" t="s">
        <v>186</v>
      </c>
      <c r="B41" s="34" t="s">
        <v>41</v>
      </c>
      <c r="C41" s="34">
        <v>20</v>
      </c>
      <c r="D41" s="34" t="s">
        <v>38</v>
      </c>
      <c r="E41" s="40" t="s">
        <v>504</v>
      </c>
      <c r="F41" s="62">
        <f>+F42</f>
        <v>6333000</v>
      </c>
      <c r="G41" s="62">
        <f t="shared" ref="G41:H41" si="30">+G42</f>
        <v>0</v>
      </c>
      <c r="H41" s="62">
        <f t="shared" si="30"/>
        <v>6333000</v>
      </c>
      <c r="I41" s="150">
        <f t="shared" si="2"/>
        <v>1.1345864267318882E-4</v>
      </c>
      <c r="J41" s="62">
        <f t="shared" ref="J41:L41" si="31">+J42</f>
        <v>1292000</v>
      </c>
      <c r="K41" s="62">
        <f t="shared" si="31"/>
        <v>1292000</v>
      </c>
      <c r="L41" s="62">
        <f t="shared" si="31"/>
        <v>0</v>
      </c>
      <c r="M41" s="64">
        <f t="shared" si="4"/>
        <v>0.20401073740723197</v>
      </c>
      <c r="N41" s="64">
        <f t="shared" si="5"/>
        <v>0.20401073740723197</v>
      </c>
      <c r="O41" s="151">
        <f t="shared" si="6"/>
        <v>1</v>
      </c>
    </row>
    <row r="42" spans="1:15" ht="43.5" customHeight="1" x14ac:dyDescent="0.25">
      <c r="A42" s="152" t="s">
        <v>190</v>
      </c>
      <c r="B42" s="44" t="s">
        <v>41</v>
      </c>
      <c r="C42" s="44">
        <v>20</v>
      </c>
      <c r="D42" s="44" t="s">
        <v>38</v>
      </c>
      <c r="E42" s="45" t="s">
        <v>191</v>
      </c>
      <c r="F42" s="46">
        <v>6333000</v>
      </c>
      <c r="G42" s="46">
        <v>0</v>
      </c>
      <c r="H42" s="46">
        <f>+F42-G42</f>
        <v>6333000</v>
      </c>
      <c r="I42" s="153">
        <f t="shared" si="2"/>
        <v>1.1345864267318882E-4</v>
      </c>
      <c r="J42" s="46">
        <v>1292000</v>
      </c>
      <c r="K42" s="46">
        <v>1292000</v>
      </c>
      <c r="L42" s="46">
        <f>+J42-K42</f>
        <v>0</v>
      </c>
      <c r="M42" s="57">
        <f t="shared" si="4"/>
        <v>0.20401073740723197</v>
      </c>
      <c r="N42" s="57">
        <f t="shared" si="5"/>
        <v>0.20401073740723197</v>
      </c>
      <c r="O42" s="154">
        <f t="shared" si="6"/>
        <v>1</v>
      </c>
    </row>
    <row r="43" spans="1:15" ht="33.75" customHeight="1" x14ac:dyDescent="0.25">
      <c r="A43" s="149" t="s">
        <v>198</v>
      </c>
      <c r="B43" s="34" t="s">
        <v>41</v>
      </c>
      <c r="C43" s="34">
        <v>20</v>
      </c>
      <c r="D43" s="34" t="s">
        <v>38</v>
      </c>
      <c r="E43" s="40" t="s">
        <v>199</v>
      </c>
      <c r="F43" s="62">
        <v>4129433</v>
      </c>
      <c r="G43" s="62">
        <v>0</v>
      </c>
      <c r="H43" s="62">
        <v>4129433</v>
      </c>
      <c r="I43" s="150">
        <f t="shared" si="2"/>
        <v>7.3980714225465683E-5</v>
      </c>
      <c r="J43" s="62">
        <v>4129433</v>
      </c>
      <c r="K43" s="62">
        <v>4129433</v>
      </c>
      <c r="L43" s="62">
        <v>0</v>
      </c>
      <c r="M43" s="64">
        <f t="shared" si="4"/>
        <v>1</v>
      </c>
      <c r="N43" s="64">
        <f t="shared" si="5"/>
        <v>1</v>
      </c>
      <c r="O43" s="151">
        <f t="shared" si="6"/>
        <v>1</v>
      </c>
    </row>
    <row r="44" spans="1:15" ht="35.25" customHeight="1" x14ac:dyDescent="0.25">
      <c r="A44" s="149" t="s">
        <v>200</v>
      </c>
      <c r="B44" s="34" t="s">
        <v>41</v>
      </c>
      <c r="C44" s="34">
        <v>20</v>
      </c>
      <c r="D44" s="34" t="s">
        <v>38</v>
      </c>
      <c r="E44" s="40" t="s">
        <v>201</v>
      </c>
      <c r="F44" s="62">
        <f t="shared" ref="F44:L45" si="32">+F45</f>
        <v>9602395555</v>
      </c>
      <c r="G44" s="62">
        <f t="shared" si="32"/>
        <v>0</v>
      </c>
      <c r="H44" s="62">
        <f t="shared" si="32"/>
        <v>9602395555</v>
      </c>
      <c r="I44" s="162">
        <f t="shared" si="2"/>
        <v>0.17203138576999236</v>
      </c>
      <c r="J44" s="62">
        <f t="shared" si="32"/>
        <v>9602395555</v>
      </c>
      <c r="K44" s="62">
        <f t="shared" si="32"/>
        <v>5804472693</v>
      </c>
      <c r="L44" s="62">
        <f t="shared" si="32"/>
        <v>3797922862</v>
      </c>
      <c r="M44" s="64">
        <f t="shared" si="4"/>
        <v>1</v>
      </c>
      <c r="N44" s="64">
        <f t="shared" si="5"/>
        <v>0.60448173164222452</v>
      </c>
      <c r="O44" s="151">
        <f t="shared" si="6"/>
        <v>0.60448173164222452</v>
      </c>
    </row>
    <row r="45" spans="1:15" ht="25.5" customHeight="1" x14ac:dyDescent="0.25">
      <c r="A45" s="149" t="s">
        <v>218</v>
      </c>
      <c r="B45" s="34" t="s">
        <v>41</v>
      </c>
      <c r="C45" s="34">
        <v>20</v>
      </c>
      <c r="D45" s="34" t="s">
        <v>38</v>
      </c>
      <c r="E45" s="40" t="s">
        <v>219</v>
      </c>
      <c r="F45" s="62">
        <f t="shared" si="32"/>
        <v>9602395555</v>
      </c>
      <c r="G45" s="62">
        <f t="shared" si="32"/>
        <v>0</v>
      </c>
      <c r="H45" s="62">
        <f t="shared" si="32"/>
        <v>9602395555</v>
      </c>
      <c r="I45" s="162">
        <f t="shared" si="2"/>
        <v>0.17203138576999236</v>
      </c>
      <c r="J45" s="62">
        <f t="shared" si="32"/>
        <v>9602395555</v>
      </c>
      <c r="K45" s="62">
        <f t="shared" si="32"/>
        <v>5804472693</v>
      </c>
      <c r="L45" s="62">
        <f t="shared" si="32"/>
        <v>3797922862</v>
      </c>
      <c r="M45" s="64">
        <f t="shared" si="4"/>
        <v>1</v>
      </c>
      <c r="N45" s="64">
        <f t="shared" si="5"/>
        <v>0.60448173164222452</v>
      </c>
      <c r="O45" s="151">
        <f t="shared" si="6"/>
        <v>0.60448173164222452</v>
      </c>
    </row>
    <row r="46" spans="1:15" ht="25.5" customHeight="1" x14ac:dyDescent="0.25">
      <c r="A46" s="149" t="s">
        <v>220</v>
      </c>
      <c r="B46" s="34" t="s">
        <v>41</v>
      </c>
      <c r="C46" s="34">
        <v>20</v>
      </c>
      <c r="D46" s="34" t="s">
        <v>38</v>
      </c>
      <c r="E46" s="40" t="s">
        <v>221</v>
      </c>
      <c r="F46" s="62">
        <f>+F47+F48</f>
        <v>9602395555</v>
      </c>
      <c r="G46" s="62">
        <f t="shared" ref="G46:H46" si="33">+G47+G48</f>
        <v>0</v>
      </c>
      <c r="H46" s="62">
        <f t="shared" si="33"/>
        <v>9602395555</v>
      </c>
      <c r="I46" s="162">
        <f t="shared" si="2"/>
        <v>0.17203138576999236</v>
      </c>
      <c r="J46" s="62">
        <f t="shared" ref="J46:L46" si="34">+J47+J48</f>
        <v>9602395555</v>
      </c>
      <c r="K46" s="62">
        <f t="shared" si="34"/>
        <v>5804472693</v>
      </c>
      <c r="L46" s="62">
        <f t="shared" si="34"/>
        <v>3797922862</v>
      </c>
      <c r="M46" s="64">
        <f t="shared" si="4"/>
        <v>1</v>
      </c>
      <c r="N46" s="64">
        <f t="shared" si="5"/>
        <v>0.60448173164222452</v>
      </c>
      <c r="O46" s="151">
        <f t="shared" si="6"/>
        <v>0.60448173164222452</v>
      </c>
    </row>
    <row r="47" spans="1:15" ht="25.5" customHeight="1" x14ac:dyDescent="0.25">
      <c r="A47" s="152" t="s">
        <v>222</v>
      </c>
      <c r="B47" s="44" t="s">
        <v>41</v>
      </c>
      <c r="C47" s="44">
        <v>20</v>
      </c>
      <c r="D47" s="44" t="s">
        <v>38</v>
      </c>
      <c r="E47" s="45" t="s">
        <v>223</v>
      </c>
      <c r="F47" s="46">
        <v>5072791135</v>
      </c>
      <c r="G47" s="46">
        <v>0</v>
      </c>
      <c r="H47" s="46">
        <f t="shared" ref="H47:H48" si="35">+F47-G47</f>
        <v>5072791135</v>
      </c>
      <c r="I47" s="163">
        <f t="shared" si="2"/>
        <v>9.0881414296807989E-2</v>
      </c>
      <c r="J47" s="46">
        <v>5072791135</v>
      </c>
      <c r="K47" s="46">
        <v>5072791135</v>
      </c>
      <c r="L47" s="46">
        <f>+J47-K47</f>
        <v>0</v>
      </c>
      <c r="M47" s="57">
        <f t="shared" si="4"/>
        <v>1</v>
      </c>
      <c r="N47" s="57">
        <f t="shared" si="5"/>
        <v>1</v>
      </c>
      <c r="O47" s="154">
        <f t="shared" si="6"/>
        <v>1</v>
      </c>
    </row>
    <row r="48" spans="1:15" ht="25.5" customHeight="1" thickBot="1" x14ac:dyDescent="0.3">
      <c r="A48" s="164" t="s">
        <v>224</v>
      </c>
      <c r="B48" s="84" t="s">
        <v>41</v>
      </c>
      <c r="C48" s="84">
        <v>20</v>
      </c>
      <c r="D48" s="84" t="s">
        <v>38</v>
      </c>
      <c r="E48" s="85" t="s">
        <v>225</v>
      </c>
      <c r="F48" s="86">
        <v>4529604420</v>
      </c>
      <c r="G48" s="86">
        <v>0</v>
      </c>
      <c r="H48" s="86">
        <f t="shared" si="35"/>
        <v>4529604420</v>
      </c>
      <c r="I48" s="165">
        <f t="shared" si="2"/>
        <v>8.1149971473184382E-2</v>
      </c>
      <c r="J48" s="86">
        <v>4529604420</v>
      </c>
      <c r="K48" s="86">
        <v>731681558</v>
      </c>
      <c r="L48" s="86">
        <f>+J48-K48</f>
        <v>3797922862</v>
      </c>
      <c r="M48" s="166">
        <f t="shared" si="4"/>
        <v>1</v>
      </c>
      <c r="N48" s="166">
        <f t="shared" si="5"/>
        <v>0.16153321353390943</v>
      </c>
      <c r="O48" s="167">
        <f t="shared" si="6"/>
        <v>0.16153321353390943</v>
      </c>
    </row>
    <row r="49" spans="1:15" s="4" customFormat="1" ht="33" customHeight="1" thickBot="1" x14ac:dyDescent="0.3">
      <c r="A49" s="168" t="s">
        <v>246</v>
      </c>
      <c r="B49" s="169" t="s">
        <v>37</v>
      </c>
      <c r="C49" s="169">
        <v>11</v>
      </c>
      <c r="D49" s="169" t="s">
        <v>38</v>
      </c>
      <c r="E49" s="170" t="s">
        <v>247</v>
      </c>
      <c r="F49" s="171">
        <f>+F52</f>
        <v>15655027918.5</v>
      </c>
      <c r="G49" s="171">
        <f>+G52</f>
        <v>0</v>
      </c>
      <c r="H49" s="171">
        <f>+H52</f>
        <v>15655027918.5</v>
      </c>
      <c r="I49" s="172">
        <f t="shared" si="2"/>
        <v>0.28046711173912625</v>
      </c>
      <c r="J49" s="171">
        <f>+J52</f>
        <v>15655027918.5</v>
      </c>
      <c r="K49" s="171">
        <f t="shared" ref="K49:L49" si="36">+K52</f>
        <v>15655027918.5</v>
      </c>
      <c r="L49" s="171">
        <f t="shared" si="36"/>
        <v>0</v>
      </c>
      <c r="M49" s="173">
        <f t="shared" si="4"/>
        <v>1</v>
      </c>
      <c r="N49" s="173">
        <f t="shared" si="5"/>
        <v>1</v>
      </c>
      <c r="O49" s="174">
        <f t="shared" si="6"/>
        <v>1</v>
      </c>
    </row>
    <row r="50" spans="1:15" s="4" customFormat="1" ht="33" customHeight="1" thickBot="1" x14ac:dyDescent="0.3">
      <c r="A50" s="21" t="s">
        <v>246</v>
      </c>
      <c r="B50" s="141" t="s">
        <v>37</v>
      </c>
      <c r="C50" s="141" t="s">
        <v>505</v>
      </c>
      <c r="D50" s="141" t="s">
        <v>38</v>
      </c>
      <c r="E50" s="23" t="s">
        <v>247</v>
      </c>
      <c r="F50" s="24">
        <f>+F53+F68+F74+F88+F98+F104</f>
        <v>2948935164.6800003</v>
      </c>
      <c r="G50" s="24">
        <f>+G53+G68+G74+G88+G98+G104</f>
        <v>0</v>
      </c>
      <c r="H50" s="24">
        <f>+H53+H68+H74+H88+H98+H104</f>
        <v>2948935164.6800003</v>
      </c>
      <c r="I50" s="142">
        <f t="shared" si="2"/>
        <v>5.2831546047028166E-2</v>
      </c>
      <c r="J50" s="24">
        <f>+J53+J68+J74+J88+J98+J104</f>
        <v>2650265678.9699998</v>
      </c>
      <c r="K50" s="24">
        <f t="shared" ref="K50:L50" si="37">+K53+K68+K74+K88+K98+K104</f>
        <v>2650265678.9699998</v>
      </c>
      <c r="L50" s="24">
        <f t="shared" si="37"/>
        <v>0</v>
      </c>
      <c r="M50" s="143">
        <f t="shared" si="4"/>
        <v>0.89871954823312972</v>
      </c>
      <c r="N50" s="143">
        <f t="shared" si="5"/>
        <v>0.89871954823312972</v>
      </c>
      <c r="O50" s="144">
        <f t="shared" si="6"/>
        <v>1</v>
      </c>
    </row>
    <row r="51" spans="1:15" s="4" customFormat="1" ht="33" customHeight="1" thickBot="1" x14ac:dyDescent="0.3">
      <c r="A51" s="175" t="s">
        <v>246</v>
      </c>
      <c r="B51" s="176" t="s">
        <v>41</v>
      </c>
      <c r="C51" s="176">
        <v>20</v>
      </c>
      <c r="D51" s="176" t="s">
        <v>38</v>
      </c>
      <c r="E51" s="177" t="s">
        <v>247</v>
      </c>
      <c r="F51" s="178">
        <f>+F75+F105</f>
        <v>27257433899.239998</v>
      </c>
      <c r="G51" s="178">
        <f>+G75+G105</f>
        <v>0</v>
      </c>
      <c r="H51" s="178">
        <f>+H75+H105</f>
        <v>27257433899.239998</v>
      </c>
      <c r="I51" s="179">
        <f t="shared" si="2"/>
        <v>0.48832961518426254</v>
      </c>
      <c r="J51" s="178">
        <f>+J75+J105</f>
        <v>22736568830.080002</v>
      </c>
      <c r="K51" s="178">
        <f t="shared" ref="K51:L51" si="38">+K75+K105</f>
        <v>22736568830.080002</v>
      </c>
      <c r="L51" s="178">
        <f t="shared" si="38"/>
        <v>0</v>
      </c>
      <c r="M51" s="180">
        <f t="shared" si="4"/>
        <v>0.83414194139214082</v>
      </c>
      <c r="N51" s="180">
        <f t="shared" si="5"/>
        <v>0.83414194139214082</v>
      </c>
      <c r="O51" s="181">
        <f t="shared" si="6"/>
        <v>1</v>
      </c>
    </row>
    <row r="52" spans="1:15" ht="43.5" customHeight="1" x14ac:dyDescent="0.25">
      <c r="A52" s="145" t="s">
        <v>248</v>
      </c>
      <c r="B52" s="182" t="s">
        <v>37</v>
      </c>
      <c r="C52" s="183">
        <v>11</v>
      </c>
      <c r="D52" s="182" t="s">
        <v>38</v>
      </c>
      <c r="E52" s="35" t="s">
        <v>249</v>
      </c>
      <c r="F52" s="93">
        <f t="shared" ref="F52:L53" si="39">+F54</f>
        <v>15655027918.5</v>
      </c>
      <c r="G52" s="93">
        <f t="shared" si="39"/>
        <v>0</v>
      </c>
      <c r="H52" s="93">
        <f t="shared" si="39"/>
        <v>15655027918.5</v>
      </c>
      <c r="I52" s="184">
        <f t="shared" si="2"/>
        <v>0.28046711173912625</v>
      </c>
      <c r="J52" s="93">
        <f t="shared" si="39"/>
        <v>15655027918.5</v>
      </c>
      <c r="K52" s="93">
        <f t="shared" si="39"/>
        <v>15655027918.5</v>
      </c>
      <c r="L52" s="93">
        <f t="shared" si="39"/>
        <v>0</v>
      </c>
      <c r="M52" s="147">
        <f t="shared" si="4"/>
        <v>1</v>
      </c>
      <c r="N52" s="147">
        <f t="shared" si="5"/>
        <v>1</v>
      </c>
      <c r="O52" s="148">
        <f t="shared" si="6"/>
        <v>1</v>
      </c>
    </row>
    <row r="53" spans="1:15" s="190" customFormat="1" ht="43.5" customHeight="1" x14ac:dyDescent="0.25">
      <c r="A53" s="185" t="s">
        <v>248</v>
      </c>
      <c r="B53" s="186" t="s">
        <v>41</v>
      </c>
      <c r="C53" s="186" t="s">
        <v>505</v>
      </c>
      <c r="D53" s="186" t="s">
        <v>38</v>
      </c>
      <c r="E53" s="95" t="s">
        <v>249</v>
      </c>
      <c r="F53" s="66">
        <f t="shared" si="39"/>
        <v>157254667.5</v>
      </c>
      <c r="G53" s="66">
        <f t="shared" si="39"/>
        <v>0</v>
      </c>
      <c r="H53" s="66">
        <f t="shared" si="39"/>
        <v>157254667.5</v>
      </c>
      <c r="I53" s="187">
        <f t="shared" si="2"/>
        <v>2.8172905619096192E-3</v>
      </c>
      <c r="J53" s="66">
        <f t="shared" si="39"/>
        <v>157254667.5</v>
      </c>
      <c r="K53" s="66">
        <f t="shared" si="39"/>
        <v>157254667.5</v>
      </c>
      <c r="L53" s="66">
        <f t="shared" si="39"/>
        <v>0</v>
      </c>
      <c r="M53" s="188">
        <f t="shared" si="4"/>
        <v>1</v>
      </c>
      <c r="N53" s="188">
        <f t="shared" si="5"/>
        <v>1</v>
      </c>
      <c r="O53" s="189">
        <f t="shared" si="6"/>
        <v>1</v>
      </c>
    </row>
    <row r="54" spans="1:15" ht="43.5" customHeight="1" x14ac:dyDescent="0.25">
      <c r="A54" s="149" t="s">
        <v>250</v>
      </c>
      <c r="B54" s="191" t="s">
        <v>37</v>
      </c>
      <c r="C54" s="186">
        <v>11</v>
      </c>
      <c r="D54" s="191" t="s">
        <v>38</v>
      </c>
      <c r="E54" s="40" t="s">
        <v>251</v>
      </c>
      <c r="F54" s="62">
        <f>+F60+F64</f>
        <v>15655027918.5</v>
      </c>
      <c r="G54" s="62">
        <f>+G60+G64</f>
        <v>0</v>
      </c>
      <c r="H54" s="62">
        <f>+H60+H64</f>
        <v>15655027918.5</v>
      </c>
      <c r="I54" s="162">
        <f t="shared" si="2"/>
        <v>0.28046711173912625</v>
      </c>
      <c r="J54" s="62">
        <f>+J60+J64</f>
        <v>15655027918.5</v>
      </c>
      <c r="K54" s="62">
        <f t="shared" ref="K54:L54" si="40">+K60+K64</f>
        <v>15655027918.5</v>
      </c>
      <c r="L54" s="62">
        <f t="shared" si="40"/>
        <v>0</v>
      </c>
      <c r="M54" s="64">
        <f t="shared" si="4"/>
        <v>1</v>
      </c>
      <c r="N54" s="64">
        <f t="shared" si="5"/>
        <v>1</v>
      </c>
      <c r="O54" s="151">
        <f t="shared" si="6"/>
        <v>1</v>
      </c>
    </row>
    <row r="55" spans="1:15" s="190" customFormat="1" ht="43.5" customHeight="1" x14ac:dyDescent="0.25">
      <c r="A55" s="185" t="s">
        <v>250</v>
      </c>
      <c r="B55" s="186" t="s">
        <v>37</v>
      </c>
      <c r="C55" s="186" t="s">
        <v>505</v>
      </c>
      <c r="D55" s="186" t="s">
        <v>38</v>
      </c>
      <c r="E55" s="95" t="s">
        <v>251</v>
      </c>
      <c r="F55" s="66">
        <f t="shared" ref="F55:L58" si="41">+F56</f>
        <v>157254667.5</v>
      </c>
      <c r="G55" s="66">
        <f t="shared" si="41"/>
        <v>0</v>
      </c>
      <c r="H55" s="66">
        <f t="shared" si="41"/>
        <v>157254667.5</v>
      </c>
      <c r="I55" s="187">
        <f t="shared" si="2"/>
        <v>2.8172905619096192E-3</v>
      </c>
      <c r="J55" s="66">
        <f t="shared" si="41"/>
        <v>157254667.5</v>
      </c>
      <c r="K55" s="66">
        <f t="shared" si="41"/>
        <v>157254667.5</v>
      </c>
      <c r="L55" s="66">
        <f t="shared" si="41"/>
        <v>0</v>
      </c>
      <c r="M55" s="188">
        <f t="shared" si="4"/>
        <v>1</v>
      </c>
      <c r="N55" s="188">
        <f t="shared" si="5"/>
        <v>1</v>
      </c>
      <c r="O55" s="151">
        <f t="shared" si="6"/>
        <v>1</v>
      </c>
    </row>
    <row r="56" spans="1:15" ht="43.5" customHeight="1" x14ac:dyDescent="0.25">
      <c r="A56" s="185" t="s">
        <v>300</v>
      </c>
      <c r="B56" s="191" t="s">
        <v>37</v>
      </c>
      <c r="C56" s="186" t="s">
        <v>505</v>
      </c>
      <c r="D56" s="191" t="s">
        <v>38</v>
      </c>
      <c r="E56" s="40" t="s">
        <v>301</v>
      </c>
      <c r="F56" s="62">
        <f t="shared" si="41"/>
        <v>157254667.5</v>
      </c>
      <c r="G56" s="62">
        <f t="shared" si="41"/>
        <v>0</v>
      </c>
      <c r="H56" s="62">
        <f t="shared" si="41"/>
        <v>157254667.5</v>
      </c>
      <c r="I56" s="157">
        <f t="shared" si="2"/>
        <v>2.8172905619096192E-3</v>
      </c>
      <c r="J56" s="62">
        <f t="shared" si="41"/>
        <v>157254667.5</v>
      </c>
      <c r="K56" s="62">
        <f t="shared" si="41"/>
        <v>157254667.5</v>
      </c>
      <c r="L56" s="62">
        <f t="shared" si="41"/>
        <v>0</v>
      </c>
      <c r="M56" s="64">
        <f t="shared" si="4"/>
        <v>1</v>
      </c>
      <c r="N56" s="64">
        <f t="shared" si="5"/>
        <v>1</v>
      </c>
      <c r="O56" s="151">
        <f t="shared" si="6"/>
        <v>1</v>
      </c>
    </row>
    <row r="57" spans="1:15" ht="53.25" customHeight="1" x14ac:dyDescent="0.25">
      <c r="A57" s="149" t="s">
        <v>302</v>
      </c>
      <c r="B57" s="191" t="s">
        <v>37</v>
      </c>
      <c r="C57" s="186" t="s">
        <v>505</v>
      </c>
      <c r="D57" s="191" t="s">
        <v>38</v>
      </c>
      <c r="E57" s="40" t="s">
        <v>301</v>
      </c>
      <c r="F57" s="62">
        <f t="shared" si="41"/>
        <v>157254667.5</v>
      </c>
      <c r="G57" s="62">
        <f t="shared" si="41"/>
        <v>0</v>
      </c>
      <c r="H57" s="62">
        <f t="shared" si="41"/>
        <v>157254667.5</v>
      </c>
      <c r="I57" s="157">
        <f t="shared" si="2"/>
        <v>2.8172905619096192E-3</v>
      </c>
      <c r="J57" s="62">
        <f t="shared" si="41"/>
        <v>157254667.5</v>
      </c>
      <c r="K57" s="62">
        <f t="shared" si="41"/>
        <v>157254667.5</v>
      </c>
      <c r="L57" s="62">
        <f t="shared" si="41"/>
        <v>0</v>
      </c>
      <c r="M57" s="64">
        <f t="shared" si="4"/>
        <v>1</v>
      </c>
      <c r="N57" s="64">
        <f t="shared" si="5"/>
        <v>1</v>
      </c>
      <c r="O57" s="151">
        <f t="shared" si="6"/>
        <v>1</v>
      </c>
    </row>
    <row r="58" spans="1:15" ht="53.25" customHeight="1" x14ac:dyDescent="0.25">
      <c r="A58" s="149" t="s">
        <v>303</v>
      </c>
      <c r="B58" s="191" t="s">
        <v>37</v>
      </c>
      <c r="C58" s="186" t="s">
        <v>505</v>
      </c>
      <c r="D58" s="191" t="s">
        <v>38</v>
      </c>
      <c r="E58" s="40" t="s">
        <v>304</v>
      </c>
      <c r="F58" s="62">
        <f t="shared" si="41"/>
        <v>157254667.5</v>
      </c>
      <c r="G58" s="62">
        <f t="shared" si="41"/>
        <v>0</v>
      </c>
      <c r="H58" s="62">
        <f t="shared" si="41"/>
        <v>157254667.5</v>
      </c>
      <c r="I58" s="157">
        <f t="shared" si="2"/>
        <v>2.8172905619096192E-3</v>
      </c>
      <c r="J58" s="62">
        <f t="shared" si="41"/>
        <v>157254667.5</v>
      </c>
      <c r="K58" s="62">
        <f t="shared" si="41"/>
        <v>157254667.5</v>
      </c>
      <c r="L58" s="62">
        <f t="shared" si="41"/>
        <v>0</v>
      </c>
      <c r="M58" s="64">
        <f t="shared" si="4"/>
        <v>1</v>
      </c>
      <c r="N58" s="64">
        <f t="shared" si="5"/>
        <v>1</v>
      </c>
      <c r="O58" s="151">
        <f t="shared" si="6"/>
        <v>1</v>
      </c>
    </row>
    <row r="59" spans="1:15" ht="43.5" customHeight="1" x14ac:dyDescent="0.25">
      <c r="A59" s="152" t="s">
        <v>305</v>
      </c>
      <c r="B59" s="44" t="s">
        <v>37</v>
      </c>
      <c r="C59" s="44">
        <v>13</v>
      </c>
      <c r="D59" s="44" t="s">
        <v>38</v>
      </c>
      <c r="E59" s="45" t="s">
        <v>258</v>
      </c>
      <c r="F59" s="46">
        <v>157254667.5</v>
      </c>
      <c r="G59" s="46">
        <v>0</v>
      </c>
      <c r="H59" s="46">
        <f>+F59-G59</f>
        <v>157254667.5</v>
      </c>
      <c r="I59" s="192">
        <f t="shared" si="2"/>
        <v>2.8172905619096192E-3</v>
      </c>
      <c r="J59" s="46">
        <v>157254667.5</v>
      </c>
      <c r="K59" s="46">
        <v>157254667.5</v>
      </c>
      <c r="L59" s="46">
        <f t="shared" ref="L59:L83" si="42">+J59-K59</f>
        <v>0</v>
      </c>
      <c r="M59" s="57">
        <f t="shared" si="4"/>
        <v>1</v>
      </c>
      <c r="N59" s="57">
        <f t="shared" si="5"/>
        <v>1</v>
      </c>
      <c r="O59" s="154">
        <f t="shared" si="6"/>
        <v>1</v>
      </c>
    </row>
    <row r="60" spans="1:15" ht="51" customHeight="1" x14ac:dyDescent="0.25">
      <c r="A60" s="149" t="s">
        <v>331</v>
      </c>
      <c r="B60" s="107" t="s">
        <v>37</v>
      </c>
      <c r="C60" s="107">
        <v>11</v>
      </c>
      <c r="D60" s="34" t="s">
        <v>38</v>
      </c>
      <c r="E60" s="40" t="s">
        <v>506</v>
      </c>
      <c r="F60" s="62">
        <f t="shared" ref="F60:L62" si="43">+F61</f>
        <v>15478470265</v>
      </c>
      <c r="G60" s="62">
        <f t="shared" si="43"/>
        <v>0</v>
      </c>
      <c r="H60" s="62">
        <f t="shared" si="43"/>
        <v>15478470265</v>
      </c>
      <c r="I60" s="162">
        <f t="shared" si="2"/>
        <v>0.27730399919851778</v>
      </c>
      <c r="J60" s="62">
        <f t="shared" si="43"/>
        <v>15478470265</v>
      </c>
      <c r="K60" s="62">
        <f t="shared" si="43"/>
        <v>15478470265</v>
      </c>
      <c r="L60" s="62">
        <f t="shared" si="43"/>
        <v>0</v>
      </c>
      <c r="M60" s="64">
        <f t="shared" si="4"/>
        <v>1</v>
      </c>
      <c r="N60" s="64">
        <f t="shared" si="5"/>
        <v>1</v>
      </c>
      <c r="O60" s="151">
        <f t="shared" si="6"/>
        <v>1</v>
      </c>
    </row>
    <row r="61" spans="1:15" ht="51" customHeight="1" x14ac:dyDescent="0.25">
      <c r="A61" s="149" t="s">
        <v>333</v>
      </c>
      <c r="B61" s="107" t="s">
        <v>37</v>
      </c>
      <c r="C61" s="107">
        <v>11</v>
      </c>
      <c r="D61" s="34" t="s">
        <v>38</v>
      </c>
      <c r="E61" s="95" t="s">
        <v>506</v>
      </c>
      <c r="F61" s="62">
        <f t="shared" si="43"/>
        <v>15478470265</v>
      </c>
      <c r="G61" s="62">
        <f t="shared" si="43"/>
        <v>0</v>
      </c>
      <c r="H61" s="62">
        <f t="shared" si="43"/>
        <v>15478470265</v>
      </c>
      <c r="I61" s="162">
        <f t="shared" si="2"/>
        <v>0.27730399919851778</v>
      </c>
      <c r="J61" s="62">
        <f t="shared" si="43"/>
        <v>15478470265</v>
      </c>
      <c r="K61" s="62">
        <f t="shared" si="43"/>
        <v>15478470265</v>
      </c>
      <c r="L61" s="62">
        <f t="shared" si="43"/>
        <v>0</v>
      </c>
      <c r="M61" s="64">
        <f t="shared" si="4"/>
        <v>1</v>
      </c>
      <c r="N61" s="64">
        <f t="shared" si="5"/>
        <v>1</v>
      </c>
      <c r="O61" s="151">
        <f t="shared" si="6"/>
        <v>1</v>
      </c>
    </row>
    <row r="62" spans="1:15" ht="43.5" customHeight="1" x14ac:dyDescent="0.25">
      <c r="A62" s="149" t="s">
        <v>334</v>
      </c>
      <c r="B62" s="107" t="s">
        <v>37</v>
      </c>
      <c r="C62" s="107">
        <v>11</v>
      </c>
      <c r="D62" s="34" t="s">
        <v>38</v>
      </c>
      <c r="E62" s="40" t="s">
        <v>268</v>
      </c>
      <c r="F62" s="62">
        <f t="shared" si="43"/>
        <v>15478470265</v>
      </c>
      <c r="G62" s="62">
        <f t="shared" si="43"/>
        <v>0</v>
      </c>
      <c r="H62" s="62">
        <f t="shared" si="43"/>
        <v>15478470265</v>
      </c>
      <c r="I62" s="162">
        <f t="shared" si="2"/>
        <v>0.27730399919851778</v>
      </c>
      <c r="J62" s="62">
        <f t="shared" si="43"/>
        <v>15478470265</v>
      </c>
      <c r="K62" s="62">
        <f t="shared" si="43"/>
        <v>15478470265</v>
      </c>
      <c r="L62" s="62">
        <f t="shared" si="43"/>
        <v>0</v>
      </c>
      <c r="M62" s="64">
        <f t="shared" si="4"/>
        <v>1</v>
      </c>
      <c r="N62" s="64">
        <f t="shared" si="5"/>
        <v>1</v>
      </c>
      <c r="O62" s="151">
        <f t="shared" si="6"/>
        <v>1</v>
      </c>
    </row>
    <row r="63" spans="1:15" ht="43.5" customHeight="1" x14ac:dyDescent="0.25">
      <c r="A63" s="152" t="s">
        <v>335</v>
      </c>
      <c r="B63" s="99" t="s">
        <v>37</v>
      </c>
      <c r="C63" s="99">
        <v>11</v>
      </c>
      <c r="D63" s="44" t="s">
        <v>38</v>
      </c>
      <c r="E63" s="45" t="s">
        <v>258</v>
      </c>
      <c r="F63" s="46">
        <v>15478470265</v>
      </c>
      <c r="G63" s="46">
        <v>0</v>
      </c>
      <c r="H63" s="46">
        <f>+F63-G63</f>
        <v>15478470265</v>
      </c>
      <c r="I63" s="163">
        <f t="shared" si="2"/>
        <v>0.27730399919851778</v>
      </c>
      <c r="J63" s="46">
        <v>15478470265</v>
      </c>
      <c r="K63" s="46">
        <v>15478470265</v>
      </c>
      <c r="L63" s="46">
        <f t="shared" si="42"/>
        <v>0</v>
      </c>
      <c r="M63" s="57">
        <f t="shared" si="4"/>
        <v>1</v>
      </c>
      <c r="N63" s="57">
        <f t="shared" si="5"/>
        <v>1</v>
      </c>
      <c r="O63" s="154">
        <f t="shared" si="6"/>
        <v>1</v>
      </c>
    </row>
    <row r="64" spans="1:15" ht="58.5" customHeight="1" x14ac:dyDescent="0.25">
      <c r="A64" s="149" t="s">
        <v>371</v>
      </c>
      <c r="B64" s="34" t="s">
        <v>37</v>
      </c>
      <c r="C64" s="34">
        <v>11</v>
      </c>
      <c r="D64" s="34" t="s">
        <v>38</v>
      </c>
      <c r="E64" s="40" t="s">
        <v>507</v>
      </c>
      <c r="F64" s="62">
        <f t="shared" ref="F64:L66" si="44">+F65</f>
        <v>176557653.5</v>
      </c>
      <c r="G64" s="62">
        <f t="shared" si="44"/>
        <v>0</v>
      </c>
      <c r="H64" s="62">
        <f t="shared" si="44"/>
        <v>176557653.5</v>
      </c>
      <c r="I64" s="157">
        <f t="shared" si="2"/>
        <v>3.1631125406084296E-3</v>
      </c>
      <c r="J64" s="62">
        <f t="shared" si="44"/>
        <v>176557653.5</v>
      </c>
      <c r="K64" s="62">
        <f t="shared" si="44"/>
        <v>176557653.5</v>
      </c>
      <c r="L64" s="62">
        <f t="shared" si="44"/>
        <v>0</v>
      </c>
      <c r="M64" s="64">
        <f t="shared" si="4"/>
        <v>1</v>
      </c>
      <c r="N64" s="64">
        <f t="shared" si="5"/>
        <v>1</v>
      </c>
      <c r="O64" s="151">
        <f t="shared" si="6"/>
        <v>1</v>
      </c>
    </row>
    <row r="65" spans="1:15" ht="58.5" customHeight="1" x14ac:dyDescent="0.25">
      <c r="A65" s="149" t="s">
        <v>373</v>
      </c>
      <c r="B65" s="34" t="s">
        <v>37</v>
      </c>
      <c r="C65" s="34">
        <v>11</v>
      </c>
      <c r="D65" s="34" t="s">
        <v>38</v>
      </c>
      <c r="E65" s="95" t="s">
        <v>507</v>
      </c>
      <c r="F65" s="62">
        <f t="shared" si="44"/>
        <v>176557653.5</v>
      </c>
      <c r="G65" s="62">
        <f t="shared" si="44"/>
        <v>0</v>
      </c>
      <c r="H65" s="62">
        <f t="shared" si="44"/>
        <v>176557653.5</v>
      </c>
      <c r="I65" s="157">
        <f t="shared" si="2"/>
        <v>3.1631125406084296E-3</v>
      </c>
      <c r="J65" s="62">
        <f t="shared" si="44"/>
        <v>176557653.5</v>
      </c>
      <c r="K65" s="62">
        <f t="shared" si="44"/>
        <v>176557653.5</v>
      </c>
      <c r="L65" s="62">
        <f t="shared" si="44"/>
        <v>0</v>
      </c>
      <c r="M65" s="64">
        <f t="shared" si="4"/>
        <v>1</v>
      </c>
      <c r="N65" s="64">
        <f t="shared" si="5"/>
        <v>1</v>
      </c>
      <c r="O65" s="151">
        <f t="shared" si="6"/>
        <v>1</v>
      </c>
    </row>
    <row r="66" spans="1:15" ht="43.5" customHeight="1" x14ac:dyDescent="0.25">
      <c r="A66" s="149" t="s">
        <v>374</v>
      </c>
      <c r="B66" s="34" t="s">
        <v>37</v>
      </c>
      <c r="C66" s="34">
        <v>11</v>
      </c>
      <c r="D66" s="34" t="s">
        <v>38</v>
      </c>
      <c r="E66" s="40" t="s">
        <v>268</v>
      </c>
      <c r="F66" s="62">
        <f t="shared" si="44"/>
        <v>176557653.5</v>
      </c>
      <c r="G66" s="62">
        <f t="shared" si="44"/>
        <v>0</v>
      </c>
      <c r="H66" s="62">
        <f t="shared" si="44"/>
        <v>176557653.5</v>
      </c>
      <c r="I66" s="157">
        <f t="shared" si="2"/>
        <v>3.1631125406084296E-3</v>
      </c>
      <c r="J66" s="62">
        <f t="shared" si="44"/>
        <v>176557653.5</v>
      </c>
      <c r="K66" s="62">
        <f t="shared" si="44"/>
        <v>176557653.5</v>
      </c>
      <c r="L66" s="62">
        <f t="shared" si="44"/>
        <v>0</v>
      </c>
      <c r="M66" s="64">
        <f t="shared" si="4"/>
        <v>1</v>
      </c>
      <c r="N66" s="64">
        <f t="shared" si="5"/>
        <v>1</v>
      </c>
      <c r="O66" s="151">
        <f t="shared" si="6"/>
        <v>1</v>
      </c>
    </row>
    <row r="67" spans="1:15" ht="43.5" customHeight="1" x14ac:dyDescent="0.25">
      <c r="A67" s="152" t="s">
        <v>375</v>
      </c>
      <c r="B67" s="44" t="s">
        <v>37</v>
      </c>
      <c r="C67" s="44">
        <v>11</v>
      </c>
      <c r="D67" s="44" t="s">
        <v>38</v>
      </c>
      <c r="E67" s="45" t="s">
        <v>258</v>
      </c>
      <c r="F67" s="46">
        <v>176557653.5</v>
      </c>
      <c r="G67" s="46">
        <v>0</v>
      </c>
      <c r="H67" s="46">
        <f>+F67-G67</f>
        <v>176557653.5</v>
      </c>
      <c r="I67" s="192">
        <f t="shared" si="2"/>
        <v>3.1631125406084296E-3</v>
      </c>
      <c r="J67" s="46">
        <v>176557653.5</v>
      </c>
      <c r="K67" s="46">
        <v>176557653.5</v>
      </c>
      <c r="L67" s="46">
        <f t="shared" si="42"/>
        <v>0</v>
      </c>
      <c r="M67" s="57">
        <f t="shared" si="4"/>
        <v>1</v>
      </c>
      <c r="N67" s="57">
        <f t="shared" si="5"/>
        <v>1</v>
      </c>
      <c r="O67" s="154">
        <f t="shared" si="6"/>
        <v>1</v>
      </c>
    </row>
    <row r="68" spans="1:15" ht="43.5" customHeight="1" x14ac:dyDescent="0.25">
      <c r="A68" s="149" t="s">
        <v>386</v>
      </c>
      <c r="B68" s="34" t="s">
        <v>37</v>
      </c>
      <c r="C68" s="34">
        <v>13</v>
      </c>
      <c r="D68" s="34" t="s">
        <v>38</v>
      </c>
      <c r="E68" s="95" t="s">
        <v>387</v>
      </c>
      <c r="F68" s="62">
        <f t="shared" ref="F68:L72" si="45">+F69</f>
        <v>27215733.5</v>
      </c>
      <c r="G68" s="62">
        <f t="shared" si="45"/>
        <v>0</v>
      </c>
      <c r="H68" s="62">
        <f t="shared" si="45"/>
        <v>27215733.5</v>
      </c>
      <c r="I68" s="150">
        <f t="shared" si="2"/>
        <v>4.8758253312256982E-4</v>
      </c>
      <c r="J68" s="62">
        <f t="shared" si="45"/>
        <v>27215733.5</v>
      </c>
      <c r="K68" s="62">
        <f t="shared" si="45"/>
        <v>27215733.5</v>
      </c>
      <c r="L68" s="62">
        <f t="shared" si="45"/>
        <v>0</v>
      </c>
      <c r="M68" s="64">
        <f t="shared" si="4"/>
        <v>1</v>
      </c>
      <c r="N68" s="64">
        <f t="shared" si="5"/>
        <v>1</v>
      </c>
      <c r="O68" s="151">
        <f t="shared" si="6"/>
        <v>1</v>
      </c>
    </row>
    <row r="69" spans="1:15" ht="43.5" customHeight="1" x14ac:dyDescent="0.25">
      <c r="A69" s="149" t="s">
        <v>388</v>
      </c>
      <c r="B69" s="34" t="s">
        <v>37</v>
      </c>
      <c r="C69" s="34">
        <v>13</v>
      </c>
      <c r="D69" s="34" t="s">
        <v>38</v>
      </c>
      <c r="E69" s="40" t="s">
        <v>251</v>
      </c>
      <c r="F69" s="62">
        <f t="shared" si="45"/>
        <v>27215733.5</v>
      </c>
      <c r="G69" s="62">
        <f t="shared" si="45"/>
        <v>0</v>
      </c>
      <c r="H69" s="62">
        <f t="shared" si="45"/>
        <v>27215733.5</v>
      </c>
      <c r="I69" s="150">
        <f t="shared" si="2"/>
        <v>4.8758253312256982E-4</v>
      </c>
      <c r="J69" s="62">
        <f t="shared" si="45"/>
        <v>27215733.5</v>
      </c>
      <c r="K69" s="62">
        <f t="shared" si="45"/>
        <v>27215733.5</v>
      </c>
      <c r="L69" s="62">
        <f t="shared" si="45"/>
        <v>0</v>
      </c>
      <c r="M69" s="64">
        <f t="shared" si="4"/>
        <v>1</v>
      </c>
      <c r="N69" s="64">
        <f t="shared" si="5"/>
        <v>1</v>
      </c>
      <c r="O69" s="151">
        <f t="shared" si="6"/>
        <v>1</v>
      </c>
    </row>
    <row r="70" spans="1:15" ht="43.5" customHeight="1" x14ac:dyDescent="0.25">
      <c r="A70" s="149" t="s">
        <v>389</v>
      </c>
      <c r="B70" s="34" t="s">
        <v>37</v>
      </c>
      <c r="C70" s="34">
        <v>13</v>
      </c>
      <c r="D70" s="34" t="s">
        <v>38</v>
      </c>
      <c r="E70" s="40" t="s">
        <v>390</v>
      </c>
      <c r="F70" s="62">
        <f t="shared" si="45"/>
        <v>27215733.5</v>
      </c>
      <c r="G70" s="62">
        <f t="shared" si="45"/>
        <v>0</v>
      </c>
      <c r="H70" s="62">
        <f t="shared" si="45"/>
        <v>27215733.5</v>
      </c>
      <c r="I70" s="150">
        <f t="shared" si="2"/>
        <v>4.8758253312256982E-4</v>
      </c>
      <c r="J70" s="62">
        <f t="shared" si="45"/>
        <v>27215733.5</v>
      </c>
      <c r="K70" s="62">
        <f t="shared" si="45"/>
        <v>27215733.5</v>
      </c>
      <c r="L70" s="62">
        <f t="shared" si="45"/>
        <v>0</v>
      </c>
      <c r="M70" s="64">
        <f t="shared" si="4"/>
        <v>1</v>
      </c>
      <c r="N70" s="64">
        <f t="shared" si="5"/>
        <v>1</v>
      </c>
      <c r="O70" s="151">
        <f t="shared" si="6"/>
        <v>1</v>
      </c>
    </row>
    <row r="71" spans="1:15" ht="43.5" customHeight="1" x14ac:dyDescent="0.25">
      <c r="A71" s="149" t="s">
        <v>391</v>
      </c>
      <c r="B71" s="34" t="s">
        <v>37</v>
      </c>
      <c r="C71" s="34">
        <v>13</v>
      </c>
      <c r="D71" s="34" t="s">
        <v>38</v>
      </c>
      <c r="E71" s="40" t="s">
        <v>390</v>
      </c>
      <c r="F71" s="62">
        <f t="shared" si="45"/>
        <v>27215733.5</v>
      </c>
      <c r="G71" s="62">
        <f t="shared" si="45"/>
        <v>0</v>
      </c>
      <c r="H71" s="62">
        <f t="shared" si="45"/>
        <v>27215733.5</v>
      </c>
      <c r="I71" s="150">
        <f t="shared" si="2"/>
        <v>4.8758253312256982E-4</v>
      </c>
      <c r="J71" s="62">
        <f t="shared" si="45"/>
        <v>27215733.5</v>
      </c>
      <c r="K71" s="62">
        <f t="shared" si="45"/>
        <v>27215733.5</v>
      </c>
      <c r="L71" s="62">
        <f t="shared" si="45"/>
        <v>0</v>
      </c>
      <c r="M71" s="64">
        <f t="shared" si="4"/>
        <v>1</v>
      </c>
      <c r="N71" s="64">
        <f t="shared" si="5"/>
        <v>1</v>
      </c>
      <c r="O71" s="151">
        <f t="shared" si="6"/>
        <v>1</v>
      </c>
    </row>
    <row r="72" spans="1:15" ht="43.5" customHeight="1" x14ac:dyDescent="0.25">
      <c r="A72" s="149" t="s">
        <v>392</v>
      </c>
      <c r="B72" s="34" t="s">
        <v>37</v>
      </c>
      <c r="C72" s="34">
        <v>13</v>
      </c>
      <c r="D72" s="34" t="s">
        <v>38</v>
      </c>
      <c r="E72" s="95" t="s">
        <v>393</v>
      </c>
      <c r="F72" s="62">
        <f t="shared" si="45"/>
        <v>27215733.5</v>
      </c>
      <c r="G72" s="62">
        <f t="shared" si="45"/>
        <v>0</v>
      </c>
      <c r="H72" s="62">
        <f t="shared" si="45"/>
        <v>27215733.5</v>
      </c>
      <c r="I72" s="150">
        <f t="shared" si="2"/>
        <v>4.8758253312256982E-4</v>
      </c>
      <c r="J72" s="62">
        <f t="shared" si="45"/>
        <v>27215733.5</v>
      </c>
      <c r="K72" s="62">
        <f t="shared" si="45"/>
        <v>27215733.5</v>
      </c>
      <c r="L72" s="62">
        <f t="shared" si="45"/>
        <v>0</v>
      </c>
      <c r="M72" s="64">
        <f t="shared" si="4"/>
        <v>1</v>
      </c>
      <c r="N72" s="64">
        <f t="shared" si="5"/>
        <v>1</v>
      </c>
      <c r="O72" s="151">
        <f t="shared" si="6"/>
        <v>1</v>
      </c>
    </row>
    <row r="73" spans="1:15" ht="43.5" customHeight="1" x14ac:dyDescent="0.25">
      <c r="A73" s="152" t="s">
        <v>394</v>
      </c>
      <c r="B73" s="44" t="s">
        <v>37</v>
      </c>
      <c r="C73" s="44">
        <v>13</v>
      </c>
      <c r="D73" s="44" t="s">
        <v>38</v>
      </c>
      <c r="E73" s="45" t="s">
        <v>258</v>
      </c>
      <c r="F73" s="46">
        <v>27215733.5</v>
      </c>
      <c r="G73" s="46">
        <v>0</v>
      </c>
      <c r="H73" s="46">
        <f>+F73-G73</f>
        <v>27215733.5</v>
      </c>
      <c r="I73" s="153">
        <f t="shared" ref="I73:I129" si="46">+H73/$H$130</f>
        <v>4.8758253312256982E-4</v>
      </c>
      <c r="J73" s="46">
        <v>27215733.5</v>
      </c>
      <c r="K73" s="46">
        <v>27215733.5</v>
      </c>
      <c r="L73" s="46">
        <f t="shared" si="42"/>
        <v>0</v>
      </c>
      <c r="M73" s="57">
        <f t="shared" si="4"/>
        <v>1</v>
      </c>
      <c r="N73" s="57">
        <f t="shared" si="5"/>
        <v>1</v>
      </c>
      <c r="O73" s="154">
        <f t="shared" si="6"/>
        <v>1</v>
      </c>
    </row>
    <row r="74" spans="1:15" ht="43.5" customHeight="1" x14ac:dyDescent="0.25">
      <c r="A74" s="149" t="s">
        <v>401</v>
      </c>
      <c r="B74" s="34" t="s">
        <v>37</v>
      </c>
      <c r="C74" s="34">
        <v>13</v>
      </c>
      <c r="D74" s="34" t="s">
        <v>38</v>
      </c>
      <c r="E74" s="40" t="s">
        <v>402</v>
      </c>
      <c r="F74" s="62">
        <f>+F76</f>
        <v>14746723</v>
      </c>
      <c r="G74" s="62">
        <f t="shared" ref="G74:G75" si="47">+G76</f>
        <v>0</v>
      </c>
      <c r="H74" s="62">
        <f>+H76</f>
        <v>14746723</v>
      </c>
      <c r="I74" s="150">
        <f t="shared" si="46"/>
        <v>2.6419440635678116E-4</v>
      </c>
      <c r="J74" s="62">
        <f>+J76</f>
        <v>14746723</v>
      </c>
      <c r="K74" s="62">
        <f t="shared" ref="K74:L75" si="48">+K76</f>
        <v>14746723</v>
      </c>
      <c r="L74" s="62">
        <f t="shared" si="48"/>
        <v>0</v>
      </c>
      <c r="M74" s="64">
        <f t="shared" si="4"/>
        <v>1</v>
      </c>
      <c r="N74" s="64">
        <f t="shared" si="5"/>
        <v>1</v>
      </c>
      <c r="O74" s="151">
        <f t="shared" si="6"/>
        <v>1</v>
      </c>
    </row>
    <row r="75" spans="1:15" ht="43.5" customHeight="1" x14ac:dyDescent="0.25">
      <c r="A75" s="149" t="s">
        <v>401</v>
      </c>
      <c r="B75" s="34" t="s">
        <v>41</v>
      </c>
      <c r="C75" s="34">
        <v>20</v>
      </c>
      <c r="D75" s="34" t="s">
        <v>38</v>
      </c>
      <c r="E75" s="40" t="s">
        <v>402</v>
      </c>
      <c r="F75" s="62">
        <f t="shared" ref="F75:H75" si="49">+F77</f>
        <v>17257433899.239998</v>
      </c>
      <c r="G75" s="62">
        <f t="shared" si="47"/>
        <v>0</v>
      </c>
      <c r="H75" s="62">
        <f t="shared" si="49"/>
        <v>17257433899.239998</v>
      </c>
      <c r="I75" s="162">
        <f t="shared" si="46"/>
        <v>0.30917496071846623</v>
      </c>
      <c r="J75" s="62">
        <f t="shared" ref="J75" si="50">+J77</f>
        <v>12736568830.08</v>
      </c>
      <c r="K75" s="62">
        <f t="shared" si="48"/>
        <v>12736568830.08</v>
      </c>
      <c r="L75" s="62">
        <f t="shared" si="48"/>
        <v>0</v>
      </c>
      <c r="M75" s="64">
        <f t="shared" si="4"/>
        <v>0.73803376008532229</v>
      </c>
      <c r="N75" s="64">
        <f t="shared" si="5"/>
        <v>0.73803376008532229</v>
      </c>
      <c r="O75" s="151">
        <f t="shared" si="6"/>
        <v>1</v>
      </c>
    </row>
    <row r="76" spans="1:15" ht="43.5" customHeight="1" x14ac:dyDescent="0.25">
      <c r="A76" s="149" t="s">
        <v>403</v>
      </c>
      <c r="B76" s="34" t="s">
        <v>37</v>
      </c>
      <c r="C76" s="34">
        <v>13</v>
      </c>
      <c r="D76" s="34" t="s">
        <v>38</v>
      </c>
      <c r="E76" s="40" t="s">
        <v>251</v>
      </c>
      <c r="F76" s="62">
        <f>+F84</f>
        <v>14746723</v>
      </c>
      <c r="G76" s="62">
        <f t="shared" ref="G76" si="51">+G84</f>
        <v>0</v>
      </c>
      <c r="H76" s="62">
        <f>+H84</f>
        <v>14746723</v>
      </c>
      <c r="I76" s="150">
        <f t="shared" si="46"/>
        <v>2.6419440635678116E-4</v>
      </c>
      <c r="J76" s="62">
        <f>+J84</f>
        <v>14746723</v>
      </c>
      <c r="K76" s="62">
        <f t="shared" ref="K76:L76" si="52">+K84</f>
        <v>14746723</v>
      </c>
      <c r="L76" s="62">
        <f t="shared" si="52"/>
        <v>0</v>
      </c>
      <c r="M76" s="64">
        <f t="shared" si="4"/>
        <v>1</v>
      </c>
      <c r="N76" s="64">
        <f t="shared" si="5"/>
        <v>1</v>
      </c>
      <c r="O76" s="151">
        <f t="shared" si="6"/>
        <v>1</v>
      </c>
    </row>
    <row r="77" spans="1:15" ht="43.5" customHeight="1" x14ac:dyDescent="0.25">
      <c r="A77" s="149" t="s">
        <v>403</v>
      </c>
      <c r="B77" s="34" t="s">
        <v>41</v>
      </c>
      <c r="C77" s="34">
        <v>20</v>
      </c>
      <c r="D77" s="34" t="s">
        <v>38</v>
      </c>
      <c r="E77" s="40" t="s">
        <v>251</v>
      </c>
      <c r="F77" s="62">
        <f t="shared" ref="F77:L78" si="53">+F78</f>
        <v>17257433899.239998</v>
      </c>
      <c r="G77" s="62">
        <f t="shared" si="53"/>
        <v>0</v>
      </c>
      <c r="H77" s="62">
        <f t="shared" si="53"/>
        <v>17257433899.239998</v>
      </c>
      <c r="I77" s="162">
        <f t="shared" si="46"/>
        <v>0.30917496071846623</v>
      </c>
      <c r="J77" s="62">
        <f t="shared" si="53"/>
        <v>12736568830.08</v>
      </c>
      <c r="K77" s="62">
        <f t="shared" si="53"/>
        <v>12736568830.08</v>
      </c>
      <c r="L77" s="62">
        <f t="shared" si="53"/>
        <v>0</v>
      </c>
      <c r="M77" s="64">
        <f t="shared" si="4"/>
        <v>0.73803376008532229</v>
      </c>
      <c r="N77" s="64">
        <f t="shared" si="5"/>
        <v>0.73803376008532229</v>
      </c>
      <c r="O77" s="151">
        <f t="shared" si="6"/>
        <v>1</v>
      </c>
    </row>
    <row r="78" spans="1:15" ht="50.25" customHeight="1" x14ac:dyDescent="0.25">
      <c r="A78" s="149" t="s">
        <v>404</v>
      </c>
      <c r="B78" s="34" t="s">
        <v>41</v>
      </c>
      <c r="C78" s="34">
        <v>20</v>
      </c>
      <c r="D78" s="34" t="s">
        <v>38</v>
      </c>
      <c r="E78" s="95" t="s">
        <v>405</v>
      </c>
      <c r="F78" s="62">
        <f t="shared" si="53"/>
        <v>17257433899.239998</v>
      </c>
      <c r="G78" s="62">
        <f t="shared" si="53"/>
        <v>0</v>
      </c>
      <c r="H78" s="62">
        <f t="shared" si="53"/>
        <v>17257433899.239998</v>
      </c>
      <c r="I78" s="162">
        <f t="shared" si="46"/>
        <v>0.30917496071846623</v>
      </c>
      <c r="J78" s="62">
        <f t="shared" si="53"/>
        <v>12736568830.08</v>
      </c>
      <c r="K78" s="62">
        <f t="shared" si="53"/>
        <v>12736568830.08</v>
      </c>
      <c r="L78" s="62">
        <f t="shared" si="53"/>
        <v>0</v>
      </c>
      <c r="M78" s="64">
        <f t="shared" si="4"/>
        <v>0.73803376008532229</v>
      </c>
      <c r="N78" s="64">
        <f t="shared" si="5"/>
        <v>0.73803376008532229</v>
      </c>
      <c r="O78" s="151">
        <f t="shared" si="6"/>
        <v>1</v>
      </c>
    </row>
    <row r="79" spans="1:15" ht="50.25" customHeight="1" x14ac:dyDescent="0.25">
      <c r="A79" s="149" t="s">
        <v>406</v>
      </c>
      <c r="B79" s="34" t="s">
        <v>41</v>
      </c>
      <c r="C79" s="34">
        <v>20</v>
      </c>
      <c r="D79" s="34" t="s">
        <v>38</v>
      </c>
      <c r="E79" s="40" t="s">
        <v>405</v>
      </c>
      <c r="F79" s="62">
        <f>+F80+F82</f>
        <v>17257433899.239998</v>
      </c>
      <c r="G79" s="62">
        <f t="shared" ref="G79" si="54">+G80+G82</f>
        <v>0</v>
      </c>
      <c r="H79" s="62">
        <f>+H80+H82</f>
        <v>17257433899.239998</v>
      </c>
      <c r="I79" s="162">
        <f t="shared" si="46"/>
        <v>0.30917496071846623</v>
      </c>
      <c r="J79" s="62">
        <f>+J80+J82</f>
        <v>12736568830.08</v>
      </c>
      <c r="K79" s="62">
        <f t="shared" ref="K79:L79" si="55">+K80+K82</f>
        <v>12736568830.08</v>
      </c>
      <c r="L79" s="62">
        <f t="shared" si="55"/>
        <v>0</v>
      </c>
      <c r="M79" s="64">
        <f t="shared" si="4"/>
        <v>0.73803376008532229</v>
      </c>
      <c r="N79" s="64">
        <f t="shared" si="5"/>
        <v>0.73803376008532229</v>
      </c>
      <c r="O79" s="151">
        <f t="shared" si="6"/>
        <v>1</v>
      </c>
    </row>
    <row r="80" spans="1:15" ht="43.5" customHeight="1" x14ac:dyDescent="0.25">
      <c r="A80" s="149" t="s">
        <v>407</v>
      </c>
      <c r="B80" s="34" t="s">
        <v>41</v>
      </c>
      <c r="C80" s="34">
        <v>20</v>
      </c>
      <c r="D80" s="34" t="s">
        <v>38</v>
      </c>
      <c r="E80" s="40" t="s">
        <v>408</v>
      </c>
      <c r="F80" s="62">
        <f>+F81</f>
        <v>14804123212</v>
      </c>
      <c r="G80" s="62">
        <f t="shared" ref="G80" si="56">+G81</f>
        <v>0</v>
      </c>
      <c r="H80" s="62">
        <f>+H81</f>
        <v>14804123212</v>
      </c>
      <c r="I80" s="162">
        <f t="shared" si="46"/>
        <v>0.26522275787149352</v>
      </c>
      <c r="J80" s="62">
        <f>+J81</f>
        <v>11043837199.309999</v>
      </c>
      <c r="K80" s="62">
        <f t="shared" ref="K80:L80" si="57">+K81</f>
        <v>11043837199.309999</v>
      </c>
      <c r="L80" s="62">
        <f t="shared" si="57"/>
        <v>0</v>
      </c>
      <c r="M80" s="64">
        <f t="shared" si="4"/>
        <v>0.74599738472576549</v>
      </c>
      <c r="N80" s="64">
        <f t="shared" si="5"/>
        <v>0.74599738472576549</v>
      </c>
      <c r="O80" s="151">
        <f t="shared" si="6"/>
        <v>1</v>
      </c>
    </row>
    <row r="81" spans="1:15" ht="43.5" customHeight="1" x14ac:dyDescent="0.25">
      <c r="A81" s="152" t="s">
        <v>409</v>
      </c>
      <c r="B81" s="44" t="s">
        <v>41</v>
      </c>
      <c r="C81" s="44">
        <v>20</v>
      </c>
      <c r="D81" s="44" t="s">
        <v>38</v>
      </c>
      <c r="E81" s="45" t="s">
        <v>258</v>
      </c>
      <c r="F81" s="46">
        <v>14804123212</v>
      </c>
      <c r="G81" s="46">
        <v>0</v>
      </c>
      <c r="H81" s="46">
        <f>+F81-G81</f>
        <v>14804123212</v>
      </c>
      <c r="I81" s="163">
        <f t="shared" si="46"/>
        <v>0.26522275787149352</v>
      </c>
      <c r="J81" s="46">
        <v>11043837199.309999</v>
      </c>
      <c r="K81" s="46">
        <v>11043837199.309999</v>
      </c>
      <c r="L81" s="46">
        <f t="shared" si="42"/>
        <v>0</v>
      </c>
      <c r="M81" s="57">
        <f t="shared" si="4"/>
        <v>0.74599738472576549</v>
      </c>
      <c r="N81" s="57">
        <f t="shared" si="5"/>
        <v>0.74599738472576549</v>
      </c>
      <c r="O81" s="154">
        <f t="shared" si="6"/>
        <v>1</v>
      </c>
    </row>
    <row r="82" spans="1:15" ht="43.5" customHeight="1" x14ac:dyDescent="0.25">
      <c r="A82" s="149" t="s">
        <v>410</v>
      </c>
      <c r="B82" s="34" t="s">
        <v>41</v>
      </c>
      <c r="C82" s="34">
        <v>20</v>
      </c>
      <c r="D82" s="34" t="s">
        <v>38</v>
      </c>
      <c r="E82" s="40" t="s">
        <v>411</v>
      </c>
      <c r="F82" s="62">
        <f>+F83</f>
        <v>2453310687.2399998</v>
      </c>
      <c r="G82" s="62">
        <f t="shared" ref="G82" si="58">+G83</f>
        <v>0</v>
      </c>
      <c r="H82" s="62">
        <f>+H83</f>
        <v>2453310687.2399998</v>
      </c>
      <c r="I82" s="162">
        <f t="shared" si="46"/>
        <v>4.3952202846972752E-2</v>
      </c>
      <c r="J82" s="62">
        <f>+J83</f>
        <v>1692731630.77</v>
      </c>
      <c r="K82" s="62">
        <f t="shared" ref="K82:L82" si="59">+K83</f>
        <v>1692731630.77</v>
      </c>
      <c r="L82" s="62">
        <f t="shared" si="59"/>
        <v>0</v>
      </c>
      <c r="M82" s="64">
        <f t="shared" si="4"/>
        <v>0.68997850112263637</v>
      </c>
      <c r="N82" s="64">
        <f t="shared" si="5"/>
        <v>0.68997850112263637</v>
      </c>
      <c r="O82" s="151">
        <f t="shared" si="6"/>
        <v>1</v>
      </c>
    </row>
    <row r="83" spans="1:15" ht="43.5" customHeight="1" x14ac:dyDescent="0.25">
      <c r="A83" s="152" t="s">
        <v>412</v>
      </c>
      <c r="B83" s="44" t="s">
        <v>41</v>
      </c>
      <c r="C83" s="44">
        <v>20</v>
      </c>
      <c r="D83" s="44" t="s">
        <v>38</v>
      </c>
      <c r="E83" s="45" t="s">
        <v>258</v>
      </c>
      <c r="F83" s="46">
        <v>2453310687.2399998</v>
      </c>
      <c r="G83" s="46">
        <v>0</v>
      </c>
      <c r="H83" s="46">
        <f>+F83-G83</f>
        <v>2453310687.2399998</v>
      </c>
      <c r="I83" s="163">
        <f t="shared" si="46"/>
        <v>4.3952202846972752E-2</v>
      </c>
      <c r="J83" s="46">
        <v>1692731630.77</v>
      </c>
      <c r="K83" s="46">
        <v>1692731630.77</v>
      </c>
      <c r="L83" s="46">
        <f t="shared" si="42"/>
        <v>0</v>
      </c>
      <c r="M83" s="57">
        <f t="shared" si="4"/>
        <v>0.68997850112263637</v>
      </c>
      <c r="N83" s="57">
        <f t="shared" si="5"/>
        <v>0.68997850112263637</v>
      </c>
      <c r="O83" s="154">
        <f t="shared" si="6"/>
        <v>1</v>
      </c>
    </row>
    <row r="84" spans="1:15" ht="43.5" customHeight="1" x14ac:dyDescent="0.25">
      <c r="A84" s="149" t="s">
        <v>413</v>
      </c>
      <c r="B84" s="34" t="s">
        <v>37</v>
      </c>
      <c r="C84" s="34">
        <v>13</v>
      </c>
      <c r="D84" s="34" t="s">
        <v>38</v>
      </c>
      <c r="E84" s="40" t="s">
        <v>414</v>
      </c>
      <c r="F84" s="62">
        <f t="shared" ref="F84:L86" si="60">+F85</f>
        <v>14746723</v>
      </c>
      <c r="G84" s="62">
        <f t="shared" si="60"/>
        <v>0</v>
      </c>
      <c r="H84" s="62">
        <f t="shared" si="60"/>
        <v>14746723</v>
      </c>
      <c r="I84" s="150">
        <f t="shared" si="46"/>
        <v>2.6419440635678116E-4</v>
      </c>
      <c r="J84" s="62">
        <f t="shared" si="60"/>
        <v>14746723</v>
      </c>
      <c r="K84" s="62">
        <f t="shared" si="60"/>
        <v>14746723</v>
      </c>
      <c r="L84" s="62">
        <f t="shared" si="60"/>
        <v>0</v>
      </c>
      <c r="M84" s="64">
        <f t="shared" si="4"/>
        <v>1</v>
      </c>
      <c r="N84" s="64">
        <f t="shared" si="5"/>
        <v>1</v>
      </c>
      <c r="O84" s="151">
        <f t="shared" si="6"/>
        <v>1</v>
      </c>
    </row>
    <row r="85" spans="1:15" ht="43.5" customHeight="1" x14ac:dyDescent="0.25">
      <c r="A85" s="149" t="s">
        <v>415</v>
      </c>
      <c r="B85" s="34" t="s">
        <v>37</v>
      </c>
      <c r="C85" s="34">
        <v>13</v>
      </c>
      <c r="D85" s="34" t="s">
        <v>38</v>
      </c>
      <c r="E85" s="40" t="s">
        <v>414</v>
      </c>
      <c r="F85" s="62">
        <f t="shared" si="60"/>
        <v>14746723</v>
      </c>
      <c r="G85" s="62">
        <f t="shared" si="60"/>
        <v>0</v>
      </c>
      <c r="H85" s="62">
        <f t="shared" si="60"/>
        <v>14746723</v>
      </c>
      <c r="I85" s="150">
        <f t="shared" si="46"/>
        <v>2.6419440635678116E-4</v>
      </c>
      <c r="J85" s="62">
        <f t="shared" si="60"/>
        <v>14746723</v>
      </c>
      <c r="K85" s="62">
        <f t="shared" si="60"/>
        <v>14746723</v>
      </c>
      <c r="L85" s="62">
        <f t="shared" si="60"/>
        <v>0</v>
      </c>
      <c r="M85" s="64">
        <f t="shared" si="4"/>
        <v>1</v>
      </c>
      <c r="N85" s="64">
        <f t="shared" si="5"/>
        <v>1</v>
      </c>
      <c r="O85" s="151">
        <f t="shared" si="6"/>
        <v>1</v>
      </c>
    </row>
    <row r="86" spans="1:15" ht="43.5" customHeight="1" x14ac:dyDescent="0.25">
      <c r="A86" s="149" t="s">
        <v>416</v>
      </c>
      <c r="B86" s="34" t="s">
        <v>37</v>
      </c>
      <c r="C86" s="34">
        <v>13</v>
      </c>
      <c r="D86" s="34" t="s">
        <v>38</v>
      </c>
      <c r="E86" s="40" t="s">
        <v>393</v>
      </c>
      <c r="F86" s="41">
        <f t="shared" si="60"/>
        <v>14746723</v>
      </c>
      <c r="G86" s="41">
        <f t="shared" si="60"/>
        <v>0</v>
      </c>
      <c r="H86" s="41">
        <f t="shared" si="60"/>
        <v>14746723</v>
      </c>
      <c r="I86" s="150">
        <f t="shared" si="46"/>
        <v>2.6419440635678116E-4</v>
      </c>
      <c r="J86" s="41">
        <f t="shared" si="60"/>
        <v>14746723</v>
      </c>
      <c r="K86" s="41">
        <f t="shared" si="60"/>
        <v>14746723</v>
      </c>
      <c r="L86" s="41">
        <f t="shared" si="60"/>
        <v>0</v>
      </c>
      <c r="M86" s="64">
        <f t="shared" si="4"/>
        <v>1</v>
      </c>
      <c r="N86" s="64">
        <f t="shared" si="5"/>
        <v>1</v>
      </c>
      <c r="O86" s="151">
        <f t="shared" si="6"/>
        <v>1</v>
      </c>
    </row>
    <row r="87" spans="1:15" ht="43.5" customHeight="1" x14ac:dyDescent="0.25">
      <c r="A87" s="152" t="s">
        <v>417</v>
      </c>
      <c r="B87" s="44" t="s">
        <v>37</v>
      </c>
      <c r="C87" s="44">
        <v>13</v>
      </c>
      <c r="D87" s="44" t="s">
        <v>38</v>
      </c>
      <c r="E87" s="45" t="s">
        <v>258</v>
      </c>
      <c r="F87" s="46">
        <v>14746723</v>
      </c>
      <c r="G87" s="46">
        <v>0</v>
      </c>
      <c r="H87" s="46">
        <f>+F87-G87</f>
        <v>14746723</v>
      </c>
      <c r="I87" s="153">
        <f t="shared" si="46"/>
        <v>2.6419440635678116E-4</v>
      </c>
      <c r="J87" s="46">
        <v>14746723</v>
      </c>
      <c r="K87" s="46">
        <v>14746723</v>
      </c>
      <c r="L87" s="46">
        <f t="shared" ref="L87:L129" si="61">+J87-K87</f>
        <v>0</v>
      </c>
      <c r="M87" s="57">
        <f t="shared" ref="M87:M130" si="62">+J87/H87</f>
        <v>1</v>
      </c>
      <c r="N87" s="57">
        <f t="shared" ref="N87:N130" si="63">+K87/H87</f>
        <v>1</v>
      </c>
      <c r="O87" s="154">
        <f t="shared" ref="O87:O129" si="64">+K87/J87</f>
        <v>1</v>
      </c>
    </row>
    <row r="88" spans="1:15" ht="43.5" customHeight="1" x14ac:dyDescent="0.25">
      <c r="A88" s="149" t="s">
        <v>418</v>
      </c>
      <c r="B88" s="34" t="s">
        <v>37</v>
      </c>
      <c r="C88" s="34">
        <v>13</v>
      </c>
      <c r="D88" s="34" t="s">
        <v>38</v>
      </c>
      <c r="E88" s="40" t="s">
        <v>419</v>
      </c>
      <c r="F88" s="60">
        <f>+F89</f>
        <v>109671627.38</v>
      </c>
      <c r="G88" s="60">
        <f>+G89</f>
        <v>0</v>
      </c>
      <c r="H88" s="60">
        <f>+H89</f>
        <v>109671627.38</v>
      </c>
      <c r="I88" s="157">
        <f t="shared" si="46"/>
        <v>1.9648182507965468E-3</v>
      </c>
      <c r="J88" s="60">
        <f>+J89</f>
        <v>45729637</v>
      </c>
      <c r="K88" s="60">
        <f t="shared" ref="K88:L88" si="65">+K89</f>
        <v>45729637</v>
      </c>
      <c r="L88" s="60">
        <f t="shared" si="65"/>
        <v>0</v>
      </c>
      <c r="M88" s="64">
        <f t="shared" si="62"/>
        <v>0.41696871007076325</v>
      </c>
      <c r="N88" s="64">
        <f t="shared" si="63"/>
        <v>0.41696871007076325</v>
      </c>
      <c r="O88" s="151">
        <f t="shared" si="64"/>
        <v>1</v>
      </c>
    </row>
    <row r="89" spans="1:15" ht="43.5" customHeight="1" x14ac:dyDescent="0.25">
      <c r="A89" s="149" t="s">
        <v>420</v>
      </c>
      <c r="B89" s="34" t="s">
        <v>37</v>
      </c>
      <c r="C89" s="34">
        <v>13</v>
      </c>
      <c r="D89" s="34" t="s">
        <v>38</v>
      </c>
      <c r="E89" s="95" t="s">
        <v>251</v>
      </c>
      <c r="F89" s="60">
        <f>+F90+F94</f>
        <v>109671627.38</v>
      </c>
      <c r="G89" s="60">
        <f>+G90+G94</f>
        <v>0</v>
      </c>
      <c r="H89" s="60">
        <f>+H90+H94</f>
        <v>109671627.38</v>
      </c>
      <c r="I89" s="157">
        <f t="shared" si="46"/>
        <v>1.9648182507965468E-3</v>
      </c>
      <c r="J89" s="60">
        <f>+J90+J94</f>
        <v>45729637</v>
      </c>
      <c r="K89" s="60">
        <f t="shared" ref="K89:L89" si="66">+K90+K94</f>
        <v>45729637</v>
      </c>
      <c r="L89" s="60">
        <f t="shared" si="66"/>
        <v>0</v>
      </c>
      <c r="M89" s="64">
        <f t="shared" si="62"/>
        <v>0.41696871007076325</v>
      </c>
      <c r="N89" s="64">
        <f t="shared" si="63"/>
        <v>0.41696871007076325</v>
      </c>
      <c r="O89" s="151">
        <f t="shared" si="64"/>
        <v>1</v>
      </c>
    </row>
    <row r="90" spans="1:15" ht="43.5" customHeight="1" x14ac:dyDescent="0.25">
      <c r="A90" s="149" t="s">
        <v>421</v>
      </c>
      <c r="B90" s="34" t="s">
        <v>37</v>
      </c>
      <c r="C90" s="34">
        <v>13</v>
      </c>
      <c r="D90" s="34" t="s">
        <v>38</v>
      </c>
      <c r="E90" s="40" t="s">
        <v>422</v>
      </c>
      <c r="F90" s="60">
        <f t="shared" ref="F90:L92" si="67">+F91</f>
        <v>63941990.380000003</v>
      </c>
      <c r="G90" s="60">
        <f t="shared" si="67"/>
        <v>0</v>
      </c>
      <c r="H90" s="60">
        <f t="shared" si="67"/>
        <v>63941990.380000003</v>
      </c>
      <c r="I90" s="157">
        <f t="shared" si="46"/>
        <v>1.1455505192384174E-3</v>
      </c>
      <c r="J90" s="60">
        <f t="shared" si="67"/>
        <v>0</v>
      </c>
      <c r="K90" s="60">
        <f t="shared" si="67"/>
        <v>0</v>
      </c>
      <c r="L90" s="60">
        <f t="shared" si="67"/>
        <v>0</v>
      </c>
      <c r="M90" s="64">
        <f t="shared" si="62"/>
        <v>0</v>
      </c>
      <c r="N90" s="64">
        <f t="shared" si="63"/>
        <v>0</v>
      </c>
      <c r="O90" s="151" t="s">
        <v>40</v>
      </c>
    </row>
    <row r="91" spans="1:15" ht="43.5" customHeight="1" x14ac:dyDescent="0.25">
      <c r="A91" s="149" t="s">
        <v>423</v>
      </c>
      <c r="B91" s="34" t="s">
        <v>37</v>
      </c>
      <c r="C91" s="34">
        <v>13</v>
      </c>
      <c r="D91" s="34" t="s">
        <v>38</v>
      </c>
      <c r="E91" s="40" t="s">
        <v>422</v>
      </c>
      <c r="F91" s="60">
        <f t="shared" si="67"/>
        <v>63941990.380000003</v>
      </c>
      <c r="G91" s="60">
        <f t="shared" si="67"/>
        <v>0</v>
      </c>
      <c r="H91" s="60">
        <f t="shared" si="67"/>
        <v>63941990.380000003</v>
      </c>
      <c r="I91" s="157">
        <f t="shared" si="46"/>
        <v>1.1455505192384174E-3</v>
      </c>
      <c r="J91" s="60">
        <f t="shared" si="67"/>
        <v>0</v>
      </c>
      <c r="K91" s="60">
        <f t="shared" si="67"/>
        <v>0</v>
      </c>
      <c r="L91" s="60">
        <f t="shared" si="67"/>
        <v>0</v>
      </c>
      <c r="M91" s="64">
        <f t="shared" si="62"/>
        <v>0</v>
      </c>
      <c r="N91" s="64">
        <f t="shared" si="63"/>
        <v>0</v>
      </c>
      <c r="O91" s="151" t="s">
        <v>40</v>
      </c>
    </row>
    <row r="92" spans="1:15" ht="43.5" customHeight="1" x14ac:dyDescent="0.25">
      <c r="A92" s="149" t="s">
        <v>424</v>
      </c>
      <c r="B92" s="34" t="s">
        <v>37</v>
      </c>
      <c r="C92" s="34">
        <v>13</v>
      </c>
      <c r="D92" s="34" t="s">
        <v>38</v>
      </c>
      <c r="E92" s="40" t="s">
        <v>425</v>
      </c>
      <c r="F92" s="60">
        <f t="shared" si="67"/>
        <v>63941990.380000003</v>
      </c>
      <c r="G92" s="60">
        <f t="shared" si="67"/>
        <v>0</v>
      </c>
      <c r="H92" s="60">
        <f t="shared" si="67"/>
        <v>63941990.380000003</v>
      </c>
      <c r="I92" s="157">
        <f t="shared" si="46"/>
        <v>1.1455505192384174E-3</v>
      </c>
      <c r="J92" s="60">
        <f t="shared" si="67"/>
        <v>0</v>
      </c>
      <c r="K92" s="60">
        <f t="shared" si="67"/>
        <v>0</v>
      </c>
      <c r="L92" s="60">
        <f t="shared" si="67"/>
        <v>0</v>
      </c>
      <c r="M92" s="64">
        <f t="shared" si="62"/>
        <v>0</v>
      </c>
      <c r="N92" s="64">
        <f t="shared" si="63"/>
        <v>0</v>
      </c>
      <c r="O92" s="151" t="s">
        <v>40</v>
      </c>
    </row>
    <row r="93" spans="1:15" ht="43.5" customHeight="1" x14ac:dyDescent="0.25">
      <c r="A93" s="152" t="s">
        <v>426</v>
      </c>
      <c r="B93" s="44" t="s">
        <v>37</v>
      </c>
      <c r="C93" s="44">
        <v>13</v>
      </c>
      <c r="D93" s="44" t="s">
        <v>38</v>
      </c>
      <c r="E93" s="45" t="s">
        <v>258</v>
      </c>
      <c r="F93" s="46">
        <v>63941990.380000003</v>
      </c>
      <c r="G93" s="46">
        <v>0</v>
      </c>
      <c r="H93" s="46">
        <f>+F93-G93</f>
        <v>63941990.380000003</v>
      </c>
      <c r="I93" s="192">
        <f t="shared" si="46"/>
        <v>1.1455505192384174E-3</v>
      </c>
      <c r="J93" s="46">
        <v>0</v>
      </c>
      <c r="K93" s="46">
        <v>0</v>
      </c>
      <c r="L93" s="46">
        <f t="shared" si="61"/>
        <v>0</v>
      </c>
      <c r="M93" s="57">
        <f t="shared" si="62"/>
        <v>0</v>
      </c>
      <c r="N93" s="57">
        <f t="shared" si="63"/>
        <v>0</v>
      </c>
      <c r="O93" s="154" t="s">
        <v>40</v>
      </c>
    </row>
    <row r="94" spans="1:15" ht="43.5" customHeight="1" x14ac:dyDescent="0.25">
      <c r="A94" s="149" t="s">
        <v>427</v>
      </c>
      <c r="B94" s="34" t="s">
        <v>37</v>
      </c>
      <c r="C94" s="34">
        <v>13</v>
      </c>
      <c r="D94" s="34" t="s">
        <v>38</v>
      </c>
      <c r="E94" s="40" t="s">
        <v>428</v>
      </c>
      <c r="F94" s="62">
        <f t="shared" ref="F94:L96" si="68">+F95</f>
        <v>45729637</v>
      </c>
      <c r="G94" s="62">
        <f t="shared" si="68"/>
        <v>0</v>
      </c>
      <c r="H94" s="62">
        <f t="shared" si="68"/>
        <v>45729637</v>
      </c>
      <c r="I94" s="150">
        <f t="shared" si="46"/>
        <v>8.1926773155812955E-4</v>
      </c>
      <c r="J94" s="62">
        <f t="shared" si="68"/>
        <v>45729637</v>
      </c>
      <c r="K94" s="62">
        <f t="shared" si="68"/>
        <v>45729637</v>
      </c>
      <c r="L94" s="62">
        <f t="shared" si="68"/>
        <v>0</v>
      </c>
      <c r="M94" s="64">
        <f t="shared" si="62"/>
        <v>1</v>
      </c>
      <c r="N94" s="64">
        <f t="shared" si="63"/>
        <v>1</v>
      </c>
      <c r="O94" s="151">
        <f t="shared" si="64"/>
        <v>1</v>
      </c>
    </row>
    <row r="95" spans="1:15" ht="43.5" customHeight="1" x14ac:dyDescent="0.25">
      <c r="A95" s="149" t="s">
        <v>429</v>
      </c>
      <c r="B95" s="34" t="s">
        <v>37</v>
      </c>
      <c r="C95" s="34">
        <v>13</v>
      </c>
      <c r="D95" s="34" t="s">
        <v>38</v>
      </c>
      <c r="E95" s="40" t="s">
        <v>428</v>
      </c>
      <c r="F95" s="62">
        <f t="shared" si="68"/>
        <v>45729637</v>
      </c>
      <c r="G95" s="62">
        <f t="shared" si="68"/>
        <v>0</v>
      </c>
      <c r="H95" s="62">
        <f t="shared" si="68"/>
        <v>45729637</v>
      </c>
      <c r="I95" s="150">
        <f t="shared" si="46"/>
        <v>8.1926773155812955E-4</v>
      </c>
      <c r="J95" s="62">
        <f t="shared" si="68"/>
        <v>45729637</v>
      </c>
      <c r="K95" s="62">
        <f t="shared" si="68"/>
        <v>45729637</v>
      </c>
      <c r="L95" s="62">
        <f t="shared" si="68"/>
        <v>0</v>
      </c>
      <c r="M95" s="64">
        <f t="shared" si="62"/>
        <v>1</v>
      </c>
      <c r="N95" s="64">
        <f t="shared" si="63"/>
        <v>1</v>
      </c>
      <c r="O95" s="151">
        <f t="shared" si="64"/>
        <v>1</v>
      </c>
    </row>
    <row r="96" spans="1:15" ht="43.5" customHeight="1" x14ac:dyDescent="0.25">
      <c r="A96" s="149" t="s">
        <v>430</v>
      </c>
      <c r="B96" s="34" t="s">
        <v>37</v>
      </c>
      <c r="C96" s="34">
        <v>13</v>
      </c>
      <c r="D96" s="34" t="s">
        <v>38</v>
      </c>
      <c r="E96" s="40" t="s">
        <v>393</v>
      </c>
      <c r="F96" s="62">
        <f t="shared" si="68"/>
        <v>45729637</v>
      </c>
      <c r="G96" s="62">
        <f t="shared" si="68"/>
        <v>0</v>
      </c>
      <c r="H96" s="62">
        <f t="shared" si="68"/>
        <v>45729637</v>
      </c>
      <c r="I96" s="150">
        <f t="shared" si="46"/>
        <v>8.1926773155812955E-4</v>
      </c>
      <c r="J96" s="62">
        <f t="shared" si="68"/>
        <v>45729637</v>
      </c>
      <c r="K96" s="62">
        <f t="shared" si="68"/>
        <v>45729637</v>
      </c>
      <c r="L96" s="62">
        <f t="shared" si="68"/>
        <v>0</v>
      </c>
      <c r="M96" s="64">
        <f t="shared" si="62"/>
        <v>1</v>
      </c>
      <c r="N96" s="64">
        <f t="shared" si="63"/>
        <v>1</v>
      </c>
      <c r="O96" s="151">
        <f t="shared" si="64"/>
        <v>1</v>
      </c>
    </row>
    <row r="97" spans="1:15" ht="43.5" customHeight="1" x14ac:dyDescent="0.25">
      <c r="A97" s="152" t="s">
        <v>431</v>
      </c>
      <c r="B97" s="44" t="s">
        <v>37</v>
      </c>
      <c r="C97" s="44">
        <v>13</v>
      </c>
      <c r="D97" s="44" t="s">
        <v>38</v>
      </c>
      <c r="E97" s="45" t="s">
        <v>258</v>
      </c>
      <c r="F97" s="46">
        <v>45729637</v>
      </c>
      <c r="G97" s="46">
        <v>0</v>
      </c>
      <c r="H97" s="46">
        <f>+F97-G97</f>
        <v>45729637</v>
      </c>
      <c r="I97" s="153">
        <f t="shared" si="46"/>
        <v>8.1926773155812955E-4</v>
      </c>
      <c r="J97" s="46">
        <v>45729637</v>
      </c>
      <c r="K97" s="46">
        <v>45729637</v>
      </c>
      <c r="L97" s="46">
        <f t="shared" si="61"/>
        <v>0</v>
      </c>
      <c r="M97" s="57">
        <f t="shared" si="62"/>
        <v>1</v>
      </c>
      <c r="N97" s="57">
        <f t="shared" si="63"/>
        <v>1</v>
      </c>
      <c r="O97" s="154">
        <f t="shared" si="64"/>
        <v>1</v>
      </c>
    </row>
    <row r="98" spans="1:15" ht="43.5" customHeight="1" x14ac:dyDescent="0.25">
      <c r="A98" s="149" t="s">
        <v>432</v>
      </c>
      <c r="B98" s="34" t="s">
        <v>37</v>
      </c>
      <c r="C98" s="34">
        <v>13</v>
      </c>
      <c r="D98" s="34" t="s">
        <v>38</v>
      </c>
      <c r="E98" s="40" t="s">
        <v>433</v>
      </c>
      <c r="F98" s="60">
        <f>+F99</f>
        <v>20000000</v>
      </c>
      <c r="G98" s="60">
        <f t="shared" ref="G98:G102" si="69">+G99</f>
        <v>0</v>
      </c>
      <c r="H98" s="60">
        <f>+H99</f>
        <v>20000000</v>
      </c>
      <c r="I98" s="150">
        <f t="shared" si="46"/>
        <v>3.5830930893159267E-4</v>
      </c>
      <c r="J98" s="60">
        <f>+J99</f>
        <v>20000000</v>
      </c>
      <c r="K98" s="60">
        <f t="shared" ref="K98:L102" si="70">+K99</f>
        <v>20000000</v>
      </c>
      <c r="L98" s="60">
        <f t="shared" si="70"/>
        <v>0</v>
      </c>
      <c r="M98" s="64">
        <f t="shared" si="62"/>
        <v>1</v>
      </c>
      <c r="N98" s="64">
        <f t="shared" si="63"/>
        <v>1</v>
      </c>
      <c r="O98" s="151">
        <f t="shared" si="64"/>
        <v>1</v>
      </c>
    </row>
    <row r="99" spans="1:15" ht="43.5" customHeight="1" x14ac:dyDescent="0.25">
      <c r="A99" s="149" t="s">
        <v>434</v>
      </c>
      <c r="B99" s="34" t="s">
        <v>37</v>
      </c>
      <c r="C99" s="34">
        <v>13</v>
      </c>
      <c r="D99" s="34" t="s">
        <v>38</v>
      </c>
      <c r="E99" s="95" t="s">
        <v>251</v>
      </c>
      <c r="F99" s="60">
        <f>+F100</f>
        <v>20000000</v>
      </c>
      <c r="G99" s="60">
        <f t="shared" si="69"/>
        <v>0</v>
      </c>
      <c r="H99" s="60">
        <f>+H100</f>
        <v>20000000</v>
      </c>
      <c r="I99" s="150">
        <f t="shared" si="46"/>
        <v>3.5830930893159267E-4</v>
      </c>
      <c r="J99" s="60">
        <f>+J100</f>
        <v>20000000</v>
      </c>
      <c r="K99" s="60">
        <f t="shared" si="70"/>
        <v>20000000</v>
      </c>
      <c r="L99" s="60">
        <f t="shared" si="70"/>
        <v>0</v>
      </c>
      <c r="M99" s="64">
        <f t="shared" si="62"/>
        <v>1</v>
      </c>
      <c r="N99" s="64">
        <f t="shared" si="63"/>
        <v>1</v>
      </c>
      <c r="O99" s="151">
        <f t="shared" si="64"/>
        <v>1</v>
      </c>
    </row>
    <row r="100" spans="1:15" ht="43.5" customHeight="1" x14ac:dyDescent="0.25">
      <c r="A100" s="149" t="s">
        <v>508</v>
      </c>
      <c r="B100" s="34" t="s">
        <v>37</v>
      </c>
      <c r="C100" s="34">
        <v>13</v>
      </c>
      <c r="D100" s="34" t="s">
        <v>38</v>
      </c>
      <c r="E100" s="40" t="s">
        <v>509</v>
      </c>
      <c r="F100" s="60">
        <f t="shared" ref="F100:J102" si="71">+F101</f>
        <v>20000000</v>
      </c>
      <c r="G100" s="60">
        <f t="shared" si="69"/>
        <v>0</v>
      </c>
      <c r="H100" s="60">
        <f t="shared" si="71"/>
        <v>20000000</v>
      </c>
      <c r="I100" s="150">
        <f t="shared" si="46"/>
        <v>3.5830930893159267E-4</v>
      </c>
      <c r="J100" s="60">
        <f t="shared" si="71"/>
        <v>20000000</v>
      </c>
      <c r="K100" s="60">
        <f t="shared" si="70"/>
        <v>20000000</v>
      </c>
      <c r="L100" s="60">
        <f t="shared" si="70"/>
        <v>0</v>
      </c>
      <c r="M100" s="64">
        <f t="shared" si="62"/>
        <v>1</v>
      </c>
      <c r="N100" s="64">
        <f t="shared" si="63"/>
        <v>1</v>
      </c>
      <c r="O100" s="151">
        <f t="shared" si="64"/>
        <v>1</v>
      </c>
    </row>
    <row r="101" spans="1:15" ht="43.5" customHeight="1" x14ac:dyDescent="0.25">
      <c r="A101" s="149" t="s">
        <v>510</v>
      </c>
      <c r="B101" s="34" t="s">
        <v>37</v>
      </c>
      <c r="C101" s="34">
        <v>13</v>
      </c>
      <c r="D101" s="34" t="s">
        <v>38</v>
      </c>
      <c r="E101" s="40" t="s">
        <v>509</v>
      </c>
      <c r="F101" s="60">
        <f t="shared" si="71"/>
        <v>20000000</v>
      </c>
      <c r="G101" s="60">
        <f t="shared" si="69"/>
        <v>0</v>
      </c>
      <c r="H101" s="60">
        <f t="shared" si="71"/>
        <v>20000000</v>
      </c>
      <c r="I101" s="150">
        <f t="shared" si="46"/>
        <v>3.5830930893159267E-4</v>
      </c>
      <c r="J101" s="60">
        <f t="shared" si="71"/>
        <v>20000000</v>
      </c>
      <c r="K101" s="60">
        <f t="shared" si="70"/>
        <v>20000000</v>
      </c>
      <c r="L101" s="60">
        <f t="shared" si="70"/>
        <v>0</v>
      </c>
      <c r="M101" s="64">
        <f t="shared" si="62"/>
        <v>1</v>
      </c>
      <c r="N101" s="64">
        <f t="shared" si="63"/>
        <v>1</v>
      </c>
      <c r="O101" s="151">
        <f t="shared" si="64"/>
        <v>1</v>
      </c>
    </row>
    <row r="102" spans="1:15" ht="43.5" customHeight="1" x14ac:dyDescent="0.25">
      <c r="A102" s="149" t="s">
        <v>511</v>
      </c>
      <c r="B102" s="34" t="s">
        <v>37</v>
      </c>
      <c r="C102" s="34">
        <v>13</v>
      </c>
      <c r="D102" s="34" t="s">
        <v>38</v>
      </c>
      <c r="E102" s="40" t="s">
        <v>393</v>
      </c>
      <c r="F102" s="60">
        <f t="shared" si="71"/>
        <v>20000000</v>
      </c>
      <c r="G102" s="60">
        <f t="shared" si="69"/>
        <v>0</v>
      </c>
      <c r="H102" s="60">
        <f t="shared" si="71"/>
        <v>20000000</v>
      </c>
      <c r="I102" s="150">
        <f t="shared" si="46"/>
        <v>3.5830930893159267E-4</v>
      </c>
      <c r="J102" s="60">
        <f t="shared" si="71"/>
        <v>20000000</v>
      </c>
      <c r="K102" s="60">
        <f t="shared" si="70"/>
        <v>20000000</v>
      </c>
      <c r="L102" s="60">
        <f t="shared" si="70"/>
        <v>0</v>
      </c>
      <c r="M102" s="64">
        <f t="shared" si="62"/>
        <v>1</v>
      </c>
      <c r="N102" s="64">
        <f t="shared" si="63"/>
        <v>1</v>
      </c>
      <c r="O102" s="151">
        <f t="shared" si="64"/>
        <v>1</v>
      </c>
    </row>
    <row r="103" spans="1:15" ht="43.5" customHeight="1" x14ac:dyDescent="0.25">
      <c r="A103" s="152" t="s">
        <v>512</v>
      </c>
      <c r="B103" s="44" t="s">
        <v>37</v>
      </c>
      <c r="C103" s="44">
        <v>13</v>
      </c>
      <c r="D103" s="44" t="s">
        <v>38</v>
      </c>
      <c r="E103" s="45" t="s">
        <v>258</v>
      </c>
      <c r="F103" s="46">
        <v>20000000</v>
      </c>
      <c r="G103" s="46">
        <v>0</v>
      </c>
      <c r="H103" s="46">
        <f>+F103-G103</f>
        <v>20000000</v>
      </c>
      <c r="I103" s="153">
        <f t="shared" si="46"/>
        <v>3.5830930893159267E-4</v>
      </c>
      <c r="J103" s="46">
        <v>20000000</v>
      </c>
      <c r="K103" s="46">
        <v>20000000</v>
      </c>
      <c r="L103" s="46">
        <f t="shared" ref="L103" si="72">+J103-K103</f>
        <v>0</v>
      </c>
      <c r="M103" s="57">
        <f t="shared" si="62"/>
        <v>1</v>
      </c>
      <c r="N103" s="57">
        <f t="shared" si="63"/>
        <v>1</v>
      </c>
      <c r="O103" s="154">
        <f t="shared" si="64"/>
        <v>1</v>
      </c>
    </row>
    <row r="104" spans="1:15" ht="43.5" customHeight="1" x14ac:dyDescent="0.25">
      <c r="A104" s="193" t="s">
        <v>441</v>
      </c>
      <c r="B104" s="100" t="s">
        <v>37</v>
      </c>
      <c r="C104" s="34">
        <v>13</v>
      </c>
      <c r="D104" s="34" t="s">
        <v>38</v>
      </c>
      <c r="E104" s="95" t="s">
        <v>442</v>
      </c>
      <c r="F104" s="66">
        <f t="shared" ref="F104:H105" si="73">+F106</f>
        <v>2620046413.3000002</v>
      </c>
      <c r="G104" s="66">
        <f t="shared" si="73"/>
        <v>0</v>
      </c>
      <c r="H104" s="66">
        <f t="shared" si="73"/>
        <v>2620046413.3000002</v>
      </c>
      <c r="I104" s="162">
        <f t="shared" si="46"/>
        <v>4.6939350985911059E-2</v>
      </c>
      <c r="J104" s="66">
        <f t="shared" ref="J104:L105" si="74">+J106</f>
        <v>2385318917.9699998</v>
      </c>
      <c r="K104" s="66">
        <f t="shared" si="74"/>
        <v>2385318917.9699998</v>
      </c>
      <c r="L104" s="66">
        <f t="shared" si="74"/>
        <v>0</v>
      </c>
      <c r="M104" s="64">
        <f t="shared" si="62"/>
        <v>0.91041093999767875</v>
      </c>
      <c r="N104" s="64">
        <f t="shared" si="63"/>
        <v>0.91041093999767875</v>
      </c>
      <c r="O104" s="151">
        <f t="shared" si="64"/>
        <v>1</v>
      </c>
    </row>
    <row r="105" spans="1:15" ht="43.5" customHeight="1" x14ac:dyDescent="0.25">
      <c r="A105" s="193" t="s">
        <v>441</v>
      </c>
      <c r="B105" s="100" t="s">
        <v>37</v>
      </c>
      <c r="C105" s="34">
        <v>20</v>
      </c>
      <c r="D105" s="34" t="s">
        <v>38</v>
      </c>
      <c r="E105" s="95" t="s">
        <v>442</v>
      </c>
      <c r="F105" s="66">
        <f t="shared" si="73"/>
        <v>10000000000</v>
      </c>
      <c r="G105" s="66">
        <f t="shared" si="73"/>
        <v>0</v>
      </c>
      <c r="H105" s="66">
        <f t="shared" si="73"/>
        <v>10000000000</v>
      </c>
      <c r="I105" s="162">
        <f t="shared" si="46"/>
        <v>0.17915465446579634</v>
      </c>
      <c r="J105" s="66">
        <f t="shared" si="74"/>
        <v>10000000000</v>
      </c>
      <c r="K105" s="66">
        <f t="shared" si="74"/>
        <v>10000000000</v>
      </c>
      <c r="L105" s="66">
        <f t="shared" si="74"/>
        <v>0</v>
      </c>
      <c r="M105" s="64">
        <f t="shared" si="62"/>
        <v>1</v>
      </c>
      <c r="N105" s="64">
        <f t="shared" si="63"/>
        <v>1</v>
      </c>
      <c r="O105" s="151">
        <f t="shared" si="64"/>
        <v>1</v>
      </c>
    </row>
    <row r="106" spans="1:15" ht="43.5" customHeight="1" x14ac:dyDescent="0.25">
      <c r="A106" s="193" t="s">
        <v>443</v>
      </c>
      <c r="B106" s="100" t="s">
        <v>37</v>
      </c>
      <c r="C106" s="34">
        <v>13</v>
      </c>
      <c r="D106" s="34" t="s">
        <v>38</v>
      </c>
      <c r="E106" s="95" t="s">
        <v>251</v>
      </c>
      <c r="F106" s="66">
        <f>+F108+F112+F122+F126</f>
        <v>2620046413.3000002</v>
      </c>
      <c r="G106" s="66">
        <f>+G108+G112+G122+G126</f>
        <v>0</v>
      </c>
      <c r="H106" s="66">
        <f>+H108+H112+H122+H126</f>
        <v>2620046413.3000002</v>
      </c>
      <c r="I106" s="162">
        <f t="shared" si="46"/>
        <v>4.6939350985911059E-2</v>
      </c>
      <c r="J106" s="66">
        <f>+J108+J112+J122+J126</f>
        <v>2385318917.9699998</v>
      </c>
      <c r="K106" s="66">
        <f t="shared" ref="K106:L106" si="75">+K108+K112+K122+K126</f>
        <v>2385318917.9699998</v>
      </c>
      <c r="L106" s="66">
        <f t="shared" si="75"/>
        <v>0</v>
      </c>
      <c r="M106" s="64">
        <f t="shared" si="62"/>
        <v>0.91041093999767875</v>
      </c>
      <c r="N106" s="64">
        <f t="shared" si="63"/>
        <v>0.91041093999767875</v>
      </c>
      <c r="O106" s="151">
        <f t="shared" si="64"/>
        <v>1</v>
      </c>
    </row>
    <row r="107" spans="1:15" ht="43.5" customHeight="1" x14ac:dyDescent="0.25">
      <c r="A107" s="193" t="s">
        <v>443</v>
      </c>
      <c r="B107" s="100" t="s">
        <v>37</v>
      </c>
      <c r="C107" s="34">
        <v>20</v>
      </c>
      <c r="D107" s="34" t="s">
        <v>38</v>
      </c>
      <c r="E107" s="95" t="s">
        <v>251</v>
      </c>
      <c r="F107" s="66">
        <f>+F113</f>
        <v>10000000000</v>
      </c>
      <c r="G107" s="66">
        <f>+G113</f>
        <v>0</v>
      </c>
      <c r="H107" s="66">
        <f>+H113</f>
        <v>10000000000</v>
      </c>
      <c r="I107" s="162">
        <f t="shared" si="46"/>
        <v>0.17915465446579634</v>
      </c>
      <c r="J107" s="66">
        <f>+J113</f>
        <v>10000000000</v>
      </c>
      <c r="K107" s="66">
        <f t="shared" ref="K107:L107" si="76">+K113</f>
        <v>10000000000</v>
      </c>
      <c r="L107" s="66">
        <f t="shared" si="76"/>
        <v>0</v>
      </c>
      <c r="M107" s="64">
        <f t="shared" si="62"/>
        <v>1</v>
      </c>
      <c r="N107" s="64">
        <f t="shared" si="63"/>
        <v>1</v>
      </c>
      <c r="O107" s="151">
        <f t="shared" si="64"/>
        <v>1</v>
      </c>
    </row>
    <row r="108" spans="1:15" ht="52.5" customHeight="1" x14ac:dyDescent="0.25">
      <c r="A108" s="185" t="s">
        <v>444</v>
      </c>
      <c r="B108" s="100" t="s">
        <v>37</v>
      </c>
      <c r="C108" s="34">
        <v>13</v>
      </c>
      <c r="D108" s="34" t="s">
        <v>38</v>
      </c>
      <c r="E108" s="95" t="s">
        <v>445</v>
      </c>
      <c r="F108" s="66">
        <f t="shared" ref="F108:L111" si="77">+F109</f>
        <v>1168128</v>
      </c>
      <c r="G108" s="66">
        <f t="shared" si="77"/>
        <v>0</v>
      </c>
      <c r="H108" s="66">
        <f t="shared" si="77"/>
        <v>1168128</v>
      </c>
      <c r="I108" s="161">
        <f t="shared" si="46"/>
        <v>2.0927556821182175E-5</v>
      </c>
      <c r="J108" s="66">
        <f t="shared" si="77"/>
        <v>1168128</v>
      </c>
      <c r="K108" s="66">
        <f t="shared" si="77"/>
        <v>1168128</v>
      </c>
      <c r="L108" s="66">
        <f t="shared" si="77"/>
        <v>0</v>
      </c>
      <c r="M108" s="64">
        <f t="shared" si="62"/>
        <v>1</v>
      </c>
      <c r="N108" s="64">
        <f t="shared" si="63"/>
        <v>1</v>
      </c>
      <c r="O108" s="151">
        <f t="shared" si="64"/>
        <v>1</v>
      </c>
    </row>
    <row r="109" spans="1:15" ht="52.5" customHeight="1" x14ac:dyDescent="0.25">
      <c r="A109" s="185" t="s">
        <v>446</v>
      </c>
      <c r="B109" s="100" t="s">
        <v>37</v>
      </c>
      <c r="C109" s="34">
        <v>13</v>
      </c>
      <c r="D109" s="34" t="s">
        <v>38</v>
      </c>
      <c r="E109" s="95" t="s">
        <v>445</v>
      </c>
      <c r="F109" s="66">
        <f t="shared" si="77"/>
        <v>1168128</v>
      </c>
      <c r="G109" s="66">
        <f t="shared" si="77"/>
        <v>0</v>
      </c>
      <c r="H109" s="66">
        <f t="shared" si="77"/>
        <v>1168128</v>
      </c>
      <c r="I109" s="161">
        <f t="shared" si="46"/>
        <v>2.0927556821182175E-5</v>
      </c>
      <c r="J109" s="66">
        <f t="shared" si="77"/>
        <v>1168128</v>
      </c>
      <c r="K109" s="66">
        <f t="shared" si="77"/>
        <v>1168128</v>
      </c>
      <c r="L109" s="66">
        <f t="shared" si="77"/>
        <v>0</v>
      </c>
      <c r="M109" s="64">
        <f t="shared" si="62"/>
        <v>1</v>
      </c>
      <c r="N109" s="64">
        <f t="shared" si="63"/>
        <v>1</v>
      </c>
      <c r="O109" s="151">
        <f t="shared" si="64"/>
        <v>1</v>
      </c>
    </row>
    <row r="110" spans="1:15" ht="43.5" customHeight="1" x14ac:dyDescent="0.25">
      <c r="A110" s="185" t="s">
        <v>447</v>
      </c>
      <c r="B110" s="100" t="s">
        <v>37</v>
      </c>
      <c r="C110" s="34">
        <v>13</v>
      </c>
      <c r="D110" s="34" t="s">
        <v>38</v>
      </c>
      <c r="E110" s="95" t="s">
        <v>448</v>
      </c>
      <c r="F110" s="66">
        <f t="shared" si="77"/>
        <v>1168128</v>
      </c>
      <c r="G110" s="66">
        <f t="shared" si="77"/>
        <v>0</v>
      </c>
      <c r="H110" s="66">
        <f t="shared" si="77"/>
        <v>1168128</v>
      </c>
      <c r="I110" s="161">
        <f t="shared" si="46"/>
        <v>2.0927556821182175E-5</v>
      </c>
      <c r="J110" s="66">
        <f t="shared" si="77"/>
        <v>1168128</v>
      </c>
      <c r="K110" s="66">
        <f t="shared" si="77"/>
        <v>1168128</v>
      </c>
      <c r="L110" s="66">
        <f t="shared" si="77"/>
        <v>0</v>
      </c>
      <c r="M110" s="64">
        <f t="shared" si="62"/>
        <v>1</v>
      </c>
      <c r="N110" s="64">
        <f t="shared" si="63"/>
        <v>1</v>
      </c>
      <c r="O110" s="151">
        <f t="shared" si="64"/>
        <v>1</v>
      </c>
    </row>
    <row r="111" spans="1:15" ht="43.5" customHeight="1" x14ac:dyDescent="0.25">
      <c r="A111" s="152" t="s">
        <v>449</v>
      </c>
      <c r="B111" s="103" t="s">
        <v>37</v>
      </c>
      <c r="C111" s="44">
        <v>13</v>
      </c>
      <c r="D111" s="44" t="s">
        <v>38</v>
      </c>
      <c r="E111" s="45" t="s">
        <v>258</v>
      </c>
      <c r="F111" s="46">
        <v>1168128</v>
      </c>
      <c r="G111" s="56">
        <f t="shared" si="77"/>
        <v>0</v>
      </c>
      <c r="H111" s="46">
        <f>+F111-G111</f>
        <v>1168128</v>
      </c>
      <c r="I111" s="159">
        <f t="shared" si="46"/>
        <v>2.0927556821182175E-5</v>
      </c>
      <c r="J111" s="56">
        <v>1168128</v>
      </c>
      <c r="K111" s="56">
        <v>1168128</v>
      </c>
      <c r="L111" s="46">
        <f t="shared" si="61"/>
        <v>0</v>
      </c>
      <c r="M111" s="57">
        <f t="shared" si="62"/>
        <v>1</v>
      </c>
      <c r="N111" s="57">
        <f t="shared" si="63"/>
        <v>1</v>
      </c>
      <c r="O111" s="154">
        <f t="shared" si="64"/>
        <v>1</v>
      </c>
    </row>
    <row r="112" spans="1:15" ht="57" customHeight="1" x14ac:dyDescent="0.25">
      <c r="A112" s="185" t="s">
        <v>450</v>
      </c>
      <c r="B112" s="107" t="s">
        <v>37</v>
      </c>
      <c r="C112" s="34">
        <v>13</v>
      </c>
      <c r="D112" s="34" t="s">
        <v>38</v>
      </c>
      <c r="E112" s="95" t="s">
        <v>451</v>
      </c>
      <c r="F112" s="60">
        <f t="shared" ref="F112:H113" si="78">+F114</f>
        <v>1621534103.74</v>
      </c>
      <c r="G112" s="60">
        <f t="shared" si="78"/>
        <v>0</v>
      </c>
      <c r="H112" s="60">
        <f>+H114</f>
        <v>1621534103.74</v>
      </c>
      <c r="I112" s="162">
        <f t="shared" si="46"/>
        <v>2.9050538206004447E-2</v>
      </c>
      <c r="J112" s="60">
        <f>+J114</f>
        <v>1386806608.4099998</v>
      </c>
      <c r="K112" s="60">
        <f t="shared" ref="K112:L113" si="79">+K114</f>
        <v>1386806608.4099998</v>
      </c>
      <c r="L112" s="60">
        <f t="shared" si="79"/>
        <v>0</v>
      </c>
      <c r="M112" s="64">
        <f t="shared" si="62"/>
        <v>0.85524356546765734</v>
      </c>
      <c r="N112" s="64">
        <f t="shared" si="63"/>
        <v>0.85524356546765734</v>
      </c>
      <c r="O112" s="151">
        <f t="shared" si="64"/>
        <v>1</v>
      </c>
    </row>
    <row r="113" spans="1:16" ht="57" customHeight="1" x14ac:dyDescent="0.25">
      <c r="A113" s="185" t="s">
        <v>450</v>
      </c>
      <c r="B113" s="100" t="s">
        <v>41</v>
      </c>
      <c r="C113" s="34">
        <v>20</v>
      </c>
      <c r="D113" s="34" t="s">
        <v>38</v>
      </c>
      <c r="E113" s="95" t="s">
        <v>451</v>
      </c>
      <c r="F113" s="60">
        <f t="shared" si="78"/>
        <v>10000000000</v>
      </c>
      <c r="G113" s="60">
        <f t="shared" si="78"/>
        <v>0</v>
      </c>
      <c r="H113" s="60">
        <f t="shared" si="78"/>
        <v>10000000000</v>
      </c>
      <c r="I113" s="162">
        <f t="shared" si="46"/>
        <v>0.17915465446579634</v>
      </c>
      <c r="J113" s="60">
        <f t="shared" ref="J113" si="80">+J115</f>
        <v>10000000000</v>
      </c>
      <c r="K113" s="60">
        <f t="shared" si="79"/>
        <v>10000000000</v>
      </c>
      <c r="L113" s="60">
        <f t="shared" si="79"/>
        <v>0</v>
      </c>
      <c r="M113" s="64">
        <f t="shared" si="62"/>
        <v>1</v>
      </c>
      <c r="N113" s="64">
        <f t="shared" si="63"/>
        <v>1</v>
      </c>
      <c r="O113" s="151">
        <f t="shared" si="64"/>
        <v>1</v>
      </c>
    </row>
    <row r="114" spans="1:16" ht="57" customHeight="1" x14ac:dyDescent="0.25">
      <c r="A114" s="185" t="s">
        <v>452</v>
      </c>
      <c r="B114" s="107" t="s">
        <v>37</v>
      </c>
      <c r="C114" s="34">
        <v>13</v>
      </c>
      <c r="D114" s="34" t="s">
        <v>38</v>
      </c>
      <c r="E114" s="95" t="s">
        <v>451</v>
      </c>
      <c r="F114" s="66">
        <f>+F116+F117</f>
        <v>1621534103.74</v>
      </c>
      <c r="G114" s="66">
        <f>+G116+G117</f>
        <v>0</v>
      </c>
      <c r="H114" s="66">
        <f>+H116+H117</f>
        <v>1621534103.74</v>
      </c>
      <c r="I114" s="162">
        <f t="shared" si="46"/>
        <v>2.9050538206004447E-2</v>
      </c>
      <c r="J114" s="66">
        <f>+J116+J117</f>
        <v>1386806608.4099998</v>
      </c>
      <c r="K114" s="66">
        <f t="shared" ref="K114:L114" si="81">+K116+K117</f>
        <v>1386806608.4099998</v>
      </c>
      <c r="L114" s="66">
        <f t="shared" si="81"/>
        <v>0</v>
      </c>
      <c r="M114" s="64">
        <f t="shared" si="62"/>
        <v>0.85524356546765734</v>
      </c>
      <c r="N114" s="64">
        <f t="shared" si="63"/>
        <v>0.85524356546765734</v>
      </c>
      <c r="O114" s="151">
        <f t="shared" si="64"/>
        <v>1</v>
      </c>
    </row>
    <row r="115" spans="1:16" ht="57" customHeight="1" x14ac:dyDescent="0.25">
      <c r="A115" s="185" t="s">
        <v>452</v>
      </c>
      <c r="B115" s="100" t="s">
        <v>41</v>
      </c>
      <c r="C115" s="34">
        <v>20</v>
      </c>
      <c r="D115" s="34" t="s">
        <v>38</v>
      </c>
      <c r="E115" s="95" t="s">
        <v>451</v>
      </c>
      <c r="F115" s="66">
        <f>+F118</f>
        <v>10000000000</v>
      </c>
      <c r="G115" s="66">
        <f>+G118</f>
        <v>0</v>
      </c>
      <c r="H115" s="66">
        <f>+H118</f>
        <v>10000000000</v>
      </c>
      <c r="I115" s="162">
        <f t="shared" si="46"/>
        <v>0.17915465446579634</v>
      </c>
      <c r="J115" s="66">
        <f>+J118</f>
        <v>10000000000</v>
      </c>
      <c r="K115" s="66">
        <f t="shared" ref="K115:L115" si="82">+K118</f>
        <v>10000000000</v>
      </c>
      <c r="L115" s="66">
        <f t="shared" si="82"/>
        <v>0</v>
      </c>
      <c r="M115" s="64">
        <f t="shared" si="62"/>
        <v>1</v>
      </c>
      <c r="N115" s="64">
        <f t="shared" si="63"/>
        <v>1</v>
      </c>
      <c r="O115" s="151">
        <f t="shared" si="64"/>
        <v>1</v>
      </c>
    </row>
    <row r="116" spans="1:16" ht="43.5" customHeight="1" x14ac:dyDescent="0.25">
      <c r="A116" s="149" t="s">
        <v>454</v>
      </c>
      <c r="B116" s="107" t="s">
        <v>37</v>
      </c>
      <c r="C116" s="34">
        <v>13</v>
      </c>
      <c r="D116" s="34" t="s">
        <v>38</v>
      </c>
      <c r="E116" s="40" t="s">
        <v>455</v>
      </c>
      <c r="F116" s="62">
        <f>+F120</f>
        <v>822367350</v>
      </c>
      <c r="G116" s="62">
        <f>+G120</f>
        <v>0</v>
      </c>
      <c r="H116" s="62">
        <f>+H120</f>
        <v>822367350</v>
      </c>
      <c r="I116" s="162">
        <f t="shared" si="46"/>
        <v>1.473309384332026E-2</v>
      </c>
      <c r="J116" s="62">
        <f>+J120</f>
        <v>822367350</v>
      </c>
      <c r="K116" s="62">
        <f t="shared" ref="K116:L116" si="83">+K120</f>
        <v>822367350</v>
      </c>
      <c r="L116" s="62">
        <f t="shared" si="83"/>
        <v>0</v>
      </c>
      <c r="M116" s="64">
        <f t="shared" si="62"/>
        <v>1</v>
      </c>
      <c r="N116" s="64">
        <f t="shared" si="63"/>
        <v>1</v>
      </c>
      <c r="O116" s="151">
        <f t="shared" si="64"/>
        <v>1</v>
      </c>
    </row>
    <row r="117" spans="1:16" ht="43.5" customHeight="1" x14ac:dyDescent="0.25">
      <c r="A117" s="185" t="s">
        <v>453</v>
      </c>
      <c r="B117" s="107" t="s">
        <v>37</v>
      </c>
      <c r="C117" s="34">
        <v>13</v>
      </c>
      <c r="D117" s="34" t="s">
        <v>38</v>
      </c>
      <c r="E117" s="95" t="s">
        <v>393</v>
      </c>
      <c r="F117" s="66">
        <f>+F119</f>
        <v>799166753.74000001</v>
      </c>
      <c r="G117" s="66">
        <f>+G119</f>
        <v>0</v>
      </c>
      <c r="H117" s="66">
        <f>+H119</f>
        <v>799166753.74000001</v>
      </c>
      <c r="I117" s="162">
        <f t="shared" si="46"/>
        <v>1.4317444362684185E-2</v>
      </c>
      <c r="J117" s="66">
        <f>+J119</f>
        <v>564439258.40999997</v>
      </c>
      <c r="K117" s="66">
        <f t="shared" ref="K117:L117" si="84">+K119</f>
        <v>564439258.40999997</v>
      </c>
      <c r="L117" s="66">
        <f t="shared" si="84"/>
        <v>0</v>
      </c>
      <c r="M117" s="64">
        <f t="shared" si="62"/>
        <v>0.70628470937823074</v>
      </c>
      <c r="N117" s="64">
        <f t="shared" si="63"/>
        <v>0.70628470937823074</v>
      </c>
      <c r="O117" s="151">
        <f t="shared" si="64"/>
        <v>1</v>
      </c>
    </row>
    <row r="118" spans="1:16" ht="43.5" customHeight="1" x14ac:dyDescent="0.25">
      <c r="A118" s="149" t="s">
        <v>454</v>
      </c>
      <c r="B118" s="100" t="s">
        <v>41</v>
      </c>
      <c r="C118" s="34">
        <v>20</v>
      </c>
      <c r="D118" s="34" t="s">
        <v>38</v>
      </c>
      <c r="E118" s="40" t="s">
        <v>455</v>
      </c>
      <c r="F118" s="62">
        <f>+F121</f>
        <v>10000000000</v>
      </c>
      <c r="G118" s="62">
        <f>+G121</f>
        <v>0</v>
      </c>
      <c r="H118" s="62">
        <f>+H121</f>
        <v>10000000000</v>
      </c>
      <c r="I118" s="162">
        <f t="shared" si="46"/>
        <v>0.17915465446579634</v>
      </c>
      <c r="J118" s="62">
        <f>+J121</f>
        <v>10000000000</v>
      </c>
      <c r="K118" s="62">
        <f t="shared" ref="K118:L118" si="85">+K121</f>
        <v>10000000000</v>
      </c>
      <c r="L118" s="62">
        <f t="shared" si="85"/>
        <v>0</v>
      </c>
      <c r="M118" s="64">
        <f t="shared" si="62"/>
        <v>1</v>
      </c>
      <c r="N118" s="64">
        <f t="shared" si="63"/>
        <v>1</v>
      </c>
      <c r="O118" s="151">
        <f t="shared" si="64"/>
        <v>1</v>
      </c>
    </row>
    <row r="119" spans="1:16" ht="43.5" customHeight="1" x14ac:dyDescent="0.25">
      <c r="A119" s="152" t="s">
        <v>456</v>
      </c>
      <c r="B119" s="99" t="s">
        <v>37</v>
      </c>
      <c r="C119" s="44">
        <v>13</v>
      </c>
      <c r="D119" s="44" t="s">
        <v>38</v>
      </c>
      <c r="E119" s="108" t="s">
        <v>258</v>
      </c>
      <c r="F119" s="46">
        <v>799166753.74000001</v>
      </c>
      <c r="G119" s="46">
        <v>0</v>
      </c>
      <c r="H119" s="46">
        <f t="shared" ref="H119:H121" si="86">+F119-G119</f>
        <v>799166753.74000001</v>
      </c>
      <c r="I119" s="163">
        <f t="shared" si="46"/>
        <v>1.4317444362684185E-2</v>
      </c>
      <c r="J119" s="46">
        <v>564439258.40999997</v>
      </c>
      <c r="K119" s="46">
        <v>564439258.40999997</v>
      </c>
      <c r="L119" s="46">
        <f t="shared" si="61"/>
        <v>0</v>
      </c>
      <c r="M119" s="57">
        <f t="shared" si="62"/>
        <v>0.70628470937823074</v>
      </c>
      <c r="N119" s="57">
        <f t="shared" si="63"/>
        <v>0.70628470937823074</v>
      </c>
      <c r="O119" s="154">
        <f t="shared" si="64"/>
        <v>1</v>
      </c>
      <c r="P119" s="50"/>
    </row>
    <row r="120" spans="1:16" ht="43.5" customHeight="1" x14ac:dyDescent="0.25">
      <c r="A120" s="152" t="s">
        <v>457</v>
      </c>
      <c r="B120" s="103" t="s">
        <v>37</v>
      </c>
      <c r="C120" s="44">
        <v>13</v>
      </c>
      <c r="D120" s="44" t="s">
        <v>38</v>
      </c>
      <c r="E120" s="108" t="s">
        <v>258</v>
      </c>
      <c r="F120" s="46">
        <v>822367350</v>
      </c>
      <c r="G120" s="46">
        <f>+G121</f>
        <v>0</v>
      </c>
      <c r="H120" s="46">
        <f t="shared" si="86"/>
        <v>822367350</v>
      </c>
      <c r="I120" s="163">
        <f t="shared" si="46"/>
        <v>1.473309384332026E-2</v>
      </c>
      <c r="J120" s="46">
        <v>822367350</v>
      </c>
      <c r="K120" s="46">
        <v>822367350</v>
      </c>
      <c r="L120" s="46">
        <f t="shared" si="61"/>
        <v>0</v>
      </c>
      <c r="M120" s="57">
        <f t="shared" si="62"/>
        <v>1</v>
      </c>
      <c r="N120" s="57">
        <f t="shared" si="63"/>
        <v>1</v>
      </c>
      <c r="O120" s="154">
        <f t="shared" si="64"/>
        <v>1</v>
      </c>
    </row>
    <row r="121" spans="1:16" ht="43.5" customHeight="1" x14ac:dyDescent="0.25">
      <c r="A121" s="152" t="s">
        <v>457</v>
      </c>
      <c r="B121" s="103" t="s">
        <v>41</v>
      </c>
      <c r="C121" s="44">
        <v>20</v>
      </c>
      <c r="D121" s="44" t="s">
        <v>38</v>
      </c>
      <c r="E121" s="108" t="s">
        <v>258</v>
      </c>
      <c r="F121" s="46">
        <v>10000000000</v>
      </c>
      <c r="G121" s="46">
        <v>0</v>
      </c>
      <c r="H121" s="46">
        <f t="shared" si="86"/>
        <v>10000000000</v>
      </c>
      <c r="I121" s="163">
        <f t="shared" si="46"/>
        <v>0.17915465446579634</v>
      </c>
      <c r="J121" s="46">
        <v>10000000000</v>
      </c>
      <c r="K121" s="46">
        <v>10000000000</v>
      </c>
      <c r="L121" s="46">
        <f t="shared" si="61"/>
        <v>0</v>
      </c>
      <c r="M121" s="57">
        <f t="shared" si="62"/>
        <v>1</v>
      </c>
      <c r="N121" s="57">
        <f>+K121/H121</f>
        <v>1</v>
      </c>
      <c r="O121" s="154">
        <f t="shared" si="64"/>
        <v>1</v>
      </c>
      <c r="P121" s="50"/>
    </row>
    <row r="122" spans="1:16" ht="54" customHeight="1" x14ac:dyDescent="0.25">
      <c r="A122" s="185" t="s">
        <v>458</v>
      </c>
      <c r="B122" s="100" t="s">
        <v>37</v>
      </c>
      <c r="C122" s="34">
        <v>13</v>
      </c>
      <c r="D122" s="34" t="s">
        <v>38</v>
      </c>
      <c r="E122" s="95" t="s">
        <v>459</v>
      </c>
      <c r="F122" s="66">
        <f t="shared" ref="F122:L124" si="87">+F123</f>
        <v>987224297.55999994</v>
      </c>
      <c r="G122" s="66">
        <f t="shared" si="87"/>
        <v>0</v>
      </c>
      <c r="H122" s="66">
        <f t="shared" si="87"/>
        <v>987224297.55999994</v>
      </c>
      <c r="I122" s="162">
        <f t="shared" si="46"/>
        <v>1.7686582790960029E-2</v>
      </c>
      <c r="J122" s="66">
        <f t="shared" si="87"/>
        <v>987224297.55999994</v>
      </c>
      <c r="K122" s="66">
        <v>987224297.55999994</v>
      </c>
      <c r="L122" s="66">
        <f t="shared" si="87"/>
        <v>0</v>
      </c>
      <c r="M122" s="64">
        <f t="shared" si="62"/>
        <v>1</v>
      </c>
      <c r="N122" s="64">
        <f t="shared" si="63"/>
        <v>1</v>
      </c>
      <c r="O122" s="151">
        <f t="shared" si="64"/>
        <v>1</v>
      </c>
    </row>
    <row r="123" spans="1:16" ht="54" customHeight="1" x14ac:dyDescent="0.25">
      <c r="A123" s="185" t="s">
        <v>460</v>
      </c>
      <c r="B123" s="100" t="s">
        <v>37</v>
      </c>
      <c r="C123" s="34">
        <v>13</v>
      </c>
      <c r="D123" s="34" t="s">
        <v>38</v>
      </c>
      <c r="E123" s="95" t="s">
        <v>459</v>
      </c>
      <c r="F123" s="66">
        <f t="shared" si="87"/>
        <v>987224297.55999994</v>
      </c>
      <c r="G123" s="66">
        <f t="shared" si="87"/>
        <v>0</v>
      </c>
      <c r="H123" s="66">
        <f t="shared" si="87"/>
        <v>987224297.55999994</v>
      </c>
      <c r="I123" s="162">
        <f t="shared" si="46"/>
        <v>1.7686582790960029E-2</v>
      </c>
      <c r="J123" s="66">
        <f t="shared" si="87"/>
        <v>987224297.55999994</v>
      </c>
      <c r="K123" s="66">
        <f t="shared" si="87"/>
        <v>987224297.55999994</v>
      </c>
      <c r="L123" s="66">
        <f t="shared" si="87"/>
        <v>0</v>
      </c>
      <c r="M123" s="64">
        <f t="shared" si="62"/>
        <v>1</v>
      </c>
      <c r="N123" s="64">
        <f t="shared" si="63"/>
        <v>1</v>
      </c>
      <c r="O123" s="151">
        <f t="shared" si="64"/>
        <v>1</v>
      </c>
    </row>
    <row r="124" spans="1:16" ht="43.5" customHeight="1" x14ac:dyDescent="0.25">
      <c r="A124" s="185" t="s">
        <v>461</v>
      </c>
      <c r="B124" s="100" t="s">
        <v>37</v>
      </c>
      <c r="C124" s="34">
        <v>13</v>
      </c>
      <c r="D124" s="34" t="s">
        <v>38</v>
      </c>
      <c r="E124" s="95" t="s">
        <v>462</v>
      </c>
      <c r="F124" s="66">
        <f t="shared" si="87"/>
        <v>987224297.55999994</v>
      </c>
      <c r="G124" s="66">
        <f t="shared" si="87"/>
        <v>0</v>
      </c>
      <c r="H124" s="66">
        <f t="shared" si="87"/>
        <v>987224297.55999994</v>
      </c>
      <c r="I124" s="162">
        <f t="shared" si="46"/>
        <v>1.7686582790960029E-2</v>
      </c>
      <c r="J124" s="66">
        <f t="shared" si="87"/>
        <v>987224297.55999994</v>
      </c>
      <c r="K124" s="66">
        <f t="shared" si="87"/>
        <v>987224297.55999994</v>
      </c>
      <c r="L124" s="66">
        <f t="shared" si="87"/>
        <v>0</v>
      </c>
      <c r="M124" s="64">
        <f t="shared" si="62"/>
        <v>1</v>
      </c>
      <c r="N124" s="64">
        <f t="shared" si="63"/>
        <v>1</v>
      </c>
      <c r="O124" s="151">
        <f t="shared" si="64"/>
        <v>1</v>
      </c>
    </row>
    <row r="125" spans="1:16" ht="43.5" customHeight="1" x14ac:dyDescent="0.25">
      <c r="A125" s="152" t="s">
        <v>463</v>
      </c>
      <c r="B125" s="103" t="s">
        <v>37</v>
      </c>
      <c r="C125" s="44">
        <v>13</v>
      </c>
      <c r="D125" s="44" t="s">
        <v>38</v>
      </c>
      <c r="E125" s="108" t="s">
        <v>258</v>
      </c>
      <c r="F125" s="46">
        <v>987224297.55999994</v>
      </c>
      <c r="G125" s="56">
        <f t="shared" ref="G125" si="88">+G127</f>
        <v>0</v>
      </c>
      <c r="H125" s="46">
        <f>+F125-G125</f>
        <v>987224297.55999994</v>
      </c>
      <c r="I125" s="163">
        <f t="shared" si="46"/>
        <v>1.7686582790960029E-2</v>
      </c>
      <c r="J125" s="56">
        <v>987224297.55999994</v>
      </c>
      <c r="K125" s="56">
        <v>987224297.55999994</v>
      </c>
      <c r="L125" s="56">
        <f t="shared" si="61"/>
        <v>0</v>
      </c>
      <c r="M125" s="57">
        <f t="shared" si="62"/>
        <v>1</v>
      </c>
      <c r="N125" s="57">
        <f t="shared" si="63"/>
        <v>1</v>
      </c>
      <c r="O125" s="154">
        <f t="shared" si="64"/>
        <v>1</v>
      </c>
    </row>
    <row r="126" spans="1:16" ht="55.5" customHeight="1" x14ac:dyDescent="0.25">
      <c r="A126" s="185" t="s">
        <v>464</v>
      </c>
      <c r="B126" s="100" t="s">
        <v>37</v>
      </c>
      <c r="C126" s="34">
        <v>13</v>
      </c>
      <c r="D126" s="34" t="s">
        <v>38</v>
      </c>
      <c r="E126" s="95" t="s">
        <v>465</v>
      </c>
      <c r="F126" s="66">
        <f t="shared" ref="F126:L128" si="89">+F127</f>
        <v>10119884</v>
      </c>
      <c r="G126" s="66">
        <f t="shared" si="89"/>
        <v>0</v>
      </c>
      <c r="H126" s="66">
        <f t="shared" si="89"/>
        <v>10119884</v>
      </c>
      <c r="I126" s="150">
        <f t="shared" si="46"/>
        <v>1.8130243212539408E-4</v>
      </c>
      <c r="J126" s="66">
        <f t="shared" si="89"/>
        <v>10119884</v>
      </c>
      <c r="K126" s="66">
        <f t="shared" si="89"/>
        <v>10119884</v>
      </c>
      <c r="L126" s="66">
        <f t="shared" si="89"/>
        <v>0</v>
      </c>
      <c r="M126" s="64">
        <f t="shared" si="62"/>
        <v>1</v>
      </c>
      <c r="N126" s="64">
        <f t="shared" si="63"/>
        <v>1</v>
      </c>
      <c r="O126" s="151">
        <f t="shared" si="64"/>
        <v>1</v>
      </c>
    </row>
    <row r="127" spans="1:16" ht="55.5" customHeight="1" x14ac:dyDescent="0.25">
      <c r="A127" s="185" t="s">
        <v>466</v>
      </c>
      <c r="B127" s="100" t="s">
        <v>37</v>
      </c>
      <c r="C127" s="34">
        <v>13</v>
      </c>
      <c r="D127" s="34" t="s">
        <v>38</v>
      </c>
      <c r="E127" s="95" t="s">
        <v>465</v>
      </c>
      <c r="F127" s="66">
        <f t="shared" si="89"/>
        <v>10119884</v>
      </c>
      <c r="G127" s="66">
        <f t="shared" si="89"/>
        <v>0</v>
      </c>
      <c r="H127" s="66">
        <f t="shared" si="89"/>
        <v>10119884</v>
      </c>
      <c r="I127" s="150">
        <f t="shared" si="46"/>
        <v>1.8130243212539408E-4</v>
      </c>
      <c r="J127" s="66">
        <f t="shared" si="89"/>
        <v>10119884</v>
      </c>
      <c r="K127" s="66">
        <f t="shared" si="89"/>
        <v>10119884</v>
      </c>
      <c r="L127" s="66">
        <f t="shared" si="89"/>
        <v>0</v>
      </c>
      <c r="M127" s="64">
        <f t="shared" si="62"/>
        <v>1</v>
      </c>
      <c r="N127" s="64">
        <f t="shared" si="63"/>
        <v>1</v>
      </c>
      <c r="O127" s="151">
        <f t="shared" si="64"/>
        <v>1</v>
      </c>
    </row>
    <row r="128" spans="1:16" ht="43.5" customHeight="1" x14ac:dyDescent="0.25">
      <c r="A128" s="185" t="s">
        <v>467</v>
      </c>
      <c r="B128" s="100" t="s">
        <v>37</v>
      </c>
      <c r="C128" s="34">
        <v>13</v>
      </c>
      <c r="D128" s="34" t="s">
        <v>38</v>
      </c>
      <c r="E128" s="95" t="s">
        <v>468</v>
      </c>
      <c r="F128" s="66">
        <f t="shared" si="89"/>
        <v>10119884</v>
      </c>
      <c r="G128" s="66">
        <f t="shared" si="89"/>
        <v>0</v>
      </c>
      <c r="H128" s="66">
        <f t="shared" si="89"/>
        <v>10119884</v>
      </c>
      <c r="I128" s="150">
        <f t="shared" si="46"/>
        <v>1.8130243212539408E-4</v>
      </c>
      <c r="J128" s="66">
        <f t="shared" si="89"/>
        <v>10119884</v>
      </c>
      <c r="K128" s="66">
        <f t="shared" si="89"/>
        <v>10119884</v>
      </c>
      <c r="L128" s="66">
        <f t="shared" si="89"/>
        <v>0</v>
      </c>
      <c r="M128" s="64">
        <f t="shared" si="62"/>
        <v>1</v>
      </c>
      <c r="N128" s="64">
        <f t="shared" si="63"/>
        <v>1</v>
      </c>
      <c r="O128" s="151">
        <f t="shared" si="64"/>
        <v>1</v>
      </c>
    </row>
    <row r="129" spans="1:28" ht="43.5" customHeight="1" thickBot="1" x14ac:dyDescent="0.3">
      <c r="A129" s="164" t="s">
        <v>469</v>
      </c>
      <c r="B129" s="194" t="s">
        <v>37</v>
      </c>
      <c r="C129" s="84">
        <v>13</v>
      </c>
      <c r="D129" s="84" t="s">
        <v>38</v>
      </c>
      <c r="E129" s="195" t="s">
        <v>258</v>
      </c>
      <c r="F129" s="196">
        <v>10119884</v>
      </c>
      <c r="G129" s="86">
        <v>0</v>
      </c>
      <c r="H129" s="86">
        <f>+F129-G129</f>
        <v>10119884</v>
      </c>
      <c r="I129" s="197">
        <f t="shared" si="46"/>
        <v>1.8130243212539408E-4</v>
      </c>
      <c r="J129" s="86">
        <v>10119884</v>
      </c>
      <c r="K129" s="86">
        <v>10119884</v>
      </c>
      <c r="L129" s="86">
        <f t="shared" si="61"/>
        <v>0</v>
      </c>
      <c r="M129" s="166">
        <f t="shared" si="62"/>
        <v>1</v>
      </c>
      <c r="N129" s="166">
        <f t="shared" si="63"/>
        <v>1</v>
      </c>
      <c r="O129" s="167">
        <f t="shared" si="64"/>
        <v>1</v>
      </c>
    </row>
    <row r="130" spans="1:28" s="118" customFormat="1" ht="33" customHeight="1" thickBot="1" x14ac:dyDescent="0.3">
      <c r="A130" s="311" t="s">
        <v>470</v>
      </c>
      <c r="B130" s="312"/>
      <c r="C130" s="312"/>
      <c r="D130" s="312"/>
      <c r="E130" s="312"/>
      <c r="F130" s="198">
        <f>+F51+F50+F49+F8</f>
        <v>55817695776.970001</v>
      </c>
      <c r="G130" s="198">
        <f t="shared" ref="G130" si="90">+G51+G50+G49+G8</f>
        <v>0</v>
      </c>
      <c r="H130" s="198">
        <f>+H51+H50+H49+H8</f>
        <v>55817695776.970001</v>
      </c>
      <c r="I130" s="199">
        <f>+I8+I49+I50+I51</f>
        <v>0.99999999999999989</v>
      </c>
      <c r="J130" s="198">
        <f t="shared" ref="J130:L130" si="91">+J51+J50+J49+J8</f>
        <v>50993120211.100006</v>
      </c>
      <c r="K130" s="198">
        <f t="shared" si="91"/>
        <v>47195197349.100006</v>
      </c>
      <c r="L130" s="198">
        <f t="shared" si="91"/>
        <v>3797922862</v>
      </c>
      <c r="M130" s="199">
        <f t="shared" si="62"/>
        <v>0.91356548315524377</v>
      </c>
      <c r="N130" s="199">
        <f t="shared" si="63"/>
        <v>0.84552392735230786</v>
      </c>
      <c r="O130" s="200">
        <f>+K130/J130</f>
        <v>0.92552087720309217</v>
      </c>
    </row>
    <row r="131" spans="1:28" s="120" customFormat="1" ht="15.75" customHeight="1" x14ac:dyDescent="0.25">
      <c r="A131" s="119" t="s">
        <v>513</v>
      </c>
      <c r="E131" s="121"/>
      <c r="F131" s="128"/>
      <c r="G131" s="128"/>
      <c r="H131" s="128"/>
      <c r="I131" s="130"/>
      <c r="J131" s="130"/>
      <c r="K131" s="130"/>
      <c r="L131" s="130"/>
      <c r="M131" s="130"/>
    </row>
    <row r="132" spans="1:28" s="120" customFormat="1" ht="15.75" customHeight="1" x14ac:dyDescent="0.25">
      <c r="A132" s="119" t="s">
        <v>552</v>
      </c>
      <c r="E132" s="121"/>
      <c r="F132" s="128"/>
      <c r="G132" s="128"/>
      <c r="H132" s="128"/>
      <c r="I132" s="130"/>
      <c r="J132" s="130"/>
      <c r="K132" s="130"/>
      <c r="L132" s="130"/>
      <c r="M132" s="130"/>
    </row>
    <row r="133" spans="1:28" s="130" customFormat="1" x14ac:dyDescent="0.25">
      <c r="A133" s="119" t="s">
        <v>514</v>
      </c>
      <c r="B133" s="5"/>
      <c r="C133" s="3"/>
      <c r="D133" s="3"/>
      <c r="E133" s="8"/>
      <c r="F133" s="9"/>
      <c r="G133" s="9"/>
      <c r="H133" s="9"/>
      <c r="N133" s="3"/>
      <c r="O133" s="3"/>
      <c r="P133" s="3"/>
      <c r="Q133" s="3"/>
      <c r="R133" s="3"/>
      <c r="S133" s="3"/>
      <c r="T133" s="3"/>
      <c r="U133" s="3"/>
      <c r="V133" s="3"/>
      <c r="W133" s="3"/>
      <c r="X133" s="3"/>
      <c r="Y133" s="3"/>
      <c r="Z133" s="3"/>
      <c r="AA133" s="3"/>
      <c r="AB133" s="3"/>
    </row>
  </sheetData>
  <mergeCells count="17">
    <mergeCell ref="L6:L7"/>
    <mergeCell ref="M6:O6"/>
    <mergeCell ref="A2:J2"/>
    <mergeCell ref="A3:J3"/>
    <mergeCell ref="A4:J4"/>
    <mergeCell ref="A6:A7"/>
    <mergeCell ref="B6:B7"/>
    <mergeCell ref="C6:C7"/>
    <mergeCell ref="D6:D7"/>
    <mergeCell ref="E6:E7"/>
    <mergeCell ref="F6:F7"/>
    <mergeCell ref="G6:G7"/>
    <mergeCell ref="A130:E130"/>
    <mergeCell ref="H6:H7"/>
    <mergeCell ref="I6:I7"/>
    <mergeCell ref="J6:J7"/>
    <mergeCell ref="K6:K7"/>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9DC94-C0D1-492F-9283-578D4AD2F7A9}">
  <sheetPr>
    <tabColor theme="0"/>
  </sheetPr>
  <dimension ref="A1:K104"/>
  <sheetViews>
    <sheetView topLeftCell="A96" zoomScale="78" zoomScaleNormal="78" workbookViewId="0">
      <selection activeCell="F106" sqref="F106"/>
    </sheetView>
  </sheetViews>
  <sheetFormatPr baseColWidth="10" defaultRowHeight="15.75" x14ac:dyDescent="0.25"/>
  <cols>
    <col min="1" max="1" width="32.5703125" style="3" customWidth="1"/>
    <col min="2" max="2" width="16.140625" style="5" customWidth="1"/>
    <col min="3" max="3" width="11" style="190" customWidth="1"/>
    <col min="4" max="4" width="9.5703125" style="3" customWidth="1"/>
    <col min="5" max="5" width="49.28515625" style="8" customWidth="1"/>
    <col min="6" max="6" width="24.140625" style="16" customWidth="1"/>
    <col min="7" max="7" width="20.28515625" style="3" customWidth="1"/>
    <col min="8" max="8" width="22.140625" style="3" customWidth="1"/>
    <col min="9" max="9" width="17.85546875" style="3" customWidth="1"/>
    <col min="10" max="10" width="22.28515625" style="3" customWidth="1"/>
    <col min="11" max="11" width="15.85546875" style="3" customWidth="1"/>
    <col min="12" max="80" width="11.42578125" style="3"/>
    <col min="81" max="81" width="15.42578125" style="3" customWidth="1"/>
    <col min="82" max="82" width="9.5703125" style="3" customWidth="1"/>
    <col min="83" max="83" width="14.42578125" style="3" customWidth="1"/>
    <col min="84" max="84" width="49.85546875" style="3" customWidth="1"/>
    <col min="85" max="85" width="22.5703125" style="3" customWidth="1"/>
    <col min="86" max="86" width="23" style="3" customWidth="1"/>
    <col min="87" max="87" width="22.85546875" style="3" customWidth="1"/>
    <col min="88" max="88" width="23.42578125" style="3" customWidth="1"/>
    <col min="89" max="89" width="22.42578125" style="3" customWidth="1"/>
    <col min="90" max="90" width="13.85546875" style="3" customWidth="1"/>
    <col min="91" max="91" width="20.7109375" style="3" customWidth="1"/>
    <col min="92" max="92" width="18.140625" style="3" customWidth="1"/>
    <col min="93" max="93" width="14.85546875" style="3" bestFit="1" customWidth="1"/>
    <col min="94" max="94" width="11.42578125" style="3"/>
    <col min="95" max="95" width="17.42578125" style="3" customWidth="1"/>
    <col min="96" max="98" width="18.140625" style="3" customWidth="1"/>
    <col min="99" max="102" width="11.42578125" style="3"/>
    <col min="103" max="103" width="34" style="3" customWidth="1"/>
    <col min="104" max="104" width="9.5703125" style="3" customWidth="1"/>
    <col min="105" max="105" width="16.7109375" style="3" customWidth="1"/>
    <col min="106" max="106" width="55.140625" style="3" customWidth="1"/>
    <col min="107" max="107" width="22.5703125" style="3" customWidth="1"/>
    <col min="108" max="108" width="23" style="3" customWidth="1"/>
    <col min="109" max="109" width="22.85546875" style="3" customWidth="1"/>
    <col min="110" max="110" width="23.42578125" style="3" customWidth="1"/>
    <col min="111" max="111" width="28.7109375" style="3" customWidth="1"/>
    <col min="112" max="112" width="12.7109375" style="3" customWidth="1"/>
    <col min="113" max="113" width="11.42578125" style="3"/>
    <col min="114" max="114" width="25.28515625" style="3" customWidth="1"/>
    <col min="115" max="115" width="15.85546875" style="3" bestFit="1" customWidth="1"/>
    <col min="116" max="117" width="18" style="3" bestFit="1" customWidth="1"/>
    <col min="118" max="336" width="11.42578125" style="3"/>
    <col min="337" max="337" width="15.42578125" style="3" customWidth="1"/>
    <col min="338" max="338" width="9.5703125" style="3" customWidth="1"/>
    <col min="339" max="339" width="14.42578125" style="3" customWidth="1"/>
    <col min="340" max="340" width="49.85546875" style="3" customWidth="1"/>
    <col min="341" max="341" width="22.5703125" style="3" customWidth="1"/>
    <col min="342" max="342" width="23" style="3" customWidth="1"/>
    <col min="343" max="343" width="22.85546875" style="3" customWidth="1"/>
    <col min="344" max="344" width="23.42578125" style="3" customWidth="1"/>
    <col min="345" max="345" width="22.42578125" style="3" customWidth="1"/>
    <col min="346" max="346" width="13.85546875" style="3" customWidth="1"/>
    <col min="347" max="347" width="20.7109375" style="3" customWidth="1"/>
    <col min="348" max="348" width="18.140625" style="3" customWidth="1"/>
    <col min="349" max="349" width="14.85546875" style="3" bestFit="1" customWidth="1"/>
    <col min="350" max="350" width="11.42578125" style="3"/>
    <col min="351" max="351" width="17.42578125" style="3" customWidth="1"/>
    <col min="352" max="354" width="18.140625" style="3" customWidth="1"/>
    <col min="355" max="358" width="11.42578125" style="3"/>
    <col min="359" max="359" width="34" style="3" customWidth="1"/>
    <col min="360" max="360" width="9.5703125" style="3" customWidth="1"/>
    <col min="361" max="361" width="16.7109375" style="3" customWidth="1"/>
    <col min="362" max="362" width="55.140625" style="3" customWidth="1"/>
    <col min="363" max="363" width="22.5703125" style="3" customWidth="1"/>
    <col min="364" max="364" width="23" style="3" customWidth="1"/>
    <col min="365" max="365" width="22.85546875" style="3" customWidth="1"/>
    <col min="366" max="366" width="23.42578125" style="3" customWidth="1"/>
    <col min="367" max="367" width="28.7109375" style="3" customWidth="1"/>
    <col min="368" max="368" width="12.7109375" style="3" customWidth="1"/>
    <col min="369" max="369" width="11.42578125" style="3"/>
    <col min="370" max="370" width="25.28515625" style="3" customWidth="1"/>
    <col min="371" max="371" width="15.85546875" style="3" bestFit="1" customWidth="1"/>
    <col min="372" max="373" width="18" style="3" bestFit="1" customWidth="1"/>
    <col min="374" max="592" width="11.42578125" style="3"/>
    <col min="593" max="593" width="15.42578125" style="3" customWidth="1"/>
    <col min="594" max="594" width="9.5703125" style="3" customWidth="1"/>
    <col min="595" max="595" width="14.42578125" style="3" customWidth="1"/>
    <col min="596" max="596" width="49.85546875" style="3" customWidth="1"/>
    <col min="597" max="597" width="22.5703125" style="3" customWidth="1"/>
    <col min="598" max="598" width="23" style="3" customWidth="1"/>
    <col min="599" max="599" width="22.85546875" style="3" customWidth="1"/>
    <col min="600" max="600" width="23.42578125" style="3" customWidth="1"/>
    <col min="601" max="601" width="22.42578125" style="3" customWidth="1"/>
    <col min="602" max="602" width="13.85546875" style="3" customWidth="1"/>
    <col min="603" max="603" width="20.7109375" style="3" customWidth="1"/>
    <col min="604" max="604" width="18.140625" style="3" customWidth="1"/>
    <col min="605" max="605" width="14.85546875" style="3" bestFit="1" customWidth="1"/>
    <col min="606" max="606" width="11.42578125" style="3"/>
    <col min="607" max="607" width="17.42578125" style="3" customWidth="1"/>
    <col min="608" max="610" width="18.140625" style="3" customWidth="1"/>
    <col min="611" max="614" width="11.42578125" style="3"/>
    <col min="615" max="615" width="34" style="3" customWidth="1"/>
    <col min="616" max="616" width="9.5703125" style="3" customWidth="1"/>
    <col min="617" max="617" width="16.7109375" style="3" customWidth="1"/>
    <col min="618" max="618" width="55.140625" style="3" customWidth="1"/>
    <col min="619" max="619" width="22.5703125" style="3" customWidth="1"/>
    <col min="620" max="620" width="23" style="3" customWidth="1"/>
    <col min="621" max="621" width="22.85546875" style="3" customWidth="1"/>
    <col min="622" max="622" width="23.42578125" style="3" customWidth="1"/>
    <col min="623" max="623" width="28.7109375" style="3" customWidth="1"/>
    <col min="624" max="624" width="12.7109375" style="3" customWidth="1"/>
    <col min="625" max="625" width="11.42578125" style="3"/>
    <col min="626" max="626" width="25.28515625" style="3" customWidth="1"/>
    <col min="627" max="627" width="15.85546875" style="3" bestFit="1" customWidth="1"/>
    <col min="628" max="629" width="18" style="3" bestFit="1" customWidth="1"/>
    <col min="630" max="848" width="11.42578125" style="3"/>
    <col min="849" max="849" width="15.42578125" style="3" customWidth="1"/>
    <col min="850" max="850" width="9.5703125" style="3" customWidth="1"/>
    <col min="851" max="851" width="14.42578125" style="3" customWidth="1"/>
    <col min="852" max="852" width="49.85546875" style="3" customWidth="1"/>
    <col min="853" max="853" width="22.5703125" style="3" customWidth="1"/>
    <col min="854" max="854" width="23" style="3" customWidth="1"/>
    <col min="855" max="855" width="22.85546875" style="3" customWidth="1"/>
    <col min="856" max="856" width="23.42578125" style="3" customWidth="1"/>
    <col min="857" max="857" width="22.42578125" style="3" customWidth="1"/>
    <col min="858" max="858" width="13.85546875" style="3" customWidth="1"/>
    <col min="859" max="859" width="20.7109375" style="3" customWidth="1"/>
    <col min="860" max="860" width="18.140625" style="3" customWidth="1"/>
    <col min="861" max="861" width="14.85546875" style="3" bestFit="1" customWidth="1"/>
    <col min="862" max="862" width="11.42578125" style="3"/>
    <col min="863" max="863" width="17.42578125" style="3" customWidth="1"/>
    <col min="864" max="866" width="18.140625" style="3" customWidth="1"/>
    <col min="867" max="870" width="11.42578125" style="3"/>
    <col min="871" max="871" width="34" style="3" customWidth="1"/>
    <col min="872" max="872" width="9.5703125" style="3" customWidth="1"/>
    <col min="873" max="873" width="16.7109375" style="3" customWidth="1"/>
    <col min="874" max="874" width="55.140625" style="3" customWidth="1"/>
    <col min="875" max="875" width="22.5703125" style="3" customWidth="1"/>
    <col min="876" max="876" width="23" style="3" customWidth="1"/>
    <col min="877" max="877" width="22.85546875" style="3" customWidth="1"/>
    <col min="878" max="878" width="23.42578125" style="3" customWidth="1"/>
    <col min="879" max="879" width="28.7109375" style="3" customWidth="1"/>
    <col min="880" max="880" width="12.7109375" style="3" customWidth="1"/>
    <col min="881" max="881" width="11.42578125" style="3"/>
    <col min="882" max="882" width="25.28515625" style="3" customWidth="1"/>
    <col min="883" max="883" width="15.85546875" style="3" bestFit="1" customWidth="1"/>
    <col min="884" max="885" width="18" style="3" bestFit="1" customWidth="1"/>
    <col min="886" max="1104" width="11.42578125" style="3"/>
    <col min="1105" max="1105" width="15.42578125" style="3" customWidth="1"/>
    <col min="1106" max="1106" width="9.5703125" style="3" customWidth="1"/>
    <col min="1107" max="1107" width="14.42578125" style="3" customWidth="1"/>
    <col min="1108" max="1108" width="49.85546875" style="3" customWidth="1"/>
    <col min="1109" max="1109" width="22.5703125" style="3" customWidth="1"/>
    <col min="1110" max="1110" width="23" style="3" customWidth="1"/>
    <col min="1111" max="1111" width="22.85546875" style="3" customWidth="1"/>
    <col min="1112" max="1112" width="23.42578125" style="3" customWidth="1"/>
    <col min="1113" max="1113" width="22.42578125" style="3" customWidth="1"/>
    <col min="1114" max="1114" width="13.85546875" style="3" customWidth="1"/>
    <col min="1115" max="1115" width="20.7109375" style="3" customWidth="1"/>
    <col min="1116" max="1116" width="18.140625" style="3" customWidth="1"/>
    <col min="1117" max="1117" width="14.85546875" style="3" bestFit="1" customWidth="1"/>
    <col min="1118" max="1118" width="11.42578125" style="3"/>
    <col min="1119" max="1119" width="17.42578125" style="3" customWidth="1"/>
    <col min="1120" max="1122" width="18.140625" style="3" customWidth="1"/>
    <col min="1123" max="1126" width="11.42578125" style="3"/>
    <col min="1127" max="1127" width="34" style="3" customWidth="1"/>
    <col min="1128" max="1128" width="9.5703125" style="3" customWidth="1"/>
    <col min="1129" max="1129" width="16.7109375" style="3" customWidth="1"/>
    <col min="1130" max="1130" width="55.140625" style="3" customWidth="1"/>
    <col min="1131" max="1131" width="22.5703125" style="3" customWidth="1"/>
    <col min="1132" max="1132" width="23" style="3" customWidth="1"/>
    <col min="1133" max="1133" width="22.85546875" style="3" customWidth="1"/>
    <col min="1134" max="1134" width="23.42578125" style="3" customWidth="1"/>
    <col min="1135" max="1135" width="28.7109375" style="3" customWidth="1"/>
    <col min="1136" max="1136" width="12.7109375" style="3" customWidth="1"/>
    <col min="1137" max="1137" width="11.42578125" style="3"/>
    <col min="1138" max="1138" width="25.28515625" style="3" customWidth="1"/>
    <col min="1139" max="1139" width="15.85546875" style="3" bestFit="1" customWidth="1"/>
    <col min="1140" max="1141" width="18" style="3" bestFit="1" customWidth="1"/>
    <col min="1142" max="1360" width="11.42578125" style="3"/>
    <col min="1361" max="1361" width="15.42578125" style="3" customWidth="1"/>
    <col min="1362" max="1362" width="9.5703125" style="3" customWidth="1"/>
    <col min="1363" max="1363" width="14.42578125" style="3" customWidth="1"/>
    <col min="1364" max="1364" width="49.85546875" style="3" customWidth="1"/>
    <col min="1365" max="1365" width="22.5703125" style="3" customWidth="1"/>
    <col min="1366" max="1366" width="23" style="3" customWidth="1"/>
    <col min="1367" max="1367" width="22.85546875" style="3" customWidth="1"/>
    <col min="1368" max="1368" width="23.42578125" style="3" customWidth="1"/>
    <col min="1369" max="1369" width="22.42578125" style="3" customWidth="1"/>
    <col min="1370" max="1370" width="13.85546875" style="3" customWidth="1"/>
    <col min="1371" max="1371" width="20.7109375" style="3" customWidth="1"/>
    <col min="1372" max="1372" width="18.140625" style="3" customWidth="1"/>
    <col min="1373" max="1373" width="14.85546875" style="3" bestFit="1" customWidth="1"/>
    <col min="1374" max="1374" width="11.42578125" style="3"/>
    <col min="1375" max="1375" width="17.42578125" style="3" customWidth="1"/>
    <col min="1376" max="1378" width="18.140625" style="3" customWidth="1"/>
    <col min="1379" max="1382" width="11.42578125" style="3"/>
    <col min="1383" max="1383" width="34" style="3" customWidth="1"/>
    <col min="1384" max="1384" width="9.5703125" style="3" customWidth="1"/>
    <col min="1385" max="1385" width="16.7109375" style="3" customWidth="1"/>
    <col min="1386" max="1386" width="55.140625" style="3" customWidth="1"/>
    <col min="1387" max="1387" width="22.5703125" style="3" customWidth="1"/>
    <col min="1388" max="1388" width="23" style="3" customWidth="1"/>
    <col min="1389" max="1389" width="22.85546875" style="3" customWidth="1"/>
    <col min="1390" max="1390" width="23.42578125" style="3" customWidth="1"/>
    <col min="1391" max="1391" width="28.7109375" style="3" customWidth="1"/>
    <col min="1392" max="1392" width="12.7109375" style="3" customWidth="1"/>
    <col min="1393" max="1393" width="11.42578125" style="3"/>
    <col min="1394" max="1394" width="25.28515625" style="3" customWidth="1"/>
    <col min="1395" max="1395" width="15.85546875" style="3" bestFit="1" customWidth="1"/>
    <col min="1396" max="1397" width="18" style="3" bestFit="1" customWidth="1"/>
    <col min="1398" max="1616" width="11.42578125" style="3"/>
    <col min="1617" max="1617" width="15.42578125" style="3" customWidth="1"/>
    <col min="1618" max="1618" width="9.5703125" style="3" customWidth="1"/>
    <col min="1619" max="1619" width="14.42578125" style="3" customWidth="1"/>
    <col min="1620" max="1620" width="49.85546875" style="3" customWidth="1"/>
    <col min="1621" max="1621" width="22.5703125" style="3" customWidth="1"/>
    <col min="1622" max="1622" width="23" style="3" customWidth="1"/>
    <col min="1623" max="1623" width="22.85546875" style="3" customWidth="1"/>
    <col min="1624" max="1624" width="23.42578125" style="3" customWidth="1"/>
    <col min="1625" max="1625" width="22.42578125" style="3" customWidth="1"/>
    <col min="1626" max="1626" width="13.85546875" style="3" customWidth="1"/>
    <col min="1627" max="1627" width="20.7109375" style="3" customWidth="1"/>
    <col min="1628" max="1628" width="18.140625" style="3" customWidth="1"/>
    <col min="1629" max="1629" width="14.85546875" style="3" bestFit="1" customWidth="1"/>
    <col min="1630" max="1630" width="11.42578125" style="3"/>
    <col min="1631" max="1631" width="17.42578125" style="3" customWidth="1"/>
    <col min="1632" max="1634" width="18.140625" style="3" customWidth="1"/>
    <col min="1635" max="1638" width="11.42578125" style="3"/>
    <col min="1639" max="1639" width="34" style="3" customWidth="1"/>
    <col min="1640" max="1640" width="9.5703125" style="3" customWidth="1"/>
    <col min="1641" max="1641" width="16.7109375" style="3" customWidth="1"/>
    <col min="1642" max="1642" width="55.140625" style="3" customWidth="1"/>
    <col min="1643" max="1643" width="22.5703125" style="3" customWidth="1"/>
    <col min="1644" max="1644" width="23" style="3" customWidth="1"/>
    <col min="1645" max="1645" width="22.85546875" style="3" customWidth="1"/>
    <col min="1646" max="1646" width="23.42578125" style="3" customWidth="1"/>
    <col min="1647" max="1647" width="28.7109375" style="3" customWidth="1"/>
    <col min="1648" max="1648" width="12.7109375" style="3" customWidth="1"/>
    <col min="1649" max="1649" width="11.42578125" style="3"/>
    <col min="1650" max="1650" width="25.28515625" style="3" customWidth="1"/>
    <col min="1651" max="1651" width="15.85546875" style="3" bestFit="1" customWidth="1"/>
    <col min="1652" max="1653" width="18" style="3" bestFit="1" customWidth="1"/>
    <col min="1654" max="1872" width="11.42578125" style="3"/>
    <col min="1873" max="1873" width="15.42578125" style="3" customWidth="1"/>
    <col min="1874" max="1874" width="9.5703125" style="3" customWidth="1"/>
    <col min="1875" max="1875" width="14.42578125" style="3" customWidth="1"/>
    <col min="1876" max="1876" width="49.85546875" style="3" customWidth="1"/>
    <col min="1877" max="1877" width="22.5703125" style="3" customWidth="1"/>
    <col min="1878" max="1878" width="23" style="3" customWidth="1"/>
    <col min="1879" max="1879" width="22.85546875" style="3" customWidth="1"/>
    <col min="1880" max="1880" width="23.42578125" style="3" customWidth="1"/>
    <col min="1881" max="1881" width="22.42578125" style="3" customWidth="1"/>
    <col min="1882" max="1882" width="13.85546875" style="3" customWidth="1"/>
    <col min="1883" max="1883" width="20.7109375" style="3" customWidth="1"/>
    <col min="1884" max="1884" width="18.140625" style="3" customWidth="1"/>
    <col min="1885" max="1885" width="14.85546875" style="3" bestFit="1" customWidth="1"/>
    <col min="1886" max="1886" width="11.42578125" style="3"/>
    <col min="1887" max="1887" width="17.42578125" style="3" customWidth="1"/>
    <col min="1888" max="1890" width="18.140625" style="3" customWidth="1"/>
    <col min="1891" max="1894" width="11.42578125" style="3"/>
    <col min="1895" max="1895" width="34" style="3" customWidth="1"/>
    <col min="1896" max="1896" width="9.5703125" style="3" customWidth="1"/>
    <col min="1897" max="1897" width="16.7109375" style="3" customWidth="1"/>
    <col min="1898" max="1898" width="55.140625" style="3" customWidth="1"/>
    <col min="1899" max="1899" width="22.5703125" style="3" customWidth="1"/>
    <col min="1900" max="1900" width="23" style="3" customWidth="1"/>
    <col min="1901" max="1901" width="22.85546875" style="3" customWidth="1"/>
    <col min="1902" max="1902" width="23.42578125" style="3" customWidth="1"/>
    <col min="1903" max="1903" width="28.7109375" style="3" customWidth="1"/>
    <col min="1904" max="1904" width="12.7109375" style="3" customWidth="1"/>
    <col min="1905" max="1905" width="11.42578125" style="3"/>
    <col min="1906" max="1906" width="25.28515625" style="3" customWidth="1"/>
    <col min="1907" max="1907" width="15.85546875" style="3" bestFit="1" customWidth="1"/>
    <col min="1908" max="1909" width="18" style="3" bestFit="1" customWidth="1"/>
    <col min="1910" max="2128" width="11.42578125" style="3"/>
    <col min="2129" max="2129" width="15.42578125" style="3" customWidth="1"/>
    <col min="2130" max="2130" width="9.5703125" style="3" customWidth="1"/>
    <col min="2131" max="2131" width="14.42578125" style="3" customWidth="1"/>
    <col min="2132" max="2132" width="49.85546875" style="3" customWidth="1"/>
    <col min="2133" max="2133" width="22.5703125" style="3" customWidth="1"/>
    <col min="2134" max="2134" width="23" style="3" customWidth="1"/>
    <col min="2135" max="2135" width="22.85546875" style="3" customWidth="1"/>
    <col min="2136" max="2136" width="23.42578125" style="3" customWidth="1"/>
    <col min="2137" max="2137" width="22.42578125" style="3" customWidth="1"/>
    <col min="2138" max="2138" width="13.85546875" style="3" customWidth="1"/>
    <col min="2139" max="2139" width="20.7109375" style="3" customWidth="1"/>
    <col min="2140" max="2140" width="18.140625" style="3" customWidth="1"/>
    <col min="2141" max="2141" width="14.85546875" style="3" bestFit="1" customWidth="1"/>
    <col min="2142" max="2142" width="11.42578125" style="3"/>
    <col min="2143" max="2143" width="17.42578125" style="3" customWidth="1"/>
    <col min="2144" max="2146" width="18.140625" style="3" customWidth="1"/>
    <col min="2147" max="2150" width="11.42578125" style="3"/>
    <col min="2151" max="2151" width="34" style="3" customWidth="1"/>
    <col min="2152" max="2152" width="9.5703125" style="3" customWidth="1"/>
    <col min="2153" max="2153" width="16.7109375" style="3" customWidth="1"/>
    <col min="2154" max="2154" width="55.140625" style="3" customWidth="1"/>
    <col min="2155" max="2155" width="22.5703125" style="3" customWidth="1"/>
    <col min="2156" max="2156" width="23" style="3" customWidth="1"/>
    <col min="2157" max="2157" width="22.85546875" style="3" customWidth="1"/>
    <col min="2158" max="2158" width="23.42578125" style="3" customWidth="1"/>
    <col min="2159" max="2159" width="28.7109375" style="3" customWidth="1"/>
    <col min="2160" max="2160" width="12.7109375" style="3" customWidth="1"/>
    <col min="2161" max="2161" width="11.42578125" style="3"/>
    <col min="2162" max="2162" width="25.28515625" style="3" customWidth="1"/>
    <col min="2163" max="2163" width="15.85546875" style="3" bestFit="1" customWidth="1"/>
    <col min="2164" max="2165" width="18" style="3" bestFit="1" customWidth="1"/>
    <col min="2166" max="2384" width="11.42578125" style="3"/>
    <col min="2385" max="2385" width="15.42578125" style="3" customWidth="1"/>
    <col min="2386" max="2386" width="9.5703125" style="3" customWidth="1"/>
    <col min="2387" max="2387" width="14.42578125" style="3" customWidth="1"/>
    <col min="2388" max="2388" width="49.85546875" style="3" customWidth="1"/>
    <col min="2389" max="2389" width="22.5703125" style="3" customWidth="1"/>
    <col min="2390" max="2390" width="23" style="3" customWidth="1"/>
    <col min="2391" max="2391" width="22.85546875" style="3" customWidth="1"/>
    <col min="2392" max="2392" width="23.42578125" style="3" customWidth="1"/>
    <col min="2393" max="2393" width="22.42578125" style="3" customWidth="1"/>
    <col min="2394" max="2394" width="13.85546875" style="3" customWidth="1"/>
    <col min="2395" max="2395" width="20.7109375" style="3" customWidth="1"/>
    <col min="2396" max="2396" width="18.140625" style="3" customWidth="1"/>
    <col min="2397" max="2397" width="14.85546875" style="3" bestFit="1" customWidth="1"/>
    <col min="2398" max="2398" width="11.42578125" style="3"/>
    <col min="2399" max="2399" width="17.42578125" style="3" customWidth="1"/>
    <col min="2400" max="2402" width="18.140625" style="3" customWidth="1"/>
    <col min="2403" max="2406" width="11.42578125" style="3"/>
    <col min="2407" max="2407" width="34" style="3" customWidth="1"/>
    <col min="2408" max="2408" width="9.5703125" style="3" customWidth="1"/>
    <col min="2409" max="2409" width="16.7109375" style="3" customWidth="1"/>
    <col min="2410" max="2410" width="55.140625" style="3" customWidth="1"/>
    <col min="2411" max="2411" width="22.5703125" style="3" customWidth="1"/>
    <col min="2412" max="2412" width="23" style="3" customWidth="1"/>
    <col min="2413" max="2413" width="22.85546875" style="3" customWidth="1"/>
    <col min="2414" max="2414" width="23.42578125" style="3" customWidth="1"/>
    <col min="2415" max="2415" width="28.7109375" style="3" customWidth="1"/>
    <col min="2416" max="2416" width="12.7109375" style="3" customWidth="1"/>
    <col min="2417" max="2417" width="11.42578125" style="3"/>
    <col min="2418" max="2418" width="25.28515625" style="3" customWidth="1"/>
    <col min="2419" max="2419" width="15.85546875" style="3" bestFit="1" customWidth="1"/>
    <col min="2420" max="2421" width="18" style="3" bestFit="1" customWidth="1"/>
    <col min="2422" max="2640" width="11.42578125" style="3"/>
    <col min="2641" max="2641" width="15.42578125" style="3" customWidth="1"/>
    <col min="2642" max="2642" width="9.5703125" style="3" customWidth="1"/>
    <col min="2643" max="2643" width="14.42578125" style="3" customWidth="1"/>
    <col min="2644" max="2644" width="49.85546875" style="3" customWidth="1"/>
    <col min="2645" max="2645" width="22.5703125" style="3" customWidth="1"/>
    <col min="2646" max="2646" width="23" style="3" customWidth="1"/>
    <col min="2647" max="2647" width="22.85546875" style="3" customWidth="1"/>
    <col min="2648" max="2648" width="23.42578125" style="3" customWidth="1"/>
    <col min="2649" max="2649" width="22.42578125" style="3" customWidth="1"/>
    <col min="2650" max="2650" width="13.85546875" style="3" customWidth="1"/>
    <col min="2651" max="2651" width="20.7109375" style="3" customWidth="1"/>
    <col min="2652" max="2652" width="18.140625" style="3" customWidth="1"/>
    <col min="2653" max="2653" width="14.85546875" style="3" bestFit="1" customWidth="1"/>
    <col min="2654" max="2654" width="11.42578125" style="3"/>
    <col min="2655" max="2655" width="17.42578125" style="3" customWidth="1"/>
    <col min="2656" max="2658" width="18.140625" style="3" customWidth="1"/>
    <col min="2659" max="2662" width="11.42578125" style="3"/>
    <col min="2663" max="2663" width="34" style="3" customWidth="1"/>
    <col min="2664" max="2664" width="9.5703125" style="3" customWidth="1"/>
    <col min="2665" max="2665" width="16.7109375" style="3" customWidth="1"/>
    <col min="2666" max="2666" width="55.140625" style="3" customWidth="1"/>
    <col min="2667" max="2667" width="22.5703125" style="3" customWidth="1"/>
    <col min="2668" max="2668" width="23" style="3" customWidth="1"/>
    <col min="2669" max="2669" width="22.85546875" style="3" customWidth="1"/>
    <col min="2670" max="2670" width="23.42578125" style="3" customWidth="1"/>
    <col min="2671" max="2671" width="28.7109375" style="3" customWidth="1"/>
    <col min="2672" max="2672" width="12.7109375" style="3" customWidth="1"/>
    <col min="2673" max="2673" width="11.42578125" style="3"/>
    <col min="2674" max="2674" width="25.28515625" style="3" customWidth="1"/>
    <col min="2675" max="2675" width="15.85546875" style="3" bestFit="1" customWidth="1"/>
    <col min="2676" max="2677" width="18" style="3" bestFit="1" customWidth="1"/>
    <col min="2678" max="2896" width="11.42578125" style="3"/>
    <col min="2897" max="2897" width="15.42578125" style="3" customWidth="1"/>
    <col min="2898" max="2898" width="9.5703125" style="3" customWidth="1"/>
    <col min="2899" max="2899" width="14.42578125" style="3" customWidth="1"/>
    <col min="2900" max="2900" width="49.85546875" style="3" customWidth="1"/>
    <col min="2901" max="2901" width="22.5703125" style="3" customWidth="1"/>
    <col min="2902" max="2902" width="23" style="3" customWidth="1"/>
    <col min="2903" max="2903" width="22.85546875" style="3" customWidth="1"/>
    <col min="2904" max="2904" width="23.42578125" style="3" customWidth="1"/>
    <col min="2905" max="2905" width="22.42578125" style="3" customWidth="1"/>
    <col min="2906" max="2906" width="13.85546875" style="3" customWidth="1"/>
    <col min="2907" max="2907" width="20.7109375" style="3" customWidth="1"/>
    <col min="2908" max="2908" width="18.140625" style="3" customWidth="1"/>
    <col min="2909" max="2909" width="14.85546875" style="3" bestFit="1" customWidth="1"/>
    <col min="2910" max="2910" width="11.42578125" style="3"/>
    <col min="2911" max="2911" width="17.42578125" style="3" customWidth="1"/>
    <col min="2912" max="2914" width="18.140625" style="3" customWidth="1"/>
    <col min="2915" max="2918" width="11.42578125" style="3"/>
    <col min="2919" max="2919" width="34" style="3" customWidth="1"/>
    <col min="2920" max="2920" width="9.5703125" style="3" customWidth="1"/>
    <col min="2921" max="2921" width="16.7109375" style="3" customWidth="1"/>
    <col min="2922" max="2922" width="55.140625" style="3" customWidth="1"/>
    <col min="2923" max="2923" width="22.5703125" style="3" customWidth="1"/>
    <col min="2924" max="2924" width="23" style="3" customWidth="1"/>
    <col min="2925" max="2925" width="22.85546875" style="3" customWidth="1"/>
    <col min="2926" max="2926" width="23.42578125" style="3" customWidth="1"/>
    <col min="2927" max="2927" width="28.7109375" style="3" customWidth="1"/>
    <col min="2928" max="2928" width="12.7109375" style="3" customWidth="1"/>
    <col min="2929" max="2929" width="11.42578125" style="3"/>
    <col min="2930" max="2930" width="25.28515625" style="3" customWidth="1"/>
    <col min="2931" max="2931" width="15.85546875" style="3" bestFit="1" customWidth="1"/>
    <col min="2932" max="2933" width="18" style="3" bestFit="1" customWidth="1"/>
    <col min="2934" max="3152" width="11.42578125" style="3"/>
    <col min="3153" max="3153" width="15.42578125" style="3" customWidth="1"/>
    <col min="3154" max="3154" width="9.5703125" style="3" customWidth="1"/>
    <col min="3155" max="3155" width="14.42578125" style="3" customWidth="1"/>
    <col min="3156" max="3156" width="49.85546875" style="3" customWidth="1"/>
    <col min="3157" max="3157" width="22.5703125" style="3" customWidth="1"/>
    <col min="3158" max="3158" width="23" style="3" customWidth="1"/>
    <col min="3159" max="3159" width="22.85546875" style="3" customWidth="1"/>
    <col min="3160" max="3160" width="23.42578125" style="3" customWidth="1"/>
    <col min="3161" max="3161" width="22.42578125" style="3" customWidth="1"/>
    <col min="3162" max="3162" width="13.85546875" style="3" customWidth="1"/>
    <col min="3163" max="3163" width="20.7109375" style="3" customWidth="1"/>
    <col min="3164" max="3164" width="18.140625" style="3" customWidth="1"/>
    <col min="3165" max="3165" width="14.85546875" style="3" bestFit="1" customWidth="1"/>
    <col min="3166" max="3166" width="11.42578125" style="3"/>
    <col min="3167" max="3167" width="17.42578125" style="3" customWidth="1"/>
    <col min="3168" max="3170" width="18.140625" style="3" customWidth="1"/>
    <col min="3171" max="3174" width="11.42578125" style="3"/>
    <col min="3175" max="3175" width="34" style="3" customWidth="1"/>
    <col min="3176" max="3176" width="9.5703125" style="3" customWidth="1"/>
    <col min="3177" max="3177" width="16.7109375" style="3" customWidth="1"/>
    <col min="3178" max="3178" width="55.140625" style="3" customWidth="1"/>
    <col min="3179" max="3179" width="22.5703125" style="3" customWidth="1"/>
    <col min="3180" max="3180" width="23" style="3" customWidth="1"/>
    <col min="3181" max="3181" width="22.85546875" style="3" customWidth="1"/>
    <col min="3182" max="3182" width="23.42578125" style="3" customWidth="1"/>
    <col min="3183" max="3183" width="28.7109375" style="3" customWidth="1"/>
    <col min="3184" max="3184" width="12.7109375" style="3" customWidth="1"/>
    <col min="3185" max="3185" width="11.42578125" style="3"/>
    <col min="3186" max="3186" width="25.28515625" style="3" customWidth="1"/>
    <col min="3187" max="3187" width="15.85546875" style="3" bestFit="1" customWidth="1"/>
    <col min="3188" max="3189" width="18" style="3" bestFit="1" customWidth="1"/>
    <col min="3190" max="3408" width="11.42578125" style="3"/>
    <col min="3409" max="3409" width="15.42578125" style="3" customWidth="1"/>
    <col min="3410" max="3410" width="9.5703125" style="3" customWidth="1"/>
    <col min="3411" max="3411" width="14.42578125" style="3" customWidth="1"/>
    <col min="3412" max="3412" width="49.85546875" style="3" customWidth="1"/>
    <col min="3413" max="3413" width="22.5703125" style="3" customWidth="1"/>
    <col min="3414" max="3414" width="23" style="3" customWidth="1"/>
    <col min="3415" max="3415" width="22.85546875" style="3" customWidth="1"/>
    <col min="3416" max="3416" width="23.42578125" style="3" customWidth="1"/>
    <col min="3417" max="3417" width="22.42578125" style="3" customWidth="1"/>
    <col min="3418" max="3418" width="13.85546875" style="3" customWidth="1"/>
    <col min="3419" max="3419" width="20.7109375" style="3" customWidth="1"/>
    <col min="3420" max="3420" width="18.140625" style="3" customWidth="1"/>
    <col min="3421" max="3421" width="14.85546875" style="3" bestFit="1" customWidth="1"/>
    <col min="3422" max="3422" width="11.42578125" style="3"/>
    <col min="3423" max="3423" width="17.42578125" style="3" customWidth="1"/>
    <col min="3424" max="3426" width="18.140625" style="3" customWidth="1"/>
    <col min="3427" max="3430" width="11.42578125" style="3"/>
    <col min="3431" max="3431" width="34" style="3" customWidth="1"/>
    <col min="3432" max="3432" width="9.5703125" style="3" customWidth="1"/>
    <col min="3433" max="3433" width="16.7109375" style="3" customWidth="1"/>
    <col min="3434" max="3434" width="55.140625" style="3" customWidth="1"/>
    <col min="3435" max="3435" width="22.5703125" style="3" customWidth="1"/>
    <col min="3436" max="3436" width="23" style="3" customWidth="1"/>
    <col min="3437" max="3437" width="22.85546875" style="3" customWidth="1"/>
    <col min="3438" max="3438" width="23.42578125" style="3" customWidth="1"/>
    <col min="3439" max="3439" width="28.7109375" style="3" customWidth="1"/>
    <col min="3440" max="3440" width="12.7109375" style="3" customWidth="1"/>
    <col min="3441" max="3441" width="11.42578125" style="3"/>
    <col min="3442" max="3442" width="25.28515625" style="3" customWidth="1"/>
    <col min="3443" max="3443" width="15.85546875" style="3" bestFit="1" customWidth="1"/>
    <col min="3444" max="3445" width="18" style="3" bestFit="1" customWidth="1"/>
    <col min="3446" max="3664" width="11.42578125" style="3"/>
    <col min="3665" max="3665" width="15.42578125" style="3" customWidth="1"/>
    <col min="3666" max="3666" width="9.5703125" style="3" customWidth="1"/>
    <col min="3667" max="3667" width="14.42578125" style="3" customWidth="1"/>
    <col min="3668" max="3668" width="49.85546875" style="3" customWidth="1"/>
    <col min="3669" max="3669" width="22.5703125" style="3" customWidth="1"/>
    <col min="3670" max="3670" width="23" style="3" customWidth="1"/>
    <col min="3671" max="3671" width="22.85546875" style="3" customWidth="1"/>
    <col min="3672" max="3672" width="23.42578125" style="3" customWidth="1"/>
    <col min="3673" max="3673" width="22.42578125" style="3" customWidth="1"/>
    <col min="3674" max="3674" width="13.85546875" style="3" customWidth="1"/>
    <col min="3675" max="3675" width="20.7109375" style="3" customWidth="1"/>
    <col min="3676" max="3676" width="18.140625" style="3" customWidth="1"/>
    <col min="3677" max="3677" width="14.85546875" style="3" bestFit="1" customWidth="1"/>
    <col min="3678" max="3678" width="11.42578125" style="3"/>
    <col min="3679" max="3679" width="17.42578125" style="3" customWidth="1"/>
    <col min="3680" max="3682" width="18.140625" style="3" customWidth="1"/>
    <col min="3683" max="3686" width="11.42578125" style="3"/>
    <col min="3687" max="3687" width="34" style="3" customWidth="1"/>
    <col min="3688" max="3688" width="9.5703125" style="3" customWidth="1"/>
    <col min="3689" max="3689" width="16.7109375" style="3" customWidth="1"/>
    <col min="3690" max="3690" width="55.140625" style="3" customWidth="1"/>
    <col min="3691" max="3691" width="22.5703125" style="3" customWidth="1"/>
    <col min="3692" max="3692" width="23" style="3" customWidth="1"/>
    <col min="3693" max="3693" width="22.85546875" style="3" customWidth="1"/>
    <col min="3694" max="3694" width="23.42578125" style="3" customWidth="1"/>
    <col min="3695" max="3695" width="28.7109375" style="3" customWidth="1"/>
    <col min="3696" max="3696" width="12.7109375" style="3" customWidth="1"/>
    <col min="3697" max="3697" width="11.42578125" style="3"/>
    <col min="3698" max="3698" width="25.28515625" style="3" customWidth="1"/>
    <col min="3699" max="3699" width="15.85546875" style="3" bestFit="1" customWidth="1"/>
    <col min="3700" max="3701" width="18" style="3" bestFit="1" customWidth="1"/>
    <col min="3702" max="3920" width="11.42578125" style="3"/>
    <col min="3921" max="3921" width="15.42578125" style="3" customWidth="1"/>
    <col min="3922" max="3922" width="9.5703125" style="3" customWidth="1"/>
    <col min="3923" max="3923" width="14.42578125" style="3" customWidth="1"/>
    <col min="3924" max="3924" width="49.85546875" style="3" customWidth="1"/>
    <col min="3925" max="3925" width="22.5703125" style="3" customWidth="1"/>
    <col min="3926" max="3926" width="23" style="3" customWidth="1"/>
    <col min="3927" max="3927" width="22.85546875" style="3" customWidth="1"/>
    <col min="3928" max="3928" width="23.42578125" style="3" customWidth="1"/>
    <col min="3929" max="3929" width="22.42578125" style="3" customWidth="1"/>
    <col min="3930" max="3930" width="13.85546875" style="3" customWidth="1"/>
    <col min="3931" max="3931" width="20.7109375" style="3" customWidth="1"/>
    <col min="3932" max="3932" width="18.140625" style="3" customWidth="1"/>
    <col min="3933" max="3933" width="14.85546875" style="3" bestFit="1" customWidth="1"/>
    <col min="3934" max="3934" width="11.42578125" style="3"/>
    <col min="3935" max="3935" width="17.42578125" style="3" customWidth="1"/>
    <col min="3936" max="3938" width="18.140625" style="3" customWidth="1"/>
    <col min="3939" max="3942" width="11.42578125" style="3"/>
    <col min="3943" max="3943" width="34" style="3" customWidth="1"/>
    <col min="3944" max="3944" width="9.5703125" style="3" customWidth="1"/>
    <col min="3945" max="3945" width="16.7109375" style="3" customWidth="1"/>
    <col min="3946" max="3946" width="55.140625" style="3" customWidth="1"/>
    <col min="3947" max="3947" width="22.5703125" style="3" customWidth="1"/>
    <col min="3948" max="3948" width="23" style="3" customWidth="1"/>
    <col min="3949" max="3949" width="22.85546875" style="3" customWidth="1"/>
    <col min="3950" max="3950" width="23.42578125" style="3" customWidth="1"/>
    <col min="3951" max="3951" width="28.7109375" style="3" customWidth="1"/>
    <col min="3952" max="3952" width="12.7109375" style="3" customWidth="1"/>
    <col min="3953" max="3953" width="11.42578125" style="3"/>
    <col min="3954" max="3954" width="25.28515625" style="3" customWidth="1"/>
    <col min="3955" max="3955" width="15.85546875" style="3" bestFit="1" customWidth="1"/>
    <col min="3956" max="3957" width="18" style="3" bestFit="1" customWidth="1"/>
    <col min="3958" max="4176" width="11.42578125" style="3"/>
    <col min="4177" max="4177" width="15.42578125" style="3" customWidth="1"/>
    <col min="4178" max="4178" width="9.5703125" style="3" customWidth="1"/>
    <col min="4179" max="4179" width="14.42578125" style="3" customWidth="1"/>
    <col min="4180" max="4180" width="49.85546875" style="3" customWidth="1"/>
    <col min="4181" max="4181" width="22.5703125" style="3" customWidth="1"/>
    <col min="4182" max="4182" width="23" style="3" customWidth="1"/>
    <col min="4183" max="4183" width="22.85546875" style="3" customWidth="1"/>
    <col min="4184" max="4184" width="23.42578125" style="3" customWidth="1"/>
    <col min="4185" max="4185" width="22.42578125" style="3" customWidth="1"/>
    <col min="4186" max="4186" width="13.85546875" style="3" customWidth="1"/>
    <col min="4187" max="4187" width="20.7109375" style="3" customWidth="1"/>
    <col min="4188" max="4188" width="18.140625" style="3" customWidth="1"/>
    <col min="4189" max="4189" width="14.85546875" style="3" bestFit="1" customWidth="1"/>
    <col min="4190" max="4190" width="11.42578125" style="3"/>
    <col min="4191" max="4191" width="17.42578125" style="3" customWidth="1"/>
    <col min="4192" max="4194" width="18.140625" style="3" customWidth="1"/>
    <col min="4195" max="4198" width="11.42578125" style="3"/>
    <col min="4199" max="4199" width="34" style="3" customWidth="1"/>
    <col min="4200" max="4200" width="9.5703125" style="3" customWidth="1"/>
    <col min="4201" max="4201" width="16.7109375" style="3" customWidth="1"/>
    <col min="4202" max="4202" width="55.140625" style="3" customWidth="1"/>
    <col min="4203" max="4203" width="22.5703125" style="3" customWidth="1"/>
    <col min="4204" max="4204" width="23" style="3" customWidth="1"/>
    <col min="4205" max="4205" width="22.85546875" style="3" customWidth="1"/>
    <col min="4206" max="4206" width="23.42578125" style="3" customWidth="1"/>
    <col min="4207" max="4207" width="28.7109375" style="3" customWidth="1"/>
    <col min="4208" max="4208" width="12.7109375" style="3" customWidth="1"/>
    <col min="4209" max="4209" width="11.42578125" style="3"/>
    <col min="4210" max="4210" width="25.28515625" style="3" customWidth="1"/>
    <col min="4211" max="4211" width="15.85546875" style="3" bestFit="1" customWidth="1"/>
    <col min="4212" max="4213" width="18" style="3" bestFit="1" customWidth="1"/>
    <col min="4214" max="4432" width="11.42578125" style="3"/>
    <col min="4433" max="4433" width="15.42578125" style="3" customWidth="1"/>
    <col min="4434" max="4434" width="9.5703125" style="3" customWidth="1"/>
    <col min="4435" max="4435" width="14.42578125" style="3" customWidth="1"/>
    <col min="4436" max="4436" width="49.85546875" style="3" customWidth="1"/>
    <col min="4437" max="4437" width="22.5703125" style="3" customWidth="1"/>
    <col min="4438" max="4438" width="23" style="3" customWidth="1"/>
    <col min="4439" max="4439" width="22.85546875" style="3" customWidth="1"/>
    <col min="4440" max="4440" width="23.42578125" style="3" customWidth="1"/>
    <col min="4441" max="4441" width="22.42578125" style="3" customWidth="1"/>
    <col min="4442" max="4442" width="13.85546875" style="3" customWidth="1"/>
    <col min="4443" max="4443" width="20.7109375" style="3" customWidth="1"/>
    <col min="4444" max="4444" width="18.140625" style="3" customWidth="1"/>
    <col min="4445" max="4445" width="14.85546875" style="3" bestFit="1" customWidth="1"/>
    <col min="4446" max="4446" width="11.42578125" style="3"/>
    <col min="4447" max="4447" width="17.42578125" style="3" customWidth="1"/>
    <col min="4448" max="4450" width="18.140625" style="3" customWidth="1"/>
    <col min="4451" max="4454" width="11.42578125" style="3"/>
    <col min="4455" max="4455" width="34" style="3" customWidth="1"/>
    <col min="4456" max="4456" width="9.5703125" style="3" customWidth="1"/>
    <col min="4457" max="4457" width="16.7109375" style="3" customWidth="1"/>
    <col min="4458" max="4458" width="55.140625" style="3" customWidth="1"/>
    <col min="4459" max="4459" width="22.5703125" style="3" customWidth="1"/>
    <col min="4460" max="4460" width="23" style="3" customWidth="1"/>
    <col min="4461" max="4461" width="22.85546875" style="3" customWidth="1"/>
    <col min="4462" max="4462" width="23.42578125" style="3" customWidth="1"/>
    <col min="4463" max="4463" width="28.7109375" style="3" customWidth="1"/>
    <col min="4464" max="4464" width="12.7109375" style="3" customWidth="1"/>
    <col min="4465" max="4465" width="11.42578125" style="3"/>
    <col min="4466" max="4466" width="25.28515625" style="3" customWidth="1"/>
    <col min="4467" max="4467" width="15.85546875" style="3" bestFit="1" customWidth="1"/>
    <col min="4468" max="4469" width="18" style="3" bestFit="1" customWidth="1"/>
    <col min="4470" max="4688" width="11.42578125" style="3"/>
    <col min="4689" max="4689" width="15.42578125" style="3" customWidth="1"/>
    <col min="4690" max="4690" width="9.5703125" style="3" customWidth="1"/>
    <col min="4691" max="4691" width="14.42578125" style="3" customWidth="1"/>
    <col min="4692" max="4692" width="49.85546875" style="3" customWidth="1"/>
    <col min="4693" max="4693" width="22.5703125" style="3" customWidth="1"/>
    <col min="4694" max="4694" width="23" style="3" customWidth="1"/>
    <col min="4695" max="4695" width="22.85546875" style="3" customWidth="1"/>
    <col min="4696" max="4696" width="23.42578125" style="3" customWidth="1"/>
    <col min="4697" max="4697" width="22.42578125" style="3" customWidth="1"/>
    <col min="4698" max="4698" width="13.85546875" style="3" customWidth="1"/>
    <col min="4699" max="4699" width="20.7109375" style="3" customWidth="1"/>
    <col min="4700" max="4700" width="18.140625" style="3" customWidth="1"/>
    <col min="4701" max="4701" width="14.85546875" style="3" bestFit="1" customWidth="1"/>
    <col min="4702" max="4702" width="11.42578125" style="3"/>
    <col min="4703" max="4703" width="17.42578125" style="3" customWidth="1"/>
    <col min="4704" max="4706" width="18.140625" style="3" customWidth="1"/>
    <col min="4707" max="4710" width="11.42578125" style="3"/>
    <col min="4711" max="4711" width="34" style="3" customWidth="1"/>
    <col min="4712" max="4712" width="9.5703125" style="3" customWidth="1"/>
    <col min="4713" max="4713" width="16.7109375" style="3" customWidth="1"/>
    <col min="4714" max="4714" width="55.140625" style="3" customWidth="1"/>
    <col min="4715" max="4715" width="22.5703125" style="3" customWidth="1"/>
    <col min="4716" max="4716" width="23" style="3" customWidth="1"/>
    <col min="4717" max="4717" width="22.85546875" style="3" customWidth="1"/>
    <col min="4718" max="4718" width="23.42578125" style="3" customWidth="1"/>
    <col min="4719" max="4719" width="28.7109375" style="3" customWidth="1"/>
    <col min="4720" max="4720" width="12.7109375" style="3" customWidth="1"/>
    <col min="4721" max="4721" width="11.42578125" style="3"/>
    <col min="4722" max="4722" width="25.28515625" style="3" customWidth="1"/>
    <col min="4723" max="4723" width="15.85546875" style="3" bestFit="1" customWidth="1"/>
    <col min="4724" max="4725" width="18" style="3" bestFit="1" customWidth="1"/>
    <col min="4726" max="4944" width="11.42578125" style="3"/>
    <col min="4945" max="4945" width="15.42578125" style="3" customWidth="1"/>
    <col min="4946" max="4946" width="9.5703125" style="3" customWidth="1"/>
    <col min="4947" max="4947" width="14.42578125" style="3" customWidth="1"/>
    <col min="4948" max="4948" width="49.85546875" style="3" customWidth="1"/>
    <col min="4949" max="4949" width="22.5703125" style="3" customWidth="1"/>
    <col min="4950" max="4950" width="23" style="3" customWidth="1"/>
    <col min="4951" max="4951" width="22.85546875" style="3" customWidth="1"/>
    <col min="4952" max="4952" width="23.42578125" style="3" customWidth="1"/>
    <col min="4953" max="4953" width="22.42578125" style="3" customWidth="1"/>
    <col min="4954" max="4954" width="13.85546875" style="3" customWidth="1"/>
    <col min="4955" max="4955" width="20.7109375" style="3" customWidth="1"/>
    <col min="4956" max="4956" width="18.140625" style="3" customWidth="1"/>
    <col min="4957" max="4957" width="14.85546875" style="3" bestFit="1" customWidth="1"/>
    <col min="4958" max="4958" width="11.42578125" style="3"/>
    <col min="4959" max="4959" width="17.42578125" style="3" customWidth="1"/>
    <col min="4960" max="4962" width="18.140625" style="3" customWidth="1"/>
    <col min="4963" max="4966" width="11.42578125" style="3"/>
    <col min="4967" max="4967" width="34" style="3" customWidth="1"/>
    <col min="4968" max="4968" width="9.5703125" style="3" customWidth="1"/>
    <col min="4969" max="4969" width="16.7109375" style="3" customWidth="1"/>
    <col min="4970" max="4970" width="55.140625" style="3" customWidth="1"/>
    <col min="4971" max="4971" width="22.5703125" style="3" customWidth="1"/>
    <col min="4972" max="4972" width="23" style="3" customWidth="1"/>
    <col min="4973" max="4973" width="22.85546875" style="3" customWidth="1"/>
    <col min="4974" max="4974" width="23.42578125" style="3" customWidth="1"/>
    <col min="4975" max="4975" width="28.7109375" style="3" customWidth="1"/>
    <col min="4976" max="4976" width="12.7109375" style="3" customWidth="1"/>
    <col min="4977" max="4977" width="11.42578125" style="3"/>
    <col min="4978" max="4978" width="25.28515625" style="3" customWidth="1"/>
    <col min="4979" max="4979" width="15.85546875" style="3" bestFit="1" customWidth="1"/>
    <col min="4980" max="4981" width="18" style="3" bestFit="1" customWidth="1"/>
    <col min="4982" max="5200" width="11.42578125" style="3"/>
    <col min="5201" max="5201" width="15.42578125" style="3" customWidth="1"/>
    <col min="5202" max="5202" width="9.5703125" style="3" customWidth="1"/>
    <col min="5203" max="5203" width="14.42578125" style="3" customWidth="1"/>
    <col min="5204" max="5204" width="49.85546875" style="3" customWidth="1"/>
    <col min="5205" max="5205" width="22.5703125" style="3" customWidth="1"/>
    <col min="5206" max="5206" width="23" style="3" customWidth="1"/>
    <col min="5207" max="5207" width="22.85546875" style="3" customWidth="1"/>
    <col min="5208" max="5208" width="23.42578125" style="3" customWidth="1"/>
    <col min="5209" max="5209" width="22.42578125" style="3" customWidth="1"/>
    <col min="5210" max="5210" width="13.85546875" style="3" customWidth="1"/>
    <col min="5211" max="5211" width="20.7109375" style="3" customWidth="1"/>
    <col min="5212" max="5212" width="18.140625" style="3" customWidth="1"/>
    <col min="5213" max="5213" width="14.85546875" style="3" bestFit="1" customWidth="1"/>
    <col min="5214" max="5214" width="11.42578125" style="3"/>
    <col min="5215" max="5215" width="17.42578125" style="3" customWidth="1"/>
    <col min="5216" max="5218" width="18.140625" style="3" customWidth="1"/>
    <col min="5219" max="5222" width="11.42578125" style="3"/>
    <col min="5223" max="5223" width="34" style="3" customWidth="1"/>
    <col min="5224" max="5224" width="9.5703125" style="3" customWidth="1"/>
    <col min="5225" max="5225" width="16.7109375" style="3" customWidth="1"/>
    <col min="5226" max="5226" width="55.140625" style="3" customWidth="1"/>
    <col min="5227" max="5227" width="22.5703125" style="3" customWidth="1"/>
    <col min="5228" max="5228" width="23" style="3" customWidth="1"/>
    <col min="5229" max="5229" width="22.85546875" style="3" customWidth="1"/>
    <col min="5230" max="5230" width="23.42578125" style="3" customWidth="1"/>
    <col min="5231" max="5231" width="28.7109375" style="3" customWidth="1"/>
    <col min="5232" max="5232" width="12.7109375" style="3" customWidth="1"/>
    <col min="5233" max="5233" width="11.42578125" style="3"/>
    <col min="5234" max="5234" width="25.28515625" style="3" customWidth="1"/>
    <col min="5235" max="5235" width="15.85546875" style="3" bestFit="1" customWidth="1"/>
    <col min="5236" max="5237" width="18" style="3" bestFit="1" customWidth="1"/>
    <col min="5238" max="5456" width="11.42578125" style="3"/>
    <col min="5457" max="5457" width="15.42578125" style="3" customWidth="1"/>
    <col min="5458" max="5458" width="9.5703125" style="3" customWidth="1"/>
    <col min="5459" max="5459" width="14.42578125" style="3" customWidth="1"/>
    <col min="5460" max="5460" width="49.85546875" style="3" customWidth="1"/>
    <col min="5461" max="5461" width="22.5703125" style="3" customWidth="1"/>
    <col min="5462" max="5462" width="23" style="3" customWidth="1"/>
    <col min="5463" max="5463" width="22.85546875" style="3" customWidth="1"/>
    <col min="5464" max="5464" width="23.42578125" style="3" customWidth="1"/>
    <col min="5465" max="5465" width="22.42578125" style="3" customWidth="1"/>
    <col min="5466" max="5466" width="13.85546875" style="3" customWidth="1"/>
    <col min="5467" max="5467" width="20.7109375" style="3" customWidth="1"/>
    <col min="5468" max="5468" width="18.140625" style="3" customWidth="1"/>
    <col min="5469" max="5469" width="14.85546875" style="3" bestFit="1" customWidth="1"/>
    <col min="5470" max="5470" width="11.42578125" style="3"/>
    <col min="5471" max="5471" width="17.42578125" style="3" customWidth="1"/>
    <col min="5472" max="5474" width="18.140625" style="3" customWidth="1"/>
    <col min="5475" max="5478" width="11.42578125" style="3"/>
    <col min="5479" max="5479" width="34" style="3" customWidth="1"/>
    <col min="5480" max="5480" width="9.5703125" style="3" customWidth="1"/>
    <col min="5481" max="5481" width="16.7109375" style="3" customWidth="1"/>
    <col min="5482" max="5482" width="55.140625" style="3" customWidth="1"/>
    <col min="5483" max="5483" width="22.5703125" style="3" customWidth="1"/>
    <col min="5484" max="5484" width="23" style="3" customWidth="1"/>
    <col min="5485" max="5485" width="22.85546875" style="3" customWidth="1"/>
    <col min="5486" max="5486" width="23.42578125" style="3" customWidth="1"/>
    <col min="5487" max="5487" width="28.7109375" style="3" customWidth="1"/>
    <col min="5488" max="5488" width="12.7109375" style="3" customWidth="1"/>
    <col min="5489" max="5489" width="11.42578125" style="3"/>
    <col min="5490" max="5490" width="25.28515625" style="3" customWidth="1"/>
    <col min="5491" max="5491" width="15.85546875" style="3" bestFit="1" customWidth="1"/>
    <col min="5492" max="5493" width="18" style="3" bestFit="1" customWidth="1"/>
    <col min="5494" max="5712" width="11.42578125" style="3"/>
    <col min="5713" max="5713" width="15.42578125" style="3" customWidth="1"/>
    <col min="5714" max="5714" width="9.5703125" style="3" customWidth="1"/>
    <col min="5715" max="5715" width="14.42578125" style="3" customWidth="1"/>
    <col min="5716" max="5716" width="49.85546875" style="3" customWidth="1"/>
    <col min="5717" max="5717" width="22.5703125" style="3" customWidth="1"/>
    <col min="5718" max="5718" width="23" style="3" customWidth="1"/>
    <col min="5719" max="5719" width="22.85546875" style="3" customWidth="1"/>
    <col min="5720" max="5720" width="23.42578125" style="3" customWidth="1"/>
    <col min="5721" max="5721" width="22.42578125" style="3" customWidth="1"/>
    <col min="5722" max="5722" width="13.85546875" style="3" customWidth="1"/>
    <col min="5723" max="5723" width="20.7109375" style="3" customWidth="1"/>
    <col min="5724" max="5724" width="18.140625" style="3" customWidth="1"/>
    <col min="5725" max="5725" width="14.85546875" style="3" bestFit="1" customWidth="1"/>
    <col min="5726" max="5726" width="11.42578125" style="3"/>
    <col min="5727" max="5727" width="17.42578125" style="3" customWidth="1"/>
    <col min="5728" max="5730" width="18.140625" style="3" customWidth="1"/>
    <col min="5731" max="5734" width="11.42578125" style="3"/>
    <col min="5735" max="5735" width="34" style="3" customWidth="1"/>
    <col min="5736" max="5736" width="9.5703125" style="3" customWidth="1"/>
    <col min="5737" max="5737" width="16.7109375" style="3" customWidth="1"/>
    <col min="5738" max="5738" width="55.140625" style="3" customWidth="1"/>
    <col min="5739" max="5739" width="22.5703125" style="3" customWidth="1"/>
    <col min="5740" max="5740" width="23" style="3" customWidth="1"/>
    <col min="5741" max="5741" width="22.85546875" style="3" customWidth="1"/>
    <col min="5742" max="5742" width="23.42578125" style="3" customWidth="1"/>
    <col min="5743" max="5743" width="28.7109375" style="3" customWidth="1"/>
    <col min="5744" max="5744" width="12.7109375" style="3" customWidth="1"/>
    <col min="5745" max="5745" width="11.42578125" style="3"/>
    <col min="5746" max="5746" width="25.28515625" style="3" customWidth="1"/>
    <col min="5747" max="5747" width="15.85546875" style="3" bestFit="1" customWidth="1"/>
    <col min="5748" max="5749" width="18" style="3" bestFit="1" customWidth="1"/>
    <col min="5750" max="5968" width="11.42578125" style="3"/>
    <col min="5969" max="5969" width="15.42578125" style="3" customWidth="1"/>
    <col min="5970" max="5970" width="9.5703125" style="3" customWidth="1"/>
    <col min="5971" max="5971" width="14.42578125" style="3" customWidth="1"/>
    <col min="5972" max="5972" width="49.85546875" style="3" customWidth="1"/>
    <col min="5973" max="5973" width="22.5703125" style="3" customWidth="1"/>
    <col min="5974" max="5974" width="23" style="3" customWidth="1"/>
    <col min="5975" max="5975" width="22.85546875" style="3" customWidth="1"/>
    <col min="5976" max="5976" width="23.42578125" style="3" customWidth="1"/>
    <col min="5977" max="5977" width="22.42578125" style="3" customWidth="1"/>
    <col min="5978" max="5978" width="13.85546875" style="3" customWidth="1"/>
    <col min="5979" max="5979" width="20.7109375" style="3" customWidth="1"/>
    <col min="5980" max="5980" width="18.140625" style="3" customWidth="1"/>
    <col min="5981" max="5981" width="14.85546875" style="3" bestFit="1" customWidth="1"/>
    <col min="5982" max="5982" width="11.42578125" style="3"/>
    <col min="5983" max="5983" width="17.42578125" style="3" customWidth="1"/>
    <col min="5984" max="5986" width="18.140625" style="3" customWidth="1"/>
    <col min="5987" max="5990" width="11.42578125" style="3"/>
    <col min="5991" max="5991" width="34" style="3" customWidth="1"/>
    <col min="5992" max="5992" width="9.5703125" style="3" customWidth="1"/>
    <col min="5993" max="5993" width="16.7109375" style="3" customWidth="1"/>
    <col min="5994" max="5994" width="55.140625" style="3" customWidth="1"/>
    <col min="5995" max="5995" width="22.5703125" style="3" customWidth="1"/>
    <col min="5996" max="5996" width="23" style="3" customWidth="1"/>
    <col min="5997" max="5997" width="22.85546875" style="3" customWidth="1"/>
    <col min="5998" max="5998" width="23.42578125" style="3" customWidth="1"/>
    <col min="5999" max="5999" width="28.7109375" style="3" customWidth="1"/>
    <col min="6000" max="6000" width="12.7109375" style="3" customWidth="1"/>
    <col min="6001" max="6001" width="11.42578125" style="3"/>
    <col min="6002" max="6002" width="25.28515625" style="3" customWidth="1"/>
    <col min="6003" max="6003" width="15.85546875" style="3" bestFit="1" customWidth="1"/>
    <col min="6004" max="6005" width="18" style="3" bestFit="1" customWidth="1"/>
    <col min="6006" max="6224" width="11.42578125" style="3"/>
    <col min="6225" max="6225" width="15.42578125" style="3" customWidth="1"/>
    <col min="6226" max="6226" width="9.5703125" style="3" customWidth="1"/>
    <col min="6227" max="6227" width="14.42578125" style="3" customWidth="1"/>
    <col min="6228" max="6228" width="49.85546875" style="3" customWidth="1"/>
    <col min="6229" max="6229" width="22.5703125" style="3" customWidth="1"/>
    <col min="6230" max="6230" width="23" style="3" customWidth="1"/>
    <col min="6231" max="6231" width="22.85546875" style="3" customWidth="1"/>
    <col min="6232" max="6232" width="23.42578125" style="3" customWidth="1"/>
    <col min="6233" max="6233" width="22.42578125" style="3" customWidth="1"/>
    <col min="6234" max="6234" width="13.85546875" style="3" customWidth="1"/>
    <col min="6235" max="6235" width="20.7109375" style="3" customWidth="1"/>
    <col min="6236" max="6236" width="18.140625" style="3" customWidth="1"/>
    <col min="6237" max="6237" width="14.85546875" style="3" bestFit="1" customWidth="1"/>
    <col min="6238" max="6238" width="11.42578125" style="3"/>
    <col min="6239" max="6239" width="17.42578125" style="3" customWidth="1"/>
    <col min="6240" max="6242" width="18.140625" style="3" customWidth="1"/>
    <col min="6243" max="6246" width="11.42578125" style="3"/>
    <col min="6247" max="6247" width="34" style="3" customWidth="1"/>
    <col min="6248" max="6248" width="9.5703125" style="3" customWidth="1"/>
    <col min="6249" max="6249" width="16.7109375" style="3" customWidth="1"/>
    <col min="6250" max="6250" width="55.140625" style="3" customWidth="1"/>
    <col min="6251" max="6251" width="22.5703125" style="3" customWidth="1"/>
    <col min="6252" max="6252" width="23" style="3" customWidth="1"/>
    <col min="6253" max="6253" width="22.85546875" style="3" customWidth="1"/>
    <col min="6254" max="6254" width="23.42578125" style="3" customWidth="1"/>
    <col min="6255" max="6255" width="28.7109375" style="3" customWidth="1"/>
    <col min="6256" max="6256" width="12.7109375" style="3" customWidth="1"/>
    <col min="6257" max="6257" width="11.42578125" style="3"/>
    <col min="6258" max="6258" width="25.28515625" style="3" customWidth="1"/>
    <col min="6259" max="6259" width="15.85546875" style="3" bestFit="1" customWidth="1"/>
    <col min="6260" max="6261" width="18" style="3" bestFit="1" customWidth="1"/>
    <col min="6262" max="6480" width="11.42578125" style="3"/>
    <col min="6481" max="6481" width="15.42578125" style="3" customWidth="1"/>
    <col min="6482" max="6482" width="9.5703125" style="3" customWidth="1"/>
    <col min="6483" max="6483" width="14.42578125" style="3" customWidth="1"/>
    <col min="6484" max="6484" width="49.85546875" style="3" customWidth="1"/>
    <col min="6485" max="6485" width="22.5703125" style="3" customWidth="1"/>
    <col min="6486" max="6486" width="23" style="3" customWidth="1"/>
    <col min="6487" max="6487" width="22.85546875" style="3" customWidth="1"/>
    <col min="6488" max="6488" width="23.42578125" style="3" customWidth="1"/>
    <col min="6489" max="6489" width="22.42578125" style="3" customWidth="1"/>
    <col min="6490" max="6490" width="13.85546875" style="3" customWidth="1"/>
    <col min="6491" max="6491" width="20.7109375" style="3" customWidth="1"/>
    <col min="6492" max="6492" width="18.140625" style="3" customWidth="1"/>
    <col min="6493" max="6493" width="14.85546875" style="3" bestFit="1" customWidth="1"/>
    <col min="6494" max="6494" width="11.42578125" style="3"/>
    <col min="6495" max="6495" width="17.42578125" style="3" customWidth="1"/>
    <col min="6496" max="6498" width="18.140625" style="3" customWidth="1"/>
    <col min="6499" max="6502" width="11.42578125" style="3"/>
    <col min="6503" max="6503" width="34" style="3" customWidth="1"/>
    <col min="6504" max="6504" width="9.5703125" style="3" customWidth="1"/>
    <col min="6505" max="6505" width="16.7109375" style="3" customWidth="1"/>
    <col min="6506" max="6506" width="55.140625" style="3" customWidth="1"/>
    <col min="6507" max="6507" width="22.5703125" style="3" customWidth="1"/>
    <col min="6508" max="6508" width="23" style="3" customWidth="1"/>
    <col min="6509" max="6509" width="22.85546875" style="3" customWidth="1"/>
    <col min="6510" max="6510" width="23.42578125" style="3" customWidth="1"/>
    <col min="6511" max="6511" width="28.7109375" style="3" customWidth="1"/>
    <col min="6512" max="6512" width="12.7109375" style="3" customWidth="1"/>
    <col min="6513" max="6513" width="11.42578125" style="3"/>
    <col min="6514" max="6514" width="25.28515625" style="3" customWidth="1"/>
    <col min="6515" max="6515" width="15.85546875" style="3" bestFit="1" customWidth="1"/>
    <col min="6516" max="6517" width="18" style="3" bestFit="1" customWidth="1"/>
    <col min="6518" max="6736" width="11.42578125" style="3"/>
    <col min="6737" max="6737" width="15.42578125" style="3" customWidth="1"/>
    <col min="6738" max="6738" width="9.5703125" style="3" customWidth="1"/>
    <col min="6739" max="6739" width="14.42578125" style="3" customWidth="1"/>
    <col min="6740" max="6740" width="49.85546875" style="3" customWidth="1"/>
    <col min="6741" max="6741" width="22.5703125" style="3" customWidth="1"/>
    <col min="6742" max="6742" width="23" style="3" customWidth="1"/>
    <col min="6743" max="6743" width="22.85546875" style="3" customWidth="1"/>
    <col min="6744" max="6744" width="23.42578125" style="3" customWidth="1"/>
    <col min="6745" max="6745" width="22.42578125" style="3" customWidth="1"/>
    <col min="6746" max="6746" width="13.85546875" style="3" customWidth="1"/>
    <col min="6747" max="6747" width="20.7109375" style="3" customWidth="1"/>
    <col min="6748" max="6748" width="18.140625" style="3" customWidth="1"/>
    <col min="6749" max="6749" width="14.85546875" style="3" bestFit="1" customWidth="1"/>
    <col min="6750" max="6750" width="11.42578125" style="3"/>
    <col min="6751" max="6751" width="17.42578125" style="3" customWidth="1"/>
    <col min="6752" max="6754" width="18.140625" style="3" customWidth="1"/>
    <col min="6755" max="6758" width="11.42578125" style="3"/>
    <col min="6759" max="6759" width="34" style="3" customWidth="1"/>
    <col min="6760" max="6760" width="9.5703125" style="3" customWidth="1"/>
    <col min="6761" max="6761" width="16.7109375" style="3" customWidth="1"/>
    <col min="6762" max="6762" width="55.140625" style="3" customWidth="1"/>
    <col min="6763" max="6763" width="22.5703125" style="3" customWidth="1"/>
    <col min="6764" max="6764" width="23" style="3" customWidth="1"/>
    <col min="6765" max="6765" width="22.85546875" style="3" customWidth="1"/>
    <col min="6766" max="6766" width="23.42578125" style="3" customWidth="1"/>
    <col min="6767" max="6767" width="28.7109375" style="3" customWidth="1"/>
    <col min="6768" max="6768" width="12.7109375" style="3" customWidth="1"/>
    <col min="6769" max="6769" width="11.42578125" style="3"/>
    <col min="6770" max="6770" width="25.28515625" style="3" customWidth="1"/>
    <col min="6771" max="6771" width="15.85546875" style="3" bestFit="1" customWidth="1"/>
    <col min="6772" max="6773" width="18" style="3" bestFit="1" customWidth="1"/>
    <col min="6774" max="6992" width="11.42578125" style="3"/>
    <col min="6993" max="6993" width="15.42578125" style="3" customWidth="1"/>
    <col min="6994" max="6994" width="9.5703125" style="3" customWidth="1"/>
    <col min="6995" max="6995" width="14.42578125" style="3" customWidth="1"/>
    <col min="6996" max="6996" width="49.85546875" style="3" customWidth="1"/>
    <col min="6997" max="6997" width="22.5703125" style="3" customWidth="1"/>
    <col min="6998" max="6998" width="23" style="3" customWidth="1"/>
    <col min="6999" max="6999" width="22.85546875" style="3" customWidth="1"/>
    <col min="7000" max="7000" width="23.42578125" style="3" customWidth="1"/>
    <col min="7001" max="7001" width="22.42578125" style="3" customWidth="1"/>
    <col min="7002" max="7002" width="13.85546875" style="3" customWidth="1"/>
    <col min="7003" max="7003" width="20.7109375" style="3" customWidth="1"/>
    <col min="7004" max="7004" width="18.140625" style="3" customWidth="1"/>
    <col min="7005" max="7005" width="14.85546875" style="3" bestFit="1" customWidth="1"/>
    <col min="7006" max="7006" width="11.42578125" style="3"/>
    <col min="7007" max="7007" width="17.42578125" style="3" customWidth="1"/>
    <col min="7008" max="7010" width="18.140625" style="3" customWidth="1"/>
    <col min="7011" max="7014" width="11.42578125" style="3"/>
    <col min="7015" max="7015" width="34" style="3" customWidth="1"/>
    <col min="7016" max="7016" width="9.5703125" style="3" customWidth="1"/>
    <col min="7017" max="7017" width="16.7109375" style="3" customWidth="1"/>
    <col min="7018" max="7018" width="55.140625" style="3" customWidth="1"/>
    <col min="7019" max="7019" width="22.5703125" style="3" customWidth="1"/>
    <col min="7020" max="7020" width="23" style="3" customWidth="1"/>
    <col min="7021" max="7021" width="22.85546875" style="3" customWidth="1"/>
    <col min="7022" max="7022" width="23.42578125" style="3" customWidth="1"/>
    <col min="7023" max="7023" width="28.7109375" style="3" customWidth="1"/>
    <col min="7024" max="7024" width="12.7109375" style="3" customWidth="1"/>
    <col min="7025" max="7025" width="11.42578125" style="3"/>
    <col min="7026" max="7026" width="25.28515625" style="3" customWidth="1"/>
    <col min="7027" max="7027" width="15.85546875" style="3" bestFit="1" customWidth="1"/>
    <col min="7028" max="7029" width="18" style="3" bestFit="1" customWidth="1"/>
    <col min="7030" max="7248" width="11.42578125" style="3"/>
    <col min="7249" max="7249" width="15.42578125" style="3" customWidth="1"/>
    <col min="7250" max="7250" width="9.5703125" style="3" customWidth="1"/>
    <col min="7251" max="7251" width="14.42578125" style="3" customWidth="1"/>
    <col min="7252" max="7252" width="49.85546875" style="3" customWidth="1"/>
    <col min="7253" max="7253" width="22.5703125" style="3" customWidth="1"/>
    <col min="7254" max="7254" width="23" style="3" customWidth="1"/>
    <col min="7255" max="7255" width="22.85546875" style="3" customWidth="1"/>
    <col min="7256" max="7256" width="23.42578125" style="3" customWidth="1"/>
    <col min="7257" max="7257" width="22.42578125" style="3" customWidth="1"/>
    <col min="7258" max="7258" width="13.85546875" style="3" customWidth="1"/>
    <col min="7259" max="7259" width="20.7109375" style="3" customWidth="1"/>
    <col min="7260" max="7260" width="18.140625" style="3" customWidth="1"/>
    <col min="7261" max="7261" width="14.85546875" style="3" bestFit="1" customWidth="1"/>
    <col min="7262" max="7262" width="11.42578125" style="3"/>
    <col min="7263" max="7263" width="17.42578125" style="3" customWidth="1"/>
    <col min="7264" max="7266" width="18.140625" style="3" customWidth="1"/>
    <col min="7267" max="7270" width="11.42578125" style="3"/>
    <col min="7271" max="7271" width="34" style="3" customWidth="1"/>
    <col min="7272" max="7272" width="9.5703125" style="3" customWidth="1"/>
    <col min="7273" max="7273" width="16.7109375" style="3" customWidth="1"/>
    <col min="7274" max="7274" width="55.140625" style="3" customWidth="1"/>
    <col min="7275" max="7275" width="22.5703125" style="3" customWidth="1"/>
    <col min="7276" max="7276" width="23" style="3" customWidth="1"/>
    <col min="7277" max="7277" width="22.85546875" style="3" customWidth="1"/>
    <col min="7278" max="7278" width="23.42578125" style="3" customWidth="1"/>
    <col min="7279" max="7279" width="28.7109375" style="3" customWidth="1"/>
    <col min="7280" max="7280" width="12.7109375" style="3" customWidth="1"/>
    <col min="7281" max="7281" width="11.42578125" style="3"/>
    <col min="7282" max="7282" width="25.28515625" style="3" customWidth="1"/>
    <col min="7283" max="7283" width="15.85546875" style="3" bestFit="1" customWidth="1"/>
    <col min="7284" max="7285" width="18" style="3" bestFit="1" customWidth="1"/>
    <col min="7286" max="7504" width="11.42578125" style="3"/>
    <col min="7505" max="7505" width="15.42578125" style="3" customWidth="1"/>
    <col min="7506" max="7506" width="9.5703125" style="3" customWidth="1"/>
    <col min="7507" max="7507" width="14.42578125" style="3" customWidth="1"/>
    <col min="7508" max="7508" width="49.85546875" style="3" customWidth="1"/>
    <col min="7509" max="7509" width="22.5703125" style="3" customWidth="1"/>
    <col min="7510" max="7510" width="23" style="3" customWidth="1"/>
    <col min="7511" max="7511" width="22.85546875" style="3" customWidth="1"/>
    <col min="7512" max="7512" width="23.42578125" style="3" customWidth="1"/>
    <col min="7513" max="7513" width="22.42578125" style="3" customWidth="1"/>
    <col min="7514" max="7514" width="13.85546875" style="3" customWidth="1"/>
    <col min="7515" max="7515" width="20.7109375" style="3" customWidth="1"/>
    <col min="7516" max="7516" width="18.140625" style="3" customWidth="1"/>
    <col min="7517" max="7517" width="14.85546875" style="3" bestFit="1" customWidth="1"/>
    <col min="7518" max="7518" width="11.42578125" style="3"/>
    <col min="7519" max="7519" width="17.42578125" style="3" customWidth="1"/>
    <col min="7520" max="7522" width="18.140625" style="3" customWidth="1"/>
    <col min="7523" max="7526" width="11.42578125" style="3"/>
    <col min="7527" max="7527" width="34" style="3" customWidth="1"/>
    <col min="7528" max="7528" width="9.5703125" style="3" customWidth="1"/>
    <col min="7529" max="7529" width="16.7109375" style="3" customWidth="1"/>
    <col min="7530" max="7530" width="55.140625" style="3" customWidth="1"/>
    <col min="7531" max="7531" width="22.5703125" style="3" customWidth="1"/>
    <col min="7532" max="7532" width="23" style="3" customWidth="1"/>
    <col min="7533" max="7533" width="22.85546875" style="3" customWidth="1"/>
    <col min="7534" max="7534" width="23.42578125" style="3" customWidth="1"/>
    <col min="7535" max="7535" width="28.7109375" style="3" customWidth="1"/>
    <col min="7536" max="7536" width="12.7109375" style="3" customWidth="1"/>
    <col min="7537" max="7537" width="11.42578125" style="3"/>
    <col min="7538" max="7538" width="25.28515625" style="3" customWidth="1"/>
    <col min="7539" max="7539" width="15.85546875" style="3" bestFit="1" customWidth="1"/>
    <col min="7540" max="7541" width="18" style="3" bestFit="1" customWidth="1"/>
    <col min="7542" max="7760" width="11.42578125" style="3"/>
    <col min="7761" max="7761" width="15.42578125" style="3" customWidth="1"/>
    <col min="7762" max="7762" width="9.5703125" style="3" customWidth="1"/>
    <col min="7763" max="7763" width="14.42578125" style="3" customWidth="1"/>
    <col min="7764" max="7764" width="49.85546875" style="3" customWidth="1"/>
    <col min="7765" max="7765" width="22.5703125" style="3" customWidth="1"/>
    <col min="7766" max="7766" width="23" style="3" customWidth="1"/>
    <col min="7767" max="7767" width="22.85546875" style="3" customWidth="1"/>
    <col min="7768" max="7768" width="23.42578125" style="3" customWidth="1"/>
    <col min="7769" max="7769" width="22.42578125" style="3" customWidth="1"/>
    <col min="7770" max="7770" width="13.85546875" style="3" customWidth="1"/>
    <col min="7771" max="7771" width="20.7109375" style="3" customWidth="1"/>
    <col min="7772" max="7772" width="18.140625" style="3" customWidth="1"/>
    <col min="7773" max="7773" width="14.85546875" style="3" bestFit="1" customWidth="1"/>
    <col min="7774" max="7774" width="11.42578125" style="3"/>
    <col min="7775" max="7775" width="17.42578125" style="3" customWidth="1"/>
    <col min="7776" max="7778" width="18.140625" style="3" customWidth="1"/>
    <col min="7779" max="7782" width="11.42578125" style="3"/>
    <col min="7783" max="7783" width="34" style="3" customWidth="1"/>
    <col min="7784" max="7784" width="9.5703125" style="3" customWidth="1"/>
    <col min="7785" max="7785" width="16.7109375" style="3" customWidth="1"/>
    <col min="7786" max="7786" width="55.140625" style="3" customWidth="1"/>
    <col min="7787" max="7787" width="22.5703125" style="3" customWidth="1"/>
    <col min="7788" max="7788" width="23" style="3" customWidth="1"/>
    <col min="7789" max="7789" width="22.85546875" style="3" customWidth="1"/>
    <col min="7790" max="7790" width="23.42578125" style="3" customWidth="1"/>
    <col min="7791" max="7791" width="28.7109375" style="3" customWidth="1"/>
    <col min="7792" max="7792" width="12.7109375" style="3" customWidth="1"/>
    <col min="7793" max="7793" width="11.42578125" style="3"/>
    <col min="7794" max="7794" width="25.28515625" style="3" customWidth="1"/>
    <col min="7795" max="7795" width="15.85546875" style="3" bestFit="1" customWidth="1"/>
    <col min="7796" max="7797" width="18" style="3" bestFit="1" customWidth="1"/>
    <col min="7798" max="8016" width="11.42578125" style="3"/>
    <col min="8017" max="8017" width="15.42578125" style="3" customWidth="1"/>
    <col min="8018" max="8018" width="9.5703125" style="3" customWidth="1"/>
    <col min="8019" max="8019" width="14.42578125" style="3" customWidth="1"/>
    <col min="8020" max="8020" width="49.85546875" style="3" customWidth="1"/>
    <col min="8021" max="8021" width="22.5703125" style="3" customWidth="1"/>
    <col min="8022" max="8022" width="23" style="3" customWidth="1"/>
    <col min="8023" max="8023" width="22.85546875" style="3" customWidth="1"/>
    <col min="8024" max="8024" width="23.42578125" style="3" customWidth="1"/>
    <col min="8025" max="8025" width="22.42578125" style="3" customWidth="1"/>
    <col min="8026" max="8026" width="13.85546875" style="3" customWidth="1"/>
    <col min="8027" max="8027" width="20.7109375" style="3" customWidth="1"/>
    <col min="8028" max="8028" width="18.140625" style="3" customWidth="1"/>
    <col min="8029" max="8029" width="14.85546875" style="3" bestFit="1" customWidth="1"/>
    <col min="8030" max="8030" width="11.42578125" style="3"/>
    <col min="8031" max="8031" width="17.42578125" style="3" customWidth="1"/>
    <col min="8032" max="8034" width="18.140625" style="3" customWidth="1"/>
    <col min="8035" max="8038" width="11.42578125" style="3"/>
    <col min="8039" max="8039" width="34" style="3" customWidth="1"/>
    <col min="8040" max="8040" width="9.5703125" style="3" customWidth="1"/>
    <col min="8041" max="8041" width="16.7109375" style="3" customWidth="1"/>
    <col min="8042" max="8042" width="55.140625" style="3" customWidth="1"/>
    <col min="8043" max="8043" width="22.5703125" style="3" customWidth="1"/>
    <col min="8044" max="8044" width="23" style="3" customWidth="1"/>
    <col min="8045" max="8045" width="22.85546875" style="3" customWidth="1"/>
    <col min="8046" max="8046" width="23.42578125" style="3" customWidth="1"/>
    <col min="8047" max="8047" width="28.7109375" style="3" customWidth="1"/>
    <col min="8048" max="8048" width="12.7109375" style="3" customWidth="1"/>
    <col min="8049" max="8049" width="11.42578125" style="3"/>
    <col min="8050" max="8050" width="25.28515625" style="3" customWidth="1"/>
    <col min="8051" max="8051" width="15.85546875" style="3" bestFit="1" customWidth="1"/>
    <col min="8052" max="8053" width="18" style="3" bestFit="1" customWidth="1"/>
    <col min="8054" max="8272" width="11.42578125" style="3"/>
    <col min="8273" max="8273" width="15.42578125" style="3" customWidth="1"/>
    <col min="8274" max="8274" width="9.5703125" style="3" customWidth="1"/>
    <col min="8275" max="8275" width="14.42578125" style="3" customWidth="1"/>
    <col min="8276" max="8276" width="49.85546875" style="3" customWidth="1"/>
    <col min="8277" max="8277" width="22.5703125" style="3" customWidth="1"/>
    <col min="8278" max="8278" width="23" style="3" customWidth="1"/>
    <col min="8279" max="8279" width="22.85546875" style="3" customWidth="1"/>
    <col min="8280" max="8280" width="23.42578125" style="3" customWidth="1"/>
    <col min="8281" max="8281" width="22.42578125" style="3" customWidth="1"/>
    <col min="8282" max="8282" width="13.85546875" style="3" customWidth="1"/>
    <col min="8283" max="8283" width="20.7109375" style="3" customWidth="1"/>
    <col min="8284" max="8284" width="18.140625" style="3" customWidth="1"/>
    <col min="8285" max="8285" width="14.85546875" style="3" bestFit="1" customWidth="1"/>
    <col min="8286" max="8286" width="11.42578125" style="3"/>
    <col min="8287" max="8287" width="17.42578125" style="3" customWidth="1"/>
    <col min="8288" max="8290" width="18.140625" style="3" customWidth="1"/>
    <col min="8291" max="8294" width="11.42578125" style="3"/>
    <col min="8295" max="8295" width="34" style="3" customWidth="1"/>
    <col min="8296" max="8296" width="9.5703125" style="3" customWidth="1"/>
    <col min="8297" max="8297" width="16.7109375" style="3" customWidth="1"/>
    <col min="8298" max="8298" width="55.140625" style="3" customWidth="1"/>
    <col min="8299" max="8299" width="22.5703125" style="3" customWidth="1"/>
    <col min="8300" max="8300" width="23" style="3" customWidth="1"/>
    <col min="8301" max="8301" width="22.85546875" style="3" customWidth="1"/>
    <col min="8302" max="8302" width="23.42578125" style="3" customWidth="1"/>
    <col min="8303" max="8303" width="28.7109375" style="3" customWidth="1"/>
    <col min="8304" max="8304" width="12.7109375" style="3" customWidth="1"/>
    <col min="8305" max="8305" width="11.42578125" style="3"/>
    <col min="8306" max="8306" width="25.28515625" style="3" customWidth="1"/>
    <col min="8307" max="8307" width="15.85546875" style="3" bestFit="1" customWidth="1"/>
    <col min="8308" max="8309" width="18" style="3" bestFit="1" customWidth="1"/>
    <col min="8310" max="8528" width="11.42578125" style="3"/>
    <col min="8529" max="8529" width="15.42578125" style="3" customWidth="1"/>
    <col min="8530" max="8530" width="9.5703125" style="3" customWidth="1"/>
    <col min="8531" max="8531" width="14.42578125" style="3" customWidth="1"/>
    <col min="8532" max="8532" width="49.85546875" style="3" customWidth="1"/>
    <col min="8533" max="8533" width="22.5703125" style="3" customWidth="1"/>
    <col min="8534" max="8534" width="23" style="3" customWidth="1"/>
    <col min="8535" max="8535" width="22.85546875" style="3" customWidth="1"/>
    <col min="8536" max="8536" width="23.42578125" style="3" customWidth="1"/>
    <col min="8537" max="8537" width="22.42578125" style="3" customWidth="1"/>
    <col min="8538" max="8538" width="13.85546875" style="3" customWidth="1"/>
    <col min="8539" max="8539" width="20.7109375" style="3" customWidth="1"/>
    <col min="8540" max="8540" width="18.140625" style="3" customWidth="1"/>
    <col min="8541" max="8541" width="14.85546875" style="3" bestFit="1" customWidth="1"/>
    <col min="8542" max="8542" width="11.42578125" style="3"/>
    <col min="8543" max="8543" width="17.42578125" style="3" customWidth="1"/>
    <col min="8544" max="8546" width="18.140625" style="3" customWidth="1"/>
    <col min="8547" max="8550" width="11.42578125" style="3"/>
    <col min="8551" max="8551" width="34" style="3" customWidth="1"/>
    <col min="8552" max="8552" width="9.5703125" style="3" customWidth="1"/>
    <col min="8553" max="8553" width="16.7109375" style="3" customWidth="1"/>
    <col min="8554" max="8554" width="55.140625" style="3" customWidth="1"/>
    <col min="8555" max="8555" width="22.5703125" style="3" customWidth="1"/>
    <col min="8556" max="8556" width="23" style="3" customWidth="1"/>
    <col min="8557" max="8557" width="22.85546875" style="3" customWidth="1"/>
    <col min="8558" max="8558" width="23.42578125" style="3" customWidth="1"/>
    <col min="8559" max="8559" width="28.7109375" style="3" customWidth="1"/>
    <col min="8560" max="8560" width="12.7109375" style="3" customWidth="1"/>
    <col min="8561" max="8561" width="11.42578125" style="3"/>
    <col min="8562" max="8562" width="25.28515625" style="3" customWidth="1"/>
    <col min="8563" max="8563" width="15.85546875" style="3" bestFit="1" customWidth="1"/>
    <col min="8564" max="8565" width="18" style="3" bestFit="1" customWidth="1"/>
    <col min="8566" max="8784" width="11.42578125" style="3"/>
    <col min="8785" max="8785" width="15.42578125" style="3" customWidth="1"/>
    <col min="8786" max="8786" width="9.5703125" style="3" customWidth="1"/>
    <col min="8787" max="8787" width="14.42578125" style="3" customWidth="1"/>
    <col min="8788" max="8788" width="49.85546875" style="3" customWidth="1"/>
    <col min="8789" max="8789" width="22.5703125" style="3" customWidth="1"/>
    <col min="8790" max="8790" width="23" style="3" customWidth="1"/>
    <col min="8791" max="8791" width="22.85546875" style="3" customWidth="1"/>
    <col min="8792" max="8792" width="23.42578125" style="3" customWidth="1"/>
    <col min="8793" max="8793" width="22.42578125" style="3" customWidth="1"/>
    <col min="8794" max="8794" width="13.85546875" style="3" customWidth="1"/>
    <col min="8795" max="8795" width="20.7109375" style="3" customWidth="1"/>
    <col min="8796" max="8796" width="18.140625" style="3" customWidth="1"/>
    <col min="8797" max="8797" width="14.85546875" style="3" bestFit="1" customWidth="1"/>
    <col min="8798" max="8798" width="11.42578125" style="3"/>
    <col min="8799" max="8799" width="17.42578125" style="3" customWidth="1"/>
    <col min="8800" max="8802" width="18.140625" style="3" customWidth="1"/>
    <col min="8803" max="8806" width="11.42578125" style="3"/>
    <col min="8807" max="8807" width="34" style="3" customWidth="1"/>
    <col min="8808" max="8808" width="9.5703125" style="3" customWidth="1"/>
    <col min="8809" max="8809" width="16.7109375" style="3" customWidth="1"/>
    <col min="8810" max="8810" width="55.140625" style="3" customWidth="1"/>
    <col min="8811" max="8811" width="22.5703125" style="3" customWidth="1"/>
    <col min="8812" max="8812" width="23" style="3" customWidth="1"/>
    <col min="8813" max="8813" width="22.85546875" style="3" customWidth="1"/>
    <col min="8814" max="8814" width="23.42578125" style="3" customWidth="1"/>
    <col min="8815" max="8815" width="28.7109375" style="3" customWidth="1"/>
    <col min="8816" max="8816" width="12.7109375" style="3" customWidth="1"/>
    <col min="8817" max="8817" width="11.42578125" style="3"/>
    <col min="8818" max="8818" width="25.28515625" style="3" customWidth="1"/>
    <col min="8819" max="8819" width="15.85546875" style="3" bestFit="1" customWidth="1"/>
    <col min="8820" max="8821" width="18" style="3" bestFit="1" customWidth="1"/>
    <col min="8822" max="9040" width="11.42578125" style="3"/>
    <col min="9041" max="9041" width="15.42578125" style="3" customWidth="1"/>
    <col min="9042" max="9042" width="9.5703125" style="3" customWidth="1"/>
    <col min="9043" max="9043" width="14.42578125" style="3" customWidth="1"/>
    <col min="9044" max="9044" width="49.85546875" style="3" customWidth="1"/>
    <col min="9045" max="9045" width="22.5703125" style="3" customWidth="1"/>
    <col min="9046" max="9046" width="23" style="3" customWidth="1"/>
    <col min="9047" max="9047" width="22.85546875" style="3" customWidth="1"/>
    <col min="9048" max="9048" width="23.42578125" style="3" customWidth="1"/>
    <col min="9049" max="9049" width="22.42578125" style="3" customWidth="1"/>
    <col min="9050" max="9050" width="13.85546875" style="3" customWidth="1"/>
    <col min="9051" max="9051" width="20.7109375" style="3" customWidth="1"/>
    <col min="9052" max="9052" width="18.140625" style="3" customWidth="1"/>
    <col min="9053" max="9053" width="14.85546875" style="3" bestFit="1" customWidth="1"/>
    <col min="9054" max="9054" width="11.42578125" style="3"/>
    <col min="9055" max="9055" width="17.42578125" style="3" customWidth="1"/>
    <col min="9056" max="9058" width="18.140625" style="3" customWidth="1"/>
    <col min="9059" max="9062" width="11.42578125" style="3"/>
    <col min="9063" max="9063" width="34" style="3" customWidth="1"/>
    <col min="9064" max="9064" width="9.5703125" style="3" customWidth="1"/>
    <col min="9065" max="9065" width="16.7109375" style="3" customWidth="1"/>
    <col min="9066" max="9066" width="55.140625" style="3" customWidth="1"/>
    <col min="9067" max="9067" width="22.5703125" style="3" customWidth="1"/>
    <col min="9068" max="9068" width="23" style="3" customWidth="1"/>
    <col min="9069" max="9069" width="22.85546875" style="3" customWidth="1"/>
    <col min="9070" max="9070" width="23.42578125" style="3" customWidth="1"/>
    <col min="9071" max="9071" width="28.7109375" style="3" customWidth="1"/>
    <col min="9072" max="9072" width="12.7109375" style="3" customWidth="1"/>
    <col min="9073" max="9073" width="11.42578125" style="3"/>
    <col min="9074" max="9074" width="25.28515625" style="3" customWidth="1"/>
    <col min="9075" max="9075" width="15.85546875" style="3" bestFit="1" customWidth="1"/>
    <col min="9076" max="9077" width="18" style="3" bestFit="1" customWidth="1"/>
    <col min="9078" max="9296" width="11.42578125" style="3"/>
    <col min="9297" max="9297" width="15.42578125" style="3" customWidth="1"/>
    <col min="9298" max="9298" width="9.5703125" style="3" customWidth="1"/>
    <col min="9299" max="9299" width="14.42578125" style="3" customWidth="1"/>
    <col min="9300" max="9300" width="49.85546875" style="3" customWidth="1"/>
    <col min="9301" max="9301" width="22.5703125" style="3" customWidth="1"/>
    <col min="9302" max="9302" width="23" style="3" customWidth="1"/>
    <col min="9303" max="9303" width="22.85546875" style="3" customWidth="1"/>
    <col min="9304" max="9304" width="23.42578125" style="3" customWidth="1"/>
    <col min="9305" max="9305" width="22.42578125" style="3" customWidth="1"/>
    <col min="9306" max="9306" width="13.85546875" style="3" customWidth="1"/>
    <col min="9307" max="9307" width="20.7109375" style="3" customWidth="1"/>
    <col min="9308" max="9308" width="18.140625" style="3" customWidth="1"/>
    <col min="9309" max="9309" width="14.85546875" style="3" bestFit="1" customWidth="1"/>
    <col min="9310" max="9310" width="11.42578125" style="3"/>
    <col min="9311" max="9311" width="17.42578125" style="3" customWidth="1"/>
    <col min="9312" max="9314" width="18.140625" style="3" customWidth="1"/>
    <col min="9315" max="9318" width="11.42578125" style="3"/>
    <col min="9319" max="9319" width="34" style="3" customWidth="1"/>
    <col min="9320" max="9320" width="9.5703125" style="3" customWidth="1"/>
    <col min="9321" max="9321" width="16.7109375" style="3" customWidth="1"/>
    <col min="9322" max="9322" width="55.140625" style="3" customWidth="1"/>
    <col min="9323" max="9323" width="22.5703125" style="3" customWidth="1"/>
    <col min="9324" max="9324" width="23" style="3" customWidth="1"/>
    <col min="9325" max="9325" width="22.85546875" style="3" customWidth="1"/>
    <col min="9326" max="9326" width="23.42578125" style="3" customWidth="1"/>
    <col min="9327" max="9327" width="28.7109375" style="3" customWidth="1"/>
    <col min="9328" max="9328" width="12.7109375" style="3" customWidth="1"/>
    <col min="9329" max="9329" width="11.42578125" style="3"/>
    <col min="9330" max="9330" width="25.28515625" style="3" customWidth="1"/>
    <col min="9331" max="9331" width="15.85546875" style="3" bestFit="1" customWidth="1"/>
    <col min="9332" max="9333" width="18" style="3" bestFit="1" customWidth="1"/>
    <col min="9334" max="9552" width="11.42578125" style="3"/>
    <col min="9553" max="9553" width="15.42578125" style="3" customWidth="1"/>
    <col min="9554" max="9554" width="9.5703125" style="3" customWidth="1"/>
    <col min="9555" max="9555" width="14.42578125" style="3" customWidth="1"/>
    <col min="9556" max="9556" width="49.85546875" style="3" customWidth="1"/>
    <col min="9557" max="9557" width="22.5703125" style="3" customWidth="1"/>
    <col min="9558" max="9558" width="23" style="3" customWidth="1"/>
    <col min="9559" max="9559" width="22.85546875" style="3" customWidth="1"/>
    <col min="9560" max="9560" width="23.42578125" style="3" customWidth="1"/>
    <col min="9561" max="9561" width="22.42578125" style="3" customWidth="1"/>
    <col min="9562" max="9562" width="13.85546875" style="3" customWidth="1"/>
    <col min="9563" max="9563" width="20.7109375" style="3" customWidth="1"/>
    <col min="9564" max="9564" width="18.140625" style="3" customWidth="1"/>
    <col min="9565" max="9565" width="14.85546875" style="3" bestFit="1" customWidth="1"/>
    <col min="9566" max="9566" width="11.42578125" style="3"/>
    <col min="9567" max="9567" width="17.42578125" style="3" customWidth="1"/>
    <col min="9568" max="9570" width="18.140625" style="3" customWidth="1"/>
    <col min="9571" max="9574" width="11.42578125" style="3"/>
    <col min="9575" max="9575" width="34" style="3" customWidth="1"/>
    <col min="9576" max="9576" width="9.5703125" style="3" customWidth="1"/>
    <col min="9577" max="9577" width="16.7109375" style="3" customWidth="1"/>
    <col min="9578" max="9578" width="55.140625" style="3" customWidth="1"/>
    <col min="9579" max="9579" width="22.5703125" style="3" customWidth="1"/>
    <col min="9580" max="9580" width="23" style="3" customWidth="1"/>
    <col min="9581" max="9581" width="22.85546875" style="3" customWidth="1"/>
    <col min="9582" max="9582" width="23.42578125" style="3" customWidth="1"/>
    <col min="9583" max="9583" width="28.7109375" style="3" customWidth="1"/>
    <col min="9584" max="9584" width="12.7109375" style="3" customWidth="1"/>
    <col min="9585" max="9585" width="11.42578125" style="3"/>
    <col min="9586" max="9586" width="25.28515625" style="3" customWidth="1"/>
    <col min="9587" max="9587" width="15.85546875" style="3" bestFit="1" customWidth="1"/>
    <col min="9588" max="9589" width="18" style="3" bestFit="1" customWidth="1"/>
    <col min="9590" max="9808" width="11.42578125" style="3"/>
    <col min="9809" max="9809" width="15.42578125" style="3" customWidth="1"/>
    <col min="9810" max="9810" width="9.5703125" style="3" customWidth="1"/>
    <col min="9811" max="9811" width="14.42578125" style="3" customWidth="1"/>
    <col min="9812" max="9812" width="49.85546875" style="3" customWidth="1"/>
    <col min="9813" max="9813" width="22.5703125" style="3" customWidth="1"/>
    <col min="9814" max="9814" width="23" style="3" customWidth="1"/>
    <col min="9815" max="9815" width="22.85546875" style="3" customWidth="1"/>
    <col min="9816" max="9816" width="23.42578125" style="3" customWidth="1"/>
    <col min="9817" max="9817" width="22.42578125" style="3" customWidth="1"/>
    <col min="9818" max="9818" width="13.85546875" style="3" customWidth="1"/>
    <col min="9819" max="9819" width="20.7109375" style="3" customWidth="1"/>
    <col min="9820" max="9820" width="18.140625" style="3" customWidth="1"/>
    <col min="9821" max="9821" width="14.85546875" style="3" bestFit="1" customWidth="1"/>
    <col min="9822" max="9822" width="11.42578125" style="3"/>
    <col min="9823" max="9823" width="17.42578125" style="3" customWidth="1"/>
    <col min="9824" max="9826" width="18.140625" style="3" customWidth="1"/>
    <col min="9827" max="9830" width="11.42578125" style="3"/>
    <col min="9831" max="9831" width="34" style="3" customWidth="1"/>
    <col min="9832" max="9832" width="9.5703125" style="3" customWidth="1"/>
    <col min="9833" max="9833" width="16.7109375" style="3" customWidth="1"/>
    <col min="9834" max="9834" width="55.140625" style="3" customWidth="1"/>
    <col min="9835" max="9835" width="22.5703125" style="3" customWidth="1"/>
    <col min="9836" max="9836" width="23" style="3" customWidth="1"/>
    <col min="9837" max="9837" width="22.85546875" style="3" customWidth="1"/>
    <col min="9838" max="9838" width="23.42578125" style="3" customWidth="1"/>
    <col min="9839" max="9839" width="28.7109375" style="3" customWidth="1"/>
    <col min="9840" max="9840" width="12.7109375" style="3" customWidth="1"/>
    <col min="9841" max="9841" width="11.42578125" style="3"/>
    <col min="9842" max="9842" width="25.28515625" style="3" customWidth="1"/>
    <col min="9843" max="9843" width="15.85546875" style="3" bestFit="1" customWidth="1"/>
    <col min="9844" max="9845" width="18" style="3" bestFit="1" customWidth="1"/>
    <col min="9846" max="10064" width="11.42578125" style="3"/>
    <col min="10065" max="10065" width="15.42578125" style="3" customWidth="1"/>
    <col min="10066" max="10066" width="9.5703125" style="3" customWidth="1"/>
    <col min="10067" max="10067" width="14.42578125" style="3" customWidth="1"/>
    <col min="10068" max="10068" width="49.85546875" style="3" customWidth="1"/>
    <col min="10069" max="10069" width="22.5703125" style="3" customWidth="1"/>
    <col min="10070" max="10070" width="23" style="3" customWidth="1"/>
    <col min="10071" max="10071" width="22.85546875" style="3" customWidth="1"/>
    <col min="10072" max="10072" width="23.42578125" style="3" customWidth="1"/>
    <col min="10073" max="10073" width="22.42578125" style="3" customWidth="1"/>
    <col min="10074" max="10074" width="13.85546875" style="3" customWidth="1"/>
    <col min="10075" max="10075" width="20.7109375" style="3" customWidth="1"/>
    <col min="10076" max="10076" width="18.140625" style="3" customWidth="1"/>
    <col min="10077" max="10077" width="14.85546875" style="3" bestFit="1" customWidth="1"/>
    <col min="10078" max="10078" width="11.42578125" style="3"/>
    <col min="10079" max="10079" width="17.42578125" style="3" customWidth="1"/>
    <col min="10080" max="10082" width="18.140625" style="3" customWidth="1"/>
    <col min="10083" max="10086" width="11.42578125" style="3"/>
    <col min="10087" max="10087" width="34" style="3" customWidth="1"/>
    <col min="10088" max="10088" width="9.5703125" style="3" customWidth="1"/>
    <col min="10089" max="10089" width="16.7109375" style="3" customWidth="1"/>
    <col min="10090" max="10090" width="55.140625" style="3" customWidth="1"/>
    <col min="10091" max="10091" width="22.5703125" style="3" customWidth="1"/>
    <col min="10092" max="10092" width="23" style="3" customWidth="1"/>
    <col min="10093" max="10093" width="22.85546875" style="3" customWidth="1"/>
    <col min="10094" max="10094" width="23.42578125" style="3" customWidth="1"/>
    <col min="10095" max="10095" width="28.7109375" style="3" customWidth="1"/>
    <col min="10096" max="10096" width="12.7109375" style="3" customWidth="1"/>
    <col min="10097" max="10097" width="11.42578125" style="3"/>
    <col min="10098" max="10098" width="25.28515625" style="3" customWidth="1"/>
    <col min="10099" max="10099" width="15.85546875" style="3" bestFit="1" customWidth="1"/>
    <col min="10100" max="10101" width="18" style="3" bestFit="1" customWidth="1"/>
    <col min="10102" max="10320" width="11.42578125" style="3"/>
    <col min="10321" max="10321" width="15.42578125" style="3" customWidth="1"/>
    <col min="10322" max="10322" width="9.5703125" style="3" customWidth="1"/>
    <col min="10323" max="10323" width="14.42578125" style="3" customWidth="1"/>
    <col min="10324" max="10324" width="49.85546875" style="3" customWidth="1"/>
    <col min="10325" max="10325" width="22.5703125" style="3" customWidth="1"/>
    <col min="10326" max="10326" width="23" style="3" customWidth="1"/>
    <col min="10327" max="10327" width="22.85546875" style="3" customWidth="1"/>
    <col min="10328" max="10328" width="23.42578125" style="3" customWidth="1"/>
    <col min="10329" max="10329" width="22.42578125" style="3" customWidth="1"/>
    <col min="10330" max="10330" width="13.85546875" style="3" customWidth="1"/>
    <col min="10331" max="10331" width="20.7109375" style="3" customWidth="1"/>
    <col min="10332" max="10332" width="18.140625" style="3" customWidth="1"/>
    <col min="10333" max="10333" width="14.85546875" style="3" bestFit="1" customWidth="1"/>
    <col min="10334" max="10334" width="11.42578125" style="3"/>
    <col min="10335" max="10335" width="17.42578125" style="3" customWidth="1"/>
    <col min="10336" max="10338" width="18.140625" style="3" customWidth="1"/>
    <col min="10339" max="10342" width="11.42578125" style="3"/>
    <col min="10343" max="10343" width="34" style="3" customWidth="1"/>
    <col min="10344" max="10344" width="9.5703125" style="3" customWidth="1"/>
    <col min="10345" max="10345" width="16.7109375" style="3" customWidth="1"/>
    <col min="10346" max="10346" width="55.140625" style="3" customWidth="1"/>
    <col min="10347" max="10347" width="22.5703125" style="3" customWidth="1"/>
    <col min="10348" max="10348" width="23" style="3" customWidth="1"/>
    <col min="10349" max="10349" width="22.85546875" style="3" customWidth="1"/>
    <col min="10350" max="10350" width="23.42578125" style="3" customWidth="1"/>
    <col min="10351" max="10351" width="28.7109375" style="3" customWidth="1"/>
    <col min="10352" max="10352" width="12.7109375" style="3" customWidth="1"/>
    <col min="10353" max="10353" width="11.42578125" style="3"/>
    <col min="10354" max="10354" width="25.28515625" style="3" customWidth="1"/>
    <col min="10355" max="10355" width="15.85546875" style="3" bestFit="1" customWidth="1"/>
    <col min="10356" max="10357" width="18" style="3" bestFit="1" customWidth="1"/>
    <col min="10358" max="10576" width="11.42578125" style="3"/>
    <col min="10577" max="10577" width="15.42578125" style="3" customWidth="1"/>
    <col min="10578" max="10578" width="9.5703125" style="3" customWidth="1"/>
    <col min="10579" max="10579" width="14.42578125" style="3" customWidth="1"/>
    <col min="10580" max="10580" width="49.85546875" style="3" customWidth="1"/>
    <col min="10581" max="10581" width="22.5703125" style="3" customWidth="1"/>
    <col min="10582" max="10582" width="23" style="3" customWidth="1"/>
    <col min="10583" max="10583" width="22.85546875" style="3" customWidth="1"/>
    <col min="10584" max="10584" width="23.42578125" style="3" customWidth="1"/>
    <col min="10585" max="10585" width="22.42578125" style="3" customWidth="1"/>
    <col min="10586" max="10586" width="13.85546875" style="3" customWidth="1"/>
    <col min="10587" max="10587" width="20.7109375" style="3" customWidth="1"/>
    <col min="10588" max="10588" width="18.140625" style="3" customWidth="1"/>
    <col min="10589" max="10589" width="14.85546875" style="3" bestFit="1" customWidth="1"/>
    <col min="10590" max="10590" width="11.42578125" style="3"/>
    <col min="10591" max="10591" width="17.42578125" style="3" customWidth="1"/>
    <col min="10592" max="10594" width="18.140625" style="3" customWidth="1"/>
    <col min="10595" max="10598" width="11.42578125" style="3"/>
    <col min="10599" max="10599" width="34" style="3" customWidth="1"/>
    <col min="10600" max="10600" width="9.5703125" style="3" customWidth="1"/>
    <col min="10601" max="10601" width="16.7109375" style="3" customWidth="1"/>
    <col min="10602" max="10602" width="55.140625" style="3" customWidth="1"/>
    <col min="10603" max="10603" width="22.5703125" style="3" customWidth="1"/>
    <col min="10604" max="10604" width="23" style="3" customWidth="1"/>
    <col min="10605" max="10605" width="22.85546875" style="3" customWidth="1"/>
    <col min="10606" max="10606" width="23.42578125" style="3" customWidth="1"/>
    <col min="10607" max="10607" width="28.7109375" style="3" customWidth="1"/>
    <col min="10608" max="10608" width="12.7109375" style="3" customWidth="1"/>
    <col min="10609" max="10609" width="11.42578125" style="3"/>
    <col min="10610" max="10610" width="25.28515625" style="3" customWidth="1"/>
    <col min="10611" max="10611" width="15.85546875" style="3" bestFit="1" customWidth="1"/>
    <col min="10612" max="10613" width="18" style="3" bestFit="1" customWidth="1"/>
    <col min="10614" max="10832" width="11.42578125" style="3"/>
    <col min="10833" max="10833" width="15.42578125" style="3" customWidth="1"/>
    <col min="10834" max="10834" width="9.5703125" style="3" customWidth="1"/>
    <col min="10835" max="10835" width="14.42578125" style="3" customWidth="1"/>
    <col min="10836" max="10836" width="49.85546875" style="3" customWidth="1"/>
    <col min="10837" max="10837" width="22.5703125" style="3" customWidth="1"/>
    <col min="10838" max="10838" width="23" style="3" customWidth="1"/>
    <col min="10839" max="10839" width="22.85546875" style="3" customWidth="1"/>
    <col min="10840" max="10840" width="23.42578125" style="3" customWidth="1"/>
    <col min="10841" max="10841" width="22.42578125" style="3" customWidth="1"/>
    <col min="10842" max="10842" width="13.85546875" style="3" customWidth="1"/>
    <col min="10843" max="10843" width="20.7109375" style="3" customWidth="1"/>
    <col min="10844" max="10844" width="18.140625" style="3" customWidth="1"/>
    <col min="10845" max="10845" width="14.85546875" style="3" bestFit="1" customWidth="1"/>
    <col min="10846" max="10846" width="11.42578125" style="3"/>
    <col min="10847" max="10847" width="17.42578125" style="3" customWidth="1"/>
    <col min="10848" max="10850" width="18.140625" style="3" customWidth="1"/>
    <col min="10851" max="10854" width="11.42578125" style="3"/>
    <col min="10855" max="10855" width="34" style="3" customWidth="1"/>
    <col min="10856" max="10856" width="9.5703125" style="3" customWidth="1"/>
    <col min="10857" max="10857" width="16.7109375" style="3" customWidth="1"/>
    <col min="10858" max="10858" width="55.140625" style="3" customWidth="1"/>
    <col min="10859" max="10859" width="22.5703125" style="3" customWidth="1"/>
    <col min="10860" max="10860" width="23" style="3" customWidth="1"/>
    <col min="10861" max="10861" width="22.85546875" style="3" customWidth="1"/>
    <col min="10862" max="10862" width="23.42578125" style="3" customWidth="1"/>
    <col min="10863" max="10863" width="28.7109375" style="3" customWidth="1"/>
    <col min="10864" max="10864" width="12.7109375" style="3" customWidth="1"/>
    <col min="10865" max="10865" width="11.42578125" style="3"/>
    <col min="10866" max="10866" width="25.28515625" style="3" customWidth="1"/>
    <col min="10867" max="10867" width="15.85546875" style="3" bestFit="1" customWidth="1"/>
    <col min="10868" max="10869" width="18" style="3" bestFit="1" customWidth="1"/>
    <col min="10870" max="11088" width="11.42578125" style="3"/>
    <col min="11089" max="11089" width="15.42578125" style="3" customWidth="1"/>
    <col min="11090" max="11090" width="9.5703125" style="3" customWidth="1"/>
    <col min="11091" max="11091" width="14.42578125" style="3" customWidth="1"/>
    <col min="11092" max="11092" width="49.85546875" style="3" customWidth="1"/>
    <col min="11093" max="11093" width="22.5703125" style="3" customWidth="1"/>
    <col min="11094" max="11094" width="23" style="3" customWidth="1"/>
    <col min="11095" max="11095" width="22.85546875" style="3" customWidth="1"/>
    <col min="11096" max="11096" width="23.42578125" style="3" customWidth="1"/>
    <col min="11097" max="11097" width="22.42578125" style="3" customWidth="1"/>
    <col min="11098" max="11098" width="13.85546875" style="3" customWidth="1"/>
    <col min="11099" max="11099" width="20.7109375" style="3" customWidth="1"/>
    <col min="11100" max="11100" width="18.140625" style="3" customWidth="1"/>
    <col min="11101" max="11101" width="14.85546875" style="3" bestFit="1" customWidth="1"/>
    <col min="11102" max="11102" width="11.42578125" style="3"/>
    <col min="11103" max="11103" width="17.42578125" style="3" customWidth="1"/>
    <col min="11104" max="11106" width="18.140625" style="3" customWidth="1"/>
    <col min="11107" max="11110" width="11.42578125" style="3"/>
    <col min="11111" max="11111" width="34" style="3" customWidth="1"/>
    <col min="11112" max="11112" width="9.5703125" style="3" customWidth="1"/>
    <col min="11113" max="11113" width="16.7109375" style="3" customWidth="1"/>
    <col min="11114" max="11114" width="55.140625" style="3" customWidth="1"/>
    <col min="11115" max="11115" width="22.5703125" style="3" customWidth="1"/>
    <col min="11116" max="11116" width="23" style="3" customWidth="1"/>
    <col min="11117" max="11117" width="22.85546875" style="3" customWidth="1"/>
    <col min="11118" max="11118" width="23.42578125" style="3" customWidth="1"/>
    <col min="11119" max="11119" width="28.7109375" style="3" customWidth="1"/>
    <col min="11120" max="11120" width="12.7109375" style="3" customWidth="1"/>
    <col min="11121" max="11121" width="11.42578125" style="3"/>
    <col min="11122" max="11122" width="25.28515625" style="3" customWidth="1"/>
    <col min="11123" max="11123" width="15.85546875" style="3" bestFit="1" customWidth="1"/>
    <col min="11124" max="11125" width="18" style="3" bestFit="1" customWidth="1"/>
    <col min="11126" max="11344" width="11.42578125" style="3"/>
    <col min="11345" max="11345" width="15.42578125" style="3" customWidth="1"/>
    <col min="11346" max="11346" width="9.5703125" style="3" customWidth="1"/>
    <col min="11347" max="11347" width="14.42578125" style="3" customWidth="1"/>
    <col min="11348" max="11348" width="49.85546875" style="3" customWidth="1"/>
    <col min="11349" max="11349" width="22.5703125" style="3" customWidth="1"/>
    <col min="11350" max="11350" width="23" style="3" customWidth="1"/>
    <col min="11351" max="11351" width="22.85546875" style="3" customWidth="1"/>
    <col min="11352" max="11352" width="23.42578125" style="3" customWidth="1"/>
    <col min="11353" max="11353" width="22.42578125" style="3" customWidth="1"/>
    <col min="11354" max="11354" width="13.85546875" style="3" customWidth="1"/>
    <col min="11355" max="11355" width="20.7109375" style="3" customWidth="1"/>
    <col min="11356" max="11356" width="18.140625" style="3" customWidth="1"/>
    <col min="11357" max="11357" width="14.85546875" style="3" bestFit="1" customWidth="1"/>
    <col min="11358" max="11358" width="11.42578125" style="3"/>
    <col min="11359" max="11359" width="17.42578125" style="3" customWidth="1"/>
    <col min="11360" max="11362" width="18.140625" style="3" customWidth="1"/>
    <col min="11363" max="11366" width="11.42578125" style="3"/>
    <col min="11367" max="11367" width="34" style="3" customWidth="1"/>
    <col min="11368" max="11368" width="9.5703125" style="3" customWidth="1"/>
    <col min="11369" max="11369" width="16.7109375" style="3" customWidth="1"/>
    <col min="11370" max="11370" width="55.140625" style="3" customWidth="1"/>
    <col min="11371" max="11371" width="22.5703125" style="3" customWidth="1"/>
    <col min="11372" max="11372" width="23" style="3" customWidth="1"/>
    <col min="11373" max="11373" width="22.85546875" style="3" customWidth="1"/>
    <col min="11374" max="11374" width="23.42578125" style="3" customWidth="1"/>
    <col min="11375" max="11375" width="28.7109375" style="3" customWidth="1"/>
    <col min="11376" max="11376" width="12.7109375" style="3" customWidth="1"/>
    <col min="11377" max="11377" width="11.42578125" style="3"/>
    <col min="11378" max="11378" width="25.28515625" style="3" customWidth="1"/>
    <col min="11379" max="11379" width="15.85546875" style="3" bestFit="1" customWidth="1"/>
    <col min="11380" max="11381" width="18" style="3" bestFit="1" customWidth="1"/>
    <col min="11382" max="11600" width="11.42578125" style="3"/>
    <col min="11601" max="11601" width="15.42578125" style="3" customWidth="1"/>
    <col min="11602" max="11602" width="9.5703125" style="3" customWidth="1"/>
    <col min="11603" max="11603" width="14.42578125" style="3" customWidth="1"/>
    <col min="11604" max="11604" width="49.85546875" style="3" customWidth="1"/>
    <col min="11605" max="11605" width="22.5703125" style="3" customWidth="1"/>
    <col min="11606" max="11606" width="23" style="3" customWidth="1"/>
    <col min="11607" max="11607" width="22.85546875" style="3" customWidth="1"/>
    <col min="11608" max="11608" width="23.42578125" style="3" customWidth="1"/>
    <col min="11609" max="11609" width="22.42578125" style="3" customWidth="1"/>
    <col min="11610" max="11610" width="13.85546875" style="3" customWidth="1"/>
    <col min="11611" max="11611" width="20.7109375" style="3" customWidth="1"/>
    <col min="11612" max="11612" width="18.140625" style="3" customWidth="1"/>
    <col min="11613" max="11613" width="14.85546875" style="3" bestFit="1" customWidth="1"/>
    <col min="11614" max="11614" width="11.42578125" style="3"/>
    <col min="11615" max="11615" width="17.42578125" style="3" customWidth="1"/>
    <col min="11616" max="11618" width="18.140625" style="3" customWidth="1"/>
    <col min="11619" max="11622" width="11.42578125" style="3"/>
    <col min="11623" max="11623" width="34" style="3" customWidth="1"/>
    <col min="11624" max="11624" width="9.5703125" style="3" customWidth="1"/>
    <col min="11625" max="11625" width="16.7109375" style="3" customWidth="1"/>
    <col min="11626" max="11626" width="55.140625" style="3" customWidth="1"/>
    <col min="11627" max="11627" width="22.5703125" style="3" customWidth="1"/>
    <col min="11628" max="11628" width="23" style="3" customWidth="1"/>
    <col min="11629" max="11629" width="22.85546875" style="3" customWidth="1"/>
    <col min="11630" max="11630" width="23.42578125" style="3" customWidth="1"/>
    <col min="11631" max="11631" width="28.7109375" style="3" customWidth="1"/>
    <col min="11632" max="11632" width="12.7109375" style="3" customWidth="1"/>
    <col min="11633" max="11633" width="11.42578125" style="3"/>
    <col min="11634" max="11634" width="25.28515625" style="3" customWidth="1"/>
    <col min="11635" max="11635" width="15.85546875" style="3" bestFit="1" customWidth="1"/>
    <col min="11636" max="11637" width="18" style="3" bestFit="1" customWidth="1"/>
    <col min="11638" max="11856" width="11.42578125" style="3"/>
    <col min="11857" max="11857" width="15.42578125" style="3" customWidth="1"/>
    <col min="11858" max="11858" width="9.5703125" style="3" customWidth="1"/>
    <col min="11859" max="11859" width="14.42578125" style="3" customWidth="1"/>
    <col min="11860" max="11860" width="49.85546875" style="3" customWidth="1"/>
    <col min="11861" max="11861" width="22.5703125" style="3" customWidth="1"/>
    <col min="11862" max="11862" width="23" style="3" customWidth="1"/>
    <col min="11863" max="11863" width="22.85546875" style="3" customWidth="1"/>
    <col min="11864" max="11864" width="23.42578125" style="3" customWidth="1"/>
    <col min="11865" max="11865" width="22.42578125" style="3" customWidth="1"/>
    <col min="11866" max="11866" width="13.85546875" style="3" customWidth="1"/>
    <col min="11867" max="11867" width="20.7109375" style="3" customWidth="1"/>
    <col min="11868" max="11868" width="18.140625" style="3" customWidth="1"/>
    <col min="11869" max="11869" width="14.85546875" style="3" bestFit="1" customWidth="1"/>
    <col min="11870" max="11870" width="11.42578125" style="3"/>
    <col min="11871" max="11871" width="17.42578125" style="3" customWidth="1"/>
    <col min="11872" max="11874" width="18.140625" style="3" customWidth="1"/>
    <col min="11875" max="11878" width="11.42578125" style="3"/>
    <col min="11879" max="11879" width="34" style="3" customWidth="1"/>
    <col min="11880" max="11880" width="9.5703125" style="3" customWidth="1"/>
    <col min="11881" max="11881" width="16.7109375" style="3" customWidth="1"/>
    <col min="11882" max="11882" width="55.140625" style="3" customWidth="1"/>
    <col min="11883" max="11883" width="22.5703125" style="3" customWidth="1"/>
    <col min="11884" max="11884" width="23" style="3" customWidth="1"/>
    <col min="11885" max="11885" width="22.85546875" style="3" customWidth="1"/>
    <col min="11886" max="11886" width="23.42578125" style="3" customWidth="1"/>
    <col min="11887" max="11887" width="28.7109375" style="3" customWidth="1"/>
    <col min="11888" max="11888" width="12.7109375" style="3" customWidth="1"/>
    <col min="11889" max="11889" width="11.42578125" style="3"/>
    <col min="11890" max="11890" width="25.28515625" style="3" customWidth="1"/>
    <col min="11891" max="11891" width="15.85546875" style="3" bestFit="1" customWidth="1"/>
    <col min="11892" max="11893" width="18" style="3" bestFit="1" customWidth="1"/>
    <col min="11894" max="12112" width="11.42578125" style="3"/>
    <col min="12113" max="12113" width="15.42578125" style="3" customWidth="1"/>
    <col min="12114" max="12114" width="9.5703125" style="3" customWidth="1"/>
    <col min="12115" max="12115" width="14.42578125" style="3" customWidth="1"/>
    <col min="12116" max="12116" width="49.85546875" style="3" customWidth="1"/>
    <col min="12117" max="12117" width="22.5703125" style="3" customWidth="1"/>
    <col min="12118" max="12118" width="23" style="3" customWidth="1"/>
    <col min="12119" max="12119" width="22.85546875" style="3" customWidth="1"/>
    <col min="12120" max="12120" width="23.42578125" style="3" customWidth="1"/>
    <col min="12121" max="12121" width="22.42578125" style="3" customWidth="1"/>
    <col min="12122" max="12122" width="13.85546875" style="3" customWidth="1"/>
    <col min="12123" max="12123" width="20.7109375" style="3" customWidth="1"/>
    <col min="12124" max="12124" width="18.140625" style="3" customWidth="1"/>
    <col min="12125" max="12125" width="14.85546875" style="3" bestFit="1" customWidth="1"/>
    <col min="12126" max="12126" width="11.42578125" style="3"/>
    <col min="12127" max="12127" width="17.42578125" style="3" customWidth="1"/>
    <col min="12128" max="12130" width="18.140625" style="3" customWidth="1"/>
    <col min="12131" max="12134" width="11.42578125" style="3"/>
    <col min="12135" max="12135" width="34" style="3" customWidth="1"/>
    <col min="12136" max="12136" width="9.5703125" style="3" customWidth="1"/>
    <col min="12137" max="12137" width="16.7109375" style="3" customWidth="1"/>
    <col min="12138" max="12138" width="55.140625" style="3" customWidth="1"/>
    <col min="12139" max="12139" width="22.5703125" style="3" customWidth="1"/>
    <col min="12140" max="12140" width="23" style="3" customWidth="1"/>
    <col min="12141" max="12141" width="22.85546875" style="3" customWidth="1"/>
    <col min="12142" max="12142" width="23.42578125" style="3" customWidth="1"/>
    <col min="12143" max="12143" width="28.7109375" style="3" customWidth="1"/>
    <col min="12144" max="12144" width="12.7109375" style="3" customWidth="1"/>
    <col min="12145" max="12145" width="11.42578125" style="3"/>
    <col min="12146" max="12146" width="25.28515625" style="3" customWidth="1"/>
    <col min="12147" max="12147" width="15.85546875" style="3" bestFit="1" customWidth="1"/>
    <col min="12148" max="12149" width="18" style="3" bestFit="1" customWidth="1"/>
    <col min="12150" max="12368" width="11.42578125" style="3"/>
    <col min="12369" max="12369" width="15.42578125" style="3" customWidth="1"/>
    <col min="12370" max="12370" width="9.5703125" style="3" customWidth="1"/>
    <col min="12371" max="12371" width="14.42578125" style="3" customWidth="1"/>
    <col min="12372" max="12372" width="49.85546875" style="3" customWidth="1"/>
    <col min="12373" max="12373" width="22.5703125" style="3" customWidth="1"/>
    <col min="12374" max="12374" width="23" style="3" customWidth="1"/>
    <col min="12375" max="12375" width="22.85546875" style="3" customWidth="1"/>
    <col min="12376" max="12376" width="23.42578125" style="3" customWidth="1"/>
    <col min="12377" max="12377" width="22.42578125" style="3" customWidth="1"/>
    <col min="12378" max="12378" width="13.85546875" style="3" customWidth="1"/>
    <col min="12379" max="12379" width="20.7109375" style="3" customWidth="1"/>
    <col min="12380" max="12380" width="18.140625" style="3" customWidth="1"/>
    <col min="12381" max="12381" width="14.85546875" style="3" bestFit="1" customWidth="1"/>
    <col min="12382" max="12382" width="11.42578125" style="3"/>
    <col min="12383" max="12383" width="17.42578125" style="3" customWidth="1"/>
    <col min="12384" max="12386" width="18.140625" style="3" customWidth="1"/>
    <col min="12387" max="12390" width="11.42578125" style="3"/>
    <col min="12391" max="12391" width="34" style="3" customWidth="1"/>
    <col min="12392" max="12392" width="9.5703125" style="3" customWidth="1"/>
    <col min="12393" max="12393" width="16.7109375" style="3" customWidth="1"/>
    <col min="12394" max="12394" width="55.140625" style="3" customWidth="1"/>
    <col min="12395" max="12395" width="22.5703125" style="3" customWidth="1"/>
    <col min="12396" max="12396" width="23" style="3" customWidth="1"/>
    <col min="12397" max="12397" width="22.85546875" style="3" customWidth="1"/>
    <col min="12398" max="12398" width="23.42578125" style="3" customWidth="1"/>
    <col min="12399" max="12399" width="28.7109375" style="3" customWidth="1"/>
    <col min="12400" max="12400" width="12.7109375" style="3" customWidth="1"/>
    <col min="12401" max="12401" width="11.42578125" style="3"/>
    <col min="12402" max="12402" width="25.28515625" style="3" customWidth="1"/>
    <col min="12403" max="12403" width="15.85546875" style="3" bestFit="1" customWidth="1"/>
    <col min="12404" max="12405" width="18" style="3" bestFit="1" customWidth="1"/>
    <col min="12406" max="12624" width="11.42578125" style="3"/>
    <col min="12625" max="12625" width="15.42578125" style="3" customWidth="1"/>
    <col min="12626" max="12626" width="9.5703125" style="3" customWidth="1"/>
    <col min="12627" max="12627" width="14.42578125" style="3" customWidth="1"/>
    <col min="12628" max="12628" width="49.85546875" style="3" customWidth="1"/>
    <col min="12629" max="12629" width="22.5703125" style="3" customWidth="1"/>
    <col min="12630" max="12630" width="23" style="3" customWidth="1"/>
    <col min="12631" max="12631" width="22.85546875" style="3" customWidth="1"/>
    <col min="12632" max="12632" width="23.42578125" style="3" customWidth="1"/>
    <col min="12633" max="12633" width="22.42578125" style="3" customWidth="1"/>
    <col min="12634" max="12634" width="13.85546875" style="3" customWidth="1"/>
    <col min="12635" max="12635" width="20.7109375" style="3" customWidth="1"/>
    <col min="12636" max="12636" width="18.140625" style="3" customWidth="1"/>
    <col min="12637" max="12637" width="14.85546875" style="3" bestFit="1" customWidth="1"/>
    <col min="12638" max="12638" width="11.42578125" style="3"/>
    <col min="12639" max="12639" width="17.42578125" style="3" customWidth="1"/>
    <col min="12640" max="12642" width="18.140625" style="3" customWidth="1"/>
    <col min="12643" max="12646" width="11.42578125" style="3"/>
    <col min="12647" max="12647" width="34" style="3" customWidth="1"/>
    <col min="12648" max="12648" width="9.5703125" style="3" customWidth="1"/>
    <col min="12649" max="12649" width="16.7109375" style="3" customWidth="1"/>
    <col min="12650" max="12650" width="55.140625" style="3" customWidth="1"/>
    <col min="12651" max="12651" width="22.5703125" style="3" customWidth="1"/>
    <col min="12652" max="12652" width="23" style="3" customWidth="1"/>
    <col min="12653" max="12653" width="22.85546875" style="3" customWidth="1"/>
    <col min="12654" max="12654" width="23.42578125" style="3" customWidth="1"/>
    <col min="12655" max="12655" width="28.7109375" style="3" customWidth="1"/>
    <col min="12656" max="12656" width="12.7109375" style="3" customWidth="1"/>
    <col min="12657" max="12657" width="11.42578125" style="3"/>
    <col min="12658" max="12658" width="25.28515625" style="3" customWidth="1"/>
    <col min="12659" max="12659" width="15.85546875" style="3" bestFit="1" customWidth="1"/>
    <col min="12660" max="12661" width="18" style="3" bestFit="1" customWidth="1"/>
    <col min="12662" max="12880" width="11.42578125" style="3"/>
    <col min="12881" max="12881" width="15.42578125" style="3" customWidth="1"/>
    <col min="12882" max="12882" width="9.5703125" style="3" customWidth="1"/>
    <col min="12883" max="12883" width="14.42578125" style="3" customWidth="1"/>
    <col min="12884" max="12884" width="49.85546875" style="3" customWidth="1"/>
    <col min="12885" max="12885" width="22.5703125" style="3" customWidth="1"/>
    <col min="12886" max="12886" width="23" style="3" customWidth="1"/>
    <col min="12887" max="12887" width="22.85546875" style="3" customWidth="1"/>
    <col min="12888" max="12888" width="23.42578125" style="3" customWidth="1"/>
    <col min="12889" max="12889" width="22.42578125" style="3" customWidth="1"/>
    <col min="12890" max="12890" width="13.85546875" style="3" customWidth="1"/>
    <col min="12891" max="12891" width="20.7109375" style="3" customWidth="1"/>
    <col min="12892" max="12892" width="18.140625" style="3" customWidth="1"/>
    <col min="12893" max="12893" width="14.85546875" style="3" bestFit="1" customWidth="1"/>
    <col min="12894" max="12894" width="11.42578125" style="3"/>
    <col min="12895" max="12895" width="17.42578125" style="3" customWidth="1"/>
    <col min="12896" max="12898" width="18.140625" style="3" customWidth="1"/>
    <col min="12899" max="12902" width="11.42578125" style="3"/>
    <col min="12903" max="12903" width="34" style="3" customWidth="1"/>
    <col min="12904" max="12904" width="9.5703125" style="3" customWidth="1"/>
    <col min="12905" max="12905" width="16.7109375" style="3" customWidth="1"/>
    <col min="12906" max="12906" width="55.140625" style="3" customWidth="1"/>
    <col min="12907" max="12907" width="22.5703125" style="3" customWidth="1"/>
    <col min="12908" max="12908" width="23" style="3" customWidth="1"/>
    <col min="12909" max="12909" width="22.85546875" style="3" customWidth="1"/>
    <col min="12910" max="12910" width="23.42578125" style="3" customWidth="1"/>
    <col min="12911" max="12911" width="28.7109375" style="3" customWidth="1"/>
    <col min="12912" max="12912" width="12.7109375" style="3" customWidth="1"/>
    <col min="12913" max="12913" width="11.42578125" style="3"/>
    <col min="12914" max="12914" width="25.28515625" style="3" customWidth="1"/>
    <col min="12915" max="12915" width="15.85546875" style="3" bestFit="1" customWidth="1"/>
    <col min="12916" max="12917" width="18" style="3" bestFit="1" customWidth="1"/>
    <col min="12918" max="13136" width="11.42578125" style="3"/>
    <col min="13137" max="13137" width="15.42578125" style="3" customWidth="1"/>
    <col min="13138" max="13138" width="9.5703125" style="3" customWidth="1"/>
    <col min="13139" max="13139" width="14.42578125" style="3" customWidth="1"/>
    <col min="13140" max="13140" width="49.85546875" style="3" customWidth="1"/>
    <col min="13141" max="13141" width="22.5703125" style="3" customWidth="1"/>
    <col min="13142" max="13142" width="23" style="3" customWidth="1"/>
    <col min="13143" max="13143" width="22.85546875" style="3" customWidth="1"/>
    <col min="13144" max="13144" width="23.42578125" style="3" customWidth="1"/>
    <col min="13145" max="13145" width="22.42578125" style="3" customWidth="1"/>
    <col min="13146" max="13146" width="13.85546875" style="3" customWidth="1"/>
    <col min="13147" max="13147" width="20.7109375" style="3" customWidth="1"/>
    <col min="13148" max="13148" width="18.140625" style="3" customWidth="1"/>
    <col min="13149" max="13149" width="14.85546875" style="3" bestFit="1" customWidth="1"/>
    <col min="13150" max="13150" width="11.42578125" style="3"/>
    <col min="13151" max="13151" width="17.42578125" style="3" customWidth="1"/>
    <col min="13152" max="13154" width="18.140625" style="3" customWidth="1"/>
    <col min="13155" max="13158" width="11.42578125" style="3"/>
    <col min="13159" max="13159" width="34" style="3" customWidth="1"/>
    <col min="13160" max="13160" width="9.5703125" style="3" customWidth="1"/>
    <col min="13161" max="13161" width="16.7109375" style="3" customWidth="1"/>
    <col min="13162" max="13162" width="55.140625" style="3" customWidth="1"/>
    <col min="13163" max="13163" width="22.5703125" style="3" customWidth="1"/>
    <col min="13164" max="13164" width="23" style="3" customWidth="1"/>
    <col min="13165" max="13165" width="22.85546875" style="3" customWidth="1"/>
    <col min="13166" max="13166" width="23.42578125" style="3" customWidth="1"/>
    <col min="13167" max="13167" width="28.7109375" style="3" customWidth="1"/>
    <col min="13168" max="13168" width="12.7109375" style="3" customWidth="1"/>
    <col min="13169" max="13169" width="11.42578125" style="3"/>
    <col min="13170" max="13170" width="25.28515625" style="3" customWidth="1"/>
    <col min="13171" max="13171" width="15.85546875" style="3" bestFit="1" customWidth="1"/>
    <col min="13172" max="13173" width="18" style="3" bestFit="1" customWidth="1"/>
    <col min="13174" max="13392" width="11.42578125" style="3"/>
    <col min="13393" max="13393" width="15.42578125" style="3" customWidth="1"/>
    <col min="13394" max="13394" width="9.5703125" style="3" customWidth="1"/>
    <col min="13395" max="13395" width="14.42578125" style="3" customWidth="1"/>
    <col min="13396" max="13396" width="49.85546875" style="3" customWidth="1"/>
    <col min="13397" max="13397" width="22.5703125" style="3" customWidth="1"/>
    <col min="13398" max="13398" width="23" style="3" customWidth="1"/>
    <col min="13399" max="13399" width="22.85546875" style="3" customWidth="1"/>
    <col min="13400" max="13400" width="23.42578125" style="3" customWidth="1"/>
    <col min="13401" max="13401" width="22.42578125" style="3" customWidth="1"/>
    <col min="13402" max="13402" width="13.85546875" style="3" customWidth="1"/>
    <col min="13403" max="13403" width="20.7109375" style="3" customWidth="1"/>
    <col min="13404" max="13404" width="18.140625" style="3" customWidth="1"/>
    <col min="13405" max="13405" width="14.85546875" style="3" bestFit="1" customWidth="1"/>
    <col min="13406" max="13406" width="11.42578125" style="3"/>
    <col min="13407" max="13407" width="17.42578125" style="3" customWidth="1"/>
    <col min="13408" max="13410" width="18.140625" style="3" customWidth="1"/>
    <col min="13411" max="13414" width="11.42578125" style="3"/>
    <col min="13415" max="13415" width="34" style="3" customWidth="1"/>
    <col min="13416" max="13416" width="9.5703125" style="3" customWidth="1"/>
    <col min="13417" max="13417" width="16.7109375" style="3" customWidth="1"/>
    <col min="13418" max="13418" width="55.140625" style="3" customWidth="1"/>
    <col min="13419" max="13419" width="22.5703125" style="3" customWidth="1"/>
    <col min="13420" max="13420" width="23" style="3" customWidth="1"/>
    <col min="13421" max="13421" width="22.85546875" style="3" customWidth="1"/>
    <col min="13422" max="13422" width="23.42578125" style="3" customWidth="1"/>
    <col min="13423" max="13423" width="28.7109375" style="3" customWidth="1"/>
    <col min="13424" max="13424" width="12.7109375" style="3" customWidth="1"/>
    <col min="13425" max="13425" width="11.42578125" style="3"/>
    <col min="13426" max="13426" width="25.28515625" style="3" customWidth="1"/>
    <col min="13427" max="13427" width="15.85546875" style="3" bestFit="1" customWidth="1"/>
    <col min="13428" max="13429" width="18" style="3" bestFit="1" customWidth="1"/>
    <col min="13430" max="13648" width="11.42578125" style="3"/>
    <col min="13649" max="13649" width="15.42578125" style="3" customWidth="1"/>
    <col min="13650" max="13650" width="9.5703125" style="3" customWidth="1"/>
    <col min="13651" max="13651" width="14.42578125" style="3" customWidth="1"/>
    <col min="13652" max="13652" width="49.85546875" style="3" customWidth="1"/>
    <col min="13653" max="13653" width="22.5703125" style="3" customWidth="1"/>
    <col min="13654" max="13654" width="23" style="3" customWidth="1"/>
    <col min="13655" max="13655" width="22.85546875" style="3" customWidth="1"/>
    <col min="13656" max="13656" width="23.42578125" style="3" customWidth="1"/>
    <col min="13657" max="13657" width="22.42578125" style="3" customWidth="1"/>
    <col min="13658" max="13658" width="13.85546875" style="3" customWidth="1"/>
    <col min="13659" max="13659" width="20.7109375" style="3" customWidth="1"/>
    <col min="13660" max="13660" width="18.140625" style="3" customWidth="1"/>
    <col min="13661" max="13661" width="14.85546875" style="3" bestFit="1" customWidth="1"/>
    <col min="13662" max="13662" width="11.42578125" style="3"/>
    <col min="13663" max="13663" width="17.42578125" style="3" customWidth="1"/>
    <col min="13664" max="13666" width="18.140625" style="3" customWidth="1"/>
    <col min="13667" max="13670" width="11.42578125" style="3"/>
    <col min="13671" max="13671" width="34" style="3" customWidth="1"/>
    <col min="13672" max="13672" width="9.5703125" style="3" customWidth="1"/>
    <col min="13673" max="13673" width="16.7109375" style="3" customWidth="1"/>
    <col min="13674" max="13674" width="55.140625" style="3" customWidth="1"/>
    <col min="13675" max="13675" width="22.5703125" style="3" customWidth="1"/>
    <col min="13676" max="13676" width="23" style="3" customWidth="1"/>
    <col min="13677" max="13677" width="22.85546875" style="3" customWidth="1"/>
    <col min="13678" max="13678" width="23.42578125" style="3" customWidth="1"/>
    <col min="13679" max="13679" width="28.7109375" style="3" customWidth="1"/>
    <col min="13680" max="13680" width="12.7109375" style="3" customWidth="1"/>
    <col min="13681" max="13681" width="11.42578125" style="3"/>
    <col min="13682" max="13682" width="25.28515625" style="3" customWidth="1"/>
    <col min="13683" max="13683" width="15.85546875" style="3" bestFit="1" customWidth="1"/>
    <col min="13684" max="13685" width="18" style="3" bestFit="1" customWidth="1"/>
    <col min="13686" max="13904" width="11.42578125" style="3"/>
    <col min="13905" max="13905" width="15.42578125" style="3" customWidth="1"/>
    <col min="13906" max="13906" width="9.5703125" style="3" customWidth="1"/>
    <col min="13907" max="13907" width="14.42578125" style="3" customWidth="1"/>
    <col min="13908" max="13908" width="49.85546875" style="3" customWidth="1"/>
    <col min="13909" max="13909" width="22.5703125" style="3" customWidth="1"/>
    <col min="13910" max="13910" width="23" style="3" customWidth="1"/>
    <col min="13911" max="13911" width="22.85546875" style="3" customWidth="1"/>
    <col min="13912" max="13912" width="23.42578125" style="3" customWidth="1"/>
    <col min="13913" max="13913" width="22.42578125" style="3" customWidth="1"/>
    <col min="13914" max="13914" width="13.85546875" style="3" customWidth="1"/>
    <col min="13915" max="13915" width="20.7109375" style="3" customWidth="1"/>
    <col min="13916" max="13916" width="18.140625" style="3" customWidth="1"/>
    <col min="13917" max="13917" width="14.85546875" style="3" bestFit="1" customWidth="1"/>
    <col min="13918" max="13918" width="11.42578125" style="3"/>
    <col min="13919" max="13919" width="17.42578125" style="3" customWidth="1"/>
    <col min="13920" max="13922" width="18.140625" style="3" customWidth="1"/>
    <col min="13923" max="13926" width="11.42578125" style="3"/>
    <col min="13927" max="13927" width="34" style="3" customWidth="1"/>
    <col min="13928" max="13928" width="9.5703125" style="3" customWidth="1"/>
    <col min="13929" max="13929" width="16.7109375" style="3" customWidth="1"/>
    <col min="13930" max="13930" width="55.140625" style="3" customWidth="1"/>
    <col min="13931" max="13931" width="22.5703125" style="3" customWidth="1"/>
    <col min="13932" max="13932" width="23" style="3" customWidth="1"/>
    <col min="13933" max="13933" width="22.85546875" style="3" customWidth="1"/>
    <col min="13934" max="13934" width="23.42578125" style="3" customWidth="1"/>
    <col min="13935" max="13935" width="28.7109375" style="3" customWidth="1"/>
    <col min="13936" max="13936" width="12.7109375" style="3" customWidth="1"/>
    <col min="13937" max="13937" width="11.42578125" style="3"/>
    <col min="13938" max="13938" width="25.28515625" style="3" customWidth="1"/>
    <col min="13939" max="13939" width="15.85546875" style="3" bestFit="1" customWidth="1"/>
    <col min="13940" max="13941" width="18" style="3" bestFit="1" customWidth="1"/>
    <col min="13942" max="14160" width="11.42578125" style="3"/>
    <col min="14161" max="14161" width="15.42578125" style="3" customWidth="1"/>
    <col min="14162" max="14162" width="9.5703125" style="3" customWidth="1"/>
    <col min="14163" max="14163" width="14.42578125" style="3" customWidth="1"/>
    <col min="14164" max="14164" width="49.85546875" style="3" customWidth="1"/>
    <col min="14165" max="14165" width="22.5703125" style="3" customWidth="1"/>
    <col min="14166" max="14166" width="23" style="3" customWidth="1"/>
    <col min="14167" max="14167" width="22.85546875" style="3" customWidth="1"/>
    <col min="14168" max="14168" width="23.42578125" style="3" customWidth="1"/>
    <col min="14169" max="14169" width="22.42578125" style="3" customWidth="1"/>
    <col min="14170" max="14170" width="13.85546875" style="3" customWidth="1"/>
    <col min="14171" max="14171" width="20.7109375" style="3" customWidth="1"/>
    <col min="14172" max="14172" width="18.140625" style="3" customWidth="1"/>
    <col min="14173" max="14173" width="14.85546875" style="3" bestFit="1" customWidth="1"/>
    <col min="14174" max="14174" width="11.42578125" style="3"/>
    <col min="14175" max="14175" width="17.42578125" style="3" customWidth="1"/>
    <col min="14176" max="14178" width="18.140625" style="3" customWidth="1"/>
    <col min="14179" max="14182" width="11.42578125" style="3"/>
    <col min="14183" max="14183" width="34" style="3" customWidth="1"/>
    <col min="14184" max="14184" width="9.5703125" style="3" customWidth="1"/>
    <col min="14185" max="14185" width="16.7109375" style="3" customWidth="1"/>
    <col min="14186" max="14186" width="55.140625" style="3" customWidth="1"/>
    <col min="14187" max="14187" width="22.5703125" style="3" customWidth="1"/>
    <col min="14188" max="14188" width="23" style="3" customWidth="1"/>
    <col min="14189" max="14189" width="22.85546875" style="3" customWidth="1"/>
    <col min="14190" max="14190" width="23.42578125" style="3" customWidth="1"/>
    <col min="14191" max="14191" width="28.7109375" style="3" customWidth="1"/>
    <col min="14192" max="14192" width="12.7109375" style="3" customWidth="1"/>
    <col min="14193" max="14193" width="11.42578125" style="3"/>
    <col min="14194" max="14194" width="25.28515625" style="3" customWidth="1"/>
    <col min="14195" max="14195" width="15.85546875" style="3" bestFit="1" customWidth="1"/>
    <col min="14196" max="14197" width="18" style="3" bestFit="1" customWidth="1"/>
    <col min="14198" max="14416" width="11.42578125" style="3"/>
    <col min="14417" max="14417" width="15.42578125" style="3" customWidth="1"/>
    <col min="14418" max="14418" width="9.5703125" style="3" customWidth="1"/>
    <col min="14419" max="14419" width="14.42578125" style="3" customWidth="1"/>
    <col min="14420" max="14420" width="49.85546875" style="3" customWidth="1"/>
    <col min="14421" max="14421" width="22.5703125" style="3" customWidth="1"/>
    <col min="14422" max="14422" width="23" style="3" customWidth="1"/>
    <col min="14423" max="14423" width="22.85546875" style="3" customWidth="1"/>
    <col min="14424" max="14424" width="23.42578125" style="3" customWidth="1"/>
    <col min="14425" max="14425" width="22.42578125" style="3" customWidth="1"/>
    <col min="14426" max="14426" width="13.85546875" style="3" customWidth="1"/>
    <col min="14427" max="14427" width="20.7109375" style="3" customWidth="1"/>
    <col min="14428" max="14428" width="18.140625" style="3" customWidth="1"/>
    <col min="14429" max="14429" width="14.85546875" style="3" bestFit="1" customWidth="1"/>
    <col min="14430" max="14430" width="11.42578125" style="3"/>
    <col min="14431" max="14431" width="17.42578125" style="3" customWidth="1"/>
    <col min="14432" max="14434" width="18.140625" style="3" customWidth="1"/>
    <col min="14435" max="14438" width="11.42578125" style="3"/>
    <col min="14439" max="14439" width="34" style="3" customWidth="1"/>
    <col min="14440" max="14440" width="9.5703125" style="3" customWidth="1"/>
    <col min="14441" max="14441" width="16.7109375" style="3" customWidth="1"/>
    <col min="14442" max="14442" width="55.140625" style="3" customWidth="1"/>
    <col min="14443" max="14443" width="22.5703125" style="3" customWidth="1"/>
    <col min="14444" max="14444" width="23" style="3" customWidth="1"/>
    <col min="14445" max="14445" width="22.85546875" style="3" customWidth="1"/>
    <col min="14446" max="14446" width="23.42578125" style="3" customWidth="1"/>
    <col min="14447" max="14447" width="28.7109375" style="3" customWidth="1"/>
    <col min="14448" max="14448" width="12.7109375" style="3" customWidth="1"/>
    <col min="14449" max="14449" width="11.42578125" style="3"/>
    <col min="14450" max="14450" width="25.28515625" style="3" customWidth="1"/>
    <col min="14451" max="14451" width="15.85546875" style="3" bestFit="1" customWidth="1"/>
    <col min="14452" max="14453" width="18" style="3" bestFit="1" customWidth="1"/>
    <col min="14454" max="14672" width="11.42578125" style="3"/>
    <col min="14673" max="14673" width="15.42578125" style="3" customWidth="1"/>
    <col min="14674" max="14674" width="9.5703125" style="3" customWidth="1"/>
    <col min="14675" max="14675" width="14.42578125" style="3" customWidth="1"/>
    <col min="14676" max="14676" width="49.85546875" style="3" customWidth="1"/>
    <col min="14677" max="14677" width="22.5703125" style="3" customWidth="1"/>
    <col min="14678" max="14678" width="23" style="3" customWidth="1"/>
    <col min="14679" max="14679" width="22.85546875" style="3" customWidth="1"/>
    <col min="14680" max="14680" width="23.42578125" style="3" customWidth="1"/>
    <col min="14681" max="14681" width="22.42578125" style="3" customWidth="1"/>
    <col min="14682" max="14682" width="13.85546875" style="3" customWidth="1"/>
    <col min="14683" max="14683" width="20.7109375" style="3" customWidth="1"/>
    <col min="14684" max="14684" width="18.140625" style="3" customWidth="1"/>
    <col min="14685" max="14685" width="14.85546875" style="3" bestFit="1" customWidth="1"/>
    <col min="14686" max="14686" width="11.42578125" style="3"/>
    <col min="14687" max="14687" width="17.42578125" style="3" customWidth="1"/>
    <col min="14688" max="14690" width="18.140625" style="3" customWidth="1"/>
    <col min="14691" max="14694" width="11.42578125" style="3"/>
    <col min="14695" max="14695" width="34" style="3" customWidth="1"/>
    <col min="14696" max="14696" width="9.5703125" style="3" customWidth="1"/>
    <col min="14697" max="14697" width="16.7109375" style="3" customWidth="1"/>
    <col min="14698" max="14698" width="55.140625" style="3" customWidth="1"/>
    <col min="14699" max="14699" width="22.5703125" style="3" customWidth="1"/>
    <col min="14700" max="14700" width="23" style="3" customWidth="1"/>
    <col min="14701" max="14701" width="22.85546875" style="3" customWidth="1"/>
    <col min="14702" max="14702" width="23.42578125" style="3" customWidth="1"/>
    <col min="14703" max="14703" width="28.7109375" style="3" customWidth="1"/>
    <col min="14704" max="14704" width="12.7109375" style="3" customWidth="1"/>
    <col min="14705" max="14705" width="11.42578125" style="3"/>
    <col min="14706" max="14706" width="25.28515625" style="3" customWidth="1"/>
    <col min="14707" max="14707" width="15.85546875" style="3" bestFit="1" customWidth="1"/>
    <col min="14708" max="14709" width="18" style="3" bestFit="1" customWidth="1"/>
    <col min="14710" max="14928" width="11.42578125" style="3"/>
    <col min="14929" max="14929" width="15.42578125" style="3" customWidth="1"/>
    <col min="14930" max="14930" width="9.5703125" style="3" customWidth="1"/>
    <col min="14931" max="14931" width="14.42578125" style="3" customWidth="1"/>
    <col min="14932" max="14932" width="49.85546875" style="3" customWidth="1"/>
    <col min="14933" max="14933" width="22.5703125" style="3" customWidth="1"/>
    <col min="14934" max="14934" width="23" style="3" customWidth="1"/>
    <col min="14935" max="14935" width="22.85546875" style="3" customWidth="1"/>
    <col min="14936" max="14936" width="23.42578125" style="3" customWidth="1"/>
    <col min="14937" max="14937" width="22.42578125" style="3" customWidth="1"/>
    <col min="14938" max="14938" width="13.85546875" style="3" customWidth="1"/>
    <col min="14939" max="14939" width="20.7109375" style="3" customWidth="1"/>
    <col min="14940" max="14940" width="18.140625" style="3" customWidth="1"/>
    <col min="14941" max="14941" width="14.85546875" style="3" bestFit="1" customWidth="1"/>
    <col min="14942" max="14942" width="11.42578125" style="3"/>
    <col min="14943" max="14943" width="17.42578125" style="3" customWidth="1"/>
    <col min="14944" max="14946" width="18.140625" style="3" customWidth="1"/>
    <col min="14947" max="14950" width="11.42578125" style="3"/>
    <col min="14951" max="14951" width="34" style="3" customWidth="1"/>
    <col min="14952" max="14952" width="9.5703125" style="3" customWidth="1"/>
    <col min="14953" max="14953" width="16.7109375" style="3" customWidth="1"/>
    <col min="14954" max="14954" width="55.140625" style="3" customWidth="1"/>
    <col min="14955" max="14955" width="22.5703125" style="3" customWidth="1"/>
    <col min="14956" max="14956" width="23" style="3" customWidth="1"/>
    <col min="14957" max="14957" width="22.85546875" style="3" customWidth="1"/>
    <col min="14958" max="14958" width="23.42578125" style="3" customWidth="1"/>
    <col min="14959" max="14959" width="28.7109375" style="3" customWidth="1"/>
    <col min="14960" max="14960" width="12.7109375" style="3" customWidth="1"/>
    <col min="14961" max="14961" width="11.42578125" style="3"/>
    <col min="14962" max="14962" width="25.28515625" style="3" customWidth="1"/>
    <col min="14963" max="14963" width="15.85546875" style="3" bestFit="1" customWidth="1"/>
    <col min="14964" max="14965" width="18" style="3" bestFit="1" customWidth="1"/>
    <col min="14966" max="15184" width="11.42578125" style="3"/>
    <col min="15185" max="15185" width="15.42578125" style="3" customWidth="1"/>
    <col min="15186" max="15186" width="9.5703125" style="3" customWidth="1"/>
    <col min="15187" max="15187" width="14.42578125" style="3" customWidth="1"/>
    <col min="15188" max="15188" width="49.85546875" style="3" customWidth="1"/>
    <col min="15189" max="15189" width="22.5703125" style="3" customWidth="1"/>
    <col min="15190" max="15190" width="23" style="3" customWidth="1"/>
    <col min="15191" max="15191" width="22.85546875" style="3" customWidth="1"/>
    <col min="15192" max="15192" width="23.42578125" style="3" customWidth="1"/>
    <col min="15193" max="15193" width="22.42578125" style="3" customWidth="1"/>
    <col min="15194" max="15194" width="13.85546875" style="3" customWidth="1"/>
    <col min="15195" max="15195" width="20.7109375" style="3" customWidth="1"/>
    <col min="15196" max="15196" width="18.140625" style="3" customWidth="1"/>
    <col min="15197" max="15197" width="14.85546875" style="3" bestFit="1" customWidth="1"/>
    <col min="15198" max="15198" width="11.42578125" style="3"/>
    <col min="15199" max="15199" width="17.42578125" style="3" customWidth="1"/>
    <col min="15200" max="15202" width="18.140625" style="3" customWidth="1"/>
    <col min="15203" max="15206" width="11.42578125" style="3"/>
    <col min="15207" max="15207" width="34" style="3" customWidth="1"/>
    <col min="15208" max="15208" width="9.5703125" style="3" customWidth="1"/>
    <col min="15209" max="15209" width="16.7109375" style="3" customWidth="1"/>
    <col min="15210" max="15210" width="55.140625" style="3" customWidth="1"/>
    <col min="15211" max="15211" width="22.5703125" style="3" customWidth="1"/>
    <col min="15212" max="15212" width="23" style="3" customWidth="1"/>
    <col min="15213" max="15213" width="22.85546875" style="3" customWidth="1"/>
    <col min="15214" max="15214" width="23.42578125" style="3" customWidth="1"/>
    <col min="15215" max="15215" width="28.7109375" style="3" customWidth="1"/>
    <col min="15216" max="15216" width="12.7109375" style="3" customWidth="1"/>
    <col min="15217" max="15217" width="11.42578125" style="3"/>
    <col min="15218" max="15218" width="25.28515625" style="3" customWidth="1"/>
    <col min="15219" max="15219" width="15.85546875" style="3" bestFit="1" customWidth="1"/>
    <col min="15220" max="15221" width="18" style="3" bestFit="1" customWidth="1"/>
    <col min="15222" max="15440" width="11.42578125" style="3"/>
    <col min="15441" max="15441" width="15.42578125" style="3" customWidth="1"/>
    <col min="15442" max="15442" width="9.5703125" style="3" customWidth="1"/>
    <col min="15443" max="15443" width="14.42578125" style="3" customWidth="1"/>
    <col min="15444" max="15444" width="49.85546875" style="3" customWidth="1"/>
    <col min="15445" max="15445" width="22.5703125" style="3" customWidth="1"/>
    <col min="15446" max="15446" width="23" style="3" customWidth="1"/>
    <col min="15447" max="15447" width="22.85546875" style="3" customWidth="1"/>
    <col min="15448" max="15448" width="23.42578125" style="3" customWidth="1"/>
    <col min="15449" max="15449" width="22.42578125" style="3" customWidth="1"/>
    <col min="15450" max="15450" width="13.85546875" style="3" customWidth="1"/>
    <col min="15451" max="15451" width="20.7109375" style="3" customWidth="1"/>
    <col min="15452" max="15452" width="18.140625" style="3" customWidth="1"/>
    <col min="15453" max="15453" width="14.85546875" style="3" bestFit="1" customWidth="1"/>
    <col min="15454" max="15454" width="11.42578125" style="3"/>
    <col min="15455" max="15455" width="17.42578125" style="3" customWidth="1"/>
    <col min="15456" max="15458" width="18.140625" style="3" customWidth="1"/>
    <col min="15459" max="15462" width="11.42578125" style="3"/>
    <col min="15463" max="15463" width="34" style="3" customWidth="1"/>
    <col min="15464" max="15464" width="9.5703125" style="3" customWidth="1"/>
    <col min="15465" max="15465" width="16.7109375" style="3" customWidth="1"/>
    <col min="15466" max="15466" width="55.140625" style="3" customWidth="1"/>
    <col min="15467" max="15467" width="22.5703125" style="3" customWidth="1"/>
    <col min="15468" max="15468" width="23" style="3" customWidth="1"/>
    <col min="15469" max="15469" width="22.85546875" style="3" customWidth="1"/>
    <col min="15470" max="15470" width="23.42578125" style="3" customWidth="1"/>
    <col min="15471" max="15471" width="28.7109375" style="3" customWidth="1"/>
    <col min="15472" max="15472" width="12.7109375" style="3" customWidth="1"/>
    <col min="15473" max="15473" width="11.42578125" style="3"/>
    <col min="15474" max="15474" width="25.28515625" style="3" customWidth="1"/>
    <col min="15475" max="15475" width="15.85546875" style="3" bestFit="1" customWidth="1"/>
    <col min="15476" max="15477" width="18" style="3" bestFit="1" customWidth="1"/>
    <col min="15478" max="15696" width="11.42578125" style="3"/>
    <col min="15697" max="15697" width="15.42578125" style="3" customWidth="1"/>
    <col min="15698" max="15698" width="9.5703125" style="3" customWidth="1"/>
    <col min="15699" max="15699" width="14.42578125" style="3" customWidth="1"/>
    <col min="15700" max="15700" width="49.85546875" style="3" customWidth="1"/>
    <col min="15701" max="15701" width="22.5703125" style="3" customWidth="1"/>
    <col min="15702" max="15702" width="23" style="3" customWidth="1"/>
    <col min="15703" max="15703" width="22.85546875" style="3" customWidth="1"/>
    <col min="15704" max="15704" width="23.42578125" style="3" customWidth="1"/>
    <col min="15705" max="15705" width="22.42578125" style="3" customWidth="1"/>
    <col min="15706" max="15706" width="13.85546875" style="3" customWidth="1"/>
    <col min="15707" max="15707" width="20.7109375" style="3" customWidth="1"/>
    <col min="15708" max="15708" width="18.140625" style="3" customWidth="1"/>
    <col min="15709" max="15709" width="14.85546875" style="3" bestFit="1" customWidth="1"/>
    <col min="15710" max="15710" width="11.42578125" style="3"/>
    <col min="15711" max="15711" width="17.42578125" style="3" customWidth="1"/>
    <col min="15712" max="15714" width="18.140625" style="3" customWidth="1"/>
    <col min="15715" max="15718" width="11.42578125" style="3"/>
    <col min="15719" max="15719" width="34" style="3" customWidth="1"/>
    <col min="15720" max="15720" width="9.5703125" style="3" customWidth="1"/>
    <col min="15721" max="15721" width="16.7109375" style="3" customWidth="1"/>
    <col min="15722" max="15722" width="55.140625" style="3" customWidth="1"/>
    <col min="15723" max="15723" width="22.5703125" style="3" customWidth="1"/>
    <col min="15724" max="15724" width="23" style="3" customWidth="1"/>
    <col min="15725" max="15725" width="22.85546875" style="3" customWidth="1"/>
    <col min="15726" max="15726" width="23.42578125" style="3" customWidth="1"/>
    <col min="15727" max="15727" width="28.7109375" style="3" customWidth="1"/>
    <col min="15728" max="15728" width="12.7109375" style="3" customWidth="1"/>
    <col min="15729" max="15729" width="11.42578125" style="3"/>
    <col min="15730" max="15730" width="25.28515625" style="3" customWidth="1"/>
    <col min="15731" max="15731" width="15.85546875" style="3" bestFit="1" customWidth="1"/>
    <col min="15732" max="15733" width="18" style="3" bestFit="1" customWidth="1"/>
    <col min="15734" max="15952" width="11.42578125" style="3"/>
    <col min="15953" max="15953" width="15.42578125" style="3" customWidth="1"/>
    <col min="15954" max="15954" width="9.5703125" style="3" customWidth="1"/>
    <col min="15955" max="15955" width="14.42578125" style="3" customWidth="1"/>
    <col min="15956" max="15956" width="49.85546875" style="3" customWidth="1"/>
    <col min="15957" max="15957" width="22.5703125" style="3" customWidth="1"/>
    <col min="15958" max="15958" width="23" style="3" customWidth="1"/>
    <col min="15959" max="15959" width="22.85546875" style="3" customWidth="1"/>
    <col min="15960" max="15960" width="23.42578125" style="3" customWidth="1"/>
    <col min="15961" max="15961" width="22.42578125" style="3" customWidth="1"/>
    <col min="15962" max="15962" width="13.85546875" style="3" customWidth="1"/>
    <col min="15963" max="15963" width="20.7109375" style="3" customWidth="1"/>
    <col min="15964" max="15964" width="18.140625" style="3" customWidth="1"/>
    <col min="15965" max="15965" width="14.85546875" style="3" bestFit="1" customWidth="1"/>
    <col min="15966" max="15966" width="11.42578125" style="3"/>
    <col min="15967" max="15967" width="17.42578125" style="3" customWidth="1"/>
    <col min="15968" max="15970" width="18.140625" style="3" customWidth="1"/>
    <col min="15971" max="15974" width="11.42578125" style="3"/>
    <col min="15975" max="15975" width="34" style="3" customWidth="1"/>
    <col min="15976" max="15976" width="9.5703125" style="3" customWidth="1"/>
    <col min="15977" max="15977" width="16.7109375" style="3" customWidth="1"/>
    <col min="15978" max="15978" width="55.140625" style="3" customWidth="1"/>
    <col min="15979" max="15979" width="22.5703125" style="3" customWidth="1"/>
    <col min="15980" max="15980" width="23" style="3" customWidth="1"/>
    <col min="15981" max="15981" width="22.85546875" style="3" customWidth="1"/>
    <col min="15982" max="15982" width="23.42578125" style="3" customWidth="1"/>
    <col min="15983" max="15983" width="28.7109375" style="3" customWidth="1"/>
    <col min="15984" max="15984" width="12.7109375" style="3" customWidth="1"/>
    <col min="15985" max="15985" width="11.42578125" style="3"/>
    <col min="15986" max="15986" width="25.28515625" style="3" customWidth="1"/>
    <col min="15987" max="15987" width="15.85546875" style="3" bestFit="1" customWidth="1"/>
    <col min="15988" max="15989" width="18" style="3" bestFit="1" customWidth="1"/>
    <col min="15990" max="16208" width="11.42578125" style="3"/>
    <col min="16209" max="16209" width="15.42578125" style="3" customWidth="1"/>
    <col min="16210" max="16210" width="9.5703125" style="3" customWidth="1"/>
    <col min="16211" max="16211" width="14.42578125" style="3" customWidth="1"/>
    <col min="16212" max="16212" width="49.85546875" style="3" customWidth="1"/>
    <col min="16213" max="16213" width="22.5703125" style="3" customWidth="1"/>
    <col min="16214" max="16214" width="23" style="3" customWidth="1"/>
    <col min="16215" max="16215" width="22.85546875" style="3" customWidth="1"/>
    <col min="16216" max="16216" width="23.42578125" style="3" customWidth="1"/>
    <col min="16217" max="16217" width="22.42578125" style="3" customWidth="1"/>
    <col min="16218" max="16218" width="13.85546875" style="3" customWidth="1"/>
    <col min="16219" max="16219" width="20.7109375" style="3" customWidth="1"/>
    <col min="16220" max="16220" width="18.140625" style="3" customWidth="1"/>
    <col min="16221" max="16221" width="14.85546875" style="3" bestFit="1" customWidth="1"/>
    <col min="16222" max="16222" width="11.42578125" style="3"/>
    <col min="16223" max="16223" width="17.42578125" style="3" customWidth="1"/>
    <col min="16224" max="16226" width="18.140625" style="3" customWidth="1"/>
    <col min="16227" max="16384" width="11.42578125" style="3"/>
  </cols>
  <sheetData>
    <row r="1" spans="1:11" ht="24.75" customHeight="1" x14ac:dyDescent="0.25">
      <c r="A1" s="292" t="s">
        <v>515</v>
      </c>
      <c r="B1" s="292"/>
      <c r="C1" s="292"/>
      <c r="D1" s="292"/>
      <c r="E1" s="292"/>
      <c r="F1" s="292"/>
      <c r="G1" s="292"/>
      <c r="H1" s="292"/>
      <c r="I1" s="292"/>
      <c r="J1" s="292"/>
      <c r="K1" s="292"/>
    </row>
    <row r="2" spans="1:11" ht="24.95" customHeight="1" x14ac:dyDescent="0.25">
      <c r="A2" s="293" t="s">
        <v>516</v>
      </c>
      <c r="B2" s="293"/>
      <c r="C2" s="293"/>
      <c r="D2" s="293"/>
      <c r="E2" s="293"/>
      <c r="F2" s="293"/>
      <c r="G2" s="293"/>
      <c r="H2" s="293"/>
      <c r="I2" s="293"/>
      <c r="J2" s="293"/>
      <c r="K2" s="293"/>
    </row>
    <row r="3" spans="1:11" ht="24.95" customHeight="1" x14ac:dyDescent="0.25">
      <c r="A3" s="294" t="s">
        <v>517</v>
      </c>
      <c r="B3" s="294"/>
      <c r="C3" s="294"/>
      <c r="D3" s="294"/>
      <c r="E3" s="294"/>
      <c r="F3" s="294"/>
      <c r="G3" s="294"/>
      <c r="H3" s="294"/>
      <c r="I3" s="294"/>
      <c r="J3" s="294"/>
      <c r="K3" s="294"/>
    </row>
    <row r="4" spans="1:11" ht="15" customHeight="1" x14ac:dyDescent="0.25">
      <c r="A4" s="2"/>
      <c r="B4" s="2"/>
      <c r="C4" s="201"/>
      <c r="D4" s="2"/>
      <c r="E4" s="2"/>
      <c r="F4" s="2"/>
      <c r="G4" s="2"/>
      <c r="H4" s="2"/>
      <c r="I4" s="2"/>
      <c r="J4" s="2"/>
      <c r="K4" s="202"/>
    </row>
    <row r="5" spans="1:11" ht="15" customHeight="1" x14ac:dyDescent="0.25">
      <c r="B5" s="3"/>
      <c r="C5" s="203"/>
      <c r="D5" s="204"/>
      <c r="E5" s="3"/>
      <c r="F5" s="205"/>
      <c r="G5" s="4" t="s">
        <v>3</v>
      </c>
      <c r="H5" s="13" t="s">
        <v>4</v>
      </c>
      <c r="I5" s="13"/>
      <c r="J5" s="14" t="s">
        <v>5</v>
      </c>
      <c r="K5" s="202"/>
    </row>
    <row r="6" spans="1:11" ht="9" customHeight="1" thickBot="1" x14ac:dyDescent="0.3">
      <c r="A6" s="206"/>
      <c r="B6" s="206"/>
      <c r="C6" s="207"/>
      <c r="D6" s="208"/>
      <c r="E6" s="206"/>
      <c r="F6" s="209"/>
      <c r="G6" s="210"/>
      <c r="H6" s="211"/>
      <c r="I6" s="211"/>
      <c r="J6" s="212"/>
      <c r="K6" s="213"/>
    </row>
    <row r="7" spans="1:11" ht="29.25" customHeight="1" x14ac:dyDescent="0.25">
      <c r="A7" s="295" t="s">
        <v>6</v>
      </c>
      <c r="B7" s="297" t="s">
        <v>7</v>
      </c>
      <c r="C7" s="297" t="s">
        <v>8</v>
      </c>
      <c r="D7" s="297" t="s">
        <v>9</v>
      </c>
      <c r="E7" s="297" t="s">
        <v>10</v>
      </c>
      <c r="F7" s="286" t="s">
        <v>518</v>
      </c>
      <c r="G7" s="290" t="s">
        <v>519</v>
      </c>
      <c r="H7" s="286" t="s">
        <v>520</v>
      </c>
      <c r="I7" s="286" t="s">
        <v>14</v>
      </c>
      <c r="J7" s="331" t="s">
        <v>521</v>
      </c>
      <c r="K7" s="333" t="s">
        <v>522</v>
      </c>
    </row>
    <row r="8" spans="1:11" ht="84.75" customHeight="1" thickBot="1" x14ac:dyDescent="0.3">
      <c r="A8" s="296"/>
      <c r="B8" s="298"/>
      <c r="C8" s="298"/>
      <c r="D8" s="298"/>
      <c r="E8" s="298"/>
      <c r="F8" s="287"/>
      <c r="G8" s="291"/>
      <c r="H8" s="287"/>
      <c r="I8" s="287"/>
      <c r="J8" s="332"/>
      <c r="K8" s="334"/>
    </row>
    <row r="9" spans="1:11" s="4" customFormat="1" ht="27.75" customHeight="1" thickBot="1" x14ac:dyDescent="0.3">
      <c r="A9" s="21" t="s">
        <v>36</v>
      </c>
      <c r="B9" s="89" t="s">
        <v>37</v>
      </c>
      <c r="C9" s="214">
        <v>10</v>
      </c>
      <c r="D9" s="89" t="s">
        <v>38</v>
      </c>
      <c r="E9" s="23" t="s">
        <v>39</v>
      </c>
      <c r="F9" s="24">
        <f>+F41</f>
        <v>1451042370</v>
      </c>
      <c r="G9" s="24">
        <f t="shared" ref="G9:H9" si="0">+G41</f>
        <v>0</v>
      </c>
      <c r="H9" s="24">
        <f t="shared" si="0"/>
        <v>1451042370</v>
      </c>
      <c r="I9" s="215">
        <f t="shared" ref="I9:I72" si="1">+H9/$H$102</f>
        <v>0.35187065038114301</v>
      </c>
      <c r="J9" s="24">
        <f>+J41</f>
        <v>0</v>
      </c>
      <c r="K9" s="216">
        <f>+J9/H9</f>
        <v>0</v>
      </c>
    </row>
    <row r="10" spans="1:11" s="4" customFormat="1" ht="27.75" customHeight="1" thickBot="1" x14ac:dyDescent="0.3">
      <c r="A10" s="175" t="s">
        <v>36</v>
      </c>
      <c r="B10" s="217" t="s">
        <v>41</v>
      </c>
      <c r="C10" s="218">
        <v>20</v>
      </c>
      <c r="D10" s="217" t="s">
        <v>38</v>
      </c>
      <c r="E10" s="177" t="s">
        <v>39</v>
      </c>
      <c r="F10" s="178">
        <f>+F11+F42</f>
        <v>1354611074.5</v>
      </c>
      <c r="G10" s="178">
        <f t="shared" ref="G10:H10" si="2">+G11+G42</f>
        <v>0</v>
      </c>
      <c r="H10" s="178">
        <f t="shared" si="2"/>
        <v>1354611074.5</v>
      </c>
      <c r="I10" s="219">
        <f t="shared" si="1"/>
        <v>0.32848653468183292</v>
      </c>
      <c r="J10" s="178">
        <f>+J11+J42</f>
        <v>1354611074.5</v>
      </c>
      <c r="K10" s="216">
        <f>+J10/H10</f>
        <v>1</v>
      </c>
    </row>
    <row r="11" spans="1:11" ht="33.75" customHeight="1" x14ac:dyDescent="0.25">
      <c r="A11" s="33" t="s">
        <v>100</v>
      </c>
      <c r="B11" s="92" t="s">
        <v>41</v>
      </c>
      <c r="C11" s="220">
        <v>20</v>
      </c>
      <c r="D11" s="92" t="s">
        <v>38</v>
      </c>
      <c r="E11" s="35" t="s">
        <v>101</v>
      </c>
      <c r="F11" s="93">
        <f>+F12+F17</f>
        <v>233320577.94</v>
      </c>
      <c r="G11" s="93">
        <f>+G12+G17</f>
        <v>0</v>
      </c>
      <c r="H11" s="93">
        <f>+H12+H17</f>
        <v>233320577.94</v>
      </c>
      <c r="I11" s="221">
        <f t="shared" si="1"/>
        <v>5.6579094590499084E-2</v>
      </c>
      <c r="J11" s="93">
        <f>+J12+J17</f>
        <v>233320577.94</v>
      </c>
      <c r="K11" s="222">
        <f>+J11/H11</f>
        <v>1</v>
      </c>
    </row>
    <row r="12" spans="1:11" ht="36" customHeight="1" x14ac:dyDescent="0.25">
      <c r="A12" s="39" t="s">
        <v>102</v>
      </c>
      <c r="B12" s="34" t="s">
        <v>41</v>
      </c>
      <c r="C12" s="34">
        <v>20</v>
      </c>
      <c r="D12" s="34" t="s">
        <v>38</v>
      </c>
      <c r="E12" s="40" t="s">
        <v>103</v>
      </c>
      <c r="F12" s="62">
        <f t="shared" ref="F12:J12" si="3">+F13</f>
        <v>6592600</v>
      </c>
      <c r="G12" s="62">
        <f t="shared" si="3"/>
        <v>0</v>
      </c>
      <c r="H12" s="62">
        <f t="shared" si="3"/>
        <v>6592600</v>
      </c>
      <c r="I12" s="223">
        <f t="shared" si="1"/>
        <v>1.5986731315796958E-3</v>
      </c>
      <c r="J12" s="62">
        <f t="shared" si="3"/>
        <v>6592600</v>
      </c>
      <c r="K12" s="222">
        <f t="shared" ref="K12:K14" si="4">+J12/H12</f>
        <v>1</v>
      </c>
    </row>
    <row r="13" spans="1:11" ht="43.5" customHeight="1" x14ac:dyDescent="0.25">
      <c r="A13" s="39" t="s">
        <v>104</v>
      </c>
      <c r="B13" s="34" t="s">
        <v>41</v>
      </c>
      <c r="C13" s="34">
        <v>20</v>
      </c>
      <c r="D13" s="34" t="s">
        <v>38</v>
      </c>
      <c r="E13" s="40" t="s">
        <v>105</v>
      </c>
      <c r="F13" s="62">
        <f>+F14</f>
        <v>6592600</v>
      </c>
      <c r="G13" s="62">
        <f>+G14</f>
        <v>0</v>
      </c>
      <c r="H13" s="62">
        <f>+H14</f>
        <v>6592600</v>
      </c>
      <c r="I13" s="223">
        <f t="shared" si="1"/>
        <v>1.5986731315796958E-3</v>
      </c>
      <c r="J13" s="62">
        <f>+J14</f>
        <v>6592600</v>
      </c>
      <c r="K13" s="222">
        <f t="shared" si="4"/>
        <v>1</v>
      </c>
    </row>
    <row r="14" spans="1:11" ht="24.75" customHeight="1" x14ac:dyDescent="0.25">
      <c r="A14" s="39" t="s">
        <v>110</v>
      </c>
      <c r="B14" s="34" t="s">
        <v>41</v>
      </c>
      <c r="C14" s="34">
        <v>20</v>
      </c>
      <c r="D14" s="34" t="s">
        <v>38</v>
      </c>
      <c r="E14" s="40" t="s">
        <v>111</v>
      </c>
      <c r="F14" s="62">
        <f>+F15+F16</f>
        <v>6592600</v>
      </c>
      <c r="G14" s="62">
        <f>+G15+G16</f>
        <v>0</v>
      </c>
      <c r="H14" s="62">
        <f t="shared" ref="H14" si="5">+H15+H16</f>
        <v>6592600</v>
      </c>
      <c r="I14" s="223">
        <f t="shared" si="1"/>
        <v>1.5986731315796958E-3</v>
      </c>
      <c r="J14" s="62">
        <f>+J15+J16</f>
        <v>6592600</v>
      </c>
      <c r="K14" s="222">
        <f t="shared" si="4"/>
        <v>1</v>
      </c>
    </row>
    <row r="15" spans="1:11" ht="37.5" customHeight="1" x14ac:dyDescent="0.25">
      <c r="A15" s="71" t="s">
        <v>523</v>
      </c>
      <c r="B15" s="44" t="s">
        <v>41</v>
      </c>
      <c r="C15" s="99">
        <v>20</v>
      </c>
      <c r="D15" s="44" t="s">
        <v>38</v>
      </c>
      <c r="E15" s="45" t="s">
        <v>143</v>
      </c>
      <c r="F15" s="48">
        <v>6110650</v>
      </c>
      <c r="G15" s="48">
        <v>0</v>
      </c>
      <c r="H15" s="48">
        <f>+F15-G15</f>
        <v>6110650</v>
      </c>
      <c r="I15" s="224">
        <f t="shared" si="1"/>
        <v>1.4818026228631295E-3</v>
      </c>
      <c r="J15" s="48">
        <v>6110650</v>
      </c>
      <c r="K15" s="225">
        <f>+J15/H15</f>
        <v>1</v>
      </c>
    </row>
    <row r="16" spans="1:11" ht="25.5" customHeight="1" x14ac:dyDescent="0.25">
      <c r="A16" s="71" t="s">
        <v>524</v>
      </c>
      <c r="B16" s="44" t="s">
        <v>41</v>
      </c>
      <c r="C16" s="99">
        <v>20</v>
      </c>
      <c r="D16" s="44" t="s">
        <v>38</v>
      </c>
      <c r="E16" s="45" t="s">
        <v>145</v>
      </c>
      <c r="F16" s="48">
        <v>481950</v>
      </c>
      <c r="G16" s="48">
        <v>0</v>
      </c>
      <c r="H16" s="48">
        <f>+F16-G16</f>
        <v>481950</v>
      </c>
      <c r="I16" s="226">
        <f t="shared" si="1"/>
        <v>1.1687050871656621E-4</v>
      </c>
      <c r="J16" s="48">
        <v>481950</v>
      </c>
      <c r="K16" s="225">
        <f>+J16/H16</f>
        <v>1</v>
      </c>
    </row>
    <row r="17" spans="1:11" ht="30" customHeight="1" x14ac:dyDescent="0.25">
      <c r="A17" s="39" t="s">
        <v>114</v>
      </c>
      <c r="B17" s="34" t="s">
        <v>41</v>
      </c>
      <c r="C17" s="107">
        <v>20</v>
      </c>
      <c r="D17" s="34" t="s">
        <v>38</v>
      </c>
      <c r="E17" s="40" t="s">
        <v>115</v>
      </c>
      <c r="F17" s="66">
        <f>+F18+F30</f>
        <v>226727977.94</v>
      </c>
      <c r="G17" s="66">
        <f t="shared" ref="G17:H17" si="6">+G18+G30</f>
        <v>0</v>
      </c>
      <c r="H17" s="66">
        <f t="shared" si="6"/>
        <v>226727977.94</v>
      </c>
      <c r="I17" s="227">
        <f t="shared" si="1"/>
        <v>5.498042145891939E-2</v>
      </c>
      <c r="J17" s="66">
        <f>+J18+J30</f>
        <v>226727977.94</v>
      </c>
      <c r="K17" s="222">
        <f t="shared" ref="K17:K80" si="7">+J17/H17</f>
        <v>1</v>
      </c>
    </row>
    <row r="18" spans="1:11" ht="24.75" customHeight="1" x14ac:dyDescent="0.25">
      <c r="A18" s="39" t="s">
        <v>116</v>
      </c>
      <c r="B18" s="34" t="s">
        <v>41</v>
      </c>
      <c r="C18" s="107">
        <v>20</v>
      </c>
      <c r="D18" s="34" t="s">
        <v>38</v>
      </c>
      <c r="E18" s="40" t="s">
        <v>117</v>
      </c>
      <c r="F18" s="66">
        <f>+F19+F21+F26</f>
        <v>88641516.379999995</v>
      </c>
      <c r="G18" s="66">
        <f t="shared" ref="G18:H18" si="8">+G19+G21+G26</f>
        <v>0</v>
      </c>
      <c r="H18" s="66">
        <f t="shared" si="8"/>
        <v>88641516.379999995</v>
      </c>
      <c r="I18" s="223">
        <f t="shared" si="1"/>
        <v>2.1495132509053709E-2</v>
      </c>
      <c r="J18" s="66">
        <f>+J19+J21+J26</f>
        <v>88641516.379999995</v>
      </c>
      <c r="K18" s="222">
        <f t="shared" si="7"/>
        <v>1</v>
      </c>
    </row>
    <row r="19" spans="1:11" ht="48" customHeight="1" x14ac:dyDescent="0.25">
      <c r="A19" s="39" t="s">
        <v>118</v>
      </c>
      <c r="B19" s="34" t="s">
        <v>41</v>
      </c>
      <c r="C19" s="34">
        <v>20</v>
      </c>
      <c r="D19" s="34" t="s">
        <v>38</v>
      </c>
      <c r="E19" s="40" t="s">
        <v>119</v>
      </c>
      <c r="F19" s="62">
        <f t="shared" ref="F19:H19" si="9">+F20</f>
        <v>4184400</v>
      </c>
      <c r="G19" s="62">
        <f t="shared" si="9"/>
        <v>0</v>
      </c>
      <c r="H19" s="62">
        <f t="shared" si="9"/>
        <v>4184400</v>
      </c>
      <c r="I19" s="223">
        <f t="shared" si="1"/>
        <v>1.0146964553866577E-3</v>
      </c>
      <c r="J19" s="62">
        <f>+J20</f>
        <v>4184400</v>
      </c>
      <c r="K19" s="222">
        <f t="shared" si="7"/>
        <v>1</v>
      </c>
    </row>
    <row r="20" spans="1:11" ht="48" customHeight="1" x14ac:dyDescent="0.25">
      <c r="A20" s="43" t="s">
        <v>122</v>
      </c>
      <c r="B20" s="44" t="s">
        <v>41</v>
      </c>
      <c r="C20" s="44">
        <v>20</v>
      </c>
      <c r="D20" s="44" t="s">
        <v>38</v>
      </c>
      <c r="E20" s="45" t="s">
        <v>123</v>
      </c>
      <c r="F20" s="48">
        <v>4184400</v>
      </c>
      <c r="G20" s="48">
        <v>0</v>
      </c>
      <c r="H20" s="48">
        <f>+F20-G20</f>
        <v>4184400</v>
      </c>
      <c r="I20" s="224">
        <f t="shared" si="1"/>
        <v>1.0146964553866577E-3</v>
      </c>
      <c r="J20" s="48">
        <v>4184400</v>
      </c>
      <c r="K20" s="225">
        <f>+J20/H20</f>
        <v>1</v>
      </c>
    </row>
    <row r="21" spans="1:11" ht="43.5" customHeight="1" x14ac:dyDescent="0.25">
      <c r="A21" s="70" t="s">
        <v>126</v>
      </c>
      <c r="B21" s="34" t="s">
        <v>41</v>
      </c>
      <c r="C21" s="107">
        <v>20</v>
      </c>
      <c r="D21" s="34" t="s">
        <v>38</v>
      </c>
      <c r="E21" s="40" t="s">
        <v>489</v>
      </c>
      <c r="F21" s="62">
        <f>+F22+F23+F24+F25</f>
        <v>82299192.379999995</v>
      </c>
      <c r="G21" s="62">
        <f t="shared" ref="G21:J21" si="10">+G22+G23+G24+G25</f>
        <v>0</v>
      </c>
      <c r="H21" s="62">
        <f t="shared" si="10"/>
        <v>82299192.379999995</v>
      </c>
      <c r="I21" s="223">
        <f t="shared" si="1"/>
        <v>1.9957150078666146E-2</v>
      </c>
      <c r="J21" s="62">
        <f t="shared" si="10"/>
        <v>82299192.379999995</v>
      </c>
      <c r="K21" s="222">
        <f t="shared" si="7"/>
        <v>1</v>
      </c>
    </row>
    <row r="22" spans="1:11" ht="43.5" customHeight="1" x14ac:dyDescent="0.25">
      <c r="A22" s="71" t="s">
        <v>128</v>
      </c>
      <c r="B22" s="44" t="s">
        <v>41</v>
      </c>
      <c r="C22" s="44">
        <v>20</v>
      </c>
      <c r="D22" s="44" t="s">
        <v>38</v>
      </c>
      <c r="E22" s="45" t="s">
        <v>129</v>
      </c>
      <c r="F22" s="48">
        <v>66343560</v>
      </c>
      <c r="G22" s="48">
        <v>0</v>
      </c>
      <c r="H22" s="48">
        <f t="shared" ref="H22:H24" si="11">+F22-G22</f>
        <v>66343560</v>
      </c>
      <c r="I22" s="224">
        <f t="shared" si="1"/>
        <v>1.6087987565656256E-2</v>
      </c>
      <c r="J22" s="48">
        <v>66343560</v>
      </c>
      <c r="K22" s="225">
        <f t="shared" si="7"/>
        <v>1</v>
      </c>
    </row>
    <row r="23" spans="1:11" ht="51" customHeight="1" x14ac:dyDescent="0.25">
      <c r="A23" s="71" t="s">
        <v>134</v>
      </c>
      <c r="B23" s="44" t="s">
        <v>41</v>
      </c>
      <c r="C23" s="44">
        <v>20</v>
      </c>
      <c r="D23" s="44" t="s">
        <v>38</v>
      </c>
      <c r="E23" s="45" t="s">
        <v>135</v>
      </c>
      <c r="F23" s="48">
        <v>1543637</v>
      </c>
      <c r="G23" s="48">
        <v>0</v>
      </c>
      <c r="H23" s="48">
        <f t="shared" si="11"/>
        <v>1543637</v>
      </c>
      <c r="I23" s="226">
        <f t="shared" si="1"/>
        <v>3.7432439353400583E-4</v>
      </c>
      <c r="J23" s="48">
        <v>1543637</v>
      </c>
      <c r="K23" s="225">
        <f t="shared" si="7"/>
        <v>1</v>
      </c>
    </row>
    <row r="24" spans="1:11" ht="43.5" customHeight="1" x14ac:dyDescent="0.25">
      <c r="A24" s="71" t="s">
        <v>136</v>
      </c>
      <c r="B24" s="44" t="s">
        <v>41</v>
      </c>
      <c r="C24" s="44">
        <v>20</v>
      </c>
      <c r="D24" s="44" t="s">
        <v>38</v>
      </c>
      <c r="E24" s="45" t="s">
        <v>137</v>
      </c>
      <c r="F24" s="48">
        <v>6139145</v>
      </c>
      <c r="G24" s="48">
        <v>0</v>
      </c>
      <c r="H24" s="48">
        <f t="shared" si="11"/>
        <v>6139145</v>
      </c>
      <c r="I24" s="224">
        <f t="shared" si="1"/>
        <v>1.4887125204580639E-3</v>
      </c>
      <c r="J24" s="48">
        <v>6139145</v>
      </c>
      <c r="K24" s="225">
        <f t="shared" si="7"/>
        <v>1</v>
      </c>
    </row>
    <row r="25" spans="1:11" ht="25.5" customHeight="1" x14ac:dyDescent="0.25">
      <c r="A25" s="71" t="s">
        <v>138</v>
      </c>
      <c r="B25" s="44" t="s">
        <v>41</v>
      </c>
      <c r="C25" s="99">
        <v>20</v>
      </c>
      <c r="D25" s="44" t="s">
        <v>38</v>
      </c>
      <c r="E25" s="45" t="s">
        <v>139</v>
      </c>
      <c r="F25" s="48">
        <v>8272850.3799999999</v>
      </c>
      <c r="G25" s="48">
        <v>0</v>
      </c>
      <c r="H25" s="48">
        <f>+F25-G25</f>
        <v>8272850.3799999999</v>
      </c>
      <c r="I25" s="224">
        <f t="shared" si="1"/>
        <v>2.0061255990178194E-3</v>
      </c>
      <c r="J25" s="48">
        <v>8272850.3799999999</v>
      </c>
      <c r="K25" s="225">
        <f t="shared" si="7"/>
        <v>1</v>
      </c>
    </row>
    <row r="26" spans="1:11" ht="42.75" customHeight="1" x14ac:dyDescent="0.25">
      <c r="A26" s="39" t="s">
        <v>140</v>
      </c>
      <c r="B26" s="34" t="s">
        <v>41</v>
      </c>
      <c r="C26" s="34">
        <v>20</v>
      </c>
      <c r="D26" s="34" t="s">
        <v>38</v>
      </c>
      <c r="E26" s="40" t="s">
        <v>141</v>
      </c>
      <c r="F26" s="62">
        <f>+F27+F28+F29</f>
        <v>2157924</v>
      </c>
      <c r="G26" s="62">
        <f>+G27+G28+G29</f>
        <v>0</v>
      </c>
      <c r="H26" s="62">
        <f>+H27+H28+H29</f>
        <v>2157924</v>
      </c>
      <c r="I26" s="223">
        <f t="shared" si="1"/>
        <v>5.2328597500090755E-4</v>
      </c>
      <c r="J26" s="62">
        <f>+J27+J28+J29</f>
        <v>2157924</v>
      </c>
      <c r="K26" s="222">
        <f t="shared" si="7"/>
        <v>1</v>
      </c>
    </row>
    <row r="27" spans="1:11" ht="36" customHeight="1" x14ac:dyDescent="0.25">
      <c r="A27" s="43" t="s">
        <v>525</v>
      </c>
      <c r="B27" s="44" t="s">
        <v>41</v>
      </c>
      <c r="C27" s="44">
        <v>20</v>
      </c>
      <c r="D27" s="44" t="s">
        <v>38</v>
      </c>
      <c r="E27" s="45" t="s">
        <v>526</v>
      </c>
      <c r="F27" s="48">
        <v>842790</v>
      </c>
      <c r="G27" s="48">
        <v>0</v>
      </c>
      <c r="H27" s="48">
        <f t="shared" ref="H27:H29" si="12">+F27-G27</f>
        <v>842790</v>
      </c>
      <c r="I27" s="226">
        <f t="shared" si="1"/>
        <v>2.0437243706034823E-4</v>
      </c>
      <c r="J27" s="48">
        <v>842790</v>
      </c>
      <c r="K27" s="225">
        <f t="shared" si="7"/>
        <v>1</v>
      </c>
    </row>
    <row r="28" spans="1:11" ht="36" customHeight="1" x14ac:dyDescent="0.25">
      <c r="A28" s="43" t="s">
        <v>144</v>
      </c>
      <c r="B28" s="44" t="s">
        <v>41</v>
      </c>
      <c r="C28" s="44">
        <v>20</v>
      </c>
      <c r="D28" s="44" t="s">
        <v>38</v>
      </c>
      <c r="E28" s="45" t="s">
        <v>145</v>
      </c>
      <c r="F28" s="48">
        <v>949784</v>
      </c>
      <c r="G28" s="48">
        <v>0</v>
      </c>
      <c r="H28" s="48">
        <f t="shared" si="12"/>
        <v>949784</v>
      </c>
      <c r="I28" s="226">
        <f t="shared" si="1"/>
        <v>2.3031795674002513E-4</v>
      </c>
      <c r="J28" s="48">
        <v>949784</v>
      </c>
      <c r="K28" s="225">
        <f t="shared" si="7"/>
        <v>1</v>
      </c>
    </row>
    <row r="29" spans="1:11" ht="40.5" customHeight="1" x14ac:dyDescent="0.25">
      <c r="A29" s="43" t="s">
        <v>527</v>
      </c>
      <c r="B29" s="44" t="s">
        <v>41</v>
      </c>
      <c r="C29" s="44">
        <v>20</v>
      </c>
      <c r="D29" s="44" t="s">
        <v>38</v>
      </c>
      <c r="E29" s="45" t="s">
        <v>528</v>
      </c>
      <c r="F29" s="48">
        <v>365350</v>
      </c>
      <c r="G29" s="48">
        <v>0</v>
      </c>
      <c r="H29" s="48">
        <f t="shared" si="12"/>
        <v>365350</v>
      </c>
      <c r="I29" s="226">
        <f t="shared" si="1"/>
        <v>8.8595581200534207E-5</v>
      </c>
      <c r="J29" s="48">
        <v>365350</v>
      </c>
      <c r="K29" s="225">
        <f t="shared" si="7"/>
        <v>1</v>
      </c>
    </row>
    <row r="30" spans="1:11" ht="29.25" customHeight="1" x14ac:dyDescent="0.25">
      <c r="A30" s="39" t="s">
        <v>148</v>
      </c>
      <c r="B30" s="34" t="s">
        <v>41</v>
      </c>
      <c r="C30" s="107">
        <v>20</v>
      </c>
      <c r="D30" s="34" t="s">
        <v>38</v>
      </c>
      <c r="E30" s="40" t="s">
        <v>149</v>
      </c>
      <c r="F30" s="62">
        <f>+F31+F33+F35+F39</f>
        <v>138086461.56</v>
      </c>
      <c r="G30" s="62">
        <f t="shared" ref="G30:J30" si="13">+G31+G33+G35+G39</f>
        <v>0</v>
      </c>
      <c r="H30" s="62">
        <f t="shared" si="13"/>
        <v>138086461.56</v>
      </c>
      <c r="I30" s="223">
        <f t="shared" si="1"/>
        <v>3.3485288949865681E-2</v>
      </c>
      <c r="J30" s="62">
        <f t="shared" si="13"/>
        <v>138086461.56</v>
      </c>
      <c r="K30" s="222">
        <f t="shared" si="7"/>
        <v>1</v>
      </c>
    </row>
    <row r="31" spans="1:11" ht="29.25" customHeight="1" x14ac:dyDescent="0.25">
      <c r="A31" s="39" t="s">
        <v>494</v>
      </c>
      <c r="B31" s="34" t="s">
        <v>41</v>
      </c>
      <c r="C31" s="34">
        <v>20</v>
      </c>
      <c r="D31" s="34" t="s">
        <v>38</v>
      </c>
      <c r="E31" s="40" t="s">
        <v>495</v>
      </c>
      <c r="F31" s="62">
        <f>+F32</f>
        <v>97215.75</v>
      </c>
      <c r="G31" s="62">
        <f>+G32</f>
        <v>0</v>
      </c>
      <c r="H31" s="62">
        <f>+H32</f>
        <v>97215.75</v>
      </c>
      <c r="I31" s="228">
        <f t="shared" si="1"/>
        <v>2.3574342064036769E-5</v>
      </c>
      <c r="J31" s="62">
        <f>+J32</f>
        <v>97215.75</v>
      </c>
      <c r="K31" s="222">
        <f t="shared" si="7"/>
        <v>1</v>
      </c>
    </row>
    <row r="32" spans="1:11" ht="29.25" customHeight="1" x14ac:dyDescent="0.25">
      <c r="A32" s="43" t="s">
        <v>496</v>
      </c>
      <c r="B32" s="44" t="s">
        <v>41</v>
      </c>
      <c r="C32" s="44">
        <v>20</v>
      </c>
      <c r="D32" s="44" t="s">
        <v>38</v>
      </c>
      <c r="E32" s="45" t="s">
        <v>497</v>
      </c>
      <c r="F32" s="48">
        <v>97215.75</v>
      </c>
      <c r="G32" s="48">
        <v>0</v>
      </c>
      <c r="H32" s="48">
        <f>+F32-G32</f>
        <v>97215.75</v>
      </c>
      <c r="I32" s="229">
        <f t="shared" si="1"/>
        <v>2.3574342064036769E-5</v>
      </c>
      <c r="J32" s="48">
        <v>97215.75</v>
      </c>
      <c r="K32" s="225">
        <f t="shared" si="7"/>
        <v>1</v>
      </c>
    </row>
    <row r="33" spans="1:11" ht="79.5" customHeight="1" x14ac:dyDescent="0.25">
      <c r="A33" s="39" t="s">
        <v>150</v>
      </c>
      <c r="B33" s="34" t="s">
        <v>41</v>
      </c>
      <c r="C33" s="107">
        <v>20</v>
      </c>
      <c r="D33" s="34" t="s">
        <v>38</v>
      </c>
      <c r="E33" s="40" t="s">
        <v>498</v>
      </c>
      <c r="F33" s="62">
        <f>+F34</f>
        <v>978773.33</v>
      </c>
      <c r="G33" s="62">
        <f>+G34</f>
        <v>0</v>
      </c>
      <c r="H33" s="62">
        <f>+H34</f>
        <v>978773.33</v>
      </c>
      <c r="I33" s="228">
        <f t="shared" si="1"/>
        <v>2.3734772693289246E-4</v>
      </c>
      <c r="J33" s="62">
        <f>+J34</f>
        <v>978773.33</v>
      </c>
      <c r="K33" s="222">
        <f t="shared" si="7"/>
        <v>1</v>
      </c>
    </row>
    <row r="34" spans="1:11" ht="36" customHeight="1" x14ac:dyDescent="0.25">
      <c r="A34" s="43" t="s">
        <v>156</v>
      </c>
      <c r="B34" s="44" t="s">
        <v>41</v>
      </c>
      <c r="C34" s="44">
        <v>20</v>
      </c>
      <c r="D34" s="44" t="s">
        <v>38</v>
      </c>
      <c r="E34" s="45" t="s">
        <v>157</v>
      </c>
      <c r="F34" s="48">
        <v>978773.33</v>
      </c>
      <c r="G34" s="48">
        <v>0</v>
      </c>
      <c r="H34" s="48">
        <f>+F34-G34</f>
        <v>978773.33</v>
      </c>
      <c r="I34" s="229">
        <f t="shared" si="1"/>
        <v>2.3734772693289246E-4</v>
      </c>
      <c r="J34" s="48">
        <v>978773.33</v>
      </c>
      <c r="K34" s="225">
        <f t="shared" si="7"/>
        <v>1</v>
      </c>
    </row>
    <row r="35" spans="1:11" ht="49.5" customHeight="1" x14ac:dyDescent="0.25">
      <c r="A35" s="39" t="s">
        <v>172</v>
      </c>
      <c r="B35" s="34" t="s">
        <v>41</v>
      </c>
      <c r="C35" s="107">
        <v>20</v>
      </c>
      <c r="D35" s="34" t="s">
        <v>38</v>
      </c>
      <c r="E35" s="40" t="s">
        <v>173</v>
      </c>
      <c r="F35" s="62">
        <f>SUM(F36:F38)</f>
        <v>133714366.47999999</v>
      </c>
      <c r="G35" s="62">
        <f t="shared" ref="G35:H35" si="14">SUM(G36:G38)</f>
        <v>0</v>
      </c>
      <c r="H35" s="62">
        <f t="shared" si="14"/>
        <v>133714366.47999999</v>
      </c>
      <c r="I35" s="223">
        <f t="shared" si="1"/>
        <v>3.2425077359126399E-2</v>
      </c>
      <c r="J35" s="62">
        <f>SUM(J36:J38)</f>
        <v>133714366.47999999</v>
      </c>
      <c r="K35" s="222">
        <f t="shared" si="7"/>
        <v>1</v>
      </c>
    </row>
    <row r="36" spans="1:11" ht="43.5" customHeight="1" x14ac:dyDescent="0.25">
      <c r="A36" s="43" t="s">
        <v>176</v>
      </c>
      <c r="B36" s="44" t="s">
        <v>41</v>
      </c>
      <c r="C36" s="99">
        <v>20</v>
      </c>
      <c r="D36" s="44" t="s">
        <v>38</v>
      </c>
      <c r="E36" s="45" t="s">
        <v>500</v>
      </c>
      <c r="F36" s="48">
        <v>22322143</v>
      </c>
      <c r="G36" s="48">
        <v>0</v>
      </c>
      <c r="H36" s="48">
        <f>+F36-G36</f>
        <v>22322143</v>
      </c>
      <c r="I36" s="224">
        <f t="shared" si="1"/>
        <v>5.4130100799957203E-3</v>
      </c>
      <c r="J36" s="48">
        <v>22322143</v>
      </c>
      <c r="K36" s="225">
        <f t="shared" si="7"/>
        <v>1</v>
      </c>
    </row>
    <row r="37" spans="1:11" ht="36.75" customHeight="1" x14ac:dyDescent="0.25">
      <c r="A37" s="43" t="s">
        <v>180</v>
      </c>
      <c r="B37" s="44" t="s">
        <v>41</v>
      </c>
      <c r="C37" s="99">
        <v>20</v>
      </c>
      <c r="D37" s="44" t="s">
        <v>38</v>
      </c>
      <c r="E37" s="45" t="s">
        <v>181</v>
      </c>
      <c r="F37" s="48">
        <v>49860362</v>
      </c>
      <c r="G37" s="48">
        <v>0</v>
      </c>
      <c r="H37" s="48">
        <f>+F37-G37</f>
        <v>49860362</v>
      </c>
      <c r="I37" s="224">
        <f t="shared" si="1"/>
        <v>1.2090892980043877E-2</v>
      </c>
      <c r="J37" s="48">
        <v>49860362</v>
      </c>
      <c r="K37" s="225">
        <f t="shared" si="7"/>
        <v>1</v>
      </c>
    </row>
    <row r="38" spans="1:11" ht="61.5" customHeight="1" x14ac:dyDescent="0.25">
      <c r="A38" s="43" t="s">
        <v>182</v>
      </c>
      <c r="B38" s="44" t="s">
        <v>41</v>
      </c>
      <c r="C38" s="99">
        <v>20</v>
      </c>
      <c r="D38" s="44" t="s">
        <v>38</v>
      </c>
      <c r="E38" s="45" t="s">
        <v>502</v>
      </c>
      <c r="F38" s="48">
        <v>61531861.479999997</v>
      </c>
      <c r="G38" s="48">
        <v>0</v>
      </c>
      <c r="H38" s="48">
        <f>+F38-G38</f>
        <v>61531861.479999997</v>
      </c>
      <c r="I38" s="224">
        <f t="shared" si="1"/>
        <v>1.4921174299086801E-2</v>
      </c>
      <c r="J38" s="48">
        <v>61531861.479999997</v>
      </c>
      <c r="K38" s="225">
        <f t="shared" si="7"/>
        <v>1</v>
      </c>
    </row>
    <row r="39" spans="1:11" ht="61.5" customHeight="1" x14ac:dyDescent="0.25">
      <c r="A39" s="39" t="s">
        <v>186</v>
      </c>
      <c r="B39" s="34" t="s">
        <v>41</v>
      </c>
      <c r="C39" s="34">
        <v>20</v>
      </c>
      <c r="D39" s="34" t="s">
        <v>38</v>
      </c>
      <c r="E39" s="40" t="s">
        <v>187</v>
      </c>
      <c r="F39" s="62">
        <f>+F40</f>
        <v>3296106</v>
      </c>
      <c r="G39" s="62">
        <f>+G40</f>
        <v>0</v>
      </c>
      <c r="H39" s="62">
        <f>+H40</f>
        <v>3296106</v>
      </c>
      <c r="I39" s="223">
        <f t="shared" si="1"/>
        <v>7.9928952174235126E-4</v>
      </c>
      <c r="J39" s="62">
        <f>+J40</f>
        <v>3296106</v>
      </c>
      <c r="K39" s="222">
        <f t="shared" si="7"/>
        <v>1</v>
      </c>
    </row>
    <row r="40" spans="1:11" ht="61.5" customHeight="1" x14ac:dyDescent="0.25">
      <c r="A40" s="43" t="s">
        <v>190</v>
      </c>
      <c r="B40" s="44" t="s">
        <v>41</v>
      </c>
      <c r="C40" s="44">
        <v>20</v>
      </c>
      <c r="D40" s="44" t="s">
        <v>38</v>
      </c>
      <c r="E40" s="45" t="s">
        <v>191</v>
      </c>
      <c r="F40" s="48">
        <v>3296106</v>
      </c>
      <c r="G40" s="48">
        <v>0</v>
      </c>
      <c r="H40" s="48">
        <f>+F40-G40</f>
        <v>3296106</v>
      </c>
      <c r="I40" s="224">
        <f t="shared" si="1"/>
        <v>7.9928952174235126E-4</v>
      </c>
      <c r="J40" s="48">
        <v>3296106</v>
      </c>
      <c r="K40" s="225">
        <f t="shared" si="7"/>
        <v>1</v>
      </c>
    </row>
    <row r="41" spans="1:11" ht="26.25" customHeight="1" x14ac:dyDescent="0.25">
      <c r="A41" s="39" t="s">
        <v>200</v>
      </c>
      <c r="B41" s="34" t="s">
        <v>37</v>
      </c>
      <c r="C41" s="34">
        <v>10</v>
      </c>
      <c r="D41" s="34" t="s">
        <v>38</v>
      </c>
      <c r="E41" s="40" t="s">
        <v>201</v>
      </c>
      <c r="F41" s="62">
        <f t="shared" ref="F41:H46" si="15">+F43</f>
        <v>1451042370</v>
      </c>
      <c r="G41" s="62">
        <f t="shared" si="15"/>
        <v>0</v>
      </c>
      <c r="H41" s="62">
        <f t="shared" si="15"/>
        <v>1451042370</v>
      </c>
      <c r="I41" s="223">
        <f t="shared" si="1"/>
        <v>0.35187065038114301</v>
      </c>
      <c r="J41" s="62">
        <f t="shared" ref="J41:J46" si="16">+J43</f>
        <v>0</v>
      </c>
      <c r="K41" s="222">
        <f t="shared" si="7"/>
        <v>0</v>
      </c>
    </row>
    <row r="42" spans="1:11" ht="29.25" customHeight="1" x14ac:dyDescent="0.25">
      <c r="A42" s="39" t="s">
        <v>200</v>
      </c>
      <c r="B42" s="34" t="s">
        <v>41</v>
      </c>
      <c r="C42" s="34">
        <v>20</v>
      </c>
      <c r="D42" s="34" t="s">
        <v>38</v>
      </c>
      <c r="E42" s="40" t="s">
        <v>201</v>
      </c>
      <c r="F42" s="62">
        <f t="shared" si="15"/>
        <v>1121290496.5599999</v>
      </c>
      <c r="G42" s="62">
        <f t="shared" si="15"/>
        <v>0</v>
      </c>
      <c r="H42" s="62">
        <f t="shared" si="15"/>
        <v>1121290496.5599999</v>
      </c>
      <c r="I42" s="223">
        <f t="shared" si="1"/>
        <v>0.27190744009133377</v>
      </c>
      <c r="J42" s="62">
        <f t="shared" si="16"/>
        <v>1121290496.5599999</v>
      </c>
      <c r="K42" s="222">
        <f t="shared" si="7"/>
        <v>1</v>
      </c>
    </row>
    <row r="43" spans="1:11" ht="29.25" customHeight="1" x14ac:dyDescent="0.25">
      <c r="A43" s="39" t="s">
        <v>218</v>
      </c>
      <c r="B43" s="34" t="s">
        <v>37</v>
      </c>
      <c r="C43" s="34">
        <v>10</v>
      </c>
      <c r="D43" s="34" t="s">
        <v>38</v>
      </c>
      <c r="E43" s="40" t="s">
        <v>219</v>
      </c>
      <c r="F43" s="62">
        <f t="shared" si="15"/>
        <v>1451042370</v>
      </c>
      <c r="G43" s="62">
        <f t="shared" si="15"/>
        <v>0</v>
      </c>
      <c r="H43" s="62">
        <f t="shared" si="15"/>
        <v>1451042370</v>
      </c>
      <c r="I43" s="223">
        <f t="shared" si="1"/>
        <v>0.35187065038114301</v>
      </c>
      <c r="J43" s="62">
        <f t="shared" si="16"/>
        <v>0</v>
      </c>
      <c r="K43" s="222">
        <f t="shared" si="7"/>
        <v>0</v>
      </c>
    </row>
    <row r="44" spans="1:11" ht="24.75" customHeight="1" x14ac:dyDescent="0.25">
      <c r="A44" s="39" t="s">
        <v>218</v>
      </c>
      <c r="B44" s="34" t="s">
        <v>41</v>
      </c>
      <c r="C44" s="34">
        <v>20</v>
      </c>
      <c r="D44" s="34" t="s">
        <v>38</v>
      </c>
      <c r="E44" s="40" t="s">
        <v>219</v>
      </c>
      <c r="F44" s="63">
        <f t="shared" si="15"/>
        <v>1121290496.5599999</v>
      </c>
      <c r="G44" s="63">
        <f t="shared" si="15"/>
        <v>0</v>
      </c>
      <c r="H44" s="63">
        <f t="shared" si="15"/>
        <v>1121290496.5599999</v>
      </c>
      <c r="I44" s="224">
        <f t="shared" si="1"/>
        <v>0.27190744009133377</v>
      </c>
      <c r="J44" s="63">
        <f t="shared" si="16"/>
        <v>1121290496.5599999</v>
      </c>
      <c r="K44" s="222">
        <f t="shared" si="7"/>
        <v>1</v>
      </c>
    </row>
    <row r="45" spans="1:11" ht="24.75" customHeight="1" x14ac:dyDescent="0.25">
      <c r="A45" s="39" t="s">
        <v>220</v>
      </c>
      <c r="B45" s="34" t="s">
        <v>37</v>
      </c>
      <c r="C45" s="34">
        <v>10</v>
      </c>
      <c r="D45" s="34" t="s">
        <v>38</v>
      </c>
      <c r="E45" s="40" t="s">
        <v>221</v>
      </c>
      <c r="F45" s="63">
        <f t="shared" si="15"/>
        <v>1451042370</v>
      </c>
      <c r="G45" s="63">
        <f t="shared" si="15"/>
        <v>0</v>
      </c>
      <c r="H45" s="63">
        <f t="shared" si="15"/>
        <v>1451042370</v>
      </c>
      <c r="I45" s="224">
        <f t="shared" si="1"/>
        <v>0.35187065038114301</v>
      </c>
      <c r="J45" s="63">
        <f t="shared" si="16"/>
        <v>0</v>
      </c>
      <c r="K45" s="222">
        <f t="shared" si="7"/>
        <v>0</v>
      </c>
    </row>
    <row r="46" spans="1:11" ht="24.75" customHeight="1" x14ac:dyDescent="0.25">
      <c r="A46" s="39" t="s">
        <v>220</v>
      </c>
      <c r="B46" s="34" t="s">
        <v>41</v>
      </c>
      <c r="C46" s="34">
        <v>20</v>
      </c>
      <c r="D46" s="34" t="s">
        <v>38</v>
      </c>
      <c r="E46" s="40" t="s">
        <v>221</v>
      </c>
      <c r="F46" s="63">
        <f t="shared" si="15"/>
        <v>1121290496.5599999</v>
      </c>
      <c r="G46" s="63">
        <f t="shared" si="15"/>
        <v>0</v>
      </c>
      <c r="H46" s="63">
        <f t="shared" si="15"/>
        <v>1121290496.5599999</v>
      </c>
      <c r="I46" s="224">
        <f t="shared" si="1"/>
        <v>0.27190744009133377</v>
      </c>
      <c r="J46" s="63">
        <f t="shared" si="16"/>
        <v>1121290496.5599999</v>
      </c>
      <c r="K46" s="222">
        <f t="shared" si="7"/>
        <v>1</v>
      </c>
    </row>
    <row r="47" spans="1:11" ht="24.75" customHeight="1" x14ac:dyDescent="0.25">
      <c r="A47" s="43" t="s">
        <v>224</v>
      </c>
      <c r="B47" s="44" t="s">
        <v>37</v>
      </c>
      <c r="C47" s="44">
        <v>10</v>
      </c>
      <c r="D47" s="44" t="s">
        <v>38</v>
      </c>
      <c r="E47" s="45" t="s">
        <v>225</v>
      </c>
      <c r="F47" s="48">
        <v>1451042370</v>
      </c>
      <c r="G47" s="48">
        <v>0</v>
      </c>
      <c r="H47" s="48">
        <f t="shared" ref="H47:H48" si="17">+F47-G47</f>
        <v>1451042370</v>
      </c>
      <c r="I47" s="224">
        <f t="shared" si="1"/>
        <v>0.35187065038114301</v>
      </c>
      <c r="J47" s="48">
        <v>0</v>
      </c>
      <c r="K47" s="225">
        <f t="shared" si="7"/>
        <v>0</v>
      </c>
    </row>
    <row r="48" spans="1:11" ht="24.75" customHeight="1" thickBot="1" x14ac:dyDescent="0.3">
      <c r="A48" s="83" t="s">
        <v>224</v>
      </c>
      <c r="B48" s="84" t="s">
        <v>41</v>
      </c>
      <c r="C48" s="84">
        <v>20</v>
      </c>
      <c r="D48" s="84" t="s">
        <v>38</v>
      </c>
      <c r="E48" s="85" t="s">
        <v>225</v>
      </c>
      <c r="F48" s="88">
        <v>1121290496.5599999</v>
      </c>
      <c r="G48" s="88">
        <v>0</v>
      </c>
      <c r="H48" s="88">
        <f t="shared" si="17"/>
        <v>1121290496.5599999</v>
      </c>
      <c r="I48" s="230">
        <f t="shared" si="1"/>
        <v>0.27190744009133377</v>
      </c>
      <c r="J48" s="88">
        <v>1121290496.5599999</v>
      </c>
      <c r="K48" s="231">
        <f t="shared" si="7"/>
        <v>1</v>
      </c>
    </row>
    <row r="49" spans="1:11" s="4" customFormat="1" ht="27.75" customHeight="1" thickBot="1" x14ac:dyDescent="0.3">
      <c r="A49" s="21" t="s">
        <v>246</v>
      </c>
      <c r="B49" s="141" t="s">
        <v>37</v>
      </c>
      <c r="C49" s="232" t="s">
        <v>505</v>
      </c>
      <c r="D49" s="141" t="s">
        <v>38</v>
      </c>
      <c r="E49" s="23" t="s">
        <v>247</v>
      </c>
      <c r="F49" s="24">
        <f>+F50+F56+F62+F68+F78+F84</f>
        <v>1318141388.71</v>
      </c>
      <c r="G49" s="24">
        <f>+G50+G56+G62+G68+G78+G84</f>
        <v>0</v>
      </c>
      <c r="H49" s="24">
        <f>+H50+H56+H62+H68+H78+H84</f>
        <v>1318141388.71</v>
      </c>
      <c r="I49" s="233">
        <f t="shared" si="1"/>
        <v>0.31964281493702407</v>
      </c>
      <c r="J49" s="24">
        <f>+J50+J56+J62+J68+J78+J84</f>
        <v>1318141388.71</v>
      </c>
      <c r="K49" s="234">
        <f t="shared" si="7"/>
        <v>1</v>
      </c>
    </row>
    <row r="50" spans="1:11" ht="24" customHeight="1" x14ac:dyDescent="0.25">
      <c r="A50" s="33" t="s">
        <v>248</v>
      </c>
      <c r="B50" s="182" t="s">
        <v>37</v>
      </c>
      <c r="C50" s="183" t="s">
        <v>505</v>
      </c>
      <c r="D50" s="182" t="s">
        <v>38</v>
      </c>
      <c r="E50" s="35" t="s">
        <v>249</v>
      </c>
      <c r="F50" s="93">
        <f t="shared" ref="F50:H54" si="18">+F51</f>
        <v>241083896.5</v>
      </c>
      <c r="G50" s="93">
        <f t="shared" si="18"/>
        <v>0</v>
      </c>
      <c r="H50" s="93">
        <f t="shared" si="18"/>
        <v>241083896.5</v>
      </c>
      <c r="I50" s="221">
        <f t="shared" si="1"/>
        <v>5.8461661224871862E-2</v>
      </c>
      <c r="J50" s="93">
        <f>+J51</f>
        <v>241083896.5</v>
      </c>
      <c r="K50" s="222">
        <f t="shared" si="7"/>
        <v>1</v>
      </c>
    </row>
    <row r="51" spans="1:11" ht="24" customHeight="1" x14ac:dyDescent="0.25">
      <c r="A51" s="39" t="s">
        <v>250</v>
      </c>
      <c r="B51" s="191" t="s">
        <v>37</v>
      </c>
      <c r="C51" s="186" t="s">
        <v>505</v>
      </c>
      <c r="D51" s="191" t="s">
        <v>38</v>
      </c>
      <c r="E51" s="40" t="s">
        <v>251</v>
      </c>
      <c r="F51" s="62">
        <f t="shared" si="18"/>
        <v>241083896.5</v>
      </c>
      <c r="G51" s="62">
        <f t="shared" si="18"/>
        <v>0</v>
      </c>
      <c r="H51" s="62">
        <f t="shared" si="18"/>
        <v>241083896.5</v>
      </c>
      <c r="I51" s="223">
        <f t="shared" si="1"/>
        <v>5.8461661224871862E-2</v>
      </c>
      <c r="J51" s="62">
        <f>+J52</f>
        <v>241083896.5</v>
      </c>
      <c r="K51" s="222">
        <f t="shared" si="7"/>
        <v>1</v>
      </c>
    </row>
    <row r="52" spans="1:11" ht="49.5" customHeight="1" x14ac:dyDescent="0.25">
      <c r="A52" s="96" t="s">
        <v>300</v>
      </c>
      <c r="B52" s="191" t="s">
        <v>37</v>
      </c>
      <c r="C52" s="186" t="s">
        <v>505</v>
      </c>
      <c r="D52" s="191" t="s">
        <v>38</v>
      </c>
      <c r="E52" s="40" t="s">
        <v>301</v>
      </c>
      <c r="F52" s="62">
        <f t="shared" si="18"/>
        <v>241083896.5</v>
      </c>
      <c r="G52" s="62">
        <f t="shared" si="18"/>
        <v>0</v>
      </c>
      <c r="H52" s="62">
        <f t="shared" si="18"/>
        <v>241083896.5</v>
      </c>
      <c r="I52" s="223">
        <f t="shared" si="1"/>
        <v>5.8461661224871862E-2</v>
      </c>
      <c r="J52" s="62">
        <f>+J53</f>
        <v>241083896.5</v>
      </c>
      <c r="K52" s="222">
        <f t="shared" si="7"/>
        <v>1</v>
      </c>
    </row>
    <row r="53" spans="1:11" ht="49.5" customHeight="1" x14ac:dyDescent="0.25">
      <c r="A53" s="39" t="s">
        <v>302</v>
      </c>
      <c r="B53" s="191" t="s">
        <v>37</v>
      </c>
      <c r="C53" s="186" t="s">
        <v>505</v>
      </c>
      <c r="D53" s="191" t="s">
        <v>38</v>
      </c>
      <c r="E53" s="40" t="s">
        <v>301</v>
      </c>
      <c r="F53" s="62">
        <f t="shared" si="18"/>
        <v>241083896.5</v>
      </c>
      <c r="G53" s="62">
        <f t="shared" si="18"/>
        <v>0</v>
      </c>
      <c r="H53" s="62">
        <f t="shared" si="18"/>
        <v>241083896.5</v>
      </c>
      <c r="I53" s="223">
        <f t="shared" si="1"/>
        <v>5.8461661224871862E-2</v>
      </c>
      <c r="J53" s="62">
        <f>+J54</f>
        <v>241083896.5</v>
      </c>
      <c r="K53" s="222">
        <f t="shared" si="7"/>
        <v>1</v>
      </c>
    </row>
    <row r="54" spans="1:11" ht="55.5" customHeight="1" x14ac:dyDescent="0.25">
      <c r="A54" s="39" t="s">
        <v>303</v>
      </c>
      <c r="B54" s="191" t="s">
        <v>37</v>
      </c>
      <c r="C54" s="186" t="s">
        <v>505</v>
      </c>
      <c r="D54" s="191" t="s">
        <v>38</v>
      </c>
      <c r="E54" s="40" t="s">
        <v>304</v>
      </c>
      <c r="F54" s="62">
        <f t="shared" si="18"/>
        <v>241083896.5</v>
      </c>
      <c r="G54" s="62">
        <f t="shared" si="18"/>
        <v>0</v>
      </c>
      <c r="H54" s="62">
        <f t="shared" si="18"/>
        <v>241083896.5</v>
      </c>
      <c r="I54" s="223">
        <f t="shared" si="1"/>
        <v>5.8461661224871862E-2</v>
      </c>
      <c r="J54" s="62">
        <f>+J55</f>
        <v>241083896.5</v>
      </c>
      <c r="K54" s="222">
        <f t="shared" si="7"/>
        <v>1</v>
      </c>
    </row>
    <row r="55" spans="1:11" ht="30" customHeight="1" x14ac:dyDescent="0.25">
      <c r="A55" s="43" t="s">
        <v>305</v>
      </c>
      <c r="B55" s="44" t="s">
        <v>37</v>
      </c>
      <c r="C55" s="99">
        <v>13</v>
      </c>
      <c r="D55" s="44" t="s">
        <v>38</v>
      </c>
      <c r="E55" s="45" t="s">
        <v>258</v>
      </c>
      <c r="F55" s="48">
        <v>241083896.5</v>
      </c>
      <c r="G55" s="48">
        <v>0</v>
      </c>
      <c r="H55" s="48">
        <f>+F55-G55</f>
        <v>241083896.5</v>
      </c>
      <c r="I55" s="224">
        <f t="shared" si="1"/>
        <v>5.8461661224871862E-2</v>
      </c>
      <c r="J55" s="48">
        <v>241083896.5</v>
      </c>
      <c r="K55" s="225">
        <f t="shared" si="7"/>
        <v>1</v>
      </c>
    </row>
    <row r="56" spans="1:11" ht="35.25" customHeight="1" x14ac:dyDescent="0.25">
      <c r="A56" s="39" t="s">
        <v>386</v>
      </c>
      <c r="B56" s="44" t="s">
        <v>37</v>
      </c>
      <c r="C56" s="107">
        <v>13</v>
      </c>
      <c r="D56" s="44" t="s">
        <v>38</v>
      </c>
      <c r="E56" s="95" t="s">
        <v>387</v>
      </c>
      <c r="F56" s="62">
        <f t="shared" ref="F56:J60" si="19">+F57</f>
        <v>52191294.5</v>
      </c>
      <c r="G56" s="62">
        <f t="shared" si="19"/>
        <v>0</v>
      </c>
      <c r="H56" s="62">
        <f t="shared" si="19"/>
        <v>52191294.5</v>
      </c>
      <c r="I56" s="223">
        <f t="shared" si="1"/>
        <v>1.265613266685574E-2</v>
      </c>
      <c r="J56" s="62">
        <f t="shared" si="19"/>
        <v>52191294.5</v>
      </c>
      <c r="K56" s="222">
        <f t="shared" si="7"/>
        <v>1</v>
      </c>
    </row>
    <row r="57" spans="1:11" ht="33" customHeight="1" x14ac:dyDescent="0.25">
      <c r="A57" s="39" t="s">
        <v>388</v>
      </c>
      <c r="B57" s="44" t="s">
        <v>37</v>
      </c>
      <c r="C57" s="107">
        <v>13</v>
      </c>
      <c r="D57" s="44" t="s">
        <v>38</v>
      </c>
      <c r="E57" s="40" t="s">
        <v>251</v>
      </c>
      <c r="F57" s="62">
        <f t="shared" si="19"/>
        <v>52191294.5</v>
      </c>
      <c r="G57" s="62">
        <f t="shared" si="19"/>
        <v>0</v>
      </c>
      <c r="H57" s="62">
        <f t="shared" si="19"/>
        <v>52191294.5</v>
      </c>
      <c r="I57" s="223">
        <f t="shared" si="1"/>
        <v>1.265613266685574E-2</v>
      </c>
      <c r="J57" s="62">
        <f t="shared" si="19"/>
        <v>52191294.5</v>
      </c>
      <c r="K57" s="222">
        <f t="shared" si="7"/>
        <v>1</v>
      </c>
    </row>
    <row r="58" spans="1:11" ht="51.75" customHeight="1" x14ac:dyDescent="0.25">
      <c r="A58" s="39" t="s">
        <v>389</v>
      </c>
      <c r="B58" s="44" t="s">
        <v>37</v>
      </c>
      <c r="C58" s="107">
        <v>13</v>
      </c>
      <c r="D58" s="44" t="s">
        <v>38</v>
      </c>
      <c r="E58" s="40" t="s">
        <v>390</v>
      </c>
      <c r="F58" s="62">
        <f t="shared" si="19"/>
        <v>52191294.5</v>
      </c>
      <c r="G58" s="62">
        <f t="shared" si="19"/>
        <v>0</v>
      </c>
      <c r="H58" s="62">
        <f t="shared" si="19"/>
        <v>52191294.5</v>
      </c>
      <c r="I58" s="223">
        <f t="shared" si="1"/>
        <v>1.265613266685574E-2</v>
      </c>
      <c r="J58" s="62">
        <f t="shared" si="19"/>
        <v>52191294.5</v>
      </c>
      <c r="K58" s="222">
        <f t="shared" si="7"/>
        <v>1</v>
      </c>
    </row>
    <row r="59" spans="1:11" ht="51.75" customHeight="1" x14ac:dyDescent="0.25">
      <c r="A59" s="39" t="s">
        <v>391</v>
      </c>
      <c r="B59" s="44" t="s">
        <v>37</v>
      </c>
      <c r="C59" s="107">
        <v>13</v>
      </c>
      <c r="D59" s="44" t="s">
        <v>38</v>
      </c>
      <c r="E59" s="40" t="s">
        <v>390</v>
      </c>
      <c r="F59" s="62">
        <f t="shared" si="19"/>
        <v>52191294.5</v>
      </c>
      <c r="G59" s="62">
        <f t="shared" si="19"/>
        <v>0</v>
      </c>
      <c r="H59" s="62">
        <f t="shared" si="19"/>
        <v>52191294.5</v>
      </c>
      <c r="I59" s="223">
        <f t="shared" si="1"/>
        <v>1.265613266685574E-2</v>
      </c>
      <c r="J59" s="62">
        <f t="shared" si="19"/>
        <v>52191294.5</v>
      </c>
      <c r="K59" s="222">
        <f t="shared" si="7"/>
        <v>1</v>
      </c>
    </row>
    <row r="60" spans="1:11" ht="29.25" customHeight="1" x14ac:dyDescent="0.25">
      <c r="A60" s="39" t="s">
        <v>392</v>
      </c>
      <c r="B60" s="44" t="s">
        <v>37</v>
      </c>
      <c r="C60" s="107">
        <v>13</v>
      </c>
      <c r="D60" s="44" t="s">
        <v>38</v>
      </c>
      <c r="E60" s="95" t="s">
        <v>393</v>
      </c>
      <c r="F60" s="62">
        <f t="shared" si="19"/>
        <v>52191294.5</v>
      </c>
      <c r="G60" s="62">
        <f t="shared" si="19"/>
        <v>0</v>
      </c>
      <c r="H60" s="62">
        <f t="shared" si="19"/>
        <v>52191294.5</v>
      </c>
      <c r="I60" s="223">
        <f t="shared" si="1"/>
        <v>1.265613266685574E-2</v>
      </c>
      <c r="J60" s="62">
        <f t="shared" si="19"/>
        <v>52191294.5</v>
      </c>
      <c r="K60" s="222">
        <f t="shared" si="7"/>
        <v>1</v>
      </c>
    </row>
    <row r="61" spans="1:11" ht="30" customHeight="1" x14ac:dyDescent="0.25">
      <c r="A61" s="43" t="s">
        <v>394</v>
      </c>
      <c r="B61" s="44" t="s">
        <v>37</v>
      </c>
      <c r="C61" s="99">
        <v>13</v>
      </c>
      <c r="D61" s="44" t="s">
        <v>38</v>
      </c>
      <c r="E61" s="45" t="s">
        <v>258</v>
      </c>
      <c r="F61" s="48">
        <v>52191294.5</v>
      </c>
      <c r="G61" s="48">
        <v>0</v>
      </c>
      <c r="H61" s="48">
        <f>+F61-G61</f>
        <v>52191294.5</v>
      </c>
      <c r="I61" s="224">
        <f t="shared" si="1"/>
        <v>1.265613266685574E-2</v>
      </c>
      <c r="J61" s="48">
        <v>52191294.5</v>
      </c>
      <c r="K61" s="225">
        <f t="shared" si="7"/>
        <v>1</v>
      </c>
    </row>
    <row r="62" spans="1:11" ht="33" customHeight="1" x14ac:dyDescent="0.25">
      <c r="A62" s="39" t="s">
        <v>401</v>
      </c>
      <c r="B62" s="34" t="s">
        <v>37</v>
      </c>
      <c r="C62" s="107">
        <v>13</v>
      </c>
      <c r="D62" s="34" t="s">
        <v>38</v>
      </c>
      <c r="E62" s="40" t="s">
        <v>402</v>
      </c>
      <c r="F62" s="62">
        <f t="shared" ref="F62:J66" si="20">+F63</f>
        <v>18086887</v>
      </c>
      <c r="G62" s="62">
        <f t="shared" si="20"/>
        <v>0</v>
      </c>
      <c r="H62" s="62">
        <f t="shared" si="20"/>
        <v>18086887</v>
      </c>
      <c r="I62" s="223">
        <f t="shared" si="1"/>
        <v>4.3859812943024129E-3</v>
      </c>
      <c r="J62" s="62">
        <f t="shared" si="20"/>
        <v>18086887</v>
      </c>
      <c r="K62" s="222">
        <f t="shared" si="7"/>
        <v>1</v>
      </c>
    </row>
    <row r="63" spans="1:11" ht="38.25" customHeight="1" x14ac:dyDescent="0.25">
      <c r="A63" s="39" t="s">
        <v>403</v>
      </c>
      <c r="B63" s="34" t="s">
        <v>37</v>
      </c>
      <c r="C63" s="107">
        <v>13</v>
      </c>
      <c r="D63" s="34" t="s">
        <v>38</v>
      </c>
      <c r="E63" s="40" t="s">
        <v>251</v>
      </c>
      <c r="F63" s="62">
        <f t="shared" si="20"/>
        <v>18086887</v>
      </c>
      <c r="G63" s="62">
        <f t="shared" si="20"/>
        <v>0</v>
      </c>
      <c r="H63" s="62">
        <f t="shared" si="20"/>
        <v>18086887</v>
      </c>
      <c r="I63" s="223">
        <f t="shared" si="1"/>
        <v>4.3859812943024129E-3</v>
      </c>
      <c r="J63" s="62">
        <f t="shared" si="20"/>
        <v>18086887</v>
      </c>
      <c r="K63" s="222">
        <f t="shared" si="7"/>
        <v>1</v>
      </c>
    </row>
    <row r="64" spans="1:11" ht="39" customHeight="1" x14ac:dyDescent="0.25">
      <c r="A64" s="39" t="s">
        <v>413</v>
      </c>
      <c r="B64" s="34" t="s">
        <v>37</v>
      </c>
      <c r="C64" s="107">
        <v>13</v>
      </c>
      <c r="D64" s="34" t="s">
        <v>38</v>
      </c>
      <c r="E64" s="40" t="s">
        <v>414</v>
      </c>
      <c r="F64" s="62">
        <f t="shared" si="20"/>
        <v>18086887</v>
      </c>
      <c r="G64" s="62">
        <f t="shared" si="20"/>
        <v>0</v>
      </c>
      <c r="H64" s="62">
        <f t="shared" si="20"/>
        <v>18086887</v>
      </c>
      <c r="I64" s="223">
        <f t="shared" si="1"/>
        <v>4.3859812943024129E-3</v>
      </c>
      <c r="J64" s="62">
        <f t="shared" si="20"/>
        <v>18086887</v>
      </c>
      <c r="K64" s="222">
        <f t="shared" si="7"/>
        <v>1</v>
      </c>
    </row>
    <row r="65" spans="1:11" ht="39" customHeight="1" x14ac:dyDescent="0.25">
      <c r="A65" s="39" t="s">
        <v>415</v>
      </c>
      <c r="B65" s="34" t="s">
        <v>37</v>
      </c>
      <c r="C65" s="107">
        <v>13</v>
      </c>
      <c r="D65" s="34" t="s">
        <v>38</v>
      </c>
      <c r="E65" s="40" t="s">
        <v>414</v>
      </c>
      <c r="F65" s="62">
        <f t="shared" si="20"/>
        <v>18086887</v>
      </c>
      <c r="G65" s="62">
        <f t="shared" si="20"/>
        <v>0</v>
      </c>
      <c r="H65" s="62">
        <f t="shared" si="20"/>
        <v>18086887</v>
      </c>
      <c r="I65" s="223">
        <f t="shared" si="1"/>
        <v>4.3859812943024129E-3</v>
      </c>
      <c r="J65" s="62">
        <f t="shared" si="20"/>
        <v>18086887</v>
      </c>
      <c r="K65" s="222">
        <f t="shared" si="7"/>
        <v>1</v>
      </c>
    </row>
    <row r="66" spans="1:11" ht="39" customHeight="1" x14ac:dyDescent="0.25">
      <c r="A66" s="39" t="s">
        <v>416</v>
      </c>
      <c r="B66" s="34" t="s">
        <v>37</v>
      </c>
      <c r="C66" s="107">
        <v>13</v>
      </c>
      <c r="D66" s="34" t="s">
        <v>38</v>
      </c>
      <c r="E66" s="40" t="s">
        <v>393</v>
      </c>
      <c r="F66" s="41">
        <f t="shared" si="20"/>
        <v>18086887</v>
      </c>
      <c r="G66" s="41">
        <f t="shared" si="20"/>
        <v>0</v>
      </c>
      <c r="H66" s="41">
        <f t="shared" si="20"/>
        <v>18086887</v>
      </c>
      <c r="I66" s="223">
        <f t="shared" si="1"/>
        <v>4.3859812943024129E-3</v>
      </c>
      <c r="J66" s="41">
        <f t="shared" si="20"/>
        <v>18086887</v>
      </c>
      <c r="K66" s="222">
        <f t="shared" si="7"/>
        <v>1</v>
      </c>
    </row>
    <row r="67" spans="1:11" ht="30" customHeight="1" x14ac:dyDescent="0.25">
      <c r="A67" s="43" t="s">
        <v>417</v>
      </c>
      <c r="B67" s="44" t="s">
        <v>37</v>
      </c>
      <c r="C67" s="99">
        <v>13</v>
      </c>
      <c r="D67" s="44" t="s">
        <v>38</v>
      </c>
      <c r="E67" s="45" t="s">
        <v>258</v>
      </c>
      <c r="F67" s="48">
        <v>18086887</v>
      </c>
      <c r="G67" s="48">
        <v>0</v>
      </c>
      <c r="H67" s="48">
        <f>+F67-G67</f>
        <v>18086887</v>
      </c>
      <c r="I67" s="224">
        <f t="shared" si="1"/>
        <v>4.3859812943024129E-3</v>
      </c>
      <c r="J67" s="48">
        <v>18086887</v>
      </c>
      <c r="K67" s="225">
        <f t="shared" si="7"/>
        <v>1</v>
      </c>
    </row>
    <row r="68" spans="1:11" ht="34.5" customHeight="1" x14ac:dyDescent="0.25">
      <c r="A68" s="39" t="s">
        <v>418</v>
      </c>
      <c r="B68" s="34" t="s">
        <v>37</v>
      </c>
      <c r="C68" s="107">
        <v>13</v>
      </c>
      <c r="D68" s="34" t="s">
        <v>38</v>
      </c>
      <c r="E68" s="40" t="s">
        <v>419</v>
      </c>
      <c r="F68" s="60">
        <f t="shared" ref="F68:J76" si="21">+F69</f>
        <v>252804367.38</v>
      </c>
      <c r="G68" s="60">
        <f t="shared" si="21"/>
        <v>0</v>
      </c>
      <c r="H68" s="60">
        <f t="shared" si="21"/>
        <v>252804367.38</v>
      </c>
      <c r="I68" s="223">
        <f t="shared" si="1"/>
        <v>6.1303817867974467E-2</v>
      </c>
      <c r="J68" s="60">
        <f t="shared" si="21"/>
        <v>252804367.38</v>
      </c>
      <c r="K68" s="222">
        <f t="shared" si="7"/>
        <v>1</v>
      </c>
    </row>
    <row r="69" spans="1:11" ht="34.5" customHeight="1" x14ac:dyDescent="0.25">
      <c r="A69" s="39" t="s">
        <v>420</v>
      </c>
      <c r="B69" s="34" t="s">
        <v>37</v>
      </c>
      <c r="C69" s="107">
        <v>13</v>
      </c>
      <c r="D69" s="34" t="s">
        <v>38</v>
      </c>
      <c r="E69" s="95" t="s">
        <v>251</v>
      </c>
      <c r="F69" s="60">
        <f>+F70+F74</f>
        <v>252804367.38</v>
      </c>
      <c r="G69" s="60">
        <f>+G74</f>
        <v>0</v>
      </c>
      <c r="H69" s="60">
        <f>+H70+H74</f>
        <v>252804367.38</v>
      </c>
      <c r="I69" s="223">
        <f t="shared" si="1"/>
        <v>6.1303817867974467E-2</v>
      </c>
      <c r="J69" s="60">
        <f>+J70+J74</f>
        <v>252804367.38</v>
      </c>
      <c r="K69" s="222">
        <f t="shared" si="7"/>
        <v>1</v>
      </c>
    </row>
    <row r="70" spans="1:11" ht="38.25" customHeight="1" x14ac:dyDescent="0.25">
      <c r="A70" s="39" t="s">
        <v>421</v>
      </c>
      <c r="B70" s="34" t="s">
        <v>37</v>
      </c>
      <c r="C70" s="34">
        <v>13</v>
      </c>
      <c r="D70" s="34" t="s">
        <v>38</v>
      </c>
      <c r="E70" s="40" t="s">
        <v>422</v>
      </c>
      <c r="F70" s="62">
        <f t="shared" si="21"/>
        <v>173925178.38</v>
      </c>
      <c r="G70" s="62">
        <f t="shared" si="21"/>
        <v>0</v>
      </c>
      <c r="H70" s="62">
        <f t="shared" si="21"/>
        <v>173925178.38</v>
      </c>
      <c r="I70" s="223">
        <f t="shared" si="1"/>
        <v>4.2176001817387947E-2</v>
      </c>
      <c r="J70" s="62">
        <f t="shared" si="21"/>
        <v>173925178.38</v>
      </c>
      <c r="K70" s="222">
        <f t="shared" si="7"/>
        <v>1</v>
      </c>
    </row>
    <row r="71" spans="1:11" ht="38.25" customHeight="1" x14ac:dyDescent="0.25">
      <c r="A71" s="39" t="s">
        <v>423</v>
      </c>
      <c r="B71" s="34" t="s">
        <v>37</v>
      </c>
      <c r="C71" s="34">
        <v>13</v>
      </c>
      <c r="D71" s="34" t="s">
        <v>38</v>
      </c>
      <c r="E71" s="40" t="s">
        <v>422</v>
      </c>
      <c r="F71" s="62">
        <f t="shared" si="21"/>
        <v>173925178.38</v>
      </c>
      <c r="G71" s="62">
        <f t="shared" si="21"/>
        <v>0</v>
      </c>
      <c r="H71" s="62">
        <f t="shared" si="21"/>
        <v>173925178.38</v>
      </c>
      <c r="I71" s="223">
        <f t="shared" si="1"/>
        <v>4.2176001817387947E-2</v>
      </c>
      <c r="J71" s="62">
        <f t="shared" si="21"/>
        <v>173925178.38</v>
      </c>
      <c r="K71" s="222">
        <f t="shared" si="7"/>
        <v>1</v>
      </c>
    </row>
    <row r="72" spans="1:11" ht="34.5" customHeight="1" x14ac:dyDescent="0.25">
      <c r="A72" s="39" t="s">
        <v>424</v>
      </c>
      <c r="B72" s="34" t="s">
        <v>37</v>
      </c>
      <c r="C72" s="34">
        <v>13</v>
      </c>
      <c r="D72" s="34" t="s">
        <v>38</v>
      </c>
      <c r="E72" s="40" t="s">
        <v>425</v>
      </c>
      <c r="F72" s="62">
        <f t="shared" si="21"/>
        <v>173925178.38</v>
      </c>
      <c r="G72" s="62">
        <f t="shared" si="21"/>
        <v>0</v>
      </c>
      <c r="H72" s="62">
        <f t="shared" si="21"/>
        <v>173925178.38</v>
      </c>
      <c r="I72" s="223">
        <f t="shared" si="1"/>
        <v>4.2176001817387947E-2</v>
      </c>
      <c r="J72" s="62">
        <f t="shared" si="21"/>
        <v>173925178.38</v>
      </c>
      <c r="K72" s="222">
        <f t="shared" si="7"/>
        <v>1</v>
      </c>
    </row>
    <row r="73" spans="1:11" ht="34.5" customHeight="1" x14ac:dyDescent="0.25">
      <c r="A73" s="43" t="s">
        <v>426</v>
      </c>
      <c r="B73" s="44" t="s">
        <v>37</v>
      </c>
      <c r="C73" s="44">
        <v>13</v>
      </c>
      <c r="D73" s="44" t="s">
        <v>38</v>
      </c>
      <c r="E73" s="45" t="s">
        <v>258</v>
      </c>
      <c r="F73" s="48">
        <v>173925178.38</v>
      </c>
      <c r="G73" s="48">
        <v>0</v>
      </c>
      <c r="H73" s="48">
        <f>+F73-G73</f>
        <v>173925178.38</v>
      </c>
      <c r="I73" s="224">
        <f t="shared" ref="I73:I101" si="22">+H73/$H$102</f>
        <v>4.2176001817387947E-2</v>
      </c>
      <c r="J73" s="48">
        <v>173925178.38</v>
      </c>
      <c r="K73" s="225">
        <f t="shared" si="7"/>
        <v>1</v>
      </c>
    </row>
    <row r="74" spans="1:11" ht="49.5" customHeight="1" x14ac:dyDescent="0.25">
      <c r="A74" s="39" t="s">
        <v>427</v>
      </c>
      <c r="B74" s="34" t="s">
        <v>37</v>
      </c>
      <c r="C74" s="107">
        <v>13</v>
      </c>
      <c r="D74" s="34" t="s">
        <v>38</v>
      </c>
      <c r="E74" s="40" t="s">
        <v>428</v>
      </c>
      <c r="F74" s="62">
        <f t="shared" si="21"/>
        <v>78879189</v>
      </c>
      <c r="G74" s="62">
        <f t="shared" si="21"/>
        <v>0</v>
      </c>
      <c r="H74" s="62">
        <f t="shared" si="21"/>
        <v>78879189</v>
      </c>
      <c r="I74" s="223">
        <f t="shared" si="22"/>
        <v>1.912781605058652E-2</v>
      </c>
      <c r="J74" s="62">
        <f t="shared" si="21"/>
        <v>78879189</v>
      </c>
      <c r="K74" s="222">
        <f t="shared" si="7"/>
        <v>1</v>
      </c>
    </row>
    <row r="75" spans="1:11" ht="49.5" customHeight="1" x14ac:dyDescent="0.25">
      <c r="A75" s="39" t="s">
        <v>429</v>
      </c>
      <c r="B75" s="34" t="s">
        <v>37</v>
      </c>
      <c r="C75" s="107">
        <v>13</v>
      </c>
      <c r="D75" s="34" t="s">
        <v>38</v>
      </c>
      <c r="E75" s="40" t="s">
        <v>428</v>
      </c>
      <c r="F75" s="62">
        <f t="shared" si="21"/>
        <v>78879189</v>
      </c>
      <c r="G75" s="62">
        <f t="shared" si="21"/>
        <v>0</v>
      </c>
      <c r="H75" s="62">
        <f t="shared" si="21"/>
        <v>78879189</v>
      </c>
      <c r="I75" s="223">
        <f t="shared" si="22"/>
        <v>1.912781605058652E-2</v>
      </c>
      <c r="J75" s="62">
        <f t="shared" si="21"/>
        <v>78879189</v>
      </c>
      <c r="K75" s="222">
        <f t="shared" si="7"/>
        <v>1</v>
      </c>
    </row>
    <row r="76" spans="1:11" ht="34.5" customHeight="1" x14ac:dyDescent="0.25">
      <c r="A76" s="39" t="s">
        <v>430</v>
      </c>
      <c r="B76" s="34" t="s">
        <v>37</v>
      </c>
      <c r="C76" s="107">
        <v>13</v>
      </c>
      <c r="D76" s="34" t="s">
        <v>38</v>
      </c>
      <c r="E76" s="40" t="s">
        <v>393</v>
      </c>
      <c r="F76" s="62">
        <f t="shared" si="21"/>
        <v>78879189</v>
      </c>
      <c r="G76" s="62">
        <f t="shared" si="21"/>
        <v>0</v>
      </c>
      <c r="H76" s="62">
        <f t="shared" si="21"/>
        <v>78879189</v>
      </c>
      <c r="I76" s="223">
        <f t="shared" si="22"/>
        <v>1.912781605058652E-2</v>
      </c>
      <c r="J76" s="62">
        <f t="shared" si="21"/>
        <v>78879189</v>
      </c>
      <c r="K76" s="222">
        <f t="shared" si="7"/>
        <v>1</v>
      </c>
    </row>
    <row r="77" spans="1:11" ht="30" customHeight="1" x14ac:dyDescent="0.25">
      <c r="A77" s="43" t="s">
        <v>431</v>
      </c>
      <c r="B77" s="44" t="s">
        <v>37</v>
      </c>
      <c r="C77" s="99">
        <v>13</v>
      </c>
      <c r="D77" s="44" t="s">
        <v>38</v>
      </c>
      <c r="E77" s="45" t="s">
        <v>258</v>
      </c>
      <c r="F77" s="48">
        <v>78879189</v>
      </c>
      <c r="G77" s="48">
        <v>0</v>
      </c>
      <c r="H77" s="48">
        <f>+F77-G77</f>
        <v>78879189</v>
      </c>
      <c r="I77" s="224">
        <f t="shared" si="22"/>
        <v>1.912781605058652E-2</v>
      </c>
      <c r="J77" s="48">
        <v>78879189</v>
      </c>
      <c r="K77" s="225">
        <f t="shared" si="7"/>
        <v>1</v>
      </c>
    </row>
    <row r="78" spans="1:11" ht="39" customHeight="1" x14ac:dyDescent="0.25">
      <c r="A78" s="39" t="s">
        <v>432</v>
      </c>
      <c r="B78" s="34" t="s">
        <v>37</v>
      </c>
      <c r="C78" s="34">
        <v>13</v>
      </c>
      <c r="D78" s="34" t="s">
        <v>38</v>
      </c>
      <c r="E78" s="40" t="s">
        <v>433</v>
      </c>
      <c r="F78" s="60">
        <f t="shared" ref="F78:J79" si="23">+F79</f>
        <v>3015011</v>
      </c>
      <c r="G78" s="60">
        <f t="shared" si="23"/>
        <v>0</v>
      </c>
      <c r="H78" s="60">
        <f t="shared" si="23"/>
        <v>3015011</v>
      </c>
      <c r="I78" s="223">
        <f t="shared" si="22"/>
        <v>7.3112536436568726E-4</v>
      </c>
      <c r="J78" s="60">
        <f t="shared" si="23"/>
        <v>3015011</v>
      </c>
      <c r="K78" s="222">
        <f t="shared" si="7"/>
        <v>1</v>
      </c>
    </row>
    <row r="79" spans="1:11" ht="39" customHeight="1" x14ac:dyDescent="0.25">
      <c r="A79" s="39" t="s">
        <v>434</v>
      </c>
      <c r="B79" s="34" t="s">
        <v>37</v>
      </c>
      <c r="C79" s="34">
        <v>13</v>
      </c>
      <c r="D79" s="34" t="s">
        <v>38</v>
      </c>
      <c r="E79" s="95" t="s">
        <v>251</v>
      </c>
      <c r="F79" s="60">
        <f t="shared" si="23"/>
        <v>3015011</v>
      </c>
      <c r="G79" s="60">
        <f t="shared" si="23"/>
        <v>0</v>
      </c>
      <c r="H79" s="60">
        <f t="shared" si="23"/>
        <v>3015011</v>
      </c>
      <c r="I79" s="223">
        <f t="shared" si="22"/>
        <v>7.3112536436568726E-4</v>
      </c>
      <c r="J79" s="60">
        <f t="shared" si="23"/>
        <v>3015011</v>
      </c>
      <c r="K79" s="222">
        <f t="shared" si="7"/>
        <v>1</v>
      </c>
    </row>
    <row r="80" spans="1:11" ht="39" customHeight="1" x14ac:dyDescent="0.25">
      <c r="A80" s="39" t="s">
        <v>508</v>
      </c>
      <c r="B80" s="34" t="s">
        <v>37</v>
      </c>
      <c r="C80" s="34">
        <v>13</v>
      </c>
      <c r="D80" s="34" t="s">
        <v>38</v>
      </c>
      <c r="E80" s="40" t="s">
        <v>509</v>
      </c>
      <c r="F80" s="60">
        <f t="shared" ref="F80:J80" si="24">F81</f>
        <v>3015011</v>
      </c>
      <c r="G80" s="60">
        <f t="shared" si="24"/>
        <v>0</v>
      </c>
      <c r="H80" s="60">
        <f t="shared" si="24"/>
        <v>3015011</v>
      </c>
      <c r="I80" s="223">
        <f t="shared" si="22"/>
        <v>7.3112536436568726E-4</v>
      </c>
      <c r="J80" s="60">
        <f t="shared" si="24"/>
        <v>3015011</v>
      </c>
      <c r="K80" s="222">
        <f t="shared" si="7"/>
        <v>1</v>
      </c>
    </row>
    <row r="81" spans="1:11" ht="39" customHeight="1" x14ac:dyDescent="0.25">
      <c r="A81" s="39" t="s">
        <v>510</v>
      </c>
      <c r="B81" s="34" t="s">
        <v>37</v>
      </c>
      <c r="C81" s="34">
        <v>13</v>
      </c>
      <c r="D81" s="34" t="s">
        <v>38</v>
      </c>
      <c r="E81" s="40" t="s">
        <v>509</v>
      </c>
      <c r="F81" s="60">
        <f t="shared" ref="F81:J82" si="25">+F82</f>
        <v>3015011</v>
      </c>
      <c r="G81" s="60">
        <f t="shared" si="25"/>
        <v>0</v>
      </c>
      <c r="H81" s="60">
        <f t="shared" si="25"/>
        <v>3015011</v>
      </c>
      <c r="I81" s="223">
        <f t="shared" si="22"/>
        <v>7.3112536436568726E-4</v>
      </c>
      <c r="J81" s="60">
        <f t="shared" si="25"/>
        <v>3015011</v>
      </c>
      <c r="K81" s="222">
        <f t="shared" ref="K81:K100" si="26">+J81/H81</f>
        <v>1</v>
      </c>
    </row>
    <row r="82" spans="1:11" ht="39" customHeight="1" x14ac:dyDescent="0.25">
      <c r="A82" s="39" t="s">
        <v>511</v>
      </c>
      <c r="B82" s="34" t="s">
        <v>37</v>
      </c>
      <c r="C82" s="34">
        <v>13</v>
      </c>
      <c r="D82" s="34" t="s">
        <v>38</v>
      </c>
      <c r="E82" s="40" t="s">
        <v>393</v>
      </c>
      <c r="F82" s="60">
        <f t="shared" si="25"/>
        <v>3015011</v>
      </c>
      <c r="G82" s="60">
        <f t="shared" si="25"/>
        <v>0</v>
      </c>
      <c r="H82" s="60">
        <f t="shared" si="25"/>
        <v>3015011</v>
      </c>
      <c r="I82" s="223">
        <f t="shared" si="22"/>
        <v>7.3112536436568726E-4</v>
      </c>
      <c r="J82" s="60">
        <f t="shared" si="25"/>
        <v>3015011</v>
      </c>
      <c r="K82" s="222">
        <f t="shared" si="26"/>
        <v>1</v>
      </c>
    </row>
    <row r="83" spans="1:11" ht="39" customHeight="1" x14ac:dyDescent="0.25">
      <c r="A83" s="43" t="s">
        <v>512</v>
      </c>
      <c r="B83" s="44" t="s">
        <v>37</v>
      </c>
      <c r="C83" s="44">
        <v>13</v>
      </c>
      <c r="D83" s="44" t="s">
        <v>38</v>
      </c>
      <c r="E83" s="45" t="s">
        <v>258</v>
      </c>
      <c r="F83" s="46">
        <v>3015011</v>
      </c>
      <c r="G83" s="46">
        <v>0</v>
      </c>
      <c r="H83" s="48">
        <f>+F83-G83</f>
        <v>3015011</v>
      </c>
      <c r="I83" s="224">
        <f t="shared" si="22"/>
        <v>7.3112536436568726E-4</v>
      </c>
      <c r="J83" s="46">
        <v>3015011</v>
      </c>
      <c r="K83" s="225">
        <f t="shared" si="26"/>
        <v>1</v>
      </c>
    </row>
    <row r="84" spans="1:11" ht="39" customHeight="1" x14ac:dyDescent="0.25">
      <c r="A84" s="105" t="s">
        <v>441</v>
      </c>
      <c r="B84" s="100" t="s">
        <v>37</v>
      </c>
      <c r="C84" s="34">
        <v>13</v>
      </c>
      <c r="D84" s="34" t="s">
        <v>38</v>
      </c>
      <c r="E84" s="95" t="s">
        <v>442</v>
      </c>
      <c r="F84" s="66">
        <f>+F85</f>
        <v>750959932.33000004</v>
      </c>
      <c r="G84" s="66">
        <f t="shared" ref="G84:H84" si="27">+G85</f>
        <v>0</v>
      </c>
      <c r="H84" s="66">
        <f t="shared" si="27"/>
        <v>750959932.33000004</v>
      </c>
      <c r="I84" s="223">
        <f t="shared" si="22"/>
        <v>0.18210409651865389</v>
      </c>
      <c r="J84" s="66">
        <f>+J85</f>
        <v>750959932.33000004</v>
      </c>
      <c r="K84" s="222">
        <f t="shared" si="26"/>
        <v>1</v>
      </c>
    </row>
    <row r="85" spans="1:11" ht="39" customHeight="1" x14ac:dyDescent="0.25">
      <c r="A85" s="105" t="s">
        <v>443</v>
      </c>
      <c r="B85" s="100" t="s">
        <v>37</v>
      </c>
      <c r="C85" s="34">
        <v>13</v>
      </c>
      <c r="D85" s="34" t="s">
        <v>38</v>
      </c>
      <c r="E85" s="95" t="s">
        <v>251</v>
      </c>
      <c r="F85" s="66">
        <f>+F86+F90+F94+F98</f>
        <v>750959932.33000004</v>
      </c>
      <c r="G85" s="66">
        <f t="shared" ref="G85:H85" si="28">+G86+G90+G94+G98</f>
        <v>0</v>
      </c>
      <c r="H85" s="66">
        <f t="shared" si="28"/>
        <v>750959932.33000004</v>
      </c>
      <c r="I85" s="223">
        <f t="shared" si="22"/>
        <v>0.18210409651865389</v>
      </c>
      <c r="J85" s="66">
        <f>+J86+J90+J94+J98</f>
        <v>750959932.33000004</v>
      </c>
      <c r="K85" s="222">
        <f t="shared" si="26"/>
        <v>1</v>
      </c>
    </row>
    <row r="86" spans="1:11" ht="53.25" customHeight="1" x14ac:dyDescent="0.25">
      <c r="A86" s="96" t="s">
        <v>444</v>
      </c>
      <c r="B86" s="100" t="s">
        <v>37</v>
      </c>
      <c r="C86" s="34">
        <v>13</v>
      </c>
      <c r="D86" s="34" t="s">
        <v>38</v>
      </c>
      <c r="E86" s="95" t="s">
        <v>445</v>
      </c>
      <c r="F86" s="66">
        <f t="shared" ref="F86:J88" si="29">+F87</f>
        <v>15068634</v>
      </c>
      <c r="G86" s="66">
        <f t="shared" si="29"/>
        <v>0</v>
      </c>
      <c r="H86" s="66">
        <f t="shared" si="29"/>
        <v>15068634</v>
      </c>
      <c r="I86" s="223">
        <f t="shared" si="22"/>
        <v>3.6540697608543333E-3</v>
      </c>
      <c r="J86" s="66">
        <f t="shared" si="29"/>
        <v>15068634</v>
      </c>
      <c r="K86" s="222">
        <f t="shared" si="26"/>
        <v>1</v>
      </c>
    </row>
    <row r="87" spans="1:11" ht="53.25" customHeight="1" x14ac:dyDescent="0.25">
      <c r="A87" s="96" t="s">
        <v>446</v>
      </c>
      <c r="B87" s="100" t="s">
        <v>37</v>
      </c>
      <c r="C87" s="34">
        <v>13</v>
      </c>
      <c r="D87" s="34" t="s">
        <v>38</v>
      </c>
      <c r="E87" s="95" t="s">
        <v>445</v>
      </c>
      <c r="F87" s="66">
        <f t="shared" si="29"/>
        <v>15068634</v>
      </c>
      <c r="G87" s="66">
        <f t="shared" si="29"/>
        <v>0</v>
      </c>
      <c r="H87" s="66">
        <f t="shared" si="29"/>
        <v>15068634</v>
      </c>
      <c r="I87" s="223">
        <f t="shared" si="22"/>
        <v>3.6540697608543333E-3</v>
      </c>
      <c r="J87" s="66">
        <f t="shared" si="29"/>
        <v>15068634</v>
      </c>
      <c r="K87" s="222">
        <f t="shared" si="26"/>
        <v>1</v>
      </c>
    </row>
    <row r="88" spans="1:11" ht="39" customHeight="1" x14ac:dyDescent="0.25">
      <c r="A88" s="96" t="s">
        <v>447</v>
      </c>
      <c r="B88" s="100" t="s">
        <v>37</v>
      </c>
      <c r="C88" s="34">
        <v>13</v>
      </c>
      <c r="D88" s="34" t="s">
        <v>38</v>
      </c>
      <c r="E88" s="95" t="s">
        <v>448</v>
      </c>
      <c r="F88" s="66">
        <f t="shared" si="29"/>
        <v>15068634</v>
      </c>
      <c r="G88" s="66">
        <f t="shared" si="29"/>
        <v>0</v>
      </c>
      <c r="H88" s="66">
        <f t="shared" si="29"/>
        <v>15068634</v>
      </c>
      <c r="I88" s="223">
        <f t="shared" si="22"/>
        <v>3.6540697608543333E-3</v>
      </c>
      <c r="J88" s="66">
        <f t="shared" si="29"/>
        <v>15068634</v>
      </c>
      <c r="K88" s="222">
        <f t="shared" si="26"/>
        <v>1</v>
      </c>
    </row>
    <row r="89" spans="1:11" ht="39" customHeight="1" x14ac:dyDescent="0.25">
      <c r="A89" s="43" t="s">
        <v>449</v>
      </c>
      <c r="B89" s="103" t="s">
        <v>37</v>
      </c>
      <c r="C89" s="44">
        <v>13</v>
      </c>
      <c r="D89" s="44" t="s">
        <v>38</v>
      </c>
      <c r="E89" s="45" t="s">
        <v>258</v>
      </c>
      <c r="F89" s="46">
        <v>15068634</v>
      </c>
      <c r="G89" s="46">
        <v>0</v>
      </c>
      <c r="H89" s="48">
        <f>+F89-G89</f>
        <v>15068634</v>
      </c>
      <c r="I89" s="224">
        <f t="shared" si="22"/>
        <v>3.6540697608543333E-3</v>
      </c>
      <c r="J89" s="46">
        <v>15068634</v>
      </c>
      <c r="K89" s="225">
        <f t="shared" si="26"/>
        <v>1</v>
      </c>
    </row>
    <row r="90" spans="1:11" ht="56.25" customHeight="1" x14ac:dyDescent="0.25">
      <c r="A90" s="96" t="s">
        <v>450</v>
      </c>
      <c r="B90" s="107" t="s">
        <v>37</v>
      </c>
      <c r="C90" s="34">
        <v>13</v>
      </c>
      <c r="D90" s="34" t="s">
        <v>38</v>
      </c>
      <c r="E90" s="95" t="s">
        <v>451</v>
      </c>
      <c r="F90" s="60">
        <f t="shared" ref="F90:H90" si="30">+F91</f>
        <v>546882409.33000004</v>
      </c>
      <c r="G90" s="60">
        <f t="shared" si="30"/>
        <v>0</v>
      </c>
      <c r="H90" s="60">
        <f t="shared" si="30"/>
        <v>546882409.33000004</v>
      </c>
      <c r="I90" s="235">
        <f t="shared" si="22"/>
        <v>0.13261629917323062</v>
      </c>
      <c r="J90" s="60">
        <f t="shared" ref="J90" si="31">+J91</f>
        <v>546882409.33000004</v>
      </c>
      <c r="K90" s="222">
        <f t="shared" si="26"/>
        <v>1</v>
      </c>
    </row>
    <row r="91" spans="1:11" ht="56.25" customHeight="1" x14ac:dyDescent="0.25">
      <c r="A91" s="96" t="s">
        <v>452</v>
      </c>
      <c r="B91" s="107" t="s">
        <v>37</v>
      </c>
      <c r="C91" s="34">
        <v>13</v>
      </c>
      <c r="D91" s="34" t="s">
        <v>38</v>
      </c>
      <c r="E91" s="95" t="s">
        <v>451</v>
      </c>
      <c r="F91" s="66">
        <f>+F92</f>
        <v>546882409.33000004</v>
      </c>
      <c r="G91" s="66">
        <f>+G92</f>
        <v>0</v>
      </c>
      <c r="H91" s="66">
        <f>+H92</f>
        <v>546882409.33000004</v>
      </c>
      <c r="I91" s="235">
        <f t="shared" si="22"/>
        <v>0.13261629917323062</v>
      </c>
      <c r="J91" s="66">
        <f>+J92</f>
        <v>546882409.33000004</v>
      </c>
      <c r="K91" s="222">
        <f t="shared" si="26"/>
        <v>1</v>
      </c>
    </row>
    <row r="92" spans="1:11" ht="39" customHeight="1" x14ac:dyDescent="0.25">
      <c r="A92" s="96" t="s">
        <v>453</v>
      </c>
      <c r="B92" s="107" t="s">
        <v>37</v>
      </c>
      <c r="C92" s="34">
        <v>13</v>
      </c>
      <c r="D92" s="34" t="s">
        <v>38</v>
      </c>
      <c r="E92" s="95" t="s">
        <v>393</v>
      </c>
      <c r="F92" s="66">
        <f t="shared" ref="F92:H92" si="32">+F93</f>
        <v>546882409.33000004</v>
      </c>
      <c r="G92" s="66">
        <f t="shared" si="32"/>
        <v>0</v>
      </c>
      <c r="H92" s="66">
        <f t="shared" si="32"/>
        <v>546882409.33000004</v>
      </c>
      <c r="I92" s="235">
        <f t="shared" si="22"/>
        <v>0.13261629917323062</v>
      </c>
      <c r="J92" s="66">
        <f t="shared" ref="J92" si="33">+J93</f>
        <v>546882409.33000004</v>
      </c>
      <c r="K92" s="222">
        <f t="shared" si="26"/>
        <v>1</v>
      </c>
    </row>
    <row r="93" spans="1:11" ht="39" customHeight="1" x14ac:dyDescent="0.25">
      <c r="A93" s="43" t="s">
        <v>456</v>
      </c>
      <c r="B93" s="99" t="s">
        <v>37</v>
      </c>
      <c r="C93" s="44">
        <v>13</v>
      </c>
      <c r="D93" s="44" t="s">
        <v>38</v>
      </c>
      <c r="E93" s="108" t="s">
        <v>258</v>
      </c>
      <c r="F93" s="46">
        <v>546882409.33000004</v>
      </c>
      <c r="G93" s="46">
        <v>0</v>
      </c>
      <c r="H93" s="48">
        <f>+F93-G93</f>
        <v>546882409.33000004</v>
      </c>
      <c r="I93" s="225">
        <f t="shared" si="22"/>
        <v>0.13261629917323062</v>
      </c>
      <c r="J93" s="46">
        <v>546882409.33000004</v>
      </c>
      <c r="K93" s="225">
        <f t="shared" si="26"/>
        <v>1</v>
      </c>
    </row>
    <row r="94" spans="1:11" ht="59.25" customHeight="1" x14ac:dyDescent="0.25">
      <c r="A94" s="96" t="s">
        <v>458</v>
      </c>
      <c r="B94" s="100" t="s">
        <v>37</v>
      </c>
      <c r="C94" s="34">
        <v>13</v>
      </c>
      <c r="D94" s="34" t="s">
        <v>38</v>
      </c>
      <c r="E94" s="95" t="s">
        <v>459</v>
      </c>
      <c r="F94" s="66">
        <f t="shared" ref="F94:J96" si="34">+F95</f>
        <v>166580829</v>
      </c>
      <c r="G94" s="66">
        <f t="shared" si="34"/>
        <v>0</v>
      </c>
      <c r="H94" s="66">
        <f t="shared" si="34"/>
        <v>166580829</v>
      </c>
      <c r="I94" s="235">
        <f t="shared" si="22"/>
        <v>4.0395033152105665E-2</v>
      </c>
      <c r="J94" s="66">
        <f t="shared" si="34"/>
        <v>166580829</v>
      </c>
      <c r="K94" s="222">
        <f t="shared" si="26"/>
        <v>1</v>
      </c>
    </row>
    <row r="95" spans="1:11" ht="59.25" customHeight="1" x14ac:dyDescent="0.25">
      <c r="A95" s="96" t="s">
        <v>460</v>
      </c>
      <c r="B95" s="100" t="s">
        <v>37</v>
      </c>
      <c r="C95" s="34">
        <v>13</v>
      </c>
      <c r="D95" s="34" t="s">
        <v>38</v>
      </c>
      <c r="E95" s="95" t="s">
        <v>459</v>
      </c>
      <c r="F95" s="66">
        <f t="shared" si="34"/>
        <v>166580829</v>
      </c>
      <c r="G95" s="66">
        <f t="shared" si="34"/>
        <v>0</v>
      </c>
      <c r="H95" s="66">
        <f t="shared" si="34"/>
        <v>166580829</v>
      </c>
      <c r="I95" s="235">
        <f t="shared" si="22"/>
        <v>4.0395033152105665E-2</v>
      </c>
      <c r="J95" s="66">
        <f t="shared" si="34"/>
        <v>166580829</v>
      </c>
      <c r="K95" s="222">
        <f t="shared" si="26"/>
        <v>1</v>
      </c>
    </row>
    <row r="96" spans="1:11" ht="39" customHeight="1" x14ac:dyDescent="0.25">
      <c r="A96" s="96" t="s">
        <v>461</v>
      </c>
      <c r="B96" s="100" t="s">
        <v>37</v>
      </c>
      <c r="C96" s="34">
        <v>13</v>
      </c>
      <c r="D96" s="34" t="s">
        <v>38</v>
      </c>
      <c r="E96" s="95" t="s">
        <v>462</v>
      </c>
      <c r="F96" s="66">
        <f t="shared" si="34"/>
        <v>166580829</v>
      </c>
      <c r="G96" s="66">
        <f t="shared" si="34"/>
        <v>0</v>
      </c>
      <c r="H96" s="66">
        <f t="shared" si="34"/>
        <v>166580829</v>
      </c>
      <c r="I96" s="235">
        <f t="shared" si="22"/>
        <v>4.0395033152105665E-2</v>
      </c>
      <c r="J96" s="66">
        <f t="shared" si="34"/>
        <v>166580829</v>
      </c>
      <c r="K96" s="222">
        <f t="shared" si="26"/>
        <v>1</v>
      </c>
    </row>
    <row r="97" spans="1:11" ht="39" customHeight="1" x14ac:dyDescent="0.25">
      <c r="A97" s="43" t="s">
        <v>463</v>
      </c>
      <c r="B97" s="103" t="s">
        <v>37</v>
      </c>
      <c r="C97" s="44">
        <v>13</v>
      </c>
      <c r="D97" s="44" t="s">
        <v>38</v>
      </c>
      <c r="E97" s="108" t="s">
        <v>258</v>
      </c>
      <c r="F97" s="46">
        <v>166580829</v>
      </c>
      <c r="G97" s="46">
        <v>0</v>
      </c>
      <c r="H97" s="48">
        <f>+F97-G97</f>
        <v>166580829</v>
      </c>
      <c r="I97" s="225">
        <f t="shared" si="22"/>
        <v>4.0395033152105665E-2</v>
      </c>
      <c r="J97" s="46">
        <v>166580829</v>
      </c>
      <c r="K97" s="225">
        <f t="shared" si="26"/>
        <v>1</v>
      </c>
    </row>
    <row r="98" spans="1:11" ht="57" customHeight="1" x14ac:dyDescent="0.25">
      <c r="A98" s="96" t="s">
        <v>464</v>
      </c>
      <c r="B98" s="100" t="s">
        <v>37</v>
      </c>
      <c r="C98" s="34">
        <v>13</v>
      </c>
      <c r="D98" s="34" t="s">
        <v>38</v>
      </c>
      <c r="E98" s="95" t="s">
        <v>465</v>
      </c>
      <c r="F98" s="66">
        <f t="shared" ref="F98:J100" si="35">+F99</f>
        <v>22428060</v>
      </c>
      <c r="G98" s="66">
        <f t="shared" si="35"/>
        <v>0</v>
      </c>
      <c r="H98" s="66">
        <f t="shared" si="35"/>
        <v>22428060</v>
      </c>
      <c r="I98" s="223">
        <f t="shared" si="22"/>
        <v>5.438694432463264E-3</v>
      </c>
      <c r="J98" s="66">
        <f t="shared" si="35"/>
        <v>22428060</v>
      </c>
      <c r="K98" s="222">
        <f t="shared" si="26"/>
        <v>1</v>
      </c>
    </row>
    <row r="99" spans="1:11" ht="60" customHeight="1" x14ac:dyDescent="0.25">
      <c r="A99" s="96" t="s">
        <v>466</v>
      </c>
      <c r="B99" s="100" t="s">
        <v>37</v>
      </c>
      <c r="C99" s="34">
        <v>13</v>
      </c>
      <c r="D99" s="34" t="s">
        <v>38</v>
      </c>
      <c r="E99" s="95" t="s">
        <v>465</v>
      </c>
      <c r="F99" s="66">
        <f t="shared" si="35"/>
        <v>22428060</v>
      </c>
      <c r="G99" s="66">
        <f t="shared" si="35"/>
        <v>0</v>
      </c>
      <c r="H99" s="66">
        <f t="shared" si="35"/>
        <v>22428060</v>
      </c>
      <c r="I99" s="223">
        <f t="shared" si="22"/>
        <v>5.438694432463264E-3</v>
      </c>
      <c r="J99" s="66">
        <f t="shared" si="35"/>
        <v>22428060</v>
      </c>
      <c r="K99" s="222">
        <f t="shared" si="26"/>
        <v>1</v>
      </c>
    </row>
    <row r="100" spans="1:11" ht="39" customHeight="1" x14ac:dyDescent="0.25">
      <c r="A100" s="96" t="s">
        <v>467</v>
      </c>
      <c r="B100" s="100" t="s">
        <v>37</v>
      </c>
      <c r="C100" s="34">
        <v>13</v>
      </c>
      <c r="D100" s="34" t="s">
        <v>38</v>
      </c>
      <c r="E100" s="95" t="s">
        <v>468</v>
      </c>
      <c r="F100" s="66">
        <f t="shared" si="35"/>
        <v>22428060</v>
      </c>
      <c r="G100" s="66">
        <f t="shared" si="35"/>
        <v>0</v>
      </c>
      <c r="H100" s="66">
        <f t="shared" si="35"/>
        <v>22428060</v>
      </c>
      <c r="I100" s="223">
        <f t="shared" si="22"/>
        <v>5.438694432463264E-3</v>
      </c>
      <c r="J100" s="66">
        <f t="shared" si="35"/>
        <v>22428060</v>
      </c>
      <c r="K100" s="222">
        <f t="shared" si="26"/>
        <v>1</v>
      </c>
    </row>
    <row r="101" spans="1:11" ht="39" customHeight="1" thickBot="1" x14ac:dyDescent="0.3">
      <c r="A101" s="83" t="s">
        <v>469</v>
      </c>
      <c r="B101" s="194" t="s">
        <v>37</v>
      </c>
      <c r="C101" s="84">
        <v>13</v>
      </c>
      <c r="D101" s="84" t="s">
        <v>38</v>
      </c>
      <c r="E101" s="195" t="s">
        <v>258</v>
      </c>
      <c r="F101" s="86">
        <v>22428060</v>
      </c>
      <c r="G101" s="86">
        <v>0</v>
      </c>
      <c r="H101" s="88">
        <f>+F101-G101</f>
        <v>22428060</v>
      </c>
      <c r="I101" s="230">
        <f t="shared" si="22"/>
        <v>5.438694432463264E-3</v>
      </c>
      <c r="J101" s="86">
        <v>22428060</v>
      </c>
      <c r="K101" s="225">
        <f t="shared" ref="K101" si="36">+H101/J101</f>
        <v>1</v>
      </c>
    </row>
    <row r="102" spans="1:11" ht="31.5" customHeight="1" thickBot="1" x14ac:dyDescent="0.3">
      <c r="A102" s="311" t="s">
        <v>470</v>
      </c>
      <c r="B102" s="312"/>
      <c r="C102" s="312"/>
      <c r="D102" s="312"/>
      <c r="E102" s="312"/>
      <c r="F102" s="198">
        <f>+F49+F10+F9</f>
        <v>4123794833.21</v>
      </c>
      <c r="G102" s="198">
        <f>+G49+G10+G9</f>
        <v>0</v>
      </c>
      <c r="H102" s="198">
        <f>+F102-G102</f>
        <v>4123794833.21</v>
      </c>
      <c r="I102" s="236">
        <f>+I49+I9+I10</f>
        <v>1</v>
      </c>
      <c r="J102" s="198">
        <f>+J49+J10+J9</f>
        <v>2672752463.21</v>
      </c>
      <c r="K102" s="236">
        <f>+J102/H102</f>
        <v>0.64812934961885693</v>
      </c>
    </row>
    <row r="103" spans="1:11" x14ac:dyDescent="0.25">
      <c r="A103" s="119" t="s">
        <v>473</v>
      </c>
      <c r="B103" s="237"/>
      <c r="C103" s="238"/>
      <c r="D103" s="120"/>
      <c r="E103" s="120"/>
      <c r="F103" s="239"/>
      <c r="G103" s="240"/>
      <c r="H103" s="240"/>
      <c r="I103" s="240"/>
      <c r="J103" s="120"/>
    </row>
    <row r="104" spans="1:11" x14ac:dyDescent="0.25">
      <c r="A104" s="119" t="s">
        <v>514</v>
      </c>
      <c r="B104" s="237"/>
      <c r="C104" s="238"/>
      <c r="D104" s="120"/>
      <c r="E104" s="120"/>
      <c r="F104" s="239"/>
      <c r="G104" s="240"/>
      <c r="H104" s="240"/>
      <c r="I104" s="240"/>
      <c r="J104" s="120"/>
    </row>
  </sheetData>
  <mergeCells count="15">
    <mergeCell ref="A102:E102"/>
    <mergeCell ref="A1:K1"/>
    <mergeCell ref="A2:K2"/>
    <mergeCell ref="A3:K3"/>
    <mergeCell ref="A7:A8"/>
    <mergeCell ref="B7:B8"/>
    <mergeCell ref="C7:C8"/>
    <mergeCell ref="D7:D8"/>
    <mergeCell ref="E7:E8"/>
    <mergeCell ref="F7:F8"/>
    <mergeCell ref="G7:G8"/>
    <mergeCell ref="H7:H8"/>
    <mergeCell ref="I7:I8"/>
    <mergeCell ref="J7:J8"/>
    <mergeCell ref="K7:K8"/>
  </mergeCells>
  <printOptions horizontalCentered="1" verticalCentered="1"/>
  <pageMargins left="0.31496062992125984" right="0.31496062992125984" top="0.39370078740157483" bottom="0.59055118110236227" header="0.31496062992125984" footer="0.31496062992125984"/>
  <pageSetup paperSize="5" scale="65"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F0ADB-E496-468F-9E37-C3020A1F026C}">
  <sheetPr>
    <tabColor theme="0"/>
  </sheetPr>
  <dimension ref="A1:K104"/>
  <sheetViews>
    <sheetView topLeftCell="A98" zoomScale="78" zoomScaleNormal="78" workbookViewId="0">
      <selection activeCell="D107" sqref="D107"/>
    </sheetView>
  </sheetViews>
  <sheetFormatPr baseColWidth="10" defaultRowHeight="15.75" x14ac:dyDescent="0.25"/>
  <cols>
    <col min="1" max="1" width="32.5703125" style="3" customWidth="1"/>
    <col min="2" max="2" width="16.140625" style="5" customWidth="1"/>
    <col min="3" max="3" width="11" style="190" customWidth="1"/>
    <col min="4" max="4" width="9.5703125" style="3" customWidth="1"/>
    <col min="5" max="5" width="49.28515625" style="8" customWidth="1"/>
    <col min="6" max="6" width="24.140625" style="16" customWidth="1"/>
    <col min="7" max="7" width="20.28515625" style="3" customWidth="1"/>
    <col min="8" max="8" width="22.140625" style="3" customWidth="1"/>
    <col min="9" max="9" width="17.85546875" style="3" customWidth="1"/>
    <col min="10" max="10" width="22.28515625" style="3" customWidth="1"/>
    <col min="11" max="11" width="15.85546875" style="3" customWidth="1"/>
    <col min="12" max="80" width="11.42578125" style="3"/>
    <col min="81" max="81" width="15.42578125" style="3" customWidth="1"/>
    <col min="82" max="82" width="9.5703125" style="3" customWidth="1"/>
    <col min="83" max="83" width="14.42578125" style="3" customWidth="1"/>
    <col min="84" max="84" width="49.85546875" style="3" customWidth="1"/>
    <col min="85" max="85" width="22.5703125" style="3" customWidth="1"/>
    <col min="86" max="86" width="23" style="3" customWidth="1"/>
    <col min="87" max="87" width="22.85546875" style="3" customWidth="1"/>
    <col min="88" max="88" width="23.42578125" style="3" customWidth="1"/>
    <col min="89" max="89" width="22.42578125" style="3" customWidth="1"/>
    <col min="90" max="90" width="13.85546875" style="3" customWidth="1"/>
    <col min="91" max="91" width="20.7109375" style="3" customWidth="1"/>
    <col min="92" max="92" width="18.140625" style="3" customWidth="1"/>
    <col min="93" max="93" width="14.85546875" style="3" bestFit="1" customWidth="1"/>
    <col min="94" max="94" width="11.42578125" style="3"/>
    <col min="95" max="95" width="17.42578125" style="3" customWidth="1"/>
    <col min="96" max="98" width="18.140625" style="3" customWidth="1"/>
    <col min="99" max="102" width="11.42578125" style="3"/>
    <col min="103" max="103" width="34" style="3" customWidth="1"/>
    <col min="104" max="104" width="9.5703125" style="3" customWidth="1"/>
    <col min="105" max="105" width="16.7109375" style="3" customWidth="1"/>
    <col min="106" max="106" width="55.140625" style="3" customWidth="1"/>
    <col min="107" max="107" width="22.5703125" style="3" customWidth="1"/>
    <col min="108" max="108" width="23" style="3" customWidth="1"/>
    <col min="109" max="109" width="22.85546875" style="3" customWidth="1"/>
    <col min="110" max="110" width="23.42578125" style="3" customWidth="1"/>
    <col min="111" max="111" width="28.7109375" style="3" customWidth="1"/>
    <col min="112" max="112" width="12.7109375" style="3" customWidth="1"/>
    <col min="113" max="113" width="11.42578125" style="3"/>
    <col min="114" max="114" width="25.28515625" style="3" customWidth="1"/>
    <col min="115" max="115" width="15.85546875" style="3" bestFit="1" customWidth="1"/>
    <col min="116" max="117" width="18" style="3" bestFit="1" customWidth="1"/>
    <col min="118" max="336" width="11.42578125" style="3"/>
    <col min="337" max="337" width="15.42578125" style="3" customWidth="1"/>
    <col min="338" max="338" width="9.5703125" style="3" customWidth="1"/>
    <col min="339" max="339" width="14.42578125" style="3" customWidth="1"/>
    <col min="340" max="340" width="49.85546875" style="3" customWidth="1"/>
    <col min="341" max="341" width="22.5703125" style="3" customWidth="1"/>
    <col min="342" max="342" width="23" style="3" customWidth="1"/>
    <col min="343" max="343" width="22.85546875" style="3" customWidth="1"/>
    <col min="344" max="344" width="23.42578125" style="3" customWidth="1"/>
    <col min="345" max="345" width="22.42578125" style="3" customWidth="1"/>
    <col min="346" max="346" width="13.85546875" style="3" customWidth="1"/>
    <col min="347" max="347" width="20.7109375" style="3" customWidth="1"/>
    <col min="348" max="348" width="18.140625" style="3" customWidth="1"/>
    <col min="349" max="349" width="14.85546875" style="3" bestFit="1" customWidth="1"/>
    <col min="350" max="350" width="11.42578125" style="3"/>
    <col min="351" max="351" width="17.42578125" style="3" customWidth="1"/>
    <col min="352" max="354" width="18.140625" style="3" customWidth="1"/>
    <col min="355" max="358" width="11.42578125" style="3"/>
    <col min="359" max="359" width="34" style="3" customWidth="1"/>
    <col min="360" max="360" width="9.5703125" style="3" customWidth="1"/>
    <col min="361" max="361" width="16.7109375" style="3" customWidth="1"/>
    <col min="362" max="362" width="55.140625" style="3" customWidth="1"/>
    <col min="363" max="363" width="22.5703125" style="3" customWidth="1"/>
    <col min="364" max="364" width="23" style="3" customWidth="1"/>
    <col min="365" max="365" width="22.85546875" style="3" customWidth="1"/>
    <col min="366" max="366" width="23.42578125" style="3" customWidth="1"/>
    <col min="367" max="367" width="28.7109375" style="3" customWidth="1"/>
    <col min="368" max="368" width="12.7109375" style="3" customWidth="1"/>
    <col min="369" max="369" width="11.42578125" style="3"/>
    <col min="370" max="370" width="25.28515625" style="3" customWidth="1"/>
    <col min="371" max="371" width="15.85546875" style="3" bestFit="1" customWidth="1"/>
    <col min="372" max="373" width="18" style="3" bestFit="1" customWidth="1"/>
    <col min="374" max="592" width="11.42578125" style="3"/>
    <col min="593" max="593" width="15.42578125" style="3" customWidth="1"/>
    <col min="594" max="594" width="9.5703125" style="3" customWidth="1"/>
    <col min="595" max="595" width="14.42578125" style="3" customWidth="1"/>
    <col min="596" max="596" width="49.85546875" style="3" customWidth="1"/>
    <col min="597" max="597" width="22.5703125" style="3" customWidth="1"/>
    <col min="598" max="598" width="23" style="3" customWidth="1"/>
    <col min="599" max="599" width="22.85546875" style="3" customWidth="1"/>
    <col min="600" max="600" width="23.42578125" style="3" customWidth="1"/>
    <col min="601" max="601" width="22.42578125" style="3" customWidth="1"/>
    <col min="602" max="602" width="13.85546875" style="3" customWidth="1"/>
    <col min="603" max="603" width="20.7109375" style="3" customWidth="1"/>
    <col min="604" max="604" width="18.140625" style="3" customWidth="1"/>
    <col min="605" max="605" width="14.85546875" style="3" bestFit="1" customWidth="1"/>
    <col min="606" max="606" width="11.42578125" style="3"/>
    <col min="607" max="607" width="17.42578125" style="3" customWidth="1"/>
    <col min="608" max="610" width="18.140625" style="3" customWidth="1"/>
    <col min="611" max="614" width="11.42578125" style="3"/>
    <col min="615" max="615" width="34" style="3" customWidth="1"/>
    <col min="616" max="616" width="9.5703125" style="3" customWidth="1"/>
    <col min="617" max="617" width="16.7109375" style="3" customWidth="1"/>
    <col min="618" max="618" width="55.140625" style="3" customWidth="1"/>
    <col min="619" max="619" width="22.5703125" style="3" customWidth="1"/>
    <col min="620" max="620" width="23" style="3" customWidth="1"/>
    <col min="621" max="621" width="22.85546875" style="3" customWidth="1"/>
    <col min="622" max="622" width="23.42578125" style="3" customWidth="1"/>
    <col min="623" max="623" width="28.7109375" style="3" customWidth="1"/>
    <col min="624" max="624" width="12.7109375" style="3" customWidth="1"/>
    <col min="625" max="625" width="11.42578125" style="3"/>
    <col min="626" max="626" width="25.28515625" style="3" customWidth="1"/>
    <col min="627" max="627" width="15.85546875" style="3" bestFit="1" customWidth="1"/>
    <col min="628" max="629" width="18" style="3" bestFit="1" customWidth="1"/>
    <col min="630" max="848" width="11.42578125" style="3"/>
    <col min="849" max="849" width="15.42578125" style="3" customWidth="1"/>
    <col min="850" max="850" width="9.5703125" style="3" customWidth="1"/>
    <col min="851" max="851" width="14.42578125" style="3" customWidth="1"/>
    <col min="852" max="852" width="49.85546875" style="3" customWidth="1"/>
    <col min="853" max="853" width="22.5703125" style="3" customWidth="1"/>
    <col min="854" max="854" width="23" style="3" customWidth="1"/>
    <col min="855" max="855" width="22.85546875" style="3" customWidth="1"/>
    <col min="856" max="856" width="23.42578125" style="3" customWidth="1"/>
    <col min="857" max="857" width="22.42578125" style="3" customWidth="1"/>
    <col min="858" max="858" width="13.85546875" style="3" customWidth="1"/>
    <col min="859" max="859" width="20.7109375" style="3" customWidth="1"/>
    <col min="860" max="860" width="18.140625" style="3" customWidth="1"/>
    <col min="861" max="861" width="14.85546875" style="3" bestFit="1" customWidth="1"/>
    <col min="862" max="862" width="11.42578125" style="3"/>
    <col min="863" max="863" width="17.42578125" style="3" customWidth="1"/>
    <col min="864" max="866" width="18.140625" style="3" customWidth="1"/>
    <col min="867" max="870" width="11.42578125" style="3"/>
    <col min="871" max="871" width="34" style="3" customWidth="1"/>
    <col min="872" max="872" width="9.5703125" style="3" customWidth="1"/>
    <col min="873" max="873" width="16.7109375" style="3" customWidth="1"/>
    <col min="874" max="874" width="55.140625" style="3" customWidth="1"/>
    <col min="875" max="875" width="22.5703125" style="3" customWidth="1"/>
    <col min="876" max="876" width="23" style="3" customWidth="1"/>
    <col min="877" max="877" width="22.85546875" style="3" customWidth="1"/>
    <col min="878" max="878" width="23.42578125" style="3" customWidth="1"/>
    <col min="879" max="879" width="28.7109375" style="3" customWidth="1"/>
    <col min="880" max="880" width="12.7109375" style="3" customWidth="1"/>
    <col min="881" max="881" width="11.42578125" style="3"/>
    <col min="882" max="882" width="25.28515625" style="3" customWidth="1"/>
    <col min="883" max="883" width="15.85546875" style="3" bestFit="1" customWidth="1"/>
    <col min="884" max="885" width="18" style="3" bestFit="1" customWidth="1"/>
    <col min="886" max="1104" width="11.42578125" style="3"/>
    <col min="1105" max="1105" width="15.42578125" style="3" customWidth="1"/>
    <col min="1106" max="1106" width="9.5703125" style="3" customWidth="1"/>
    <col min="1107" max="1107" width="14.42578125" style="3" customWidth="1"/>
    <col min="1108" max="1108" width="49.85546875" style="3" customWidth="1"/>
    <col min="1109" max="1109" width="22.5703125" style="3" customWidth="1"/>
    <col min="1110" max="1110" width="23" style="3" customWidth="1"/>
    <col min="1111" max="1111" width="22.85546875" style="3" customWidth="1"/>
    <col min="1112" max="1112" width="23.42578125" style="3" customWidth="1"/>
    <col min="1113" max="1113" width="22.42578125" style="3" customWidth="1"/>
    <col min="1114" max="1114" width="13.85546875" style="3" customWidth="1"/>
    <col min="1115" max="1115" width="20.7109375" style="3" customWidth="1"/>
    <col min="1116" max="1116" width="18.140625" style="3" customWidth="1"/>
    <col min="1117" max="1117" width="14.85546875" style="3" bestFit="1" customWidth="1"/>
    <col min="1118" max="1118" width="11.42578125" style="3"/>
    <col min="1119" max="1119" width="17.42578125" style="3" customWidth="1"/>
    <col min="1120" max="1122" width="18.140625" style="3" customWidth="1"/>
    <col min="1123" max="1126" width="11.42578125" style="3"/>
    <col min="1127" max="1127" width="34" style="3" customWidth="1"/>
    <col min="1128" max="1128" width="9.5703125" style="3" customWidth="1"/>
    <col min="1129" max="1129" width="16.7109375" style="3" customWidth="1"/>
    <col min="1130" max="1130" width="55.140625" style="3" customWidth="1"/>
    <col min="1131" max="1131" width="22.5703125" style="3" customWidth="1"/>
    <col min="1132" max="1132" width="23" style="3" customWidth="1"/>
    <col min="1133" max="1133" width="22.85546875" style="3" customWidth="1"/>
    <col min="1134" max="1134" width="23.42578125" style="3" customWidth="1"/>
    <col min="1135" max="1135" width="28.7109375" style="3" customWidth="1"/>
    <col min="1136" max="1136" width="12.7109375" style="3" customWidth="1"/>
    <col min="1137" max="1137" width="11.42578125" style="3"/>
    <col min="1138" max="1138" width="25.28515625" style="3" customWidth="1"/>
    <col min="1139" max="1139" width="15.85546875" style="3" bestFit="1" customWidth="1"/>
    <col min="1140" max="1141" width="18" style="3" bestFit="1" customWidth="1"/>
    <col min="1142" max="1360" width="11.42578125" style="3"/>
    <col min="1361" max="1361" width="15.42578125" style="3" customWidth="1"/>
    <col min="1362" max="1362" width="9.5703125" style="3" customWidth="1"/>
    <col min="1363" max="1363" width="14.42578125" style="3" customWidth="1"/>
    <col min="1364" max="1364" width="49.85546875" style="3" customWidth="1"/>
    <col min="1365" max="1365" width="22.5703125" style="3" customWidth="1"/>
    <col min="1366" max="1366" width="23" style="3" customWidth="1"/>
    <col min="1367" max="1367" width="22.85546875" style="3" customWidth="1"/>
    <col min="1368" max="1368" width="23.42578125" style="3" customWidth="1"/>
    <col min="1369" max="1369" width="22.42578125" style="3" customWidth="1"/>
    <col min="1370" max="1370" width="13.85546875" style="3" customWidth="1"/>
    <col min="1371" max="1371" width="20.7109375" style="3" customWidth="1"/>
    <col min="1372" max="1372" width="18.140625" style="3" customWidth="1"/>
    <col min="1373" max="1373" width="14.85546875" style="3" bestFit="1" customWidth="1"/>
    <col min="1374" max="1374" width="11.42578125" style="3"/>
    <col min="1375" max="1375" width="17.42578125" style="3" customWidth="1"/>
    <col min="1376" max="1378" width="18.140625" style="3" customWidth="1"/>
    <col min="1379" max="1382" width="11.42578125" style="3"/>
    <col min="1383" max="1383" width="34" style="3" customWidth="1"/>
    <col min="1384" max="1384" width="9.5703125" style="3" customWidth="1"/>
    <col min="1385" max="1385" width="16.7109375" style="3" customWidth="1"/>
    <col min="1386" max="1386" width="55.140625" style="3" customWidth="1"/>
    <col min="1387" max="1387" width="22.5703125" style="3" customWidth="1"/>
    <col min="1388" max="1388" width="23" style="3" customWidth="1"/>
    <col min="1389" max="1389" width="22.85546875" style="3" customWidth="1"/>
    <col min="1390" max="1390" width="23.42578125" style="3" customWidth="1"/>
    <col min="1391" max="1391" width="28.7109375" style="3" customWidth="1"/>
    <col min="1392" max="1392" width="12.7109375" style="3" customWidth="1"/>
    <col min="1393" max="1393" width="11.42578125" style="3"/>
    <col min="1394" max="1394" width="25.28515625" style="3" customWidth="1"/>
    <col min="1395" max="1395" width="15.85546875" style="3" bestFit="1" customWidth="1"/>
    <col min="1396" max="1397" width="18" style="3" bestFit="1" customWidth="1"/>
    <col min="1398" max="1616" width="11.42578125" style="3"/>
    <col min="1617" max="1617" width="15.42578125" style="3" customWidth="1"/>
    <col min="1618" max="1618" width="9.5703125" style="3" customWidth="1"/>
    <col min="1619" max="1619" width="14.42578125" style="3" customWidth="1"/>
    <col min="1620" max="1620" width="49.85546875" style="3" customWidth="1"/>
    <col min="1621" max="1621" width="22.5703125" style="3" customWidth="1"/>
    <col min="1622" max="1622" width="23" style="3" customWidth="1"/>
    <col min="1623" max="1623" width="22.85546875" style="3" customWidth="1"/>
    <col min="1624" max="1624" width="23.42578125" style="3" customWidth="1"/>
    <col min="1625" max="1625" width="22.42578125" style="3" customWidth="1"/>
    <col min="1626" max="1626" width="13.85546875" style="3" customWidth="1"/>
    <col min="1627" max="1627" width="20.7109375" style="3" customWidth="1"/>
    <col min="1628" max="1628" width="18.140625" style="3" customWidth="1"/>
    <col min="1629" max="1629" width="14.85546875" style="3" bestFit="1" customWidth="1"/>
    <col min="1630" max="1630" width="11.42578125" style="3"/>
    <col min="1631" max="1631" width="17.42578125" style="3" customWidth="1"/>
    <col min="1632" max="1634" width="18.140625" style="3" customWidth="1"/>
    <col min="1635" max="1638" width="11.42578125" style="3"/>
    <col min="1639" max="1639" width="34" style="3" customWidth="1"/>
    <col min="1640" max="1640" width="9.5703125" style="3" customWidth="1"/>
    <col min="1641" max="1641" width="16.7109375" style="3" customWidth="1"/>
    <col min="1642" max="1642" width="55.140625" style="3" customWidth="1"/>
    <col min="1643" max="1643" width="22.5703125" style="3" customWidth="1"/>
    <col min="1644" max="1644" width="23" style="3" customWidth="1"/>
    <col min="1645" max="1645" width="22.85546875" style="3" customWidth="1"/>
    <col min="1646" max="1646" width="23.42578125" style="3" customWidth="1"/>
    <col min="1647" max="1647" width="28.7109375" style="3" customWidth="1"/>
    <col min="1648" max="1648" width="12.7109375" style="3" customWidth="1"/>
    <col min="1649" max="1649" width="11.42578125" style="3"/>
    <col min="1650" max="1650" width="25.28515625" style="3" customWidth="1"/>
    <col min="1651" max="1651" width="15.85546875" style="3" bestFit="1" customWidth="1"/>
    <col min="1652" max="1653" width="18" style="3" bestFit="1" customWidth="1"/>
    <col min="1654" max="1872" width="11.42578125" style="3"/>
    <col min="1873" max="1873" width="15.42578125" style="3" customWidth="1"/>
    <col min="1874" max="1874" width="9.5703125" style="3" customWidth="1"/>
    <col min="1875" max="1875" width="14.42578125" style="3" customWidth="1"/>
    <col min="1876" max="1876" width="49.85546875" style="3" customWidth="1"/>
    <col min="1877" max="1877" width="22.5703125" style="3" customWidth="1"/>
    <col min="1878" max="1878" width="23" style="3" customWidth="1"/>
    <col min="1879" max="1879" width="22.85546875" style="3" customWidth="1"/>
    <col min="1880" max="1880" width="23.42578125" style="3" customWidth="1"/>
    <col min="1881" max="1881" width="22.42578125" style="3" customWidth="1"/>
    <col min="1882" max="1882" width="13.85546875" style="3" customWidth="1"/>
    <col min="1883" max="1883" width="20.7109375" style="3" customWidth="1"/>
    <col min="1884" max="1884" width="18.140625" style="3" customWidth="1"/>
    <col min="1885" max="1885" width="14.85546875" style="3" bestFit="1" customWidth="1"/>
    <col min="1886" max="1886" width="11.42578125" style="3"/>
    <col min="1887" max="1887" width="17.42578125" style="3" customWidth="1"/>
    <col min="1888" max="1890" width="18.140625" style="3" customWidth="1"/>
    <col min="1891" max="1894" width="11.42578125" style="3"/>
    <col min="1895" max="1895" width="34" style="3" customWidth="1"/>
    <col min="1896" max="1896" width="9.5703125" style="3" customWidth="1"/>
    <col min="1897" max="1897" width="16.7109375" style="3" customWidth="1"/>
    <col min="1898" max="1898" width="55.140625" style="3" customWidth="1"/>
    <col min="1899" max="1899" width="22.5703125" style="3" customWidth="1"/>
    <col min="1900" max="1900" width="23" style="3" customWidth="1"/>
    <col min="1901" max="1901" width="22.85546875" style="3" customWidth="1"/>
    <col min="1902" max="1902" width="23.42578125" style="3" customWidth="1"/>
    <col min="1903" max="1903" width="28.7109375" style="3" customWidth="1"/>
    <col min="1904" max="1904" width="12.7109375" style="3" customWidth="1"/>
    <col min="1905" max="1905" width="11.42578125" style="3"/>
    <col min="1906" max="1906" width="25.28515625" style="3" customWidth="1"/>
    <col min="1907" max="1907" width="15.85546875" style="3" bestFit="1" customWidth="1"/>
    <col min="1908" max="1909" width="18" style="3" bestFit="1" customWidth="1"/>
    <col min="1910" max="2128" width="11.42578125" style="3"/>
    <col min="2129" max="2129" width="15.42578125" style="3" customWidth="1"/>
    <col min="2130" max="2130" width="9.5703125" style="3" customWidth="1"/>
    <col min="2131" max="2131" width="14.42578125" style="3" customWidth="1"/>
    <col min="2132" max="2132" width="49.85546875" style="3" customWidth="1"/>
    <col min="2133" max="2133" width="22.5703125" style="3" customWidth="1"/>
    <col min="2134" max="2134" width="23" style="3" customWidth="1"/>
    <col min="2135" max="2135" width="22.85546875" style="3" customWidth="1"/>
    <col min="2136" max="2136" width="23.42578125" style="3" customWidth="1"/>
    <col min="2137" max="2137" width="22.42578125" style="3" customWidth="1"/>
    <col min="2138" max="2138" width="13.85546875" style="3" customWidth="1"/>
    <col min="2139" max="2139" width="20.7109375" style="3" customWidth="1"/>
    <col min="2140" max="2140" width="18.140625" style="3" customWidth="1"/>
    <col min="2141" max="2141" width="14.85546875" style="3" bestFit="1" customWidth="1"/>
    <col min="2142" max="2142" width="11.42578125" style="3"/>
    <col min="2143" max="2143" width="17.42578125" style="3" customWidth="1"/>
    <col min="2144" max="2146" width="18.140625" style="3" customWidth="1"/>
    <col min="2147" max="2150" width="11.42578125" style="3"/>
    <col min="2151" max="2151" width="34" style="3" customWidth="1"/>
    <col min="2152" max="2152" width="9.5703125" style="3" customWidth="1"/>
    <col min="2153" max="2153" width="16.7109375" style="3" customWidth="1"/>
    <col min="2154" max="2154" width="55.140625" style="3" customWidth="1"/>
    <col min="2155" max="2155" width="22.5703125" style="3" customWidth="1"/>
    <col min="2156" max="2156" width="23" style="3" customWidth="1"/>
    <col min="2157" max="2157" width="22.85546875" style="3" customWidth="1"/>
    <col min="2158" max="2158" width="23.42578125" style="3" customWidth="1"/>
    <col min="2159" max="2159" width="28.7109375" style="3" customWidth="1"/>
    <col min="2160" max="2160" width="12.7109375" style="3" customWidth="1"/>
    <col min="2161" max="2161" width="11.42578125" style="3"/>
    <col min="2162" max="2162" width="25.28515625" style="3" customWidth="1"/>
    <col min="2163" max="2163" width="15.85546875" style="3" bestFit="1" customWidth="1"/>
    <col min="2164" max="2165" width="18" style="3" bestFit="1" customWidth="1"/>
    <col min="2166" max="2384" width="11.42578125" style="3"/>
    <col min="2385" max="2385" width="15.42578125" style="3" customWidth="1"/>
    <col min="2386" max="2386" width="9.5703125" style="3" customWidth="1"/>
    <col min="2387" max="2387" width="14.42578125" style="3" customWidth="1"/>
    <col min="2388" max="2388" width="49.85546875" style="3" customWidth="1"/>
    <col min="2389" max="2389" width="22.5703125" style="3" customWidth="1"/>
    <col min="2390" max="2390" width="23" style="3" customWidth="1"/>
    <col min="2391" max="2391" width="22.85546875" style="3" customWidth="1"/>
    <col min="2392" max="2392" width="23.42578125" style="3" customWidth="1"/>
    <col min="2393" max="2393" width="22.42578125" style="3" customWidth="1"/>
    <col min="2394" max="2394" width="13.85546875" style="3" customWidth="1"/>
    <col min="2395" max="2395" width="20.7109375" style="3" customWidth="1"/>
    <col min="2396" max="2396" width="18.140625" style="3" customWidth="1"/>
    <col min="2397" max="2397" width="14.85546875" style="3" bestFit="1" customWidth="1"/>
    <col min="2398" max="2398" width="11.42578125" style="3"/>
    <col min="2399" max="2399" width="17.42578125" style="3" customWidth="1"/>
    <col min="2400" max="2402" width="18.140625" style="3" customWidth="1"/>
    <col min="2403" max="2406" width="11.42578125" style="3"/>
    <col min="2407" max="2407" width="34" style="3" customWidth="1"/>
    <col min="2408" max="2408" width="9.5703125" style="3" customWidth="1"/>
    <col min="2409" max="2409" width="16.7109375" style="3" customWidth="1"/>
    <col min="2410" max="2410" width="55.140625" style="3" customWidth="1"/>
    <col min="2411" max="2411" width="22.5703125" style="3" customWidth="1"/>
    <col min="2412" max="2412" width="23" style="3" customWidth="1"/>
    <col min="2413" max="2413" width="22.85546875" style="3" customWidth="1"/>
    <col min="2414" max="2414" width="23.42578125" style="3" customWidth="1"/>
    <col min="2415" max="2415" width="28.7109375" style="3" customWidth="1"/>
    <col min="2416" max="2416" width="12.7109375" style="3" customWidth="1"/>
    <col min="2417" max="2417" width="11.42578125" style="3"/>
    <col min="2418" max="2418" width="25.28515625" style="3" customWidth="1"/>
    <col min="2419" max="2419" width="15.85546875" style="3" bestFit="1" customWidth="1"/>
    <col min="2420" max="2421" width="18" style="3" bestFit="1" customWidth="1"/>
    <col min="2422" max="2640" width="11.42578125" style="3"/>
    <col min="2641" max="2641" width="15.42578125" style="3" customWidth="1"/>
    <col min="2642" max="2642" width="9.5703125" style="3" customWidth="1"/>
    <col min="2643" max="2643" width="14.42578125" style="3" customWidth="1"/>
    <col min="2644" max="2644" width="49.85546875" style="3" customWidth="1"/>
    <col min="2645" max="2645" width="22.5703125" style="3" customWidth="1"/>
    <col min="2646" max="2646" width="23" style="3" customWidth="1"/>
    <col min="2647" max="2647" width="22.85546875" style="3" customWidth="1"/>
    <col min="2648" max="2648" width="23.42578125" style="3" customWidth="1"/>
    <col min="2649" max="2649" width="22.42578125" style="3" customWidth="1"/>
    <col min="2650" max="2650" width="13.85546875" style="3" customWidth="1"/>
    <col min="2651" max="2651" width="20.7109375" style="3" customWidth="1"/>
    <col min="2652" max="2652" width="18.140625" style="3" customWidth="1"/>
    <col min="2653" max="2653" width="14.85546875" style="3" bestFit="1" customWidth="1"/>
    <col min="2654" max="2654" width="11.42578125" style="3"/>
    <col min="2655" max="2655" width="17.42578125" style="3" customWidth="1"/>
    <col min="2656" max="2658" width="18.140625" style="3" customWidth="1"/>
    <col min="2659" max="2662" width="11.42578125" style="3"/>
    <col min="2663" max="2663" width="34" style="3" customWidth="1"/>
    <col min="2664" max="2664" width="9.5703125" style="3" customWidth="1"/>
    <col min="2665" max="2665" width="16.7109375" style="3" customWidth="1"/>
    <col min="2666" max="2666" width="55.140625" style="3" customWidth="1"/>
    <col min="2667" max="2667" width="22.5703125" style="3" customWidth="1"/>
    <col min="2668" max="2668" width="23" style="3" customWidth="1"/>
    <col min="2669" max="2669" width="22.85546875" style="3" customWidth="1"/>
    <col min="2670" max="2670" width="23.42578125" style="3" customWidth="1"/>
    <col min="2671" max="2671" width="28.7109375" style="3" customWidth="1"/>
    <col min="2672" max="2672" width="12.7109375" style="3" customWidth="1"/>
    <col min="2673" max="2673" width="11.42578125" style="3"/>
    <col min="2674" max="2674" width="25.28515625" style="3" customWidth="1"/>
    <col min="2675" max="2675" width="15.85546875" style="3" bestFit="1" customWidth="1"/>
    <col min="2676" max="2677" width="18" style="3" bestFit="1" customWidth="1"/>
    <col min="2678" max="2896" width="11.42578125" style="3"/>
    <col min="2897" max="2897" width="15.42578125" style="3" customWidth="1"/>
    <col min="2898" max="2898" width="9.5703125" style="3" customWidth="1"/>
    <col min="2899" max="2899" width="14.42578125" style="3" customWidth="1"/>
    <col min="2900" max="2900" width="49.85546875" style="3" customWidth="1"/>
    <col min="2901" max="2901" width="22.5703125" style="3" customWidth="1"/>
    <col min="2902" max="2902" width="23" style="3" customWidth="1"/>
    <col min="2903" max="2903" width="22.85546875" style="3" customWidth="1"/>
    <col min="2904" max="2904" width="23.42578125" style="3" customWidth="1"/>
    <col min="2905" max="2905" width="22.42578125" style="3" customWidth="1"/>
    <col min="2906" max="2906" width="13.85546875" style="3" customWidth="1"/>
    <col min="2907" max="2907" width="20.7109375" style="3" customWidth="1"/>
    <col min="2908" max="2908" width="18.140625" style="3" customWidth="1"/>
    <col min="2909" max="2909" width="14.85546875" style="3" bestFit="1" customWidth="1"/>
    <col min="2910" max="2910" width="11.42578125" style="3"/>
    <col min="2911" max="2911" width="17.42578125" style="3" customWidth="1"/>
    <col min="2912" max="2914" width="18.140625" style="3" customWidth="1"/>
    <col min="2915" max="2918" width="11.42578125" style="3"/>
    <col min="2919" max="2919" width="34" style="3" customWidth="1"/>
    <col min="2920" max="2920" width="9.5703125" style="3" customWidth="1"/>
    <col min="2921" max="2921" width="16.7109375" style="3" customWidth="1"/>
    <col min="2922" max="2922" width="55.140625" style="3" customWidth="1"/>
    <col min="2923" max="2923" width="22.5703125" style="3" customWidth="1"/>
    <col min="2924" max="2924" width="23" style="3" customWidth="1"/>
    <col min="2925" max="2925" width="22.85546875" style="3" customWidth="1"/>
    <col min="2926" max="2926" width="23.42578125" style="3" customWidth="1"/>
    <col min="2927" max="2927" width="28.7109375" style="3" customWidth="1"/>
    <col min="2928" max="2928" width="12.7109375" style="3" customWidth="1"/>
    <col min="2929" max="2929" width="11.42578125" style="3"/>
    <col min="2930" max="2930" width="25.28515625" style="3" customWidth="1"/>
    <col min="2931" max="2931" width="15.85546875" style="3" bestFit="1" customWidth="1"/>
    <col min="2932" max="2933" width="18" style="3" bestFit="1" customWidth="1"/>
    <col min="2934" max="3152" width="11.42578125" style="3"/>
    <col min="3153" max="3153" width="15.42578125" style="3" customWidth="1"/>
    <col min="3154" max="3154" width="9.5703125" style="3" customWidth="1"/>
    <col min="3155" max="3155" width="14.42578125" style="3" customWidth="1"/>
    <col min="3156" max="3156" width="49.85546875" style="3" customWidth="1"/>
    <col min="3157" max="3157" width="22.5703125" style="3" customWidth="1"/>
    <col min="3158" max="3158" width="23" style="3" customWidth="1"/>
    <col min="3159" max="3159" width="22.85546875" style="3" customWidth="1"/>
    <col min="3160" max="3160" width="23.42578125" style="3" customWidth="1"/>
    <col min="3161" max="3161" width="22.42578125" style="3" customWidth="1"/>
    <col min="3162" max="3162" width="13.85546875" style="3" customWidth="1"/>
    <col min="3163" max="3163" width="20.7109375" style="3" customWidth="1"/>
    <col min="3164" max="3164" width="18.140625" style="3" customWidth="1"/>
    <col min="3165" max="3165" width="14.85546875" style="3" bestFit="1" customWidth="1"/>
    <col min="3166" max="3166" width="11.42578125" style="3"/>
    <col min="3167" max="3167" width="17.42578125" style="3" customWidth="1"/>
    <col min="3168" max="3170" width="18.140625" style="3" customWidth="1"/>
    <col min="3171" max="3174" width="11.42578125" style="3"/>
    <col min="3175" max="3175" width="34" style="3" customWidth="1"/>
    <col min="3176" max="3176" width="9.5703125" style="3" customWidth="1"/>
    <col min="3177" max="3177" width="16.7109375" style="3" customWidth="1"/>
    <col min="3178" max="3178" width="55.140625" style="3" customWidth="1"/>
    <col min="3179" max="3179" width="22.5703125" style="3" customWidth="1"/>
    <col min="3180" max="3180" width="23" style="3" customWidth="1"/>
    <col min="3181" max="3181" width="22.85546875" style="3" customWidth="1"/>
    <col min="3182" max="3182" width="23.42578125" style="3" customWidth="1"/>
    <col min="3183" max="3183" width="28.7109375" style="3" customWidth="1"/>
    <col min="3184" max="3184" width="12.7109375" style="3" customWidth="1"/>
    <col min="3185" max="3185" width="11.42578125" style="3"/>
    <col min="3186" max="3186" width="25.28515625" style="3" customWidth="1"/>
    <col min="3187" max="3187" width="15.85546875" style="3" bestFit="1" customWidth="1"/>
    <col min="3188" max="3189" width="18" style="3" bestFit="1" customWidth="1"/>
    <col min="3190" max="3408" width="11.42578125" style="3"/>
    <col min="3409" max="3409" width="15.42578125" style="3" customWidth="1"/>
    <col min="3410" max="3410" width="9.5703125" style="3" customWidth="1"/>
    <col min="3411" max="3411" width="14.42578125" style="3" customWidth="1"/>
    <col min="3412" max="3412" width="49.85546875" style="3" customWidth="1"/>
    <col min="3413" max="3413" width="22.5703125" style="3" customWidth="1"/>
    <col min="3414" max="3414" width="23" style="3" customWidth="1"/>
    <col min="3415" max="3415" width="22.85546875" style="3" customWidth="1"/>
    <col min="3416" max="3416" width="23.42578125" style="3" customWidth="1"/>
    <col min="3417" max="3417" width="22.42578125" style="3" customWidth="1"/>
    <col min="3418" max="3418" width="13.85546875" style="3" customWidth="1"/>
    <col min="3419" max="3419" width="20.7109375" style="3" customWidth="1"/>
    <col min="3420" max="3420" width="18.140625" style="3" customWidth="1"/>
    <col min="3421" max="3421" width="14.85546875" style="3" bestFit="1" customWidth="1"/>
    <col min="3422" max="3422" width="11.42578125" style="3"/>
    <col min="3423" max="3423" width="17.42578125" style="3" customWidth="1"/>
    <col min="3424" max="3426" width="18.140625" style="3" customWidth="1"/>
    <col min="3427" max="3430" width="11.42578125" style="3"/>
    <col min="3431" max="3431" width="34" style="3" customWidth="1"/>
    <col min="3432" max="3432" width="9.5703125" style="3" customWidth="1"/>
    <col min="3433" max="3433" width="16.7109375" style="3" customWidth="1"/>
    <col min="3434" max="3434" width="55.140625" style="3" customWidth="1"/>
    <col min="3435" max="3435" width="22.5703125" style="3" customWidth="1"/>
    <col min="3436" max="3436" width="23" style="3" customWidth="1"/>
    <col min="3437" max="3437" width="22.85546875" style="3" customWidth="1"/>
    <col min="3438" max="3438" width="23.42578125" style="3" customWidth="1"/>
    <col min="3439" max="3439" width="28.7109375" style="3" customWidth="1"/>
    <col min="3440" max="3440" width="12.7109375" style="3" customWidth="1"/>
    <col min="3441" max="3441" width="11.42578125" style="3"/>
    <col min="3442" max="3442" width="25.28515625" style="3" customWidth="1"/>
    <col min="3443" max="3443" width="15.85546875" style="3" bestFit="1" customWidth="1"/>
    <col min="3444" max="3445" width="18" style="3" bestFit="1" customWidth="1"/>
    <col min="3446" max="3664" width="11.42578125" style="3"/>
    <col min="3665" max="3665" width="15.42578125" style="3" customWidth="1"/>
    <col min="3666" max="3666" width="9.5703125" style="3" customWidth="1"/>
    <col min="3667" max="3667" width="14.42578125" style="3" customWidth="1"/>
    <col min="3668" max="3668" width="49.85546875" style="3" customWidth="1"/>
    <col min="3669" max="3669" width="22.5703125" style="3" customWidth="1"/>
    <col min="3670" max="3670" width="23" style="3" customWidth="1"/>
    <col min="3671" max="3671" width="22.85546875" style="3" customWidth="1"/>
    <col min="3672" max="3672" width="23.42578125" style="3" customWidth="1"/>
    <col min="3673" max="3673" width="22.42578125" style="3" customWidth="1"/>
    <col min="3674" max="3674" width="13.85546875" style="3" customWidth="1"/>
    <col min="3675" max="3675" width="20.7109375" style="3" customWidth="1"/>
    <col min="3676" max="3676" width="18.140625" style="3" customWidth="1"/>
    <col min="3677" max="3677" width="14.85546875" style="3" bestFit="1" customWidth="1"/>
    <col min="3678" max="3678" width="11.42578125" style="3"/>
    <col min="3679" max="3679" width="17.42578125" style="3" customWidth="1"/>
    <col min="3680" max="3682" width="18.140625" style="3" customWidth="1"/>
    <col min="3683" max="3686" width="11.42578125" style="3"/>
    <col min="3687" max="3687" width="34" style="3" customWidth="1"/>
    <col min="3688" max="3688" width="9.5703125" style="3" customWidth="1"/>
    <col min="3689" max="3689" width="16.7109375" style="3" customWidth="1"/>
    <col min="3690" max="3690" width="55.140625" style="3" customWidth="1"/>
    <col min="3691" max="3691" width="22.5703125" style="3" customWidth="1"/>
    <col min="3692" max="3692" width="23" style="3" customWidth="1"/>
    <col min="3693" max="3693" width="22.85546875" style="3" customWidth="1"/>
    <col min="3694" max="3694" width="23.42578125" style="3" customWidth="1"/>
    <col min="3695" max="3695" width="28.7109375" style="3" customWidth="1"/>
    <col min="3696" max="3696" width="12.7109375" style="3" customWidth="1"/>
    <col min="3697" max="3697" width="11.42578125" style="3"/>
    <col min="3698" max="3698" width="25.28515625" style="3" customWidth="1"/>
    <col min="3699" max="3699" width="15.85546875" style="3" bestFit="1" customWidth="1"/>
    <col min="3700" max="3701" width="18" style="3" bestFit="1" customWidth="1"/>
    <col min="3702" max="3920" width="11.42578125" style="3"/>
    <col min="3921" max="3921" width="15.42578125" style="3" customWidth="1"/>
    <col min="3922" max="3922" width="9.5703125" style="3" customWidth="1"/>
    <col min="3923" max="3923" width="14.42578125" style="3" customWidth="1"/>
    <col min="3924" max="3924" width="49.85546875" style="3" customWidth="1"/>
    <col min="3925" max="3925" width="22.5703125" style="3" customWidth="1"/>
    <col min="3926" max="3926" width="23" style="3" customWidth="1"/>
    <col min="3927" max="3927" width="22.85546875" style="3" customWidth="1"/>
    <col min="3928" max="3928" width="23.42578125" style="3" customWidth="1"/>
    <col min="3929" max="3929" width="22.42578125" style="3" customWidth="1"/>
    <col min="3930" max="3930" width="13.85546875" style="3" customWidth="1"/>
    <col min="3931" max="3931" width="20.7109375" style="3" customWidth="1"/>
    <col min="3932" max="3932" width="18.140625" style="3" customWidth="1"/>
    <col min="3933" max="3933" width="14.85546875" style="3" bestFit="1" customWidth="1"/>
    <col min="3934" max="3934" width="11.42578125" style="3"/>
    <col min="3935" max="3935" width="17.42578125" style="3" customWidth="1"/>
    <col min="3936" max="3938" width="18.140625" style="3" customWidth="1"/>
    <col min="3939" max="3942" width="11.42578125" style="3"/>
    <col min="3943" max="3943" width="34" style="3" customWidth="1"/>
    <col min="3944" max="3944" width="9.5703125" style="3" customWidth="1"/>
    <col min="3945" max="3945" width="16.7109375" style="3" customWidth="1"/>
    <col min="3946" max="3946" width="55.140625" style="3" customWidth="1"/>
    <col min="3947" max="3947" width="22.5703125" style="3" customWidth="1"/>
    <col min="3948" max="3948" width="23" style="3" customWidth="1"/>
    <col min="3949" max="3949" width="22.85546875" style="3" customWidth="1"/>
    <col min="3950" max="3950" width="23.42578125" style="3" customWidth="1"/>
    <col min="3951" max="3951" width="28.7109375" style="3" customWidth="1"/>
    <col min="3952" max="3952" width="12.7109375" style="3" customWidth="1"/>
    <col min="3953" max="3953" width="11.42578125" style="3"/>
    <col min="3954" max="3954" width="25.28515625" style="3" customWidth="1"/>
    <col min="3955" max="3955" width="15.85546875" style="3" bestFit="1" customWidth="1"/>
    <col min="3956" max="3957" width="18" style="3" bestFit="1" customWidth="1"/>
    <col min="3958" max="4176" width="11.42578125" style="3"/>
    <col min="4177" max="4177" width="15.42578125" style="3" customWidth="1"/>
    <col min="4178" max="4178" width="9.5703125" style="3" customWidth="1"/>
    <col min="4179" max="4179" width="14.42578125" style="3" customWidth="1"/>
    <col min="4180" max="4180" width="49.85546875" style="3" customWidth="1"/>
    <col min="4181" max="4181" width="22.5703125" style="3" customWidth="1"/>
    <col min="4182" max="4182" width="23" style="3" customWidth="1"/>
    <col min="4183" max="4183" width="22.85546875" style="3" customWidth="1"/>
    <col min="4184" max="4184" width="23.42578125" style="3" customWidth="1"/>
    <col min="4185" max="4185" width="22.42578125" style="3" customWidth="1"/>
    <col min="4186" max="4186" width="13.85546875" style="3" customWidth="1"/>
    <col min="4187" max="4187" width="20.7109375" style="3" customWidth="1"/>
    <col min="4188" max="4188" width="18.140625" style="3" customWidth="1"/>
    <col min="4189" max="4189" width="14.85546875" style="3" bestFit="1" customWidth="1"/>
    <col min="4190" max="4190" width="11.42578125" style="3"/>
    <col min="4191" max="4191" width="17.42578125" style="3" customWidth="1"/>
    <col min="4192" max="4194" width="18.140625" style="3" customWidth="1"/>
    <col min="4195" max="4198" width="11.42578125" style="3"/>
    <col min="4199" max="4199" width="34" style="3" customWidth="1"/>
    <col min="4200" max="4200" width="9.5703125" style="3" customWidth="1"/>
    <col min="4201" max="4201" width="16.7109375" style="3" customWidth="1"/>
    <col min="4202" max="4202" width="55.140625" style="3" customWidth="1"/>
    <col min="4203" max="4203" width="22.5703125" style="3" customWidth="1"/>
    <col min="4204" max="4204" width="23" style="3" customWidth="1"/>
    <col min="4205" max="4205" width="22.85546875" style="3" customWidth="1"/>
    <col min="4206" max="4206" width="23.42578125" style="3" customWidth="1"/>
    <col min="4207" max="4207" width="28.7109375" style="3" customWidth="1"/>
    <col min="4208" max="4208" width="12.7109375" style="3" customWidth="1"/>
    <col min="4209" max="4209" width="11.42578125" style="3"/>
    <col min="4210" max="4210" width="25.28515625" style="3" customWidth="1"/>
    <col min="4211" max="4211" width="15.85546875" style="3" bestFit="1" customWidth="1"/>
    <col min="4212" max="4213" width="18" style="3" bestFit="1" customWidth="1"/>
    <col min="4214" max="4432" width="11.42578125" style="3"/>
    <col min="4433" max="4433" width="15.42578125" style="3" customWidth="1"/>
    <col min="4434" max="4434" width="9.5703125" style="3" customWidth="1"/>
    <col min="4435" max="4435" width="14.42578125" style="3" customWidth="1"/>
    <col min="4436" max="4436" width="49.85546875" style="3" customWidth="1"/>
    <col min="4437" max="4437" width="22.5703125" style="3" customWidth="1"/>
    <col min="4438" max="4438" width="23" style="3" customWidth="1"/>
    <col min="4439" max="4439" width="22.85546875" style="3" customWidth="1"/>
    <col min="4440" max="4440" width="23.42578125" style="3" customWidth="1"/>
    <col min="4441" max="4441" width="22.42578125" style="3" customWidth="1"/>
    <col min="4442" max="4442" width="13.85546875" style="3" customWidth="1"/>
    <col min="4443" max="4443" width="20.7109375" style="3" customWidth="1"/>
    <col min="4444" max="4444" width="18.140625" style="3" customWidth="1"/>
    <col min="4445" max="4445" width="14.85546875" style="3" bestFit="1" customWidth="1"/>
    <col min="4446" max="4446" width="11.42578125" style="3"/>
    <col min="4447" max="4447" width="17.42578125" style="3" customWidth="1"/>
    <col min="4448" max="4450" width="18.140625" style="3" customWidth="1"/>
    <col min="4451" max="4454" width="11.42578125" style="3"/>
    <col min="4455" max="4455" width="34" style="3" customWidth="1"/>
    <col min="4456" max="4456" width="9.5703125" style="3" customWidth="1"/>
    <col min="4457" max="4457" width="16.7109375" style="3" customWidth="1"/>
    <col min="4458" max="4458" width="55.140625" style="3" customWidth="1"/>
    <col min="4459" max="4459" width="22.5703125" style="3" customWidth="1"/>
    <col min="4460" max="4460" width="23" style="3" customWidth="1"/>
    <col min="4461" max="4461" width="22.85546875" style="3" customWidth="1"/>
    <col min="4462" max="4462" width="23.42578125" style="3" customWidth="1"/>
    <col min="4463" max="4463" width="28.7109375" style="3" customWidth="1"/>
    <col min="4464" max="4464" width="12.7109375" style="3" customWidth="1"/>
    <col min="4465" max="4465" width="11.42578125" style="3"/>
    <col min="4466" max="4466" width="25.28515625" style="3" customWidth="1"/>
    <col min="4467" max="4467" width="15.85546875" style="3" bestFit="1" customWidth="1"/>
    <col min="4468" max="4469" width="18" style="3" bestFit="1" customWidth="1"/>
    <col min="4470" max="4688" width="11.42578125" style="3"/>
    <col min="4689" max="4689" width="15.42578125" style="3" customWidth="1"/>
    <col min="4690" max="4690" width="9.5703125" style="3" customWidth="1"/>
    <col min="4691" max="4691" width="14.42578125" style="3" customWidth="1"/>
    <col min="4692" max="4692" width="49.85546875" style="3" customWidth="1"/>
    <col min="4693" max="4693" width="22.5703125" style="3" customWidth="1"/>
    <col min="4694" max="4694" width="23" style="3" customWidth="1"/>
    <col min="4695" max="4695" width="22.85546875" style="3" customWidth="1"/>
    <col min="4696" max="4696" width="23.42578125" style="3" customWidth="1"/>
    <col min="4697" max="4697" width="22.42578125" style="3" customWidth="1"/>
    <col min="4698" max="4698" width="13.85546875" style="3" customWidth="1"/>
    <col min="4699" max="4699" width="20.7109375" style="3" customWidth="1"/>
    <col min="4700" max="4700" width="18.140625" style="3" customWidth="1"/>
    <col min="4701" max="4701" width="14.85546875" style="3" bestFit="1" customWidth="1"/>
    <col min="4702" max="4702" width="11.42578125" style="3"/>
    <col min="4703" max="4703" width="17.42578125" style="3" customWidth="1"/>
    <col min="4704" max="4706" width="18.140625" style="3" customWidth="1"/>
    <col min="4707" max="4710" width="11.42578125" style="3"/>
    <col min="4711" max="4711" width="34" style="3" customWidth="1"/>
    <col min="4712" max="4712" width="9.5703125" style="3" customWidth="1"/>
    <col min="4713" max="4713" width="16.7109375" style="3" customWidth="1"/>
    <col min="4714" max="4714" width="55.140625" style="3" customWidth="1"/>
    <col min="4715" max="4715" width="22.5703125" style="3" customWidth="1"/>
    <col min="4716" max="4716" width="23" style="3" customWidth="1"/>
    <col min="4717" max="4717" width="22.85546875" style="3" customWidth="1"/>
    <col min="4718" max="4718" width="23.42578125" style="3" customWidth="1"/>
    <col min="4719" max="4719" width="28.7109375" style="3" customWidth="1"/>
    <col min="4720" max="4720" width="12.7109375" style="3" customWidth="1"/>
    <col min="4721" max="4721" width="11.42578125" style="3"/>
    <col min="4722" max="4722" width="25.28515625" style="3" customWidth="1"/>
    <col min="4723" max="4723" width="15.85546875" style="3" bestFit="1" customWidth="1"/>
    <col min="4724" max="4725" width="18" style="3" bestFit="1" customWidth="1"/>
    <col min="4726" max="4944" width="11.42578125" style="3"/>
    <col min="4945" max="4945" width="15.42578125" style="3" customWidth="1"/>
    <col min="4946" max="4946" width="9.5703125" style="3" customWidth="1"/>
    <col min="4947" max="4947" width="14.42578125" style="3" customWidth="1"/>
    <col min="4948" max="4948" width="49.85546875" style="3" customWidth="1"/>
    <col min="4949" max="4949" width="22.5703125" style="3" customWidth="1"/>
    <col min="4950" max="4950" width="23" style="3" customWidth="1"/>
    <col min="4951" max="4951" width="22.85546875" style="3" customWidth="1"/>
    <col min="4952" max="4952" width="23.42578125" style="3" customWidth="1"/>
    <col min="4953" max="4953" width="22.42578125" style="3" customWidth="1"/>
    <col min="4954" max="4954" width="13.85546875" style="3" customWidth="1"/>
    <col min="4955" max="4955" width="20.7109375" style="3" customWidth="1"/>
    <col min="4956" max="4956" width="18.140625" style="3" customWidth="1"/>
    <col min="4957" max="4957" width="14.85546875" style="3" bestFit="1" customWidth="1"/>
    <col min="4958" max="4958" width="11.42578125" style="3"/>
    <col min="4959" max="4959" width="17.42578125" style="3" customWidth="1"/>
    <col min="4960" max="4962" width="18.140625" style="3" customWidth="1"/>
    <col min="4963" max="4966" width="11.42578125" style="3"/>
    <col min="4967" max="4967" width="34" style="3" customWidth="1"/>
    <col min="4968" max="4968" width="9.5703125" style="3" customWidth="1"/>
    <col min="4969" max="4969" width="16.7109375" style="3" customWidth="1"/>
    <col min="4970" max="4970" width="55.140625" style="3" customWidth="1"/>
    <col min="4971" max="4971" width="22.5703125" style="3" customWidth="1"/>
    <col min="4972" max="4972" width="23" style="3" customWidth="1"/>
    <col min="4973" max="4973" width="22.85546875" style="3" customWidth="1"/>
    <col min="4974" max="4974" width="23.42578125" style="3" customWidth="1"/>
    <col min="4975" max="4975" width="28.7109375" style="3" customWidth="1"/>
    <col min="4976" max="4976" width="12.7109375" style="3" customWidth="1"/>
    <col min="4977" max="4977" width="11.42578125" style="3"/>
    <col min="4978" max="4978" width="25.28515625" style="3" customWidth="1"/>
    <col min="4979" max="4979" width="15.85546875" style="3" bestFit="1" customWidth="1"/>
    <col min="4980" max="4981" width="18" style="3" bestFit="1" customWidth="1"/>
    <col min="4982" max="5200" width="11.42578125" style="3"/>
    <col min="5201" max="5201" width="15.42578125" style="3" customWidth="1"/>
    <col min="5202" max="5202" width="9.5703125" style="3" customWidth="1"/>
    <col min="5203" max="5203" width="14.42578125" style="3" customWidth="1"/>
    <col min="5204" max="5204" width="49.85546875" style="3" customWidth="1"/>
    <col min="5205" max="5205" width="22.5703125" style="3" customWidth="1"/>
    <col min="5206" max="5206" width="23" style="3" customWidth="1"/>
    <col min="5207" max="5207" width="22.85546875" style="3" customWidth="1"/>
    <col min="5208" max="5208" width="23.42578125" style="3" customWidth="1"/>
    <col min="5209" max="5209" width="22.42578125" style="3" customWidth="1"/>
    <col min="5210" max="5210" width="13.85546875" style="3" customWidth="1"/>
    <col min="5211" max="5211" width="20.7109375" style="3" customWidth="1"/>
    <col min="5212" max="5212" width="18.140625" style="3" customWidth="1"/>
    <col min="5213" max="5213" width="14.85546875" style="3" bestFit="1" customWidth="1"/>
    <col min="5214" max="5214" width="11.42578125" style="3"/>
    <col min="5215" max="5215" width="17.42578125" style="3" customWidth="1"/>
    <col min="5216" max="5218" width="18.140625" style="3" customWidth="1"/>
    <col min="5219" max="5222" width="11.42578125" style="3"/>
    <col min="5223" max="5223" width="34" style="3" customWidth="1"/>
    <col min="5224" max="5224" width="9.5703125" style="3" customWidth="1"/>
    <col min="5225" max="5225" width="16.7109375" style="3" customWidth="1"/>
    <col min="5226" max="5226" width="55.140625" style="3" customWidth="1"/>
    <col min="5227" max="5227" width="22.5703125" style="3" customWidth="1"/>
    <col min="5228" max="5228" width="23" style="3" customWidth="1"/>
    <col min="5229" max="5229" width="22.85546875" style="3" customWidth="1"/>
    <col min="5230" max="5230" width="23.42578125" style="3" customWidth="1"/>
    <col min="5231" max="5231" width="28.7109375" style="3" customWidth="1"/>
    <col min="5232" max="5232" width="12.7109375" style="3" customWidth="1"/>
    <col min="5233" max="5233" width="11.42578125" style="3"/>
    <col min="5234" max="5234" width="25.28515625" style="3" customWidth="1"/>
    <col min="5235" max="5235" width="15.85546875" style="3" bestFit="1" customWidth="1"/>
    <col min="5236" max="5237" width="18" style="3" bestFit="1" customWidth="1"/>
    <col min="5238" max="5456" width="11.42578125" style="3"/>
    <col min="5457" max="5457" width="15.42578125" style="3" customWidth="1"/>
    <col min="5458" max="5458" width="9.5703125" style="3" customWidth="1"/>
    <col min="5459" max="5459" width="14.42578125" style="3" customWidth="1"/>
    <col min="5460" max="5460" width="49.85546875" style="3" customWidth="1"/>
    <col min="5461" max="5461" width="22.5703125" style="3" customWidth="1"/>
    <col min="5462" max="5462" width="23" style="3" customWidth="1"/>
    <col min="5463" max="5463" width="22.85546875" style="3" customWidth="1"/>
    <col min="5464" max="5464" width="23.42578125" style="3" customWidth="1"/>
    <col min="5465" max="5465" width="22.42578125" style="3" customWidth="1"/>
    <col min="5466" max="5466" width="13.85546875" style="3" customWidth="1"/>
    <col min="5467" max="5467" width="20.7109375" style="3" customWidth="1"/>
    <col min="5468" max="5468" width="18.140625" style="3" customWidth="1"/>
    <col min="5469" max="5469" width="14.85546875" style="3" bestFit="1" customWidth="1"/>
    <col min="5470" max="5470" width="11.42578125" style="3"/>
    <col min="5471" max="5471" width="17.42578125" style="3" customWidth="1"/>
    <col min="5472" max="5474" width="18.140625" style="3" customWidth="1"/>
    <col min="5475" max="5478" width="11.42578125" style="3"/>
    <col min="5479" max="5479" width="34" style="3" customWidth="1"/>
    <col min="5480" max="5480" width="9.5703125" style="3" customWidth="1"/>
    <col min="5481" max="5481" width="16.7109375" style="3" customWidth="1"/>
    <col min="5482" max="5482" width="55.140625" style="3" customWidth="1"/>
    <col min="5483" max="5483" width="22.5703125" style="3" customWidth="1"/>
    <col min="5484" max="5484" width="23" style="3" customWidth="1"/>
    <col min="5485" max="5485" width="22.85546875" style="3" customWidth="1"/>
    <col min="5486" max="5486" width="23.42578125" style="3" customWidth="1"/>
    <col min="5487" max="5487" width="28.7109375" style="3" customWidth="1"/>
    <col min="5488" max="5488" width="12.7109375" style="3" customWidth="1"/>
    <col min="5489" max="5489" width="11.42578125" style="3"/>
    <col min="5490" max="5490" width="25.28515625" style="3" customWidth="1"/>
    <col min="5491" max="5491" width="15.85546875" style="3" bestFit="1" customWidth="1"/>
    <col min="5492" max="5493" width="18" style="3" bestFit="1" customWidth="1"/>
    <col min="5494" max="5712" width="11.42578125" style="3"/>
    <col min="5713" max="5713" width="15.42578125" style="3" customWidth="1"/>
    <col min="5714" max="5714" width="9.5703125" style="3" customWidth="1"/>
    <col min="5715" max="5715" width="14.42578125" style="3" customWidth="1"/>
    <col min="5716" max="5716" width="49.85546875" style="3" customWidth="1"/>
    <col min="5717" max="5717" width="22.5703125" style="3" customWidth="1"/>
    <col min="5718" max="5718" width="23" style="3" customWidth="1"/>
    <col min="5719" max="5719" width="22.85546875" style="3" customWidth="1"/>
    <col min="5720" max="5720" width="23.42578125" style="3" customWidth="1"/>
    <col min="5721" max="5721" width="22.42578125" style="3" customWidth="1"/>
    <col min="5722" max="5722" width="13.85546875" style="3" customWidth="1"/>
    <col min="5723" max="5723" width="20.7109375" style="3" customWidth="1"/>
    <col min="5724" max="5724" width="18.140625" style="3" customWidth="1"/>
    <col min="5725" max="5725" width="14.85546875" style="3" bestFit="1" customWidth="1"/>
    <col min="5726" max="5726" width="11.42578125" style="3"/>
    <col min="5727" max="5727" width="17.42578125" style="3" customWidth="1"/>
    <col min="5728" max="5730" width="18.140625" style="3" customWidth="1"/>
    <col min="5731" max="5734" width="11.42578125" style="3"/>
    <col min="5735" max="5735" width="34" style="3" customWidth="1"/>
    <col min="5736" max="5736" width="9.5703125" style="3" customWidth="1"/>
    <col min="5737" max="5737" width="16.7109375" style="3" customWidth="1"/>
    <col min="5738" max="5738" width="55.140625" style="3" customWidth="1"/>
    <col min="5739" max="5739" width="22.5703125" style="3" customWidth="1"/>
    <col min="5740" max="5740" width="23" style="3" customWidth="1"/>
    <col min="5741" max="5741" width="22.85546875" style="3" customWidth="1"/>
    <col min="5742" max="5742" width="23.42578125" style="3" customWidth="1"/>
    <col min="5743" max="5743" width="28.7109375" style="3" customWidth="1"/>
    <col min="5744" max="5744" width="12.7109375" style="3" customWidth="1"/>
    <col min="5745" max="5745" width="11.42578125" style="3"/>
    <col min="5746" max="5746" width="25.28515625" style="3" customWidth="1"/>
    <col min="5747" max="5747" width="15.85546875" style="3" bestFit="1" customWidth="1"/>
    <col min="5748" max="5749" width="18" style="3" bestFit="1" customWidth="1"/>
    <col min="5750" max="5968" width="11.42578125" style="3"/>
    <col min="5969" max="5969" width="15.42578125" style="3" customWidth="1"/>
    <col min="5970" max="5970" width="9.5703125" style="3" customWidth="1"/>
    <col min="5971" max="5971" width="14.42578125" style="3" customWidth="1"/>
    <col min="5972" max="5972" width="49.85546875" style="3" customWidth="1"/>
    <col min="5973" max="5973" width="22.5703125" style="3" customWidth="1"/>
    <col min="5974" max="5974" width="23" style="3" customWidth="1"/>
    <col min="5975" max="5975" width="22.85546875" style="3" customWidth="1"/>
    <col min="5976" max="5976" width="23.42578125" style="3" customWidth="1"/>
    <col min="5977" max="5977" width="22.42578125" style="3" customWidth="1"/>
    <col min="5978" max="5978" width="13.85546875" style="3" customWidth="1"/>
    <col min="5979" max="5979" width="20.7109375" style="3" customWidth="1"/>
    <col min="5980" max="5980" width="18.140625" style="3" customWidth="1"/>
    <col min="5981" max="5981" width="14.85546875" style="3" bestFit="1" customWidth="1"/>
    <col min="5982" max="5982" width="11.42578125" style="3"/>
    <col min="5983" max="5983" width="17.42578125" style="3" customWidth="1"/>
    <col min="5984" max="5986" width="18.140625" style="3" customWidth="1"/>
    <col min="5987" max="5990" width="11.42578125" style="3"/>
    <col min="5991" max="5991" width="34" style="3" customWidth="1"/>
    <col min="5992" max="5992" width="9.5703125" style="3" customWidth="1"/>
    <col min="5993" max="5993" width="16.7109375" style="3" customWidth="1"/>
    <col min="5994" max="5994" width="55.140625" style="3" customWidth="1"/>
    <col min="5995" max="5995" width="22.5703125" style="3" customWidth="1"/>
    <col min="5996" max="5996" width="23" style="3" customWidth="1"/>
    <col min="5997" max="5997" width="22.85546875" style="3" customWidth="1"/>
    <col min="5998" max="5998" width="23.42578125" style="3" customWidth="1"/>
    <col min="5999" max="5999" width="28.7109375" style="3" customWidth="1"/>
    <col min="6000" max="6000" width="12.7109375" style="3" customWidth="1"/>
    <col min="6001" max="6001" width="11.42578125" style="3"/>
    <col min="6002" max="6002" width="25.28515625" style="3" customWidth="1"/>
    <col min="6003" max="6003" width="15.85546875" style="3" bestFit="1" customWidth="1"/>
    <col min="6004" max="6005" width="18" style="3" bestFit="1" customWidth="1"/>
    <col min="6006" max="6224" width="11.42578125" style="3"/>
    <col min="6225" max="6225" width="15.42578125" style="3" customWidth="1"/>
    <col min="6226" max="6226" width="9.5703125" style="3" customWidth="1"/>
    <col min="6227" max="6227" width="14.42578125" style="3" customWidth="1"/>
    <col min="6228" max="6228" width="49.85546875" style="3" customWidth="1"/>
    <col min="6229" max="6229" width="22.5703125" style="3" customWidth="1"/>
    <col min="6230" max="6230" width="23" style="3" customWidth="1"/>
    <col min="6231" max="6231" width="22.85546875" style="3" customWidth="1"/>
    <col min="6232" max="6232" width="23.42578125" style="3" customWidth="1"/>
    <col min="6233" max="6233" width="22.42578125" style="3" customWidth="1"/>
    <col min="6234" max="6234" width="13.85546875" style="3" customWidth="1"/>
    <col min="6235" max="6235" width="20.7109375" style="3" customWidth="1"/>
    <col min="6236" max="6236" width="18.140625" style="3" customWidth="1"/>
    <col min="6237" max="6237" width="14.85546875" style="3" bestFit="1" customWidth="1"/>
    <col min="6238" max="6238" width="11.42578125" style="3"/>
    <col min="6239" max="6239" width="17.42578125" style="3" customWidth="1"/>
    <col min="6240" max="6242" width="18.140625" style="3" customWidth="1"/>
    <col min="6243" max="6246" width="11.42578125" style="3"/>
    <col min="6247" max="6247" width="34" style="3" customWidth="1"/>
    <col min="6248" max="6248" width="9.5703125" style="3" customWidth="1"/>
    <col min="6249" max="6249" width="16.7109375" style="3" customWidth="1"/>
    <col min="6250" max="6250" width="55.140625" style="3" customWidth="1"/>
    <col min="6251" max="6251" width="22.5703125" style="3" customWidth="1"/>
    <col min="6252" max="6252" width="23" style="3" customWidth="1"/>
    <col min="6253" max="6253" width="22.85546875" style="3" customWidth="1"/>
    <col min="6254" max="6254" width="23.42578125" style="3" customWidth="1"/>
    <col min="6255" max="6255" width="28.7109375" style="3" customWidth="1"/>
    <col min="6256" max="6256" width="12.7109375" style="3" customWidth="1"/>
    <col min="6257" max="6257" width="11.42578125" style="3"/>
    <col min="6258" max="6258" width="25.28515625" style="3" customWidth="1"/>
    <col min="6259" max="6259" width="15.85546875" style="3" bestFit="1" customWidth="1"/>
    <col min="6260" max="6261" width="18" style="3" bestFit="1" customWidth="1"/>
    <col min="6262" max="6480" width="11.42578125" style="3"/>
    <col min="6481" max="6481" width="15.42578125" style="3" customWidth="1"/>
    <col min="6482" max="6482" width="9.5703125" style="3" customWidth="1"/>
    <col min="6483" max="6483" width="14.42578125" style="3" customWidth="1"/>
    <col min="6484" max="6484" width="49.85546875" style="3" customWidth="1"/>
    <col min="6485" max="6485" width="22.5703125" style="3" customWidth="1"/>
    <col min="6486" max="6486" width="23" style="3" customWidth="1"/>
    <col min="6487" max="6487" width="22.85546875" style="3" customWidth="1"/>
    <col min="6488" max="6488" width="23.42578125" style="3" customWidth="1"/>
    <col min="6489" max="6489" width="22.42578125" style="3" customWidth="1"/>
    <col min="6490" max="6490" width="13.85546875" style="3" customWidth="1"/>
    <col min="6491" max="6491" width="20.7109375" style="3" customWidth="1"/>
    <col min="6492" max="6492" width="18.140625" style="3" customWidth="1"/>
    <col min="6493" max="6493" width="14.85546875" style="3" bestFit="1" customWidth="1"/>
    <col min="6494" max="6494" width="11.42578125" style="3"/>
    <col min="6495" max="6495" width="17.42578125" style="3" customWidth="1"/>
    <col min="6496" max="6498" width="18.140625" style="3" customWidth="1"/>
    <col min="6499" max="6502" width="11.42578125" style="3"/>
    <col min="6503" max="6503" width="34" style="3" customWidth="1"/>
    <col min="6504" max="6504" width="9.5703125" style="3" customWidth="1"/>
    <col min="6505" max="6505" width="16.7109375" style="3" customWidth="1"/>
    <col min="6506" max="6506" width="55.140625" style="3" customWidth="1"/>
    <col min="6507" max="6507" width="22.5703125" style="3" customWidth="1"/>
    <col min="6508" max="6508" width="23" style="3" customWidth="1"/>
    <col min="6509" max="6509" width="22.85546875" style="3" customWidth="1"/>
    <col min="6510" max="6510" width="23.42578125" style="3" customWidth="1"/>
    <col min="6511" max="6511" width="28.7109375" style="3" customWidth="1"/>
    <col min="6512" max="6512" width="12.7109375" style="3" customWidth="1"/>
    <col min="6513" max="6513" width="11.42578125" style="3"/>
    <col min="6514" max="6514" width="25.28515625" style="3" customWidth="1"/>
    <col min="6515" max="6515" width="15.85546875" style="3" bestFit="1" customWidth="1"/>
    <col min="6516" max="6517" width="18" style="3" bestFit="1" customWidth="1"/>
    <col min="6518" max="6736" width="11.42578125" style="3"/>
    <col min="6737" max="6737" width="15.42578125" style="3" customWidth="1"/>
    <col min="6738" max="6738" width="9.5703125" style="3" customWidth="1"/>
    <col min="6739" max="6739" width="14.42578125" style="3" customWidth="1"/>
    <col min="6740" max="6740" width="49.85546875" style="3" customWidth="1"/>
    <col min="6741" max="6741" width="22.5703125" style="3" customWidth="1"/>
    <col min="6742" max="6742" width="23" style="3" customWidth="1"/>
    <col min="6743" max="6743" width="22.85546875" style="3" customWidth="1"/>
    <col min="6744" max="6744" width="23.42578125" style="3" customWidth="1"/>
    <col min="6745" max="6745" width="22.42578125" style="3" customWidth="1"/>
    <col min="6746" max="6746" width="13.85546875" style="3" customWidth="1"/>
    <col min="6747" max="6747" width="20.7109375" style="3" customWidth="1"/>
    <col min="6748" max="6748" width="18.140625" style="3" customWidth="1"/>
    <col min="6749" max="6749" width="14.85546875" style="3" bestFit="1" customWidth="1"/>
    <col min="6750" max="6750" width="11.42578125" style="3"/>
    <col min="6751" max="6751" width="17.42578125" style="3" customWidth="1"/>
    <col min="6752" max="6754" width="18.140625" style="3" customWidth="1"/>
    <col min="6755" max="6758" width="11.42578125" style="3"/>
    <col min="6759" max="6759" width="34" style="3" customWidth="1"/>
    <col min="6760" max="6760" width="9.5703125" style="3" customWidth="1"/>
    <col min="6761" max="6761" width="16.7109375" style="3" customWidth="1"/>
    <col min="6762" max="6762" width="55.140625" style="3" customWidth="1"/>
    <col min="6763" max="6763" width="22.5703125" style="3" customWidth="1"/>
    <col min="6764" max="6764" width="23" style="3" customWidth="1"/>
    <col min="6765" max="6765" width="22.85546875" style="3" customWidth="1"/>
    <col min="6766" max="6766" width="23.42578125" style="3" customWidth="1"/>
    <col min="6767" max="6767" width="28.7109375" style="3" customWidth="1"/>
    <col min="6768" max="6768" width="12.7109375" style="3" customWidth="1"/>
    <col min="6769" max="6769" width="11.42578125" style="3"/>
    <col min="6770" max="6770" width="25.28515625" style="3" customWidth="1"/>
    <col min="6771" max="6771" width="15.85546875" style="3" bestFit="1" customWidth="1"/>
    <col min="6772" max="6773" width="18" style="3" bestFit="1" customWidth="1"/>
    <col min="6774" max="6992" width="11.42578125" style="3"/>
    <col min="6993" max="6993" width="15.42578125" style="3" customWidth="1"/>
    <col min="6994" max="6994" width="9.5703125" style="3" customWidth="1"/>
    <col min="6995" max="6995" width="14.42578125" style="3" customWidth="1"/>
    <col min="6996" max="6996" width="49.85546875" style="3" customWidth="1"/>
    <col min="6997" max="6997" width="22.5703125" style="3" customWidth="1"/>
    <col min="6998" max="6998" width="23" style="3" customWidth="1"/>
    <col min="6999" max="6999" width="22.85546875" style="3" customWidth="1"/>
    <col min="7000" max="7000" width="23.42578125" style="3" customWidth="1"/>
    <col min="7001" max="7001" width="22.42578125" style="3" customWidth="1"/>
    <col min="7002" max="7002" width="13.85546875" style="3" customWidth="1"/>
    <col min="7003" max="7003" width="20.7109375" style="3" customWidth="1"/>
    <col min="7004" max="7004" width="18.140625" style="3" customWidth="1"/>
    <col min="7005" max="7005" width="14.85546875" style="3" bestFit="1" customWidth="1"/>
    <col min="7006" max="7006" width="11.42578125" style="3"/>
    <col min="7007" max="7007" width="17.42578125" style="3" customWidth="1"/>
    <col min="7008" max="7010" width="18.140625" style="3" customWidth="1"/>
    <col min="7011" max="7014" width="11.42578125" style="3"/>
    <col min="7015" max="7015" width="34" style="3" customWidth="1"/>
    <col min="7016" max="7016" width="9.5703125" style="3" customWidth="1"/>
    <col min="7017" max="7017" width="16.7109375" style="3" customWidth="1"/>
    <col min="7018" max="7018" width="55.140625" style="3" customWidth="1"/>
    <col min="7019" max="7019" width="22.5703125" style="3" customWidth="1"/>
    <col min="7020" max="7020" width="23" style="3" customWidth="1"/>
    <col min="7021" max="7021" width="22.85546875" style="3" customWidth="1"/>
    <col min="7022" max="7022" width="23.42578125" style="3" customWidth="1"/>
    <col min="7023" max="7023" width="28.7109375" style="3" customWidth="1"/>
    <col min="7024" max="7024" width="12.7109375" style="3" customWidth="1"/>
    <col min="7025" max="7025" width="11.42578125" style="3"/>
    <col min="7026" max="7026" width="25.28515625" style="3" customWidth="1"/>
    <col min="7027" max="7027" width="15.85546875" style="3" bestFit="1" customWidth="1"/>
    <col min="7028" max="7029" width="18" style="3" bestFit="1" customWidth="1"/>
    <col min="7030" max="7248" width="11.42578125" style="3"/>
    <col min="7249" max="7249" width="15.42578125" style="3" customWidth="1"/>
    <col min="7250" max="7250" width="9.5703125" style="3" customWidth="1"/>
    <col min="7251" max="7251" width="14.42578125" style="3" customWidth="1"/>
    <col min="7252" max="7252" width="49.85546875" style="3" customWidth="1"/>
    <col min="7253" max="7253" width="22.5703125" style="3" customWidth="1"/>
    <col min="7254" max="7254" width="23" style="3" customWidth="1"/>
    <col min="7255" max="7255" width="22.85546875" style="3" customWidth="1"/>
    <col min="7256" max="7256" width="23.42578125" style="3" customWidth="1"/>
    <col min="7257" max="7257" width="22.42578125" style="3" customWidth="1"/>
    <col min="7258" max="7258" width="13.85546875" style="3" customWidth="1"/>
    <col min="7259" max="7259" width="20.7109375" style="3" customWidth="1"/>
    <col min="7260" max="7260" width="18.140625" style="3" customWidth="1"/>
    <col min="7261" max="7261" width="14.85546875" style="3" bestFit="1" customWidth="1"/>
    <col min="7262" max="7262" width="11.42578125" style="3"/>
    <col min="7263" max="7263" width="17.42578125" style="3" customWidth="1"/>
    <col min="7264" max="7266" width="18.140625" style="3" customWidth="1"/>
    <col min="7267" max="7270" width="11.42578125" style="3"/>
    <col min="7271" max="7271" width="34" style="3" customWidth="1"/>
    <col min="7272" max="7272" width="9.5703125" style="3" customWidth="1"/>
    <col min="7273" max="7273" width="16.7109375" style="3" customWidth="1"/>
    <col min="7274" max="7274" width="55.140625" style="3" customWidth="1"/>
    <col min="7275" max="7275" width="22.5703125" style="3" customWidth="1"/>
    <col min="7276" max="7276" width="23" style="3" customWidth="1"/>
    <col min="7277" max="7277" width="22.85546875" style="3" customWidth="1"/>
    <col min="7278" max="7278" width="23.42578125" style="3" customWidth="1"/>
    <col min="7279" max="7279" width="28.7109375" style="3" customWidth="1"/>
    <col min="7280" max="7280" width="12.7109375" style="3" customWidth="1"/>
    <col min="7281" max="7281" width="11.42578125" style="3"/>
    <col min="7282" max="7282" width="25.28515625" style="3" customWidth="1"/>
    <col min="7283" max="7283" width="15.85546875" style="3" bestFit="1" customWidth="1"/>
    <col min="7284" max="7285" width="18" style="3" bestFit="1" customWidth="1"/>
    <col min="7286" max="7504" width="11.42578125" style="3"/>
    <col min="7505" max="7505" width="15.42578125" style="3" customWidth="1"/>
    <col min="7506" max="7506" width="9.5703125" style="3" customWidth="1"/>
    <col min="7507" max="7507" width="14.42578125" style="3" customWidth="1"/>
    <col min="7508" max="7508" width="49.85546875" style="3" customWidth="1"/>
    <col min="7509" max="7509" width="22.5703125" style="3" customWidth="1"/>
    <col min="7510" max="7510" width="23" style="3" customWidth="1"/>
    <col min="7511" max="7511" width="22.85546875" style="3" customWidth="1"/>
    <col min="7512" max="7512" width="23.42578125" style="3" customWidth="1"/>
    <col min="7513" max="7513" width="22.42578125" style="3" customWidth="1"/>
    <col min="7514" max="7514" width="13.85546875" style="3" customWidth="1"/>
    <col min="7515" max="7515" width="20.7109375" style="3" customWidth="1"/>
    <col min="7516" max="7516" width="18.140625" style="3" customWidth="1"/>
    <col min="7517" max="7517" width="14.85546875" style="3" bestFit="1" customWidth="1"/>
    <col min="7518" max="7518" width="11.42578125" style="3"/>
    <col min="7519" max="7519" width="17.42578125" style="3" customWidth="1"/>
    <col min="7520" max="7522" width="18.140625" style="3" customWidth="1"/>
    <col min="7523" max="7526" width="11.42578125" style="3"/>
    <col min="7527" max="7527" width="34" style="3" customWidth="1"/>
    <col min="7528" max="7528" width="9.5703125" style="3" customWidth="1"/>
    <col min="7529" max="7529" width="16.7109375" style="3" customWidth="1"/>
    <col min="7530" max="7530" width="55.140625" style="3" customWidth="1"/>
    <col min="7531" max="7531" width="22.5703125" style="3" customWidth="1"/>
    <col min="7532" max="7532" width="23" style="3" customWidth="1"/>
    <col min="7533" max="7533" width="22.85546875" style="3" customWidth="1"/>
    <col min="7534" max="7534" width="23.42578125" style="3" customWidth="1"/>
    <col min="7535" max="7535" width="28.7109375" style="3" customWidth="1"/>
    <col min="7536" max="7536" width="12.7109375" style="3" customWidth="1"/>
    <col min="7537" max="7537" width="11.42578125" style="3"/>
    <col min="7538" max="7538" width="25.28515625" style="3" customWidth="1"/>
    <col min="7539" max="7539" width="15.85546875" style="3" bestFit="1" customWidth="1"/>
    <col min="7540" max="7541" width="18" style="3" bestFit="1" customWidth="1"/>
    <col min="7542" max="7760" width="11.42578125" style="3"/>
    <col min="7761" max="7761" width="15.42578125" style="3" customWidth="1"/>
    <col min="7762" max="7762" width="9.5703125" style="3" customWidth="1"/>
    <col min="7763" max="7763" width="14.42578125" style="3" customWidth="1"/>
    <col min="7764" max="7764" width="49.85546875" style="3" customWidth="1"/>
    <col min="7765" max="7765" width="22.5703125" style="3" customWidth="1"/>
    <col min="7766" max="7766" width="23" style="3" customWidth="1"/>
    <col min="7767" max="7767" width="22.85546875" style="3" customWidth="1"/>
    <col min="7768" max="7768" width="23.42578125" style="3" customWidth="1"/>
    <col min="7769" max="7769" width="22.42578125" style="3" customWidth="1"/>
    <col min="7770" max="7770" width="13.85546875" style="3" customWidth="1"/>
    <col min="7771" max="7771" width="20.7109375" style="3" customWidth="1"/>
    <col min="7772" max="7772" width="18.140625" style="3" customWidth="1"/>
    <col min="7773" max="7773" width="14.85546875" style="3" bestFit="1" customWidth="1"/>
    <col min="7774" max="7774" width="11.42578125" style="3"/>
    <col min="7775" max="7775" width="17.42578125" style="3" customWidth="1"/>
    <col min="7776" max="7778" width="18.140625" style="3" customWidth="1"/>
    <col min="7779" max="7782" width="11.42578125" style="3"/>
    <col min="7783" max="7783" width="34" style="3" customWidth="1"/>
    <col min="7784" max="7784" width="9.5703125" style="3" customWidth="1"/>
    <col min="7785" max="7785" width="16.7109375" style="3" customWidth="1"/>
    <col min="7786" max="7786" width="55.140625" style="3" customWidth="1"/>
    <col min="7787" max="7787" width="22.5703125" style="3" customWidth="1"/>
    <col min="7788" max="7788" width="23" style="3" customWidth="1"/>
    <col min="7789" max="7789" width="22.85546875" style="3" customWidth="1"/>
    <col min="7790" max="7790" width="23.42578125" style="3" customWidth="1"/>
    <col min="7791" max="7791" width="28.7109375" style="3" customWidth="1"/>
    <col min="7792" max="7792" width="12.7109375" style="3" customWidth="1"/>
    <col min="7793" max="7793" width="11.42578125" style="3"/>
    <col min="7794" max="7794" width="25.28515625" style="3" customWidth="1"/>
    <col min="7795" max="7795" width="15.85546875" style="3" bestFit="1" customWidth="1"/>
    <col min="7796" max="7797" width="18" style="3" bestFit="1" customWidth="1"/>
    <col min="7798" max="8016" width="11.42578125" style="3"/>
    <col min="8017" max="8017" width="15.42578125" style="3" customWidth="1"/>
    <col min="8018" max="8018" width="9.5703125" style="3" customWidth="1"/>
    <col min="8019" max="8019" width="14.42578125" style="3" customWidth="1"/>
    <col min="8020" max="8020" width="49.85546875" style="3" customWidth="1"/>
    <col min="8021" max="8021" width="22.5703125" style="3" customWidth="1"/>
    <col min="8022" max="8022" width="23" style="3" customWidth="1"/>
    <col min="8023" max="8023" width="22.85546875" style="3" customWidth="1"/>
    <col min="8024" max="8024" width="23.42578125" style="3" customWidth="1"/>
    <col min="8025" max="8025" width="22.42578125" style="3" customWidth="1"/>
    <col min="8026" max="8026" width="13.85546875" style="3" customWidth="1"/>
    <col min="8027" max="8027" width="20.7109375" style="3" customWidth="1"/>
    <col min="8028" max="8028" width="18.140625" style="3" customWidth="1"/>
    <col min="8029" max="8029" width="14.85546875" style="3" bestFit="1" customWidth="1"/>
    <col min="8030" max="8030" width="11.42578125" style="3"/>
    <col min="8031" max="8031" width="17.42578125" style="3" customWidth="1"/>
    <col min="8032" max="8034" width="18.140625" style="3" customWidth="1"/>
    <col min="8035" max="8038" width="11.42578125" style="3"/>
    <col min="8039" max="8039" width="34" style="3" customWidth="1"/>
    <col min="8040" max="8040" width="9.5703125" style="3" customWidth="1"/>
    <col min="8041" max="8041" width="16.7109375" style="3" customWidth="1"/>
    <col min="8042" max="8042" width="55.140625" style="3" customWidth="1"/>
    <col min="8043" max="8043" width="22.5703125" style="3" customWidth="1"/>
    <col min="8044" max="8044" width="23" style="3" customWidth="1"/>
    <col min="8045" max="8045" width="22.85546875" style="3" customWidth="1"/>
    <col min="8046" max="8046" width="23.42578125" style="3" customWidth="1"/>
    <col min="8047" max="8047" width="28.7109375" style="3" customWidth="1"/>
    <col min="8048" max="8048" width="12.7109375" style="3" customWidth="1"/>
    <col min="8049" max="8049" width="11.42578125" style="3"/>
    <col min="8050" max="8050" width="25.28515625" style="3" customWidth="1"/>
    <col min="8051" max="8051" width="15.85546875" style="3" bestFit="1" customWidth="1"/>
    <col min="8052" max="8053" width="18" style="3" bestFit="1" customWidth="1"/>
    <col min="8054" max="8272" width="11.42578125" style="3"/>
    <col min="8273" max="8273" width="15.42578125" style="3" customWidth="1"/>
    <col min="8274" max="8274" width="9.5703125" style="3" customWidth="1"/>
    <col min="8275" max="8275" width="14.42578125" style="3" customWidth="1"/>
    <col min="8276" max="8276" width="49.85546875" style="3" customWidth="1"/>
    <col min="8277" max="8277" width="22.5703125" style="3" customWidth="1"/>
    <col min="8278" max="8278" width="23" style="3" customWidth="1"/>
    <col min="8279" max="8279" width="22.85546875" style="3" customWidth="1"/>
    <col min="8280" max="8280" width="23.42578125" style="3" customWidth="1"/>
    <col min="8281" max="8281" width="22.42578125" style="3" customWidth="1"/>
    <col min="8282" max="8282" width="13.85546875" style="3" customWidth="1"/>
    <col min="8283" max="8283" width="20.7109375" style="3" customWidth="1"/>
    <col min="8284" max="8284" width="18.140625" style="3" customWidth="1"/>
    <col min="8285" max="8285" width="14.85546875" style="3" bestFit="1" customWidth="1"/>
    <col min="8286" max="8286" width="11.42578125" style="3"/>
    <col min="8287" max="8287" width="17.42578125" style="3" customWidth="1"/>
    <col min="8288" max="8290" width="18.140625" style="3" customWidth="1"/>
    <col min="8291" max="8294" width="11.42578125" style="3"/>
    <col min="8295" max="8295" width="34" style="3" customWidth="1"/>
    <col min="8296" max="8296" width="9.5703125" style="3" customWidth="1"/>
    <col min="8297" max="8297" width="16.7109375" style="3" customWidth="1"/>
    <col min="8298" max="8298" width="55.140625" style="3" customWidth="1"/>
    <col min="8299" max="8299" width="22.5703125" style="3" customWidth="1"/>
    <col min="8300" max="8300" width="23" style="3" customWidth="1"/>
    <col min="8301" max="8301" width="22.85546875" style="3" customWidth="1"/>
    <col min="8302" max="8302" width="23.42578125" style="3" customWidth="1"/>
    <col min="8303" max="8303" width="28.7109375" style="3" customWidth="1"/>
    <col min="8304" max="8304" width="12.7109375" style="3" customWidth="1"/>
    <col min="8305" max="8305" width="11.42578125" style="3"/>
    <col min="8306" max="8306" width="25.28515625" style="3" customWidth="1"/>
    <col min="8307" max="8307" width="15.85546875" style="3" bestFit="1" customWidth="1"/>
    <col min="8308" max="8309" width="18" style="3" bestFit="1" customWidth="1"/>
    <col min="8310" max="8528" width="11.42578125" style="3"/>
    <col min="8529" max="8529" width="15.42578125" style="3" customWidth="1"/>
    <col min="8530" max="8530" width="9.5703125" style="3" customWidth="1"/>
    <col min="8531" max="8531" width="14.42578125" style="3" customWidth="1"/>
    <col min="8532" max="8532" width="49.85546875" style="3" customWidth="1"/>
    <col min="8533" max="8533" width="22.5703125" style="3" customWidth="1"/>
    <col min="8534" max="8534" width="23" style="3" customWidth="1"/>
    <col min="8535" max="8535" width="22.85546875" style="3" customWidth="1"/>
    <col min="8536" max="8536" width="23.42578125" style="3" customWidth="1"/>
    <col min="8537" max="8537" width="22.42578125" style="3" customWidth="1"/>
    <col min="8538" max="8538" width="13.85546875" style="3" customWidth="1"/>
    <col min="8539" max="8539" width="20.7109375" style="3" customWidth="1"/>
    <col min="8540" max="8540" width="18.140625" style="3" customWidth="1"/>
    <col min="8541" max="8541" width="14.85546875" style="3" bestFit="1" customWidth="1"/>
    <col min="8542" max="8542" width="11.42578125" style="3"/>
    <col min="8543" max="8543" width="17.42578125" style="3" customWidth="1"/>
    <col min="8544" max="8546" width="18.140625" style="3" customWidth="1"/>
    <col min="8547" max="8550" width="11.42578125" style="3"/>
    <col min="8551" max="8551" width="34" style="3" customWidth="1"/>
    <col min="8552" max="8552" width="9.5703125" style="3" customWidth="1"/>
    <col min="8553" max="8553" width="16.7109375" style="3" customWidth="1"/>
    <col min="8554" max="8554" width="55.140625" style="3" customWidth="1"/>
    <col min="8555" max="8555" width="22.5703125" style="3" customWidth="1"/>
    <col min="8556" max="8556" width="23" style="3" customWidth="1"/>
    <col min="8557" max="8557" width="22.85546875" style="3" customWidth="1"/>
    <col min="8558" max="8558" width="23.42578125" style="3" customWidth="1"/>
    <col min="8559" max="8559" width="28.7109375" style="3" customWidth="1"/>
    <col min="8560" max="8560" width="12.7109375" style="3" customWidth="1"/>
    <col min="8561" max="8561" width="11.42578125" style="3"/>
    <col min="8562" max="8562" width="25.28515625" style="3" customWidth="1"/>
    <col min="8563" max="8563" width="15.85546875" style="3" bestFit="1" customWidth="1"/>
    <col min="8564" max="8565" width="18" style="3" bestFit="1" customWidth="1"/>
    <col min="8566" max="8784" width="11.42578125" style="3"/>
    <col min="8785" max="8785" width="15.42578125" style="3" customWidth="1"/>
    <col min="8786" max="8786" width="9.5703125" style="3" customWidth="1"/>
    <col min="8787" max="8787" width="14.42578125" style="3" customWidth="1"/>
    <col min="8788" max="8788" width="49.85546875" style="3" customWidth="1"/>
    <col min="8789" max="8789" width="22.5703125" style="3" customWidth="1"/>
    <col min="8790" max="8790" width="23" style="3" customWidth="1"/>
    <col min="8791" max="8791" width="22.85546875" style="3" customWidth="1"/>
    <col min="8792" max="8792" width="23.42578125" style="3" customWidth="1"/>
    <col min="8793" max="8793" width="22.42578125" style="3" customWidth="1"/>
    <col min="8794" max="8794" width="13.85546875" style="3" customWidth="1"/>
    <col min="8795" max="8795" width="20.7109375" style="3" customWidth="1"/>
    <col min="8796" max="8796" width="18.140625" style="3" customWidth="1"/>
    <col min="8797" max="8797" width="14.85546875" style="3" bestFit="1" customWidth="1"/>
    <col min="8798" max="8798" width="11.42578125" style="3"/>
    <col min="8799" max="8799" width="17.42578125" style="3" customWidth="1"/>
    <col min="8800" max="8802" width="18.140625" style="3" customWidth="1"/>
    <col min="8803" max="8806" width="11.42578125" style="3"/>
    <col min="8807" max="8807" width="34" style="3" customWidth="1"/>
    <col min="8808" max="8808" width="9.5703125" style="3" customWidth="1"/>
    <col min="8809" max="8809" width="16.7109375" style="3" customWidth="1"/>
    <col min="8810" max="8810" width="55.140625" style="3" customWidth="1"/>
    <col min="8811" max="8811" width="22.5703125" style="3" customWidth="1"/>
    <col min="8812" max="8812" width="23" style="3" customWidth="1"/>
    <col min="8813" max="8813" width="22.85546875" style="3" customWidth="1"/>
    <col min="8814" max="8814" width="23.42578125" style="3" customWidth="1"/>
    <col min="8815" max="8815" width="28.7109375" style="3" customWidth="1"/>
    <col min="8816" max="8816" width="12.7109375" style="3" customWidth="1"/>
    <col min="8817" max="8817" width="11.42578125" style="3"/>
    <col min="8818" max="8818" width="25.28515625" style="3" customWidth="1"/>
    <col min="8819" max="8819" width="15.85546875" style="3" bestFit="1" customWidth="1"/>
    <col min="8820" max="8821" width="18" style="3" bestFit="1" customWidth="1"/>
    <col min="8822" max="9040" width="11.42578125" style="3"/>
    <col min="9041" max="9041" width="15.42578125" style="3" customWidth="1"/>
    <col min="9042" max="9042" width="9.5703125" style="3" customWidth="1"/>
    <col min="9043" max="9043" width="14.42578125" style="3" customWidth="1"/>
    <col min="9044" max="9044" width="49.85546875" style="3" customWidth="1"/>
    <col min="9045" max="9045" width="22.5703125" style="3" customWidth="1"/>
    <col min="9046" max="9046" width="23" style="3" customWidth="1"/>
    <col min="9047" max="9047" width="22.85546875" style="3" customWidth="1"/>
    <col min="9048" max="9048" width="23.42578125" style="3" customWidth="1"/>
    <col min="9049" max="9049" width="22.42578125" style="3" customWidth="1"/>
    <col min="9050" max="9050" width="13.85546875" style="3" customWidth="1"/>
    <col min="9051" max="9051" width="20.7109375" style="3" customWidth="1"/>
    <col min="9052" max="9052" width="18.140625" style="3" customWidth="1"/>
    <col min="9053" max="9053" width="14.85546875" style="3" bestFit="1" customWidth="1"/>
    <col min="9054" max="9054" width="11.42578125" style="3"/>
    <col min="9055" max="9055" width="17.42578125" style="3" customWidth="1"/>
    <col min="9056" max="9058" width="18.140625" style="3" customWidth="1"/>
    <col min="9059" max="9062" width="11.42578125" style="3"/>
    <col min="9063" max="9063" width="34" style="3" customWidth="1"/>
    <col min="9064" max="9064" width="9.5703125" style="3" customWidth="1"/>
    <col min="9065" max="9065" width="16.7109375" style="3" customWidth="1"/>
    <col min="9066" max="9066" width="55.140625" style="3" customWidth="1"/>
    <col min="9067" max="9067" width="22.5703125" style="3" customWidth="1"/>
    <col min="9068" max="9068" width="23" style="3" customWidth="1"/>
    <col min="9069" max="9069" width="22.85546875" style="3" customWidth="1"/>
    <col min="9070" max="9070" width="23.42578125" style="3" customWidth="1"/>
    <col min="9071" max="9071" width="28.7109375" style="3" customWidth="1"/>
    <col min="9072" max="9072" width="12.7109375" style="3" customWidth="1"/>
    <col min="9073" max="9073" width="11.42578125" style="3"/>
    <col min="9074" max="9074" width="25.28515625" style="3" customWidth="1"/>
    <col min="9075" max="9075" width="15.85546875" style="3" bestFit="1" customWidth="1"/>
    <col min="9076" max="9077" width="18" style="3" bestFit="1" customWidth="1"/>
    <col min="9078" max="9296" width="11.42578125" style="3"/>
    <col min="9297" max="9297" width="15.42578125" style="3" customWidth="1"/>
    <col min="9298" max="9298" width="9.5703125" style="3" customWidth="1"/>
    <col min="9299" max="9299" width="14.42578125" style="3" customWidth="1"/>
    <col min="9300" max="9300" width="49.85546875" style="3" customWidth="1"/>
    <col min="9301" max="9301" width="22.5703125" style="3" customWidth="1"/>
    <col min="9302" max="9302" width="23" style="3" customWidth="1"/>
    <col min="9303" max="9303" width="22.85546875" style="3" customWidth="1"/>
    <col min="9304" max="9304" width="23.42578125" style="3" customWidth="1"/>
    <col min="9305" max="9305" width="22.42578125" style="3" customWidth="1"/>
    <col min="9306" max="9306" width="13.85546875" style="3" customWidth="1"/>
    <col min="9307" max="9307" width="20.7109375" style="3" customWidth="1"/>
    <col min="9308" max="9308" width="18.140625" style="3" customWidth="1"/>
    <col min="9309" max="9309" width="14.85546875" style="3" bestFit="1" customWidth="1"/>
    <col min="9310" max="9310" width="11.42578125" style="3"/>
    <col min="9311" max="9311" width="17.42578125" style="3" customWidth="1"/>
    <col min="9312" max="9314" width="18.140625" style="3" customWidth="1"/>
    <col min="9315" max="9318" width="11.42578125" style="3"/>
    <col min="9319" max="9319" width="34" style="3" customWidth="1"/>
    <col min="9320" max="9320" width="9.5703125" style="3" customWidth="1"/>
    <col min="9321" max="9321" width="16.7109375" style="3" customWidth="1"/>
    <col min="9322" max="9322" width="55.140625" style="3" customWidth="1"/>
    <col min="9323" max="9323" width="22.5703125" style="3" customWidth="1"/>
    <col min="9324" max="9324" width="23" style="3" customWidth="1"/>
    <col min="9325" max="9325" width="22.85546875" style="3" customWidth="1"/>
    <col min="9326" max="9326" width="23.42578125" style="3" customWidth="1"/>
    <col min="9327" max="9327" width="28.7109375" style="3" customWidth="1"/>
    <col min="9328" max="9328" width="12.7109375" style="3" customWidth="1"/>
    <col min="9329" max="9329" width="11.42578125" style="3"/>
    <col min="9330" max="9330" width="25.28515625" style="3" customWidth="1"/>
    <col min="9331" max="9331" width="15.85546875" style="3" bestFit="1" customWidth="1"/>
    <col min="9332" max="9333" width="18" style="3" bestFit="1" customWidth="1"/>
    <col min="9334" max="9552" width="11.42578125" style="3"/>
    <col min="9553" max="9553" width="15.42578125" style="3" customWidth="1"/>
    <col min="9554" max="9554" width="9.5703125" style="3" customWidth="1"/>
    <col min="9555" max="9555" width="14.42578125" style="3" customWidth="1"/>
    <col min="9556" max="9556" width="49.85546875" style="3" customWidth="1"/>
    <col min="9557" max="9557" width="22.5703125" style="3" customWidth="1"/>
    <col min="9558" max="9558" width="23" style="3" customWidth="1"/>
    <col min="9559" max="9559" width="22.85546875" style="3" customWidth="1"/>
    <col min="9560" max="9560" width="23.42578125" style="3" customWidth="1"/>
    <col min="9561" max="9561" width="22.42578125" style="3" customWidth="1"/>
    <col min="9562" max="9562" width="13.85546875" style="3" customWidth="1"/>
    <col min="9563" max="9563" width="20.7109375" style="3" customWidth="1"/>
    <col min="9564" max="9564" width="18.140625" style="3" customWidth="1"/>
    <col min="9565" max="9565" width="14.85546875" style="3" bestFit="1" customWidth="1"/>
    <col min="9566" max="9566" width="11.42578125" style="3"/>
    <col min="9567" max="9567" width="17.42578125" style="3" customWidth="1"/>
    <col min="9568" max="9570" width="18.140625" style="3" customWidth="1"/>
    <col min="9571" max="9574" width="11.42578125" style="3"/>
    <col min="9575" max="9575" width="34" style="3" customWidth="1"/>
    <col min="9576" max="9576" width="9.5703125" style="3" customWidth="1"/>
    <col min="9577" max="9577" width="16.7109375" style="3" customWidth="1"/>
    <col min="9578" max="9578" width="55.140625" style="3" customWidth="1"/>
    <col min="9579" max="9579" width="22.5703125" style="3" customWidth="1"/>
    <col min="9580" max="9580" width="23" style="3" customWidth="1"/>
    <col min="9581" max="9581" width="22.85546875" style="3" customWidth="1"/>
    <col min="9582" max="9582" width="23.42578125" style="3" customWidth="1"/>
    <col min="9583" max="9583" width="28.7109375" style="3" customWidth="1"/>
    <col min="9584" max="9584" width="12.7109375" style="3" customWidth="1"/>
    <col min="9585" max="9585" width="11.42578125" style="3"/>
    <col min="9586" max="9586" width="25.28515625" style="3" customWidth="1"/>
    <col min="9587" max="9587" width="15.85546875" style="3" bestFit="1" customWidth="1"/>
    <col min="9588" max="9589" width="18" style="3" bestFit="1" customWidth="1"/>
    <col min="9590" max="9808" width="11.42578125" style="3"/>
    <col min="9809" max="9809" width="15.42578125" style="3" customWidth="1"/>
    <col min="9810" max="9810" width="9.5703125" style="3" customWidth="1"/>
    <col min="9811" max="9811" width="14.42578125" style="3" customWidth="1"/>
    <col min="9812" max="9812" width="49.85546875" style="3" customWidth="1"/>
    <col min="9813" max="9813" width="22.5703125" style="3" customWidth="1"/>
    <col min="9814" max="9814" width="23" style="3" customWidth="1"/>
    <col min="9815" max="9815" width="22.85546875" style="3" customWidth="1"/>
    <col min="9816" max="9816" width="23.42578125" style="3" customWidth="1"/>
    <col min="9817" max="9817" width="22.42578125" style="3" customWidth="1"/>
    <col min="9818" max="9818" width="13.85546875" style="3" customWidth="1"/>
    <col min="9819" max="9819" width="20.7109375" style="3" customWidth="1"/>
    <col min="9820" max="9820" width="18.140625" style="3" customWidth="1"/>
    <col min="9821" max="9821" width="14.85546875" style="3" bestFit="1" customWidth="1"/>
    <col min="9822" max="9822" width="11.42578125" style="3"/>
    <col min="9823" max="9823" width="17.42578125" style="3" customWidth="1"/>
    <col min="9824" max="9826" width="18.140625" style="3" customWidth="1"/>
    <col min="9827" max="9830" width="11.42578125" style="3"/>
    <col min="9831" max="9831" width="34" style="3" customWidth="1"/>
    <col min="9832" max="9832" width="9.5703125" style="3" customWidth="1"/>
    <col min="9833" max="9833" width="16.7109375" style="3" customWidth="1"/>
    <col min="9834" max="9834" width="55.140625" style="3" customWidth="1"/>
    <col min="9835" max="9835" width="22.5703125" style="3" customWidth="1"/>
    <col min="9836" max="9836" width="23" style="3" customWidth="1"/>
    <col min="9837" max="9837" width="22.85546875" style="3" customWidth="1"/>
    <col min="9838" max="9838" width="23.42578125" style="3" customWidth="1"/>
    <col min="9839" max="9839" width="28.7109375" style="3" customWidth="1"/>
    <col min="9840" max="9840" width="12.7109375" style="3" customWidth="1"/>
    <col min="9841" max="9841" width="11.42578125" style="3"/>
    <col min="9842" max="9842" width="25.28515625" style="3" customWidth="1"/>
    <col min="9843" max="9843" width="15.85546875" style="3" bestFit="1" customWidth="1"/>
    <col min="9844" max="9845" width="18" style="3" bestFit="1" customWidth="1"/>
    <col min="9846" max="10064" width="11.42578125" style="3"/>
    <col min="10065" max="10065" width="15.42578125" style="3" customWidth="1"/>
    <col min="10066" max="10066" width="9.5703125" style="3" customWidth="1"/>
    <col min="10067" max="10067" width="14.42578125" style="3" customWidth="1"/>
    <col min="10068" max="10068" width="49.85546875" style="3" customWidth="1"/>
    <col min="10069" max="10069" width="22.5703125" style="3" customWidth="1"/>
    <col min="10070" max="10070" width="23" style="3" customWidth="1"/>
    <col min="10071" max="10071" width="22.85546875" style="3" customWidth="1"/>
    <col min="10072" max="10072" width="23.42578125" style="3" customWidth="1"/>
    <col min="10073" max="10073" width="22.42578125" style="3" customWidth="1"/>
    <col min="10074" max="10074" width="13.85546875" style="3" customWidth="1"/>
    <col min="10075" max="10075" width="20.7109375" style="3" customWidth="1"/>
    <col min="10076" max="10076" width="18.140625" style="3" customWidth="1"/>
    <col min="10077" max="10077" width="14.85546875" style="3" bestFit="1" customWidth="1"/>
    <col min="10078" max="10078" width="11.42578125" style="3"/>
    <col min="10079" max="10079" width="17.42578125" style="3" customWidth="1"/>
    <col min="10080" max="10082" width="18.140625" style="3" customWidth="1"/>
    <col min="10083" max="10086" width="11.42578125" style="3"/>
    <col min="10087" max="10087" width="34" style="3" customWidth="1"/>
    <col min="10088" max="10088" width="9.5703125" style="3" customWidth="1"/>
    <col min="10089" max="10089" width="16.7109375" style="3" customWidth="1"/>
    <col min="10090" max="10090" width="55.140625" style="3" customWidth="1"/>
    <col min="10091" max="10091" width="22.5703125" style="3" customWidth="1"/>
    <col min="10092" max="10092" width="23" style="3" customWidth="1"/>
    <col min="10093" max="10093" width="22.85546875" style="3" customWidth="1"/>
    <col min="10094" max="10094" width="23.42578125" style="3" customWidth="1"/>
    <col min="10095" max="10095" width="28.7109375" style="3" customWidth="1"/>
    <col min="10096" max="10096" width="12.7109375" style="3" customWidth="1"/>
    <col min="10097" max="10097" width="11.42578125" style="3"/>
    <col min="10098" max="10098" width="25.28515625" style="3" customWidth="1"/>
    <col min="10099" max="10099" width="15.85546875" style="3" bestFit="1" customWidth="1"/>
    <col min="10100" max="10101" width="18" style="3" bestFit="1" customWidth="1"/>
    <col min="10102" max="10320" width="11.42578125" style="3"/>
    <col min="10321" max="10321" width="15.42578125" style="3" customWidth="1"/>
    <col min="10322" max="10322" width="9.5703125" style="3" customWidth="1"/>
    <col min="10323" max="10323" width="14.42578125" style="3" customWidth="1"/>
    <col min="10324" max="10324" width="49.85546875" style="3" customWidth="1"/>
    <col min="10325" max="10325" width="22.5703125" style="3" customWidth="1"/>
    <col min="10326" max="10326" width="23" style="3" customWidth="1"/>
    <col min="10327" max="10327" width="22.85546875" style="3" customWidth="1"/>
    <col min="10328" max="10328" width="23.42578125" style="3" customWidth="1"/>
    <col min="10329" max="10329" width="22.42578125" style="3" customWidth="1"/>
    <col min="10330" max="10330" width="13.85546875" style="3" customWidth="1"/>
    <col min="10331" max="10331" width="20.7109375" style="3" customWidth="1"/>
    <col min="10332" max="10332" width="18.140625" style="3" customWidth="1"/>
    <col min="10333" max="10333" width="14.85546875" style="3" bestFit="1" customWidth="1"/>
    <col min="10334" max="10334" width="11.42578125" style="3"/>
    <col min="10335" max="10335" width="17.42578125" style="3" customWidth="1"/>
    <col min="10336" max="10338" width="18.140625" style="3" customWidth="1"/>
    <col min="10339" max="10342" width="11.42578125" style="3"/>
    <col min="10343" max="10343" width="34" style="3" customWidth="1"/>
    <col min="10344" max="10344" width="9.5703125" style="3" customWidth="1"/>
    <col min="10345" max="10345" width="16.7109375" style="3" customWidth="1"/>
    <col min="10346" max="10346" width="55.140625" style="3" customWidth="1"/>
    <col min="10347" max="10347" width="22.5703125" style="3" customWidth="1"/>
    <col min="10348" max="10348" width="23" style="3" customWidth="1"/>
    <col min="10349" max="10349" width="22.85546875" style="3" customWidth="1"/>
    <col min="10350" max="10350" width="23.42578125" style="3" customWidth="1"/>
    <col min="10351" max="10351" width="28.7109375" style="3" customWidth="1"/>
    <col min="10352" max="10352" width="12.7109375" style="3" customWidth="1"/>
    <col min="10353" max="10353" width="11.42578125" style="3"/>
    <col min="10354" max="10354" width="25.28515625" style="3" customWidth="1"/>
    <col min="10355" max="10355" width="15.85546875" style="3" bestFit="1" customWidth="1"/>
    <col min="10356" max="10357" width="18" style="3" bestFit="1" customWidth="1"/>
    <col min="10358" max="10576" width="11.42578125" style="3"/>
    <col min="10577" max="10577" width="15.42578125" style="3" customWidth="1"/>
    <col min="10578" max="10578" width="9.5703125" style="3" customWidth="1"/>
    <col min="10579" max="10579" width="14.42578125" style="3" customWidth="1"/>
    <col min="10580" max="10580" width="49.85546875" style="3" customWidth="1"/>
    <col min="10581" max="10581" width="22.5703125" style="3" customWidth="1"/>
    <col min="10582" max="10582" width="23" style="3" customWidth="1"/>
    <col min="10583" max="10583" width="22.85546875" style="3" customWidth="1"/>
    <col min="10584" max="10584" width="23.42578125" style="3" customWidth="1"/>
    <col min="10585" max="10585" width="22.42578125" style="3" customWidth="1"/>
    <col min="10586" max="10586" width="13.85546875" style="3" customWidth="1"/>
    <col min="10587" max="10587" width="20.7109375" style="3" customWidth="1"/>
    <col min="10588" max="10588" width="18.140625" style="3" customWidth="1"/>
    <col min="10589" max="10589" width="14.85546875" style="3" bestFit="1" customWidth="1"/>
    <col min="10590" max="10590" width="11.42578125" style="3"/>
    <col min="10591" max="10591" width="17.42578125" style="3" customWidth="1"/>
    <col min="10592" max="10594" width="18.140625" style="3" customWidth="1"/>
    <col min="10595" max="10598" width="11.42578125" style="3"/>
    <col min="10599" max="10599" width="34" style="3" customWidth="1"/>
    <col min="10600" max="10600" width="9.5703125" style="3" customWidth="1"/>
    <col min="10601" max="10601" width="16.7109375" style="3" customWidth="1"/>
    <col min="10602" max="10602" width="55.140625" style="3" customWidth="1"/>
    <col min="10603" max="10603" width="22.5703125" style="3" customWidth="1"/>
    <col min="10604" max="10604" width="23" style="3" customWidth="1"/>
    <col min="10605" max="10605" width="22.85546875" style="3" customWidth="1"/>
    <col min="10606" max="10606" width="23.42578125" style="3" customWidth="1"/>
    <col min="10607" max="10607" width="28.7109375" style="3" customWidth="1"/>
    <col min="10608" max="10608" width="12.7109375" style="3" customWidth="1"/>
    <col min="10609" max="10609" width="11.42578125" style="3"/>
    <col min="10610" max="10610" width="25.28515625" style="3" customWidth="1"/>
    <col min="10611" max="10611" width="15.85546875" style="3" bestFit="1" customWidth="1"/>
    <col min="10612" max="10613" width="18" style="3" bestFit="1" customWidth="1"/>
    <col min="10614" max="10832" width="11.42578125" style="3"/>
    <col min="10833" max="10833" width="15.42578125" style="3" customWidth="1"/>
    <col min="10834" max="10834" width="9.5703125" style="3" customWidth="1"/>
    <col min="10835" max="10835" width="14.42578125" style="3" customWidth="1"/>
    <col min="10836" max="10836" width="49.85546875" style="3" customWidth="1"/>
    <col min="10837" max="10837" width="22.5703125" style="3" customWidth="1"/>
    <col min="10838" max="10838" width="23" style="3" customWidth="1"/>
    <col min="10839" max="10839" width="22.85546875" style="3" customWidth="1"/>
    <col min="10840" max="10840" width="23.42578125" style="3" customWidth="1"/>
    <col min="10841" max="10841" width="22.42578125" style="3" customWidth="1"/>
    <col min="10842" max="10842" width="13.85546875" style="3" customWidth="1"/>
    <col min="10843" max="10843" width="20.7109375" style="3" customWidth="1"/>
    <col min="10844" max="10844" width="18.140625" style="3" customWidth="1"/>
    <col min="10845" max="10845" width="14.85546875" style="3" bestFit="1" customWidth="1"/>
    <col min="10846" max="10846" width="11.42578125" style="3"/>
    <col min="10847" max="10847" width="17.42578125" style="3" customWidth="1"/>
    <col min="10848" max="10850" width="18.140625" style="3" customWidth="1"/>
    <col min="10851" max="10854" width="11.42578125" style="3"/>
    <col min="10855" max="10855" width="34" style="3" customWidth="1"/>
    <col min="10856" max="10856" width="9.5703125" style="3" customWidth="1"/>
    <col min="10857" max="10857" width="16.7109375" style="3" customWidth="1"/>
    <col min="10858" max="10858" width="55.140625" style="3" customWidth="1"/>
    <col min="10859" max="10859" width="22.5703125" style="3" customWidth="1"/>
    <col min="10860" max="10860" width="23" style="3" customWidth="1"/>
    <col min="10861" max="10861" width="22.85546875" style="3" customWidth="1"/>
    <col min="10862" max="10862" width="23.42578125" style="3" customWidth="1"/>
    <col min="10863" max="10863" width="28.7109375" style="3" customWidth="1"/>
    <col min="10864" max="10864" width="12.7109375" style="3" customWidth="1"/>
    <col min="10865" max="10865" width="11.42578125" style="3"/>
    <col min="10866" max="10866" width="25.28515625" style="3" customWidth="1"/>
    <col min="10867" max="10867" width="15.85546875" style="3" bestFit="1" customWidth="1"/>
    <col min="10868" max="10869" width="18" style="3" bestFit="1" customWidth="1"/>
    <col min="10870" max="11088" width="11.42578125" style="3"/>
    <col min="11089" max="11089" width="15.42578125" style="3" customWidth="1"/>
    <col min="11090" max="11090" width="9.5703125" style="3" customWidth="1"/>
    <col min="11091" max="11091" width="14.42578125" style="3" customWidth="1"/>
    <col min="11092" max="11092" width="49.85546875" style="3" customWidth="1"/>
    <col min="11093" max="11093" width="22.5703125" style="3" customWidth="1"/>
    <col min="11094" max="11094" width="23" style="3" customWidth="1"/>
    <col min="11095" max="11095" width="22.85546875" style="3" customWidth="1"/>
    <col min="11096" max="11096" width="23.42578125" style="3" customWidth="1"/>
    <col min="11097" max="11097" width="22.42578125" style="3" customWidth="1"/>
    <col min="11098" max="11098" width="13.85546875" style="3" customWidth="1"/>
    <col min="11099" max="11099" width="20.7109375" style="3" customWidth="1"/>
    <col min="11100" max="11100" width="18.140625" style="3" customWidth="1"/>
    <col min="11101" max="11101" width="14.85546875" style="3" bestFit="1" customWidth="1"/>
    <col min="11102" max="11102" width="11.42578125" style="3"/>
    <col min="11103" max="11103" width="17.42578125" style="3" customWidth="1"/>
    <col min="11104" max="11106" width="18.140625" style="3" customWidth="1"/>
    <col min="11107" max="11110" width="11.42578125" style="3"/>
    <col min="11111" max="11111" width="34" style="3" customWidth="1"/>
    <col min="11112" max="11112" width="9.5703125" style="3" customWidth="1"/>
    <col min="11113" max="11113" width="16.7109375" style="3" customWidth="1"/>
    <col min="11114" max="11114" width="55.140625" style="3" customWidth="1"/>
    <col min="11115" max="11115" width="22.5703125" style="3" customWidth="1"/>
    <col min="11116" max="11116" width="23" style="3" customWidth="1"/>
    <col min="11117" max="11117" width="22.85546875" style="3" customWidth="1"/>
    <col min="11118" max="11118" width="23.42578125" style="3" customWidth="1"/>
    <col min="11119" max="11119" width="28.7109375" style="3" customWidth="1"/>
    <col min="11120" max="11120" width="12.7109375" style="3" customWidth="1"/>
    <col min="11121" max="11121" width="11.42578125" style="3"/>
    <col min="11122" max="11122" width="25.28515625" style="3" customWidth="1"/>
    <col min="11123" max="11123" width="15.85546875" style="3" bestFit="1" customWidth="1"/>
    <col min="11124" max="11125" width="18" style="3" bestFit="1" customWidth="1"/>
    <col min="11126" max="11344" width="11.42578125" style="3"/>
    <col min="11345" max="11345" width="15.42578125" style="3" customWidth="1"/>
    <col min="11346" max="11346" width="9.5703125" style="3" customWidth="1"/>
    <col min="11347" max="11347" width="14.42578125" style="3" customWidth="1"/>
    <col min="11348" max="11348" width="49.85546875" style="3" customWidth="1"/>
    <col min="11349" max="11349" width="22.5703125" style="3" customWidth="1"/>
    <col min="11350" max="11350" width="23" style="3" customWidth="1"/>
    <col min="11351" max="11351" width="22.85546875" style="3" customWidth="1"/>
    <col min="11352" max="11352" width="23.42578125" style="3" customWidth="1"/>
    <col min="11353" max="11353" width="22.42578125" style="3" customWidth="1"/>
    <col min="11354" max="11354" width="13.85546875" style="3" customWidth="1"/>
    <col min="11355" max="11355" width="20.7109375" style="3" customWidth="1"/>
    <col min="11356" max="11356" width="18.140625" style="3" customWidth="1"/>
    <col min="11357" max="11357" width="14.85546875" style="3" bestFit="1" customWidth="1"/>
    <col min="11358" max="11358" width="11.42578125" style="3"/>
    <col min="11359" max="11359" width="17.42578125" style="3" customWidth="1"/>
    <col min="11360" max="11362" width="18.140625" style="3" customWidth="1"/>
    <col min="11363" max="11366" width="11.42578125" style="3"/>
    <col min="11367" max="11367" width="34" style="3" customWidth="1"/>
    <col min="11368" max="11368" width="9.5703125" style="3" customWidth="1"/>
    <col min="11369" max="11369" width="16.7109375" style="3" customWidth="1"/>
    <col min="11370" max="11370" width="55.140625" style="3" customWidth="1"/>
    <col min="11371" max="11371" width="22.5703125" style="3" customWidth="1"/>
    <col min="11372" max="11372" width="23" style="3" customWidth="1"/>
    <col min="11373" max="11373" width="22.85546875" style="3" customWidth="1"/>
    <col min="11374" max="11374" width="23.42578125" style="3" customWidth="1"/>
    <col min="11375" max="11375" width="28.7109375" style="3" customWidth="1"/>
    <col min="11376" max="11376" width="12.7109375" style="3" customWidth="1"/>
    <col min="11377" max="11377" width="11.42578125" style="3"/>
    <col min="11378" max="11378" width="25.28515625" style="3" customWidth="1"/>
    <col min="11379" max="11379" width="15.85546875" style="3" bestFit="1" customWidth="1"/>
    <col min="11380" max="11381" width="18" style="3" bestFit="1" customWidth="1"/>
    <col min="11382" max="11600" width="11.42578125" style="3"/>
    <col min="11601" max="11601" width="15.42578125" style="3" customWidth="1"/>
    <col min="11602" max="11602" width="9.5703125" style="3" customWidth="1"/>
    <col min="11603" max="11603" width="14.42578125" style="3" customWidth="1"/>
    <col min="11604" max="11604" width="49.85546875" style="3" customWidth="1"/>
    <col min="11605" max="11605" width="22.5703125" style="3" customWidth="1"/>
    <col min="11606" max="11606" width="23" style="3" customWidth="1"/>
    <col min="11607" max="11607" width="22.85546875" style="3" customWidth="1"/>
    <col min="11608" max="11608" width="23.42578125" style="3" customWidth="1"/>
    <col min="11609" max="11609" width="22.42578125" style="3" customWidth="1"/>
    <col min="11610" max="11610" width="13.85546875" style="3" customWidth="1"/>
    <col min="11611" max="11611" width="20.7109375" style="3" customWidth="1"/>
    <col min="11612" max="11612" width="18.140625" style="3" customWidth="1"/>
    <col min="11613" max="11613" width="14.85546875" style="3" bestFit="1" customWidth="1"/>
    <col min="11614" max="11614" width="11.42578125" style="3"/>
    <col min="11615" max="11615" width="17.42578125" style="3" customWidth="1"/>
    <col min="11616" max="11618" width="18.140625" style="3" customWidth="1"/>
    <col min="11619" max="11622" width="11.42578125" style="3"/>
    <col min="11623" max="11623" width="34" style="3" customWidth="1"/>
    <col min="11624" max="11624" width="9.5703125" style="3" customWidth="1"/>
    <col min="11625" max="11625" width="16.7109375" style="3" customWidth="1"/>
    <col min="11626" max="11626" width="55.140625" style="3" customWidth="1"/>
    <col min="11627" max="11627" width="22.5703125" style="3" customWidth="1"/>
    <col min="11628" max="11628" width="23" style="3" customWidth="1"/>
    <col min="11629" max="11629" width="22.85546875" style="3" customWidth="1"/>
    <col min="11630" max="11630" width="23.42578125" style="3" customWidth="1"/>
    <col min="11631" max="11631" width="28.7109375" style="3" customWidth="1"/>
    <col min="11632" max="11632" width="12.7109375" style="3" customWidth="1"/>
    <col min="11633" max="11633" width="11.42578125" style="3"/>
    <col min="11634" max="11634" width="25.28515625" style="3" customWidth="1"/>
    <col min="11635" max="11635" width="15.85546875" style="3" bestFit="1" customWidth="1"/>
    <col min="11636" max="11637" width="18" style="3" bestFit="1" customWidth="1"/>
    <col min="11638" max="11856" width="11.42578125" style="3"/>
    <col min="11857" max="11857" width="15.42578125" style="3" customWidth="1"/>
    <col min="11858" max="11858" width="9.5703125" style="3" customWidth="1"/>
    <col min="11859" max="11859" width="14.42578125" style="3" customWidth="1"/>
    <col min="11860" max="11860" width="49.85546875" style="3" customWidth="1"/>
    <col min="11861" max="11861" width="22.5703125" style="3" customWidth="1"/>
    <col min="11862" max="11862" width="23" style="3" customWidth="1"/>
    <col min="11863" max="11863" width="22.85546875" style="3" customWidth="1"/>
    <col min="11864" max="11864" width="23.42578125" style="3" customWidth="1"/>
    <col min="11865" max="11865" width="22.42578125" style="3" customWidth="1"/>
    <col min="11866" max="11866" width="13.85546875" style="3" customWidth="1"/>
    <col min="11867" max="11867" width="20.7109375" style="3" customWidth="1"/>
    <col min="11868" max="11868" width="18.140625" style="3" customWidth="1"/>
    <col min="11869" max="11869" width="14.85546875" style="3" bestFit="1" customWidth="1"/>
    <col min="11870" max="11870" width="11.42578125" style="3"/>
    <col min="11871" max="11871" width="17.42578125" style="3" customWidth="1"/>
    <col min="11872" max="11874" width="18.140625" style="3" customWidth="1"/>
    <col min="11875" max="11878" width="11.42578125" style="3"/>
    <col min="11879" max="11879" width="34" style="3" customWidth="1"/>
    <col min="11880" max="11880" width="9.5703125" style="3" customWidth="1"/>
    <col min="11881" max="11881" width="16.7109375" style="3" customWidth="1"/>
    <col min="11882" max="11882" width="55.140625" style="3" customWidth="1"/>
    <col min="11883" max="11883" width="22.5703125" style="3" customWidth="1"/>
    <col min="11884" max="11884" width="23" style="3" customWidth="1"/>
    <col min="11885" max="11885" width="22.85546875" style="3" customWidth="1"/>
    <col min="11886" max="11886" width="23.42578125" style="3" customWidth="1"/>
    <col min="11887" max="11887" width="28.7109375" style="3" customWidth="1"/>
    <col min="11888" max="11888" width="12.7109375" style="3" customWidth="1"/>
    <col min="11889" max="11889" width="11.42578125" style="3"/>
    <col min="11890" max="11890" width="25.28515625" style="3" customWidth="1"/>
    <col min="11891" max="11891" width="15.85546875" style="3" bestFit="1" customWidth="1"/>
    <col min="11892" max="11893" width="18" style="3" bestFit="1" customWidth="1"/>
    <col min="11894" max="12112" width="11.42578125" style="3"/>
    <col min="12113" max="12113" width="15.42578125" style="3" customWidth="1"/>
    <col min="12114" max="12114" width="9.5703125" style="3" customWidth="1"/>
    <col min="12115" max="12115" width="14.42578125" style="3" customWidth="1"/>
    <col min="12116" max="12116" width="49.85546875" style="3" customWidth="1"/>
    <col min="12117" max="12117" width="22.5703125" style="3" customWidth="1"/>
    <col min="12118" max="12118" width="23" style="3" customWidth="1"/>
    <col min="12119" max="12119" width="22.85546875" style="3" customWidth="1"/>
    <col min="12120" max="12120" width="23.42578125" style="3" customWidth="1"/>
    <col min="12121" max="12121" width="22.42578125" style="3" customWidth="1"/>
    <col min="12122" max="12122" width="13.85546875" style="3" customWidth="1"/>
    <col min="12123" max="12123" width="20.7109375" style="3" customWidth="1"/>
    <col min="12124" max="12124" width="18.140625" style="3" customWidth="1"/>
    <col min="12125" max="12125" width="14.85546875" style="3" bestFit="1" customWidth="1"/>
    <col min="12126" max="12126" width="11.42578125" style="3"/>
    <col min="12127" max="12127" width="17.42578125" style="3" customWidth="1"/>
    <col min="12128" max="12130" width="18.140625" style="3" customWidth="1"/>
    <col min="12131" max="12134" width="11.42578125" style="3"/>
    <col min="12135" max="12135" width="34" style="3" customWidth="1"/>
    <col min="12136" max="12136" width="9.5703125" style="3" customWidth="1"/>
    <col min="12137" max="12137" width="16.7109375" style="3" customWidth="1"/>
    <col min="12138" max="12138" width="55.140625" style="3" customWidth="1"/>
    <col min="12139" max="12139" width="22.5703125" style="3" customWidth="1"/>
    <col min="12140" max="12140" width="23" style="3" customWidth="1"/>
    <col min="12141" max="12141" width="22.85546875" style="3" customWidth="1"/>
    <col min="12142" max="12142" width="23.42578125" style="3" customWidth="1"/>
    <col min="12143" max="12143" width="28.7109375" style="3" customWidth="1"/>
    <col min="12144" max="12144" width="12.7109375" style="3" customWidth="1"/>
    <col min="12145" max="12145" width="11.42578125" style="3"/>
    <col min="12146" max="12146" width="25.28515625" style="3" customWidth="1"/>
    <col min="12147" max="12147" width="15.85546875" style="3" bestFit="1" customWidth="1"/>
    <col min="12148" max="12149" width="18" style="3" bestFit="1" customWidth="1"/>
    <col min="12150" max="12368" width="11.42578125" style="3"/>
    <col min="12369" max="12369" width="15.42578125" style="3" customWidth="1"/>
    <col min="12370" max="12370" width="9.5703125" style="3" customWidth="1"/>
    <col min="12371" max="12371" width="14.42578125" style="3" customWidth="1"/>
    <col min="12372" max="12372" width="49.85546875" style="3" customWidth="1"/>
    <col min="12373" max="12373" width="22.5703125" style="3" customWidth="1"/>
    <col min="12374" max="12374" width="23" style="3" customWidth="1"/>
    <col min="12375" max="12375" width="22.85546875" style="3" customWidth="1"/>
    <col min="12376" max="12376" width="23.42578125" style="3" customWidth="1"/>
    <col min="12377" max="12377" width="22.42578125" style="3" customWidth="1"/>
    <col min="12378" max="12378" width="13.85546875" style="3" customWidth="1"/>
    <col min="12379" max="12379" width="20.7109375" style="3" customWidth="1"/>
    <col min="12380" max="12380" width="18.140625" style="3" customWidth="1"/>
    <col min="12381" max="12381" width="14.85546875" style="3" bestFit="1" customWidth="1"/>
    <col min="12382" max="12382" width="11.42578125" style="3"/>
    <col min="12383" max="12383" width="17.42578125" style="3" customWidth="1"/>
    <col min="12384" max="12386" width="18.140625" style="3" customWidth="1"/>
    <col min="12387" max="12390" width="11.42578125" style="3"/>
    <col min="12391" max="12391" width="34" style="3" customWidth="1"/>
    <col min="12392" max="12392" width="9.5703125" style="3" customWidth="1"/>
    <col min="12393" max="12393" width="16.7109375" style="3" customWidth="1"/>
    <col min="12394" max="12394" width="55.140625" style="3" customWidth="1"/>
    <col min="12395" max="12395" width="22.5703125" style="3" customWidth="1"/>
    <col min="12396" max="12396" width="23" style="3" customWidth="1"/>
    <col min="12397" max="12397" width="22.85546875" style="3" customWidth="1"/>
    <col min="12398" max="12398" width="23.42578125" style="3" customWidth="1"/>
    <col min="12399" max="12399" width="28.7109375" style="3" customWidth="1"/>
    <col min="12400" max="12400" width="12.7109375" style="3" customWidth="1"/>
    <col min="12401" max="12401" width="11.42578125" style="3"/>
    <col min="12402" max="12402" width="25.28515625" style="3" customWidth="1"/>
    <col min="12403" max="12403" width="15.85546875" style="3" bestFit="1" customWidth="1"/>
    <col min="12404" max="12405" width="18" style="3" bestFit="1" customWidth="1"/>
    <col min="12406" max="12624" width="11.42578125" style="3"/>
    <col min="12625" max="12625" width="15.42578125" style="3" customWidth="1"/>
    <col min="12626" max="12626" width="9.5703125" style="3" customWidth="1"/>
    <col min="12627" max="12627" width="14.42578125" style="3" customWidth="1"/>
    <col min="12628" max="12628" width="49.85546875" style="3" customWidth="1"/>
    <col min="12629" max="12629" width="22.5703125" style="3" customWidth="1"/>
    <col min="12630" max="12630" width="23" style="3" customWidth="1"/>
    <col min="12631" max="12631" width="22.85546875" style="3" customWidth="1"/>
    <col min="12632" max="12632" width="23.42578125" style="3" customWidth="1"/>
    <col min="12633" max="12633" width="22.42578125" style="3" customWidth="1"/>
    <col min="12634" max="12634" width="13.85546875" style="3" customWidth="1"/>
    <col min="12635" max="12635" width="20.7109375" style="3" customWidth="1"/>
    <col min="12636" max="12636" width="18.140625" style="3" customWidth="1"/>
    <col min="12637" max="12637" width="14.85546875" style="3" bestFit="1" customWidth="1"/>
    <col min="12638" max="12638" width="11.42578125" style="3"/>
    <col min="12639" max="12639" width="17.42578125" style="3" customWidth="1"/>
    <col min="12640" max="12642" width="18.140625" style="3" customWidth="1"/>
    <col min="12643" max="12646" width="11.42578125" style="3"/>
    <col min="12647" max="12647" width="34" style="3" customWidth="1"/>
    <col min="12648" max="12648" width="9.5703125" style="3" customWidth="1"/>
    <col min="12649" max="12649" width="16.7109375" style="3" customWidth="1"/>
    <col min="12650" max="12650" width="55.140625" style="3" customWidth="1"/>
    <col min="12651" max="12651" width="22.5703125" style="3" customWidth="1"/>
    <col min="12652" max="12652" width="23" style="3" customWidth="1"/>
    <col min="12653" max="12653" width="22.85546875" style="3" customWidth="1"/>
    <col min="12654" max="12654" width="23.42578125" style="3" customWidth="1"/>
    <col min="12655" max="12655" width="28.7109375" style="3" customWidth="1"/>
    <col min="12656" max="12656" width="12.7109375" style="3" customWidth="1"/>
    <col min="12657" max="12657" width="11.42578125" style="3"/>
    <col min="12658" max="12658" width="25.28515625" style="3" customWidth="1"/>
    <col min="12659" max="12659" width="15.85546875" style="3" bestFit="1" customWidth="1"/>
    <col min="12660" max="12661" width="18" style="3" bestFit="1" customWidth="1"/>
    <col min="12662" max="12880" width="11.42578125" style="3"/>
    <col min="12881" max="12881" width="15.42578125" style="3" customWidth="1"/>
    <col min="12882" max="12882" width="9.5703125" style="3" customWidth="1"/>
    <col min="12883" max="12883" width="14.42578125" style="3" customWidth="1"/>
    <col min="12884" max="12884" width="49.85546875" style="3" customWidth="1"/>
    <col min="12885" max="12885" width="22.5703125" style="3" customWidth="1"/>
    <col min="12886" max="12886" width="23" style="3" customWidth="1"/>
    <col min="12887" max="12887" width="22.85546875" style="3" customWidth="1"/>
    <col min="12888" max="12888" width="23.42578125" style="3" customWidth="1"/>
    <col min="12889" max="12889" width="22.42578125" style="3" customWidth="1"/>
    <col min="12890" max="12890" width="13.85546875" style="3" customWidth="1"/>
    <col min="12891" max="12891" width="20.7109375" style="3" customWidth="1"/>
    <col min="12892" max="12892" width="18.140625" style="3" customWidth="1"/>
    <col min="12893" max="12893" width="14.85546875" style="3" bestFit="1" customWidth="1"/>
    <col min="12894" max="12894" width="11.42578125" style="3"/>
    <col min="12895" max="12895" width="17.42578125" style="3" customWidth="1"/>
    <col min="12896" max="12898" width="18.140625" style="3" customWidth="1"/>
    <col min="12899" max="12902" width="11.42578125" style="3"/>
    <col min="12903" max="12903" width="34" style="3" customWidth="1"/>
    <col min="12904" max="12904" width="9.5703125" style="3" customWidth="1"/>
    <col min="12905" max="12905" width="16.7109375" style="3" customWidth="1"/>
    <col min="12906" max="12906" width="55.140625" style="3" customWidth="1"/>
    <col min="12907" max="12907" width="22.5703125" style="3" customWidth="1"/>
    <col min="12908" max="12908" width="23" style="3" customWidth="1"/>
    <col min="12909" max="12909" width="22.85546875" style="3" customWidth="1"/>
    <col min="12910" max="12910" width="23.42578125" style="3" customWidth="1"/>
    <col min="12911" max="12911" width="28.7109375" style="3" customWidth="1"/>
    <col min="12912" max="12912" width="12.7109375" style="3" customWidth="1"/>
    <col min="12913" max="12913" width="11.42578125" style="3"/>
    <col min="12914" max="12914" width="25.28515625" style="3" customWidth="1"/>
    <col min="12915" max="12915" width="15.85546875" style="3" bestFit="1" customWidth="1"/>
    <col min="12916" max="12917" width="18" style="3" bestFit="1" customWidth="1"/>
    <col min="12918" max="13136" width="11.42578125" style="3"/>
    <col min="13137" max="13137" width="15.42578125" style="3" customWidth="1"/>
    <col min="13138" max="13138" width="9.5703125" style="3" customWidth="1"/>
    <col min="13139" max="13139" width="14.42578125" style="3" customWidth="1"/>
    <col min="13140" max="13140" width="49.85546875" style="3" customWidth="1"/>
    <col min="13141" max="13141" width="22.5703125" style="3" customWidth="1"/>
    <col min="13142" max="13142" width="23" style="3" customWidth="1"/>
    <col min="13143" max="13143" width="22.85546875" style="3" customWidth="1"/>
    <col min="13144" max="13144" width="23.42578125" style="3" customWidth="1"/>
    <col min="13145" max="13145" width="22.42578125" style="3" customWidth="1"/>
    <col min="13146" max="13146" width="13.85546875" style="3" customWidth="1"/>
    <col min="13147" max="13147" width="20.7109375" style="3" customWidth="1"/>
    <col min="13148" max="13148" width="18.140625" style="3" customWidth="1"/>
    <col min="13149" max="13149" width="14.85546875" style="3" bestFit="1" customWidth="1"/>
    <col min="13150" max="13150" width="11.42578125" style="3"/>
    <col min="13151" max="13151" width="17.42578125" style="3" customWidth="1"/>
    <col min="13152" max="13154" width="18.140625" style="3" customWidth="1"/>
    <col min="13155" max="13158" width="11.42578125" style="3"/>
    <col min="13159" max="13159" width="34" style="3" customWidth="1"/>
    <col min="13160" max="13160" width="9.5703125" style="3" customWidth="1"/>
    <col min="13161" max="13161" width="16.7109375" style="3" customWidth="1"/>
    <col min="13162" max="13162" width="55.140625" style="3" customWidth="1"/>
    <col min="13163" max="13163" width="22.5703125" style="3" customWidth="1"/>
    <col min="13164" max="13164" width="23" style="3" customWidth="1"/>
    <col min="13165" max="13165" width="22.85546875" style="3" customWidth="1"/>
    <col min="13166" max="13166" width="23.42578125" style="3" customWidth="1"/>
    <col min="13167" max="13167" width="28.7109375" style="3" customWidth="1"/>
    <col min="13168" max="13168" width="12.7109375" style="3" customWidth="1"/>
    <col min="13169" max="13169" width="11.42578125" style="3"/>
    <col min="13170" max="13170" width="25.28515625" style="3" customWidth="1"/>
    <col min="13171" max="13171" width="15.85546875" style="3" bestFit="1" customWidth="1"/>
    <col min="13172" max="13173" width="18" style="3" bestFit="1" customWidth="1"/>
    <col min="13174" max="13392" width="11.42578125" style="3"/>
    <col min="13393" max="13393" width="15.42578125" style="3" customWidth="1"/>
    <col min="13394" max="13394" width="9.5703125" style="3" customWidth="1"/>
    <col min="13395" max="13395" width="14.42578125" style="3" customWidth="1"/>
    <col min="13396" max="13396" width="49.85546875" style="3" customWidth="1"/>
    <col min="13397" max="13397" width="22.5703125" style="3" customWidth="1"/>
    <col min="13398" max="13398" width="23" style="3" customWidth="1"/>
    <col min="13399" max="13399" width="22.85546875" style="3" customWidth="1"/>
    <col min="13400" max="13400" width="23.42578125" style="3" customWidth="1"/>
    <col min="13401" max="13401" width="22.42578125" style="3" customWidth="1"/>
    <col min="13402" max="13402" width="13.85546875" style="3" customWidth="1"/>
    <col min="13403" max="13403" width="20.7109375" style="3" customWidth="1"/>
    <col min="13404" max="13404" width="18.140625" style="3" customWidth="1"/>
    <col min="13405" max="13405" width="14.85546875" style="3" bestFit="1" customWidth="1"/>
    <col min="13406" max="13406" width="11.42578125" style="3"/>
    <col min="13407" max="13407" width="17.42578125" style="3" customWidth="1"/>
    <col min="13408" max="13410" width="18.140625" style="3" customWidth="1"/>
    <col min="13411" max="13414" width="11.42578125" style="3"/>
    <col min="13415" max="13415" width="34" style="3" customWidth="1"/>
    <col min="13416" max="13416" width="9.5703125" style="3" customWidth="1"/>
    <col min="13417" max="13417" width="16.7109375" style="3" customWidth="1"/>
    <col min="13418" max="13418" width="55.140625" style="3" customWidth="1"/>
    <col min="13419" max="13419" width="22.5703125" style="3" customWidth="1"/>
    <col min="13420" max="13420" width="23" style="3" customWidth="1"/>
    <col min="13421" max="13421" width="22.85546875" style="3" customWidth="1"/>
    <col min="13422" max="13422" width="23.42578125" style="3" customWidth="1"/>
    <col min="13423" max="13423" width="28.7109375" style="3" customWidth="1"/>
    <col min="13424" max="13424" width="12.7109375" style="3" customWidth="1"/>
    <col min="13425" max="13425" width="11.42578125" style="3"/>
    <col min="13426" max="13426" width="25.28515625" style="3" customWidth="1"/>
    <col min="13427" max="13427" width="15.85546875" style="3" bestFit="1" customWidth="1"/>
    <col min="13428" max="13429" width="18" style="3" bestFit="1" customWidth="1"/>
    <col min="13430" max="13648" width="11.42578125" style="3"/>
    <col min="13649" max="13649" width="15.42578125" style="3" customWidth="1"/>
    <col min="13650" max="13650" width="9.5703125" style="3" customWidth="1"/>
    <col min="13651" max="13651" width="14.42578125" style="3" customWidth="1"/>
    <col min="13652" max="13652" width="49.85546875" style="3" customWidth="1"/>
    <col min="13653" max="13653" width="22.5703125" style="3" customWidth="1"/>
    <col min="13654" max="13654" width="23" style="3" customWidth="1"/>
    <col min="13655" max="13655" width="22.85546875" style="3" customWidth="1"/>
    <col min="13656" max="13656" width="23.42578125" style="3" customWidth="1"/>
    <col min="13657" max="13657" width="22.42578125" style="3" customWidth="1"/>
    <col min="13658" max="13658" width="13.85546875" style="3" customWidth="1"/>
    <col min="13659" max="13659" width="20.7109375" style="3" customWidth="1"/>
    <col min="13660" max="13660" width="18.140625" style="3" customWidth="1"/>
    <col min="13661" max="13661" width="14.85546875" style="3" bestFit="1" customWidth="1"/>
    <col min="13662" max="13662" width="11.42578125" style="3"/>
    <col min="13663" max="13663" width="17.42578125" style="3" customWidth="1"/>
    <col min="13664" max="13666" width="18.140625" style="3" customWidth="1"/>
    <col min="13667" max="13670" width="11.42578125" style="3"/>
    <col min="13671" max="13671" width="34" style="3" customWidth="1"/>
    <col min="13672" max="13672" width="9.5703125" style="3" customWidth="1"/>
    <col min="13673" max="13673" width="16.7109375" style="3" customWidth="1"/>
    <col min="13674" max="13674" width="55.140625" style="3" customWidth="1"/>
    <col min="13675" max="13675" width="22.5703125" style="3" customWidth="1"/>
    <col min="13676" max="13676" width="23" style="3" customWidth="1"/>
    <col min="13677" max="13677" width="22.85546875" style="3" customWidth="1"/>
    <col min="13678" max="13678" width="23.42578125" style="3" customWidth="1"/>
    <col min="13679" max="13679" width="28.7109375" style="3" customWidth="1"/>
    <col min="13680" max="13680" width="12.7109375" style="3" customWidth="1"/>
    <col min="13681" max="13681" width="11.42578125" style="3"/>
    <col min="13682" max="13682" width="25.28515625" style="3" customWidth="1"/>
    <col min="13683" max="13683" width="15.85546875" style="3" bestFit="1" customWidth="1"/>
    <col min="13684" max="13685" width="18" style="3" bestFit="1" customWidth="1"/>
    <col min="13686" max="13904" width="11.42578125" style="3"/>
    <col min="13905" max="13905" width="15.42578125" style="3" customWidth="1"/>
    <col min="13906" max="13906" width="9.5703125" style="3" customWidth="1"/>
    <col min="13907" max="13907" width="14.42578125" style="3" customWidth="1"/>
    <col min="13908" max="13908" width="49.85546875" style="3" customWidth="1"/>
    <col min="13909" max="13909" width="22.5703125" style="3" customWidth="1"/>
    <col min="13910" max="13910" width="23" style="3" customWidth="1"/>
    <col min="13911" max="13911" width="22.85546875" style="3" customWidth="1"/>
    <col min="13912" max="13912" width="23.42578125" style="3" customWidth="1"/>
    <col min="13913" max="13913" width="22.42578125" style="3" customWidth="1"/>
    <col min="13914" max="13914" width="13.85546875" style="3" customWidth="1"/>
    <col min="13915" max="13915" width="20.7109375" style="3" customWidth="1"/>
    <col min="13916" max="13916" width="18.140625" style="3" customWidth="1"/>
    <col min="13917" max="13917" width="14.85546875" style="3" bestFit="1" customWidth="1"/>
    <col min="13918" max="13918" width="11.42578125" style="3"/>
    <col min="13919" max="13919" width="17.42578125" style="3" customWidth="1"/>
    <col min="13920" max="13922" width="18.140625" style="3" customWidth="1"/>
    <col min="13923" max="13926" width="11.42578125" style="3"/>
    <col min="13927" max="13927" width="34" style="3" customWidth="1"/>
    <col min="13928" max="13928" width="9.5703125" style="3" customWidth="1"/>
    <col min="13929" max="13929" width="16.7109375" style="3" customWidth="1"/>
    <col min="13930" max="13930" width="55.140625" style="3" customWidth="1"/>
    <col min="13931" max="13931" width="22.5703125" style="3" customWidth="1"/>
    <col min="13932" max="13932" width="23" style="3" customWidth="1"/>
    <col min="13933" max="13933" width="22.85546875" style="3" customWidth="1"/>
    <col min="13934" max="13934" width="23.42578125" style="3" customWidth="1"/>
    <col min="13935" max="13935" width="28.7109375" style="3" customWidth="1"/>
    <col min="13936" max="13936" width="12.7109375" style="3" customWidth="1"/>
    <col min="13937" max="13937" width="11.42578125" style="3"/>
    <col min="13938" max="13938" width="25.28515625" style="3" customWidth="1"/>
    <col min="13939" max="13939" width="15.85546875" style="3" bestFit="1" customWidth="1"/>
    <col min="13940" max="13941" width="18" style="3" bestFit="1" customWidth="1"/>
    <col min="13942" max="14160" width="11.42578125" style="3"/>
    <col min="14161" max="14161" width="15.42578125" style="3" customWidth="1"/>
    <col min="14162" max="14162" width="9.5703125" style="3" customWidth="1"/>
    <col min="14163" max="14163" width="14.42578125" style="3" customWidth="1"/>
    <col min="14164" max="14164" width="49.85546875" style="3" customWidth="1"/>
    <col min="14165" max="14165" width="22.5703125" style="3" customWidth="1"/>
    <col min="14166" max="14166" width="23" style="3" customWidth="1"/>
    <col min="14167" max="14167" width="22.85546875" style="3" customWidth="1"/>
    <col min="14168" max="14168" width="23.42578125" style="3" customWidth="1"/>
    <col min="14169" max="14169" width="22.42578125" style="3" customWidth="1"/>
    <col min="14170" max="14170" width="13.85546875" style="3" customWidth="1"/>
    <col min="14171" max="14171" width="20.7109375" style="3" customWidth="1"/>
    <col min="14172" max="14172" width="18.140625" style="3" customWidth="1"/>
    <col min="14173" max="14173" width="14.85546875" style="3" bestFit="1" customWidth="1"/>
    <col min="14174" max="14174" width="11.42578125" style="3"/>
    <col min="14175" max="14175" width="17.42578125" style="3" customWidth="1"/>
    <col min="14176" max="14178" width="18.140625" style="3" customWidth="1"/>
    <col min="14179" max="14182" width="11.42578125" style="3"/>
    <col min="14183" max="14183" width="34" style="3" customWidth="1"/>
    <col min="14184" max="14184" width="9.5703125" style="3" customWidth="1"/>
    <col min="14185" max="14185" width="16.7109375" style="3" customWidth="1"/>
    <col min="14186" max="14186" width="55.140625" style="3" customWidth="1"/>
    <col min="14187" max="14187" width="22.5703125" style="3" customWidth="1"/>
    <col min="14188" max="14188" width="23" style="3" customWidth="1"/>
    <col min="14189" max="14189" width="22.85546875" style="3" customWidth="1"/>
    <col min="14190" max="14190" width="23.42578125" style="3" customWidth="1"/>
    <col min="14191" max="14191" width="28.7109375" style="3" customWidth="1"/>
    <col min="14192" max="14192" width="12.7109375" style="3" customWidth="1"/>
    <col min="14193" max="14193" width="11.42578125" style="3"/>
    <col min="14194" max="14194" width="25.28515625" style="3" customWidth="1"/>
    <col min="14195" max="14195" width="15.85546875" style="3" bestFit="1" customWidth="1"/>
    <col min="14196" max="14197" width="18" style="3" bestFit="1" customWidth="1"/>
    <col min="14198" max="14416" width="11.42578125" style="3"/>
    <col min="14417" max="14417" width="15.42578125" style="3" customWidth="1"/>
    <col min="14418" max="14418" width="9.5703125" style="3" customWidth="1"/>
    <col min="14419" max="14419" width="14.42578125" style="3" customWidth="1"/>
    <col min="14420" max="14420" width="49.85546875" style="3" customWidth="1"/>
    <col min="14421" max="14421" width="22.5703125" style="3" customWidth="1"/>
    <col min="14422" max="14422" width="23" style="3" customWidth="1"/>
    <col min="14423" max="14423" width="22.85546875" style="3" customWidth="1"/>
    <col min="14424" max="14424" width="23.42578125" style="3" customWidth="1"/>
    <col min="14425" max="14425" width="22.42578125" style="3" customWidth="1"/>
    <col min="14426" max="14426" width="13.85546875" style="3" customWidth="1"/>
    <col min="14427" max="14427" width="20.7109375" style="3" customWidth="1"/>
    <col min="14428" max="14428" width="18.140625" style="3" customWidth="1"/>
    <col min="14429" max="14429" width="14.85546875" style="3" bestFit="1" customWidth="1"/>
    <col min="14430" max="14430" width="11.42578125" style="3"/>
    <col min="14431" max="14431" width="17.42578125" style="3" customWidth="1"/>
    <col min="14432" max="14434" width="18.140625" style="3" customWidth="1"/>
    <col min="14435" max="14438" width="11.42578125" style="3"/>
    <col min="14439" max="14439" width="34" style="3" customWidth="1"/>
    <col min="14440" max="14440" width="9.5703125" style="3" customWidth="1"/>
    <col min="14441" max="14441" width="16.7109375" style="3" customWidth="1"/>
    <col min="14442" max="14442" width="55.140625" style="3" customWidth="1"/>
    <col min="14443" max="14443" width="22.5703125" style="3" customWidth="1"/>
    <col min="14444" max="14444" width="23" style="3" customWidth="1"/>
    <col min="14445" max="14445" width="22.85546875" style="3" customWidth="1"/>
    <col min="14446" max="14446" width="23.42578125" style="3" customWidth="1"/>
    <col min="14447" max="14447" width="28.7109375" style="3" customWidth="1"/>
    <col min="14448" max="14448" width="12.7109375" style="3" customWidth="1"/>
    <col min="14449" max="14449" width="11.42578125" style="3"/>
    <col min="14450" max="14450" width="25.28515625" style="3" customWidth="1"/>
    <col min="14451" max="14451" width="15.85546875" style="3" bestFit="1" customWidth="1"/>
    <col min="14452" max="14453" width="18" style="3" bestFit="1" customWidth="1"/>
    <col min="14454" max="14672" width="11.42578125" style="3"/>
    <col min="14673" max="14673" width="15.42578125" style="3" customWidth="1"/>
    <col min="14674" max="14674" width="9.5703125" style="3" customWidth="1"/>
    <col min="14675" max="14675" width="14.42578125" style="3" customWidth="1"/>
    <col min="14676" max="14676" width="49.85546875" style="3" customWidth="1"/>
    <col min="14677" max="14677" width="22.5703125" style="3" customWidth="1"/>
    <col min="14678" max="14678" width="23" style="3" customWidth="1"/>
    <col min="14679" max="14679" width="22.85546875" style="3" customWidth="1"/>
    <col min="14680" max="14680" width="23.42578125" style="3" customWidth="1"/>
    <col min="14681" max="14681" width="22.42578125" style="3" customWidth="1"/>
    <col min="14682" max="14682" width="13.85546875" style="3" customWidth="1"/>
    <col min="14683" max="14683" width="20.7109375" style="3" customWidth="1"/>
    <col min="14684" max="14684" width="18.140625" style="3" customWidth="1"/>
    <col min="14685" max="14685" width="14.85546875" style="3" bestFit="1" customWidth="1"/>
    <col min="14686" max="14686" width="11.42578125" style="3"/>
    <col min="14687" max="14687" width="17.42578125" style="3" customWidth="1"/>
    <col min="14688" max="14690" width="18.140625" style="3" customWidth="1"/>
    <col min="14691" max="14694" width="11.42578125" style="3"/>
    <col min="14695" max="14695" width="34" style="3" customWidth="1"/>
    <col min="14696" max="14696" width="9.5703125" style="3" customWidth="1"/>
    <col min="14697" max="14697" width="16.7109375" style="3" customWidth="1"/>
    <col min="14698" max="14698" width="55.140625" style="3" customWidth="1"/>
    <col min="14699" max="14699" width="22.5703125" style="3" customWidth="1"/>
    <col min="14700" max="14700" width="23" style="3" customWidth="1"/>
    <col min="14701" max="14701" width="22.85546875" style="3" customWidth="1"/>
    <col min="14702" max="14702" width="23.42578125" style="3" customWidth="1"/>
    <col min="14703" max="14703" width="28.7109375" style="3" customWidth="1"/>
    <col min="14704" max="14704" width="12.7109375" style="3" customWidth="1"/>
    <col min="14705" max="14705" width="11.42578125" style="3"/>
    <col min="14706" max="14706" width="25.28515625" style="3" customWidth="1"/>
    <col min="14707" max="14707" width="15.85546875" style="3" bestFit="1" customWidth="1"/>
    <col min="14708" max="14709" width="18" style="3" bestFit="1" customWidth="1"/>
    <col min="14710" max="14928" width="11.42578125" style="3"/>
    <col min="14929" max="14929" width="15.42578125" style="3" customWidth="1"/>
    <col min="14930" max="14930" width="9.5703125" style="3" customWidth="1"/>
    <col min="14931" max="14931" width="14.42578125" style="3" customWidth="1"/>
    <col min="14932" max="14932" width="49.85546875" style="3" customWidth="1"/>
    <col min="14933" max="14933" width="22.5703125" style="3" customWidth="1"/>
    <col min="14934" max="14934" width="23" style="3" customWidth="1"/>
    <col min="14935" max="14935" width="22.85546875" style="3" customWidth="1"/>
    <col min="14936" max="14936" width="23.42578125" style="3" customWidth="1"/>
    <col min="14937" max="14937" width="22.42578125" style="3" customWidth="1"/>
    <col min="14938" max="14938" width="13.85546875" style="3" customWidth="1"/>
    <col min="14939" max="14939" width="20.7109375" style="3" customWidth="1"/>
    <col min="14940" max="14940" width="18.140625" style="3" customWidth="1"/>
    <col min="14941" max="14941" width="14.85546875" style="3" bestFit="1" customWidth="1"/>
    <col min="14942" max="14942" width="11.42578125" style="3"/>
    <col min="14943" max="14943" width="17.42578125" style="3" customWidth="1"/>
    <col min="14944" max="14946" width="18.140625" style="3" customWidth="1"/>
    <col min="14947" max="14950" width="11.42578125" style="3"/>
    <col min="14951" max="14951" width="34" style="3" customWidth="1"/>
    <col min="14952" max="14952" width="9.5703125" style="3" customWidth="1"/>
    <col min="14953" max="14953" width="16.7109375" style="3" customWidth="1"/>
    <col min="14954" max="14954" width="55.140625" style="3" customWidth="1"/>
    <col min="14955" max="14955" width="22.5703125" style="3" customWidth="1"/>
    <col min="14956" max="14956" width="23" style="3" customWidth="1"/>
    <col min="14957" max="14957" width="22.85546875" style="3" customWidth="1"/>
    <col min="14958" max="14958" width="23.42578125" style="3" customWidth="1"/>
    <col min="14959" max="14959" width="28.7109375" style="3" customWidth="1"/>
    <col min="14960" max="14960" width="12.7109375" style="3" customWidth="1"/>
    <col min="14961" max="14961" width="11.42578125" style="3"/>
    <col min="14962" max="14962" width="25.28515625" style="3" customWidth="1"/>
    <col min="14963" max="14963" width="15.85546875" style="3" bestFit="1" customWidth="1"/>
    <col min="14964" max="14965" width="18" style="3" bestFit="1" customWidth="1"/>
    <col min="14966" max="15184" width="11.42578125" style="3"/>
    <col min="15185" max="15185" width="15.42578125" style="3" customWidth="1"/>
    <col min="15186" max="15186" width="9.5703125" style="3" customWidth="1"/>
    <col min="15187" max="15187" width="14.42578125" style="3" customWidth="1"/>
    <col min="15188" max="15188" width="49.85546875" style="3" customWidth="1"/>
    <col min="15189" max="15189" width="22.5703125" style="3" customWidth="1"/>
    <col min="15190" max="15190" width="23" style="3" customWidth="1"/>
    <col min="15191" max="15191" width="22.85546875" style="3" customWidth="1"/>
    <col min="15192" max="15192" width="23.42578125" style="3" customWidth="1"/>
    <col min="15193" max="15193" width="22.42578125" style="3" customWidth="1"/>
    <col min="15194" max="15194" width="13.85546875" style="3" customWidth="1"/>
    <col min="15195" max="15195" width="20.7109375" style="3" customWidth="1"/>
    <col min="15196" max="15196" width="18.140625" style="3" customWidth="1"/>
    <col min="15197" max="15197" width="14.85546875" style="3" bestFit="1" customWidth="1"/>
    <col min="15198" max="15198" width="11.42578125" style="3"/>
    <col min="15199" max="15199" width="17.42578125" style="3" customWidth="1"/>
    <col min="15200" max="15202" width="18.140625" style="3" customWidth="1"/>
    <col min="15203" max="15206" width="11.42578125" style="3"/>
    <col min="15207" max="15207" width="34" style="3" customWidth="1"/>
    <col min="15208" max="15208" width="9.5703125" style="3" customWidth="1"/>
    <col min="15209" max="15209" width="16.7109375" style="3" customWidth="1"/>
    <col min="15210" max="15210" width="55.140625" style="3" customWidth="1"/>
    <col min="15211" max="15211" width="22.5703125" style="3" customWidth="1"/>
    <col min="15212" max="15212" width="23" style="3" customWidth="1"/>
    <col min="15213" max="15213" width="22.85546875" style="3" customWidth="1"/>
    <col min="15214" max="15214" width="23.42578125" style="3" customWidth="1"/>
    <col min="15215" max="15215" width="28.7109375" style="3" customWidth="1"/>
    <col min="15216" max="15216" width="12.7109375" style="3" customWidth="1"/>
    <col min="15217" max="15217" width="11.42578125" style="3"/>
    <col min="15218" max="15218" width="25.28515625" style="3" customWidth="1"/>
    <col min="15219" max="15219" width="15.85546875" style="3" bestFit="1" customWidth="1"/>
    <col min="15220" max="15221" width="18" style="3" bestFit="1" customWidth="1"/>
    <col min="15222" max="15440" width="11.42578125" style="3"/>
    <col min="15441" max="15441" width="15.42578125" style="3" customWidth="1"/>
    <col min="15442" max="15442" width="9.5703125" style="3" customWidth="1"/>
    <col min="15443" max="15443" width="14.42578125" style="3" customWidth="1"/>
    <col min="15444" max="15444" width="49.85546875" style="3" customWidth="1"/>
    <col min="15445" max="15445" width="22.5703125" style="3" customWidth="1"/>
    <col min="15446" max="15446" width="23" style="3" customWidth="1"/>
    <col min="15447" max="15447" width="22.85546875" style="3" customWidth="1"/>
    <col min="15448" max="15448" width="23.42578125" style="3" customWidth="1"/>
    <col min="15449" max="15449" width="22.42578125" style="3" customWidth="1"/>
    <col min="15450" max="15450" width="13.85546875" style="3" customWidth="1"/>
    <col min="15451" max="15451" width="20.7109375" style="3" customWidth="1"/>
    <col min="15452" max="15452" width="18.140625" style="3" customWidth="1"/>
    <col min="15453" max="15453" width="14.85546875" style="3" bestFit="1" customWidth="1"/>
    <col min="15454" max="15454" width="11.42578125" style="3"/>
    <col min="15455" max="15455" width="17.42578125" style="3" customWidth="1"/>
    <col min="15456" max="15458" width="18.140625" style="3" customWidth="1"/>
    <col min="15459" max="15462" width="11.42578125" style="3"/>
    <col min="15463" max="15463" width="34" style="3" customWidth="1"/>
    <col min="15464" max="15464" width="9.5703125" style="3" customWidth="1"/>
    <col min="15465" max="15465" width="16.7109375" style="3" customWidth="1"/>
    <col min="15466" max="15466" width="55.140625" style="3" customWidth="1"/>
    <col min="15467" max="15467" width="22.5703125" style="3" customWidth="1"/>
    <col min="15468" max="15468" width="23" style="3" customWidth="1"/>
    <col min="15469" max="15469" width="22.85546875" style="3" customWidth="1"/>
    <col min="15470" max="15470" width="23.42578125" style="3" customWidth="1"/>
    <col min="15471" max="15471" width="28.7109375" style="3" customWidth="1"/>
    <col min="15472" max="15472" width="12.7109375" style="3" customWidth="1"/>
    <col min="15473" max="15473" width="11.42578125" style="3"/>
    <col min="15474" max="15474" width="25.28515625" style="3" customWidth="1"/>
    <col min="15475" max="15475" width="15.85546875" style="3" bestFit="1" customWidth="1"/>
    <col min="15476" max="15477" width="18" style="3" bestFit="1" customWidth="1"/>
    <col min="15478" max="15696" width="11.42578125" style="3"/>
    <col min="15697" max="15697" width="15.42578125" style="3" customWidth="1"/>
    <col min="15698" max="15698" width="9.5703125" style="3" customWidth="1"/>
    <col min="15699" max="15699" width="14.42578125" style="3" customWidth="1"/>
    <col min="15700" max="15700" width="49.85546875" style="3" customWidth="1"/>
    <col min="15701" max="15701" width="22.5703125" style="3" customWidth="1"/>
    <col min="15702" max="15702" width="23" style="3" customWidth="1"/>
    <col min="15703" max="15703" width="22.85546875" style="3" customWidth="1"/>
    <col min="15704" max="15704" width="23.42578125" style="3" customWidth="1"/>
    <col min="15705" max="15705" width="22.42578125" style="3" customWidth="1"/>
    <col min="15706" max="15706" width="13.85546875" style="3" customWidth="1"/>
    <col min="15707" max="15707" width="20.7109375" style="3" customWidth="1"/>
    <col min="15708" max="15708" width="18.140625" style="3" customWidth="1"/>
    <col min="15709" max="15709" width="14.85546875" style="3" bestFit="1" customWidth="1"/>
    <col min="15710" max="15710" width="11.42578125" style="3"/>
    <col min="15711" max="15711" width="17.42578125" style="3" customWidth="1"/>
    <col min="15712" max="15714" width="18.140625" style="3" customWidth="1"/>
    <col min="15715" max="15718" width="11.42578125" style="3"/>
    <col min="15719" max="15719" width="34" style="3" customWidth="1"/>
    <col min="15720" max="15720" width="9.5703125" style="3" customWidth="1"/>
    <col min="15721" max="15721" width="16.7109375" style="3" customWidth="1"/>
    <col min="15722" max="15722" width="55.140625" style="3" customWidth="1"/>
    <col min="15723" max="15723" width="22.5703125" style="3" customWidth="1"/>
    <col min="15724" max="15724" width="23" style="3" customWidth="1"/>
    <col min="15725" max="15725" width="22.85546875" style="3" customWidth="1"/>
    <col min="15726" max="15726" width="23.42578125" style="3" customWidth="1"/>
    <col min="15727" max="15727" width="28.7109375" style="3" customWidth="1"/>
    <col min="15728" max="15728" width="12.7109375" style="3" customWidth="1"/>
    <col min="15729" max="15729" width="11.42578125" style="3"/>
    <col min="15730" max="15730" width="25.28515625" style="3" customWidth="1"/>
    <col min="15731" max="15731" width="15.85546875" style="3" bestFit="1" customWidth="1"/>
    <col min="15732" max="15733" width="18" style="3" bestFit="1" customWidth="1"/>
    <col min="15734" max="15952" width="11.42578125" style="3"/>
    <col min="15953" max="15953" width="15.42578125" style="3" customWidth="1"/>
    <col min="15954" max="15954" width="9.5703125" style="3" customWidth="1"/>
    <col min="15955" max="15955" width="14.42578125" style="3" customWidth="1"/>
    <col min="15956" max="15956" width="49.85546875" style="3" customWidth="1"/>
    <col min="15957" max="15957" width="22.5703125" style="3" customWidth="1"/>
    <col min="15958" max="15958" width="23" style="3" customWidth="1"/>
    <col min="15959" max="15959" width="22.85546875" style="3" customWidth="1"/>
    <col min="15960" max="15960" width="23.42578125" style="3" customWidth="1"/>
    <col min="15961" max="15961" width="22.42578125" style="3" customWidth="1"/>
    <col min="15962" max="15962" width="13.85546875" style="3" customWidth="1"/>
    <col min="15963" max="15963" width="20.7109375" style="3" customWidth="1"/>
    <col min="15964" max="15964" width="18.140625" style="3" customWidth="1"/>
    <col min="15965" max="15965" width="14.85546875" style="3" bestFit="1" customWidth="1"/>
    <col min="15966" max="15966" width="11.42578125" style="3"/>
    <col min="15967" max="15967" width="17.42578125" style="3" customWidth="1"/>
    <col min="15968" max="15970" width="18.140625" style="3" customWidth="1"/>
    <col min="15971" max="15974" width="11.42578125" style="3"/>
    <col min="15975" max="15975" width="34" style="3" customWidth="1"/>
    <col min="15976" max="15976" width="9.5703125" style="3" customWidth="1"/>
    <col min="15977" max="15977" width="16.7109375" style="3" customWidth="1"/>
    <col min="15978" max="15978" width="55.140625" style="3" customWidth="1"/>
    <col min="15979" max="15979" width="22.5703125" style="3" customWidth="1"/>
    <col min="15980" max="15980" width="23" style="3" customWidth="1"/>
    <col min="15981" max="15981" width="22.85546875" style="3" customWidth="1"/>
    <col min="15982" max="15982" width="23.42578125" style="3" customWidth="1"/>
    <col min="15983" max="15983" width="28.7109375" style="3" customWidth="1"/>
    <col min="15984" max="15984" width="12.7109375" style="3" customWidth="1"/>
    <col min="15985" max="15985" width="11.42578125" style="3"/>
    <col min="15986" max="15986" width="25.28515625" style="3" customWidth="1"/>
    <col min="15987" max="15987" width="15.85546875" style="3" bestFit="1" customWidth="1"/>
    <col min="15988" max="15989" width="18" style="3" bestFit="1" customWidth="1"/>
    <col min="15990" max="16208" width="11.42578125" style="3"/>
    <col min="16209" max="16209" width="15.42578125" style="3" customWidth="1"/>
    <col min="16210" max="16210" width="9.5703125" style="3" customWidth="1"/>
    <col min="16211" max="16211" width="14.42578125" style="3" customWidth="1"/>
    <col min="16212" max="16212" width="49.85546875" style="3" customWidth="1"/>
    <col min="16213" max="16213" width="22.5703125" style="3" customWidth="1"/>
    <col min="16214" max="16214" width="23" style="3" customWidth="1"/>
    <col min="16215" max="16215" width="22.85546875" style="3" customWidth="1"/>
    <col min="16216" max="16216" width="23.42578125" style="3" customWidth="1"/>
    <col min="16217" max="16217" width="22.42578125" style="3" customWidth="1"/>
    <col min="16218" max="16218" width="13.85546875" style="3" customWidth="1"/>
    <col min="16219" max="16219" width="20.7109375" style="3" customWidth="1"/>
    <col min="16220" max="16220" width="18.140625" style="3" customWidth="1"/>
    <col min="16221" max="16221" width="14.85546875" style="3" bestFit="1" customWidth="1"/>
    <col min="16222" max="16222" width="11.42578125" style="3"/>
    <col min="16223" max="16223" width="17.42578125" style="3" customWidth="1"/>
    <col min="16224" max="16226" width="18.140625" style="3" customWidth="1"/>
    <col min="16227" max="16384" width="11.42578125" style="3"/>
  </cols>
  <sheetData>
    <row r="1" spans="1:11" ht="24.75" customHeight="1" x14ac:dyDescent="0.25">
      <c r="A1" s="292" t="s">
        <v>515</v>
      </c>
      <c r="B1" s="292"/>
      <c r="C1" s="292"/>
      <c r="D1" s="292"/>
      <c r="E1" s="292"/>
      <c r="F1" s="292"/>
      <c r="G1" s="292"/>
      <c r="H1" s="292"/>
      <c r="I1" s="292"/>
      <c r="J1" s="292"/>
      <c r="K1" s="292"/>
    </row>
    <row r="2" spans="1:11" ht="24.95" customHeight="1" x14ac:dyDescent="0.25">
      <c r="A2" s="293" t="s">
        <v>516</v>
      </c>
      <c r="B2" s="293"/>
      <c r="C2" s="293"/>
      <c r="D2" s="293"/>
      <c r="E2" s="293"/>
      <c r="F2" s="293"/>
      <c r="G2" s="293"/>
      <c r="H2" s="293"/>
      <c r="I2" s="293"/>
      <c r="J2" s="293"/>
      <c r="K2" s="293"/>
    </row>
    <row r="3" spans="1:11" ht="24.95" customHeight="1" x14ac:dyDescent="0.25">
      <c r="A3" s="294" t="s">
        <v>529</v>
      </c>
      <c r="B3" s="294"/>
      <c r="C3" s="294"/>
      <c r="D3" s="294"/>
      <c r="E3" s="294"/>
      <c r="F3" s="294"/>
      <c r="G3" s="294"/>
      <c r="H3" s="294"/>
      <c r="I3" s="294"/>
      <c r="J3" s="294"/>
      <c r="K3" s="294"/>
    </row>
    <row r="4" spans="1:11" ht="15" customHeight="1" x14ac:dyDescent="0.25">
      <c r="A4" s="2"/>
      <c r="B4" s="2"/>
      <c r="C4" s="201"/>
      <c r="D4" s="2"/>
      <c r="E4" s="2"/>
      <c r="F4" s="2"/>
      <c r="G4" s="2"/>
      <c r="H4" s="2"/>
      <c r="I4" s="2"/>
      <c r="J4" s="2"/>
      <c r="K4" s="202"/>
    </row>
    <row r="5" spans="1:11" ht="15" customHeight="1" x14ac:dyDescent="0.25">
      <c r="B5" s="3"/>
      <c r="C5" s="203"/>
      <c r="D5" s="204"/>
      <c r="E5" s="3"/>
      <c r="F5" s="205"/>
      <c r="G5" s="4" t="s">
        <v>3</v>
      </c>
      <c r="H5" s="13" t="s">
        <v>4</v>
      </c>
      <c r="I5" s="13"/>
      <c r="J5" s="14" t="s">
        <v>5</v>
      </c>
      <c r="K5" s="202"/>
    </row>
    <row r="6" spans="1:11" ht="9" customHeight="1" thickBot="1" x14ac:dyDescent="0.3">
      <c r="A6" s="206"/>
      <c r="B6" s="206"/>
      <c r="C6" s="207"/>
      <c r="D6" s="208"/>
      <c r="E6" s="206"/>
      <c r="F6" s="209"/>
      <c r="G6" s="210"/>
      <c r="H6" s="211"/>
      <c r="I6" s="211"/>
      <c r="J6" s="212"/>
      <c r="K6" s="213"/>
    </row>
    <row r="7" spans="1:11" ht="29.25" customHeight="1" x14ac:dyDescent="0.25">
      <c r="A7" s="295" t="s">
        <v>6</v>
      </c>
      <c r="B7" s="297" t="s">
        <v>7</v>
      </c>
      <c r="C7" s="297" t="s">
        <v>8</v>
      </c>
      <c r="D7" s="297" t="s">
        <v>9</v>
      </c>
      <c r="E7" s="297" t="s">
        <v>10</v>
      </c>
      <c r="F7" s="286" t="s">
        <v>518</v>
      </c>
      <c r="G7" s="290" t="s">
        <v>519</v>
      </c>
      <c r="H7" s="286" t="s">
        <v>520</v>
      </c>
      <c r="I7" s="286" t="s">
        <v>14</v>
      </c>
      <c r="J7" s="331" t="s">
        <v>521</v>
      </c>
      <c r="K7" s="333" t="s">
        <v>522</v>
      </c>
    </row>
    <row r="8" spans="1:11" ht="84.75" customHeight="1" thickBot="1" x14ac:dyDescent="0.3">
      <c r="A8" s="296"/>
      <c r="B8" s="298"/>
      <c r="C8" s="298"/>
      <c r="D8" s="298"/>
      <c r="E8" s="298"/>
      <c r="F8" s="287"/>
      <c r="G8" s="291"/>
      <c r="H8" s="287"/>
      <c r="I8" s="287"/>
      <c r="J8" s="332"/>
      <c r="K8" s="334"/>
    </row>
    <row r="9" spans="1:11" s="4" customFormat="1" ht="27.75" customHeight="1" thickBot="1" x14ac:dyDescent="0.3">
      <c r="A9" s="21" t="s">
        <v>36</v>
      </c>
      <c r="B9" s="89" t="s">
        <v>37</v>
      </c>
      <c r="C9" s="214">
        <v>10</v>
      </c>
      <c r="D9" s="89" t="s">
        <v>38</v>
      </c>
      <c r="E9" s="23" t="s">
        <v>39</v>
      </c>
      <c r="F9" s="24">
        <f>+F41</f>
        <v>1451042370</v>
      </c>
      <c r="G9" s="24">
        <f t="shared" ref="G9:H9" si="0">+G41</f>
        <v>0</v>
      </c>
      <c r="H9" s="24">
        <f t="shared" si="0"/>
        <v>1451042370</v>
      </c>
      <c r="I9" s="215">
        <f t="shared" ref="I9:I72" si="1">+H9/$H$102</f>
        <v>0.35187065038114301</v>
      </c>
      <c r="J9" s="24">
        <f>+J41</f>
        <v>1451042370</v>
      </c>
      <c r="K9" s="216">
        <f>+J9/H9</f>
        <v>1</v>
      </c>
    </row>
    <row r="10" spans="1:11" s="4" customFormat="1" ht="27.75" customHeight="1" thickBot="1" x14ac:dyDescent="0.3">
      <c r="A10" s="175" t="s">
        <v>36</v>
      </c>
      <c r="B10" s="217" t="s">
        <v>41</v>
      </c>
      <c r="C10" s="218">
        <v>20</v>
      </c>
      <c r="D10" s="217" t="s">
        <v>38</v>
      </c>
      <c r="E10" s="177" t="s">
        <v>39</v>
      </c>
      <c r="F10" s="178">
        <f>+F11+F42</f>
        <v>1354611074.5</v>
      </c>
      <c r="G10" s="178">
        <f t="shared" ref="G10:H10" si="2">+G11+G42</f>
        <v>0</v>
      </c>
      <c r="H10" s="178">
        <f t="shared" si="2"/>
        <v>1354611074.5</v>
      </c>
      <c r="I10" s="219">
        <f t="shared" si="1"/>
        <v>0.32848653468183292</v>
      </c>
      <c r="J10" s="178">
        <f>+J11+J42</f>
        <v>1354611074.5</v>
      </c>
      <c r="K10" s="216">
        <f>+J10/H10</f>
        <v>1</v>
      </c>
    </row>
    <row r="11" spans="1:11" ht="33.75" customHeight="1" x14ac:dyDescent="0.25">
      <c r="A11" s="33" t="s">
        <v>100</v>
      </c>
      <c r="B11" s="92" t="s">
        <v>41</v>
      </c>
      <c r="C11" s="220">
        <v>20</v>
      </c>
      <c r="D11" s="92" t="s">
        <v>38</v>
      </c>
      <c r="E11" s="35" t="s">
        <v>101</v>
      </c>
      <c r="F11" s="93">
        <f>+F12+F17</f>
        <v>233320577.94</v>
      </c>
      <c r="G11" s="93">
        <f>+G12+G17</f>
        <v>0</v>
      </c>
      <c r="H11" s="93">
        <f>+H12+H17</f>
        <v>233320577.94</v>
      </c>
      <c r="I11" s="221">
        <f t="shared" si="1"/>
        <v>5.6579094590499084E-2</v>
      </c>
      <c r="J11" s="93">
        <f>+J12+J17</f>
        <v>233320577.94</v>
      </c>
      <c r="K11" s="222">
        <f>+J11/H11</f>
        <v>1</v>
      </c>
    </row>
    <row r="12" spans="1:11" ht="36" customHeight="1" x14ac:dyDescent="0.25">
      <c r="A12" s="39" t="s">
        <v>102</v>
      </c>
      <c r="B12" s="34" t="s">
        <v>41</v>
      </c>
      <c r="C12" s="34">
        <v>20</v>
      </c>
      <c r="D12" s="34" t="s">
        <v>38</v>
      </c>
      <c r="E12" s="40" t="s">
        <v>103</v>
      </c>
      <c r="F12" s="62">
        <f t="shared" ref="F12:J12" si="3">+F13</f>
        <v>6592600</v>
      </c>
      <c r="G12" s="62">
        <f t="shared" si="3"/>
        <v>0</v>
      </c>
      <c r="H12" s="62">
        <f t="shared" si="3"/>
        <v>6592600</v>
      </c>
      <c r="I12" s="223">
        <f t="shared" si="1"/>
        <v>1.5986731315796958E-3</v>
      </c>
      <c r="J12" s="62">
        <f t="shared" si="3"/>
        <v>6592600</v>
      </c>
      <c r="K12" s="222">
        <f t="shared" ref="K12:K14" si="4">+J12/H12</f>
        <v>1</v>
      </c>
    </row>
    <row r="13" spans="1:11" ht="43.5" customHeight="1" x14ac:dyDescent="0.25">
      <c r="A13" s="39" t="s">
        <v>104</v>
      </c>
      <c r="B13" s="34" t="s">
        <v>41</v>
      </c>
      <c r="C13" s="34">
        <v>20</v>
      </c>
      <c r="D13" s="34" t="s">
        <v>38</v>
      </c>
      <c r="E13" s="40" t="s">
        <v>105</v>
      </c>
      <c r="F13" s="62">
        <f>+F14</f>
        <v>6592600</v>
      </c>
      <c r="G13" s="62">
        <f>+G14</f>
        <v>0</v>
      </c>
      <c r="H13" s="62">
        <f>+H14</f>
        <v>6592600</v>
      </c>
      <c r="I13" s="223">
        <f t="shared" si="1"/>
        <v>1.5986731315796958E-3</v>
      </c>
      <c r="J13" s="62">
        <f>+J14</f>
        <v>6592600</v>
      </c>
      <c r="K13" s="222">
        <f t="shared" si="4"/>
        <v>1</v>
      </c>
    </row>
    <row r="14" spans="1:11" ht="24.75" customHeight="1" x14ac:dyDescent="0.25">
      <c r="A14" s="39" t="s">
        <v>110</v>
      </c>
      <c r="B14" s="34" t="s">
        <v>41</v>
      </c>
      <c r="C14" s="34">
        <v>20</v>
      </c>
      <c r="D14" s="34" t="s">
        <v>38</v>
      </c>
      <c r="E14" s="40" t="s">
        <v>111</v>
      </c>
      <c r="F14" s="62">
        <f>+F15+F16</f>
        <v>6592600</v>
      </c>
      <c r="G14" s="62">
        <f>+G15+G16</f>
        <v>0</v>
      </c>
      <c r="H14" s="62">
        <f t="shared" ref="H14" si="5">+H15+H16</f>
        <v>6592600</v>
      </c>
      <c r="I14" s="223">
        <f t="shared" si="1"/>
        <v>1.5986731315796958E-3</v>
      </c>
      <c r="J14" s="62">
        <f>+J15+J16</f>
        <v>6592600</v>
      </c>
      <c r="K14" s="222">
        <f t="shared" si="4"/>
        <v>1</v>
      </c>
    </row>
    <row r="15" spans="1:11" ht="37.5" customHeight="1" x14ac:dyDescent="0.25">
      <c r="A15" s="71" t="s">
        <v>523</v>
      </c>
      <c r="B15" s="44" t="s">
        <v>41</v>
      </c>
      <c r="C15" s="99">
        <v>20</v>
      </c>
      <c r="D15" s="44" t="s">
        <v>38</v>
      </c>
      <c r="E15" s="45" t="s">
        <v>143</v>
      </c>
      <c r="F15" s="48">
        <v>6110650</v>
      </c>
      <c r="G15" s="48">
        <v>0</v>
      </c>
      <c r="H15" s="48">
        <f>+F15-G15</f>
        <v>6110650</v>
      </c>
      <c r="I15" s="224">
        <f t="shared" si="1"/>
        <v>1.4818026228631295E-3</v>
      </c>
      <c r="J15" s="48">
        <v>6110650</v>
      </c>
      <c r="K15" s="225">
        <f>+J15/H15</f>
        <v>1</v>
      </c>
    </row>
    <row r="16" spans="1:11" ht="25.5" customHeight="1" x14ac:dyDescent="0.25">
      <c r="A16" s="71" t="s">
        <v>524</v>
      </c>
      <c r="B16" s="44" t="s">
        <v>41</v>
      </c>
      <c r="C16" s="99">
        <v>20</v>
      </c>
      <c r="D16" s="44" t="s">
        <v>38</v>
      </c>
      <c r="E16" s="45" t="s">
        <v>145</v>
      </c>
      <c r="F16" s="48">
        <v>481950</v>
      </c>
      <c r="G16" s="48">
        <v>0</v>
      </c>
      <c r="H16" s="48">
        <f>+F16-G16</f>
        <v>481950</v>
      </c>
      <c r="I16" s="226">
        <f t="shared" si="1"/>
        <v>1.1687050871656621E-4</v>
      </c>
      <c r="J16" s="48">
        <v>481950</v>
      </c>
      <c r="K16" s="225">
        <f>+J16/H16</f>
        <v>1</v>
      </c>
    </row>
    <row r="17" spans="1:11" ht="30" customHeight="1" x14ac:dyDescent="0.25">
      <c r="A17" s="39" t="s">
        <v>114</v>
      </c>
      <c r="B17" s="34" t="s">
        <v>41</v>
      </c>
      <c r="C17" s="107">
        <v>20</v>
      </c>
      <c r="D17" s="34" t="s">
        <v>38</v>
      </c>
      <c r="E17" s="40" t="s">
        <v>115</v>
      </c>
      <c r="F17" s="66">
        <f>+F18+F30</f>
        <v>226727977.94</v>
      </c>
      <c r="G17" s="66">
        <f t="shared" ref="G17:H17" si="6">+G18+G30</f>
        <v>0</v>
      </c>
      <c r="H17" s="66">
        <f t="shared" si="6"/>
        <v>226727977.94</v>
      </c>
      <c r="I17" s="227">
        <f t="shared" si="1"/>
        <v>5.498042145891939E-2</v>
      </c>
      <c r="J17" s="66">
        <f>+J18+J30</f>
        <v>226727977.94</v>
      </c>
      <c r="K17" s="222">
        <f t="shared" ref="K17:K80" si="7">+J17/H17</f>
        <v>1</v>
      </c>
    </row>
    <row r="18" spans="1:11" ht="24.75" customHeight="1" x14ac:dyDescent="0.25">
      <c r="A18" s="39" t="s">
        <v>116</v>
      </c>
      <c r="B18" s="34" t="s">
        <v>41</v>
      </c>
      <c r="C18" s="107">
        <v>20</v>
      </c>
      <c r="D18" s="34" t="s">
        <v>38</v>
      </c>
      <c r="E18" s="40" t="s">
        <v>117</v>
      </c>
      <c r="F18" s="66">
        <f>+F19+F21+F26</f>
        <v>88641516.379999995</v>
      </c>
      <c r="G18" s="66">
        <f t="shared" ref="G18:H18" si="8">+G19+G21+G26</f>
        <v>0</v>
      </c>
      <c r="H18" s="66">
        <f t="shared" si="8"/>
        <v>88641516.379999995</v>
      </c>
      <c r="I18" s="223">
        <f t="shared" si="1"/>
        <v>2.1495132509053709E-2</v>
      </c>
      <c r="J18" s="66">
        <f>+J19+J21+J26</f>
        <v>88641516.379999995</v>
      </c>
      <c r="K18" s="222">
        <f t="shared" si="7"/>
        <v>1</v>
      </c>
    </row>
    <row r="19" spans="1:11" ht="48" customHeight="1" x14ac:dyDescent="0.25">
      <c r="A19" s="39" t="s">
        <v>118</v>
      </c>
      <c r="B19" s="34" t="s">
        <v>41</v>
      </c>
      <c r="C19" s="34">
        <v>20</v>
      </c>
      <c r="D19" s="34" t="s">
        <v>38</v>
      </c>
      <c r="E19" s="40" t="s">
        <v>119</v>
      </c>
      <c r="F19" s="62">
        <f t="shared" ref="F19:H19" si="9">+F20</f>
        <v>4184400</v>
      </c>
      <c r="G19" s="62">
        <f t="shared" si="9"/>
        <v>0</v>
      </c>
      <c r="H19" s="62">
        <f t="shared" si="9"/>
        <v>4184400</v>
      </c>
      <c r="I19" s="223">
        <f t="shared" si="1"/>
        <v>1.0146964553866577E-3</v>
      </c>
      <c r="J19" s="62">
        <f>+J20</f>
        <v>4184400</v>
      </c>
      <c r="K19" s="222">
        <f t="shared" si="7"/>
        <v>1</v>
      </c>
    </row>
    <row r="20" spans="1:11" ht="48" customHeight="1" x14ac:dyDescent="0.25">
      <c r="A20" s="43" t="s">
        <v>122</v>
      </c>
      <c r="B20" s="44" t="s">
        <v>41</v>
      </c>
      <c r="C20" s="44">
        <v>20</v>
      </c>
      <c r="D20" s="44" t="s">
        <v>38</v>
      </c>
      <c r="E20" s="45" t="s">
        <v>123</v>
      </c>
      <c r="F20" s="48">
        <v>4184400</v>
      </c>
      <c r="G20" s="48">
        <v>0</v>
      </c>
      <c r="H20" s="48">
        <f>+F20-G20</f>
        <v>4184400</v>
      </c>
      <c r="I20" s="224">
        <f t="shared" si="1"/>
        <v>1.0146964553866577E-3</v>
      </c>
      <c r="J20" s="48">
        <v>4184400</v>
      </c>
      <c r="K20" s="225">
        <f>+J20/H20</f>
        <v>1</v>
      </c>
    </row>
    <row r="21" spans="1:11" ht="43.5" customHeight="1" x14ac:dyDescent="0.25">
      <c r="A21" s="70" t="s">
        <v>126</v>
      </c>
      <c r="B21" s="34" t="s">
        <v>41</v>
      </c>
      <c r="C21" s="107">
        <v>20</v>
      </c>
      <c r="D21" s="34" t="s">
        <v>38</v>
      </c>
      <c r="E21" s="40" t="s">
        <v>489</v>
      </c>
      <c r="F21" s="62">
        <f>+F22+F23+F24+F25</f>
        <v>82299192.379999995</v>
      </c>
      <c r="G21" s="62">
        <f t="shared" ref="G21:J21" si="10">+G22+G23+G24+G25</f>
        <v>0</v>
      </c>
      <c r="H21" s="62">
        <f t="shared" si="10"/>
        <v>82299192.379999995</v>
      </c>
      <c r="I21" s="223">
        <f t="shared" si="1"/>
        <v>1.9957150078666146E-2</v>
      </c>
      <c r="J21" s="62">
        <f t="shared" si="10"/>
        <v>82299192.379999995</v>
      </c>
      <c r="K21" s="222">
        <f t="shared" si="7"/>
        <v>1</v>
      </c>
    </row>
    <row r="22" spans="1:11" ht="43.5" customHeight="1" x14ac:dyDescent="0.25">
      <c r="A22" s="71" t="s">
        <v>128</v>
      </c>
      <c r="B22" s="44" t="s">
        <v>41</v>
      </c>
      <c r="C22" s="44">
        <v>20</v>
      </c>
      <c r="D22" s="44" t="s">
        <v>38</v>
      </c>
      <c r="E22" s="45" t="s">
        <v>129</v>
      </c>
      <c r="F22" s="48">
        <v>66343560</v>
      </c>
      <c r="G22" s="48">
        <v>0</v>
      </c>
      <c r="H22" s="48">
        <f t="shared" ref="H22:H24" si="11">+F22-G22</f>
        <v>66343560</v>
      </c>
      <c r="I22" s="224">
        <f t="shared" si="1"/>
        <v>1.6087987565656256E-2</v>
      </c>
      <c r="J22" s="48">
        <v>66343560</v>
      </c>
      <c r="K22" s="225">
        <f t="shared" si="7"/>
        <v>1</v>
      </c>
    </row>
    <row r="23" spans="1:11" ht="51" customHeight="1" x14ac:dyDescent="0.25">
      <c r="A23" s="71" t="s">
        <v>134</v>
      </c>
      <c r="B23" s="44" t="s">
        <v>41</v>
      </c>
      <c r="C23" s="44">
        <v>20</v>
      </c>
      <c r="D23" s="44" t="s">
        <v>38</v>
      </c>
      <c r="E23" s="45" t="s">
        <v>135</v>
      </c>
      <c r="F23" s="48">
        <v>1543637</v>
      </c>
      <c r="G23" s="48">
        <v>0</v>
      </c>
      <c r="H23" s="48">
        <f t="shared" si="11"/>
        <v>1543637</v>
      </c>
      <c r="I23" s="226">
        <f t="shared" si="1"/>
        <v>3.7432439353400583E-4</v>
      </c>
      <c r="J23" s="48">
        <v>1543637</v>
      </c>
      <c r="K23" s="225">
        <f t="shared" si="7"/>
        <v>1</v>
      </c>
    </row>
    <row r="24" spans="1:11" ht="43.5" customHeight="1" x14ac:dyDescent="0.25">
      <c r="A24" s="71" t="s">
        <v>136</v>
      </c>
      <c r="B24" s="44" t="s">
        <v>41</v>
      </c>
      <c r="C24" s="44">
        <v>20</v>
      </c>
      <c r="D24" s="44" t="s">
        <v>38</v>
      </c>
      <c r="E24" s="45" t="s">
        <v>137</v>
      </c>
      <c r="F24" s="48">
        <v>6139145</v>
      </c>
      <c r="G24" s="48">
        <v>0</v>
      </c>
      <c r="H24" s="48">
        <f t="shared" si="11"/>
        <v>6139145</v>
      </c>
      <c r="I24" s="224">
        <f t="shared" si="1"/>
        <v>1.4887125204580639E-3</v>
      </c>
      <c r="J24" s="48">
        <v>6139145</v>
      </c>
      <c r="K24" s="225">
        <f t="shared" si="7"/>
        <v>1</v>
      </c>
    </row>
    <row r="25" spans="1:11" ht="25.5" customHeight="1" x14ac:dyDescent="0.25">
      <c r="A25" s="71" t="s">
        <v>138</v>
      </c>
      <c r="B25" s="44" t="s">
        <v>41</v>
      </c>
      <c r="C25" s="99">
        <v>20</v>
      </c>
      <c r="D25" s="44" t="s">
        <v>38</v>
      </c>
      <c r="E25" s="45" t="s">
        <v>139</v>
      </c>
      <c r="F25" s="48">
        <v>8272850.3799999999</v>
      </c>
      <c r="G25" s="48">
        <v>0</v>
      </c>
      <c r="H25" s="48">
        <f>+F25-G25</f>
        <v>8272850.3799999999</v>
      </c>
      <c r="I25" s="224">
        <f t="shared" si="1"/>
        <v>2.0061255990178194E-3</v>
      </c>
      <c r="J25" s="48">
        <v>8272850.3799999999</v>
      </c>
      <c r="K25" s="225">
        <f t="shared" si="7"/>
        <v>1</v>
      </c>
    </row>
    <row r="26" spans="1:11" ht="42.75" customHeight="1" x14ac:dyDescent="0.25">
      <c r="A26" s="39" t="s">
        <v>140</v>
      </c>
      <c r="B26" s="34" t="s">
        <v>41</v>
      </c>
      <c r="C26" s="34">
        <v>20</v>
      </c>
      <c r="D26" s="34" t="s">
        <v>38</v>
      </c>
      <c r="E26" s="40" t="s">
        <v>141</v>
      </c>
      <c r="F26" s="62">
        <f>+F27+F28+F29</f>
        <v>2157924</v>
      </c>
      <c r="G26" s="62">
        <f>+G27+G28+G29</f>
        <v>0</v>
      </c>
      <c r="H26" s="62">
        <f>+H27+H28+H29</f>
        <v>2157924</v>
      </c>
      <c r="I26" s="223">
        <f t="shared" si="1"/>
        <v>5.2328597500090755E-4</v>
      </c>
      <c r="J26" s="62">
        <f>+J27+J28+J29</f>
        <v>2157924</v>
      </c>
      <c r="K26" s="222">
        <f t="shared" si="7"/>
        <v>1</v>
      </c>
    </row>
    <row r="27" spans="1:11" ht="36" customHeight="1" x14ac:dyDescent="0.25">
      <c r="A27" s="43" t="s">
        <v>525</v>
      </c>
      <c r="B27" s="44" t="s">
        <v>41</v>
      </c>
      <c r="C27" s="44">
        <v>20</v>
      </c>
      <c r="D27" s="44" t="s">
        <v>38</v>
      </c>
      <c r="E27" s="45" t="s">
        <v>526</v>
      </c>
      <c r="F27" s="48">
        <v>842790</v>
      </c>
      <c r="G27" s="48">
        <v>0</v>
      </c>
      <c r="H27" s="48">
        <f t="shared" ref="H27:H29" si="12">+F27-G27</f>
        <v>842790</v>
      </c>
      <c r="I27" s="226">
        <f t="shared" si="1"/>
        <v>2.0437243706034823E-4</v>
      </c>
      <c r="J27" s="48">
        <v>842790</v>
      </c>
      <c r="K27" s="225">
        <f t="shared" si="7"/>
        <v>1</v>
      </c>
    </row>
    <row r="28" spans="1:11" ht="36" customHeight="1" x14ac:dyDescent="0.25">
      <c r="A28" s="43" t="s">
        <v>144</v>
      </c>
      <c r="B28" s="44" t="s">
        <v>41</v>
      </c>
      <c r="C28" s="44">
        <v>20</v>
      </c>
      <c r="D28" s="44" t="s">
        <v>38</v>
      </c>
      <c r="E28" s="45" t="s">
        <v>145</v>
      </c>
      <c r="F28" s="48">
        <v>949784</v>
      </c>
      <c r="G28" s="48">
        <v>0</v>
      </c>
      <c r="H28" s="48">
        <f t="shared" si="12"/>
        <v>949784</v>
      </c>
      <c r="I28" s="226">
        <f t="shared" si="1"/>
        <v>2.3031795674002513E-4</v>
      </c>
      <c r="J28" s="48">
        <v>949784</v>
      </c>
      <c r="K28" s="225">
        <f t="shared" si="7"/>
        <v>1</v>
      </c>
    </row>
    <row r="29" spans="1:11" ht="40.5" customHeight="1" x14ac:dyDescent="0.25">
      <c r="A29" s="43" t="s">
        <v>527</v>
      </c>
      <c r="B29" s="44" t="s">
        <v>41</v>
      </c>
      <c r="C29" s="44">
        <v>20</v>
      </c>
      <c r="D29" s="44" t="s">
        <v>38</v>
      </c>
      <c r="E29" s="45" t="s">
        <v>528</v>
      </c>
      <c r="F29" s="48">
        <v>365350</v>
      </c>
      <c r="G29" s="48">
        <v>0</v>
      </c>
      <c r="H29" s="48">
        <f t="shared" si="12"/>
        <v>365350</v>
      </c>
      <c r="I29" s="226">
        <f t="shared" si="1"/>
        <v>8.8595581200534207E-5</v>
      </c>
      <c r="J29" s="48">
        <v>365350</v>
      </c>
      <c r="K29" s="225">
        <f t="shared" si="7"/>
        <v>1</v>
      </c>
    </row>
    <row r="30" spans="1:11" ht="29.25" customHeight="1" x14ac:dyDescent="0.25">
      <c r="A30" s="39" t="s">
        <v>148</v>
      </c>
      <c r="B30" s="34" t="s">
        <v>41</v>
      </c>
      <c r="C30" s="107">
        <v>20</v>
      </c>
      <c r="D30" s="34" t="s">
        <v>38</v>
      </c>
      <c r="E30" s="40" t="s">
        <v>149</v>
      </c>
      <c r="F30" s="62">
        <f>+F31+F33+F35+F39</f>
        <v>138086461.56</v>
      </c>
      <c r="G30" s="62">
        <f t="shared" ref="G30:J30" si="13">+G31+G33+G35+G39</f>
        <v>0</v>
      </c>
      <c r="H30" s="62">
        <f t="shared" si="13"/>
        <v>138086461.56</v>
      </c>
      <c r="I30" s="223">
        <f t="shared" si="1"/>
        <v>3.3485288949865681E-2</v>
      </c>
      <c r="J30" s="62">
        <f t="shared" si="13"/>
        <v>138086461.56</v>
      </c>
      <c r="K30" s="222">
        <f t="shared" si="7"/>
        <v>1</v>
      </c>
    </row>
    <row r="31" spans="1:11" ht="29.25" customHeight="1" x14ac:dyDescent="0.25">
      <c r="A31" s="39" t="s">
        <v>494</v>
      </c>
      <c r="B31" s="34" t="s">
        <v>41</v>
      </c>
      <c r="C31" s="34">
        <v>20</v>
      </c>
      <c r="D31" s="34" t="s">
        <v>38</v>
      </c>
      <c r="E31" s="40" t="s">
        <v>495</v>
      </c>
      <c r="F31" s="62">
        <f>+F32</f>
        <v>97215.75</v>
      </c>
      <c r="G31" s="62">
        <f>+G32</f>
        <v>0</v>
      </c>
      <c r="H31" s="62">
        <f>+H32</f>
        <v>97215.75</v>
      </c>
      <c r="I31" s="228">
        <f t="shared" si="1"/>
        <v>2.3574342064036769E-5</v>
      </c>
      <c r="J31" s="62">
        <f>+J32</f>
        <v>97215.75</v>
      </c>
      <c r="K31" s="222">
        <f t="shared" si="7"/>
        <v>1</v>
      </c>
    </row>
    <row r="32" spans="1:11" ht="29.25" customHeight="1" x14ac:dyDescent="0.25">
      <c r="A32" s="43" t="s">
        <v>496</v>
      </c>
      <c r="B32" s="44" t="s">
        <v>41</v>
      </c>
      <c r="C32" s="44">
        <v>20</v>
      </c>
      <c r="D32" s="44" t="s">
        <v>38</v>
      </c>
      <c r="E32" s="45" t="s">
        <v>497</v>
      </c>
      <c r="F32" s="48">
        <v>97215.75</v>
      </c>
      <c r="G32" s="48">
        <v>0</v>
      </c>
      <c r="H32" s="48">
        <f>+F32-G32</f>
        <v>97215.75</v>
      </c>
      <c r="I32" s="229">
        <f t="shared" si="1"/>
        <v>2.3574342064036769E-5</v>
      </c>
      <c r="J32" s="48">
        <v>97215.75</v>
      </c>
      <c r="K32" s="225">
        <f t="shared" si="7"/>
        <v>1</v>
      </c>
    </row>
    <row r="33" spans="1:11" ht="79.5" customHeight="1" x14ac:dyDescent="0.25">
      <c r="A33" s="39" t="s">
        <v>150</v>
      </c>
      <c r="B33" s="34" t="s">
        <v>41</v>
      </c>
      <c r="C33" s="107">
        <v>20</v>
      </c>
      <c r="D33" s="34" t="s">
        <v>38</v>
      </c>
      <c r="E33" s="40" t="s">
        <v>498</v>
      </c>
      <c r="F33" s="62">
        <f>+F34</f>
        <v>978773.33</v>
      </c>
      <c r="G33" s="62">
        <f>+G34</f>
        <v>0</v>
      </c>
      <c r="H33" s="62">
        <f>+H34</f>
        <v>978773.33</v>
      </c>
      <c r="I33" s="228">
        <f t="shared" si="1"/>
        <v>2.3734772693289246E-4</v>
      </c>
      <c r="J33" s="62">
        <f>+J34</f>
        <v>978773.33</v>
      </c>
      <c r="K33" s="222">
        <f t="shared" si="7"/>
        <v>1</v>
      </c>
    </row>
    <row r="34" spans="1:11" ht="36" customHeight="1" x14ac:dyDescent="0.25">
      <c r="A34" s="43" t="s">
        <v>156</v>
      </c>
      <c r="B34" s="44" t="s">
        <v>41</v>
      </c>
      <c r="C34" s="44">
        <v>20</v>
      </c>
      <c r="D34" s="44" t="s">
        <v>38</v>
      </c>
      <c r="E34" s="45" t="s">
        <v>157</v>
      </c>
      <c r="F34" s="48">
        <v>978773.33</v>
      </c>
      <c r="G34" s="48">
        <v>0</v>
      </c>
      <c r="H34" s="48">
        <f>+F34-G34</f>
        <v>978773.33</v>
      </c>
      <c r="I34" s="229">
        <f t="shared" si="1"/>
        <v>2.3734772693289246E-4</v>
      </c>
      <c r="J34" s="48">
        <v>978773.33</v>
      </c>
      <c r="K34" s="225">
        <f t="shared" si="7"/>
        <v>1</v>
      </c>
    </row>
    <row r="35" spans="1:11" ht="49.5" customHeight="1" x14ac:dyDescent="0.25">
      <c r="A35" s="39" t="s">
        <v>172</v>
      </c>
      <c r="B35" s="34" t="s">
        <v>41</v>
      </c>
      <c r="C35" s="107">
        <v>20</v>
      </c>
      <c r="D35" s="34" t="s">
        <v>38</v>
      </c>
      <c r="E35" s="40" t="s">
        <v>173</v>
      </c>
      <c r="F35" s="62">
        <f>SUM(F36:F38)</f>
        <v>133714366.47999999</v>
      </c>
      <c r="G35" s="62">
        <f t="shared" ref="G35:H35" si="14">SUM(G36:G38)</f>
        <v>0</v>
      </c>
      <c r="H35" s="62">
        <f t="shared" si="14"/>
        <v>133714366.47999999</v>
      </c>
      <c r="I35" s="223">
        <f t="shared" si="1"/>
        <v>3.2425077359126399E-2</v>
      </c>
      <c r="J35" s="62">
        <f>SUM(J36:J38)</f>
        <v>133714366.47999999</v>
      </c>
      <c r="K35" s="222">
        <f t="shared" si="7"/>
        <v>1</v>
      </c>
    </row>
    <row r="36" spans="1:11" ht="43.5" customHeight="1" x14ac:dyDescent="0.25">
      <c r="A36" s="43" t="s">
        <v>176</v>
      </c>
      <c r="B36" s="44" t="s">
        <v>41</v>
      </c>
      <c r="C36" s="99">
        <v>20</v>
      </c>
      <c r="D36" s="44" t="s">
        <v>38</v>
      </c>
      <c r="E36" s="45" t="s">
        <v>500</v>
      </c>
      <c r="F36" s="48">
        <v>22322143</v>
      </c>
      <c r="G36" s="48">
        <v>0</v>
      </c>
      <c r="H36" s="48">
        <f>+F36-G36</f>
        <v>22322143</v>
      </c>
      <c r="I36" s="224">
        <f t="shared" si="1"/>
        <v>5.4130100799957203E-3</v>
      </c>
      <c r="J36" s="48">
        <v>22322143</v>
      </c>
      <c r="K36" s="225">
        <f t="shared" si="7"/>
        <v>1</v>
      </c>
    </row>
    <row r="37" spans="1:11" ht="36.75" customHeight="1" x14ac:dyDescent="0.25">
      <c r="A37" s="43" t="s">
        <v>180</v>
      </c>
      <c r="B37" s="44" t="s">
        <v>41</v>
      </c>
      <c r="C37" s="99">
        <v>20</v>
      </c>
      <c r="D37" s="44" t="s">
        <v>38</v>
      </c>
      <c r="E37" s="45" t="s">
        <v>181</v>
      </c>
      <c r="F37" s="48">
        <v>49860362</v>
      </c>
      <c r="G37" s="48">
        <v>0</v>
      </c>
      <c r="H37" s="48">
        <f>+F37-G37</f>
        <v>49860362</v>
      </c>
      <c r="I37" s="224">
        <f t="shared" si="1"/>
        <v>1.2090892980043877E-2</v>
      </c>
      <c r="J37" s="48">
        <v>49860362</v>
      </c>
      <c r="K37" s="225">
        <f t="shared" si="7"/>
        <v>1</v>
      </c>
    </row>
    <row r="38" spans="1:11" ht="61.5" customHeight="1" x14ac:dyDescent="0.25">
      <c r="A38" s="43" t="s">
        <v>182</v>
      </c>
      <c r="B38" s="44" t="s">
        <v>41</v>
      </c>
      <c r="C38" s="99">
        <v>20</v>
      </c>
      <c r="D38" s="44" t="s">
        <v>38</v>
      </c>
      <c r="E38" s="45" t="s">
        <v>502</v>
      </c>
      <c r="F38" s="48">
        <v>61531861.479999997</v>
      </c>
      <c r="G38" s="48">
        <v>0</v>
      </c>
      <c r="H38" s="48">
        <f>+F38-G38</f>
        <v>61531861.479999997</v>
      </c>
      <c r="I38" s="224">
        <f t="shared" si="1"/>
        <v>1.4921174299086801E-2</v>
      </c>
      <c r="J38" s="48">
        <v>61531861.479999997</v>
      </c>
      <c r="K38" s="225">
        <f t="shared" si="7"/>
        <v>1</v>
      </c>
    </row>
    <row r="39" spans="1:11" ht="61.5" customHeight="1" x14ac:dyDescent="0.25">
      <c r="A39" s="39" t="s">
        <v>186</v>
      </c>
      <c r="B39" s="34" t="s">
        <v>41</v>
      </c>
      <c r="C39" s="34">
        <v>20</v>
      </c>
      <c r="D39" s="34" t="s">
        <v>38</v>
      </c>
      <c r="E39" s="40" t="s">
        <v>187</v>
      </c>
      <c r="F39" s="62">
        <f>+F40</f>
        <v>3296106</v>
      </c>
      <c r="G39" s="62">
        <f>+G40</f>
        <v>0</v>
      </c>
      <c r="H39" s="62">
        <f>+H40</f>
        <v>3296106</v>
      </c>
      <c r="I39" s="223">
        <f t="shared" si="1"/>
        <v>7.9928952174235126E-4</v>
      </c>
      <c r="J39" s="62">
        <f>+J40</f>
        <v>3296106</v>
      </c>
      <c r="K39" s="222">
        <f t="shared" si="7"/>
        <v>1</v>
      </c>
    </row>
    <row r="40" spans="1:11" ht="61.5" customHeight="1" x14ac:dyDescent="0.25">
      <c r="A40" s="43" t="s">
        <v>190</v>
      </c>
      <c r="B40" s="44" t="s">
        <v>41</v>
      </c>
      <c r="C40" s="44">
        <v>20</v>
      </c>
      <c r="D40" s="44" t="s">
        <v>38</v>
      </c>
      <c r="E40" s="45" t="s">
        <v>191</v>
      </c>
      <c r="F40" s="48">
        <v>3296106</v>
      </c>
      <c r="G40" s="48">
        <v>0</v>
      </c>
      <c r="H40" s="48">
        <f>+F40-G40</f>
        <v>3296106</v>
      </c>
      <c r="I40" s="224">
        <f t="shared" si="1"/>
        <v>7.9928952174235126E-4</v>
      </c>
      <c r="J40" s="48">
        <v>3296106</v>
      </c>
      <c r="K40" s="225">
        <f t="shared" si="7"/>
        <v>1</v>
      </c>
    </row>
    <row r="41" spans="1:11" ht="26.25" customHeight="1" x14ac:dyDescent="0.25">
      <c r="A41" s="39" t="s">
        <v>200</v>
      </c>
      <c r="B41" s="34" t="s">
        <v>37</v>
      </c>
      <c r="C41" s="34">
        <v>10</v>
      </c>
      <c r="D41" s="34" t="s">
        <v>38</v>
      </c>
      <c r="E41" s="40" t="s">
        <v>201</v>
      </c>
      <c r="F41" s="62">
        <f t="shared" ref="F41:H46" si="15">+F43</f>
        <v>1451042370</v>
      </c>
      <c r="G41" s="62">
        <f t="shared" si="15"/>
        <v>0</v>
      </c>
      <c r="H41" s="62">
        <f t="shared" si="15"/>
        <v>1451042370</v>
      </c>
      <c r="I41" s="223">
        <f t="shared" si="1"/>
        <v>0.35187065038114301</v>
      </c>
      <c r="J41" s="62">
        <f t="shared" ref="J41:J46" si="16">+J43</f>
        <v>1451042370</v>
      </c>
      <c r="K41" s="222">
        <f t="shared" si="7"/>
        <v>1</v>
      </c>
    </row>
    <row r="42" spans="1:11" ht="29.25" customHeight="1" x14ac:dyDescent="0.25">
      <c r="A42" s="39" t="s">
        <v>200</v>
      </c>
      <c r="B42" s="34" t="s">
        <v>41</v>
      </c>
      <c r="C42" s="34">
        <v>20</v>
      </c>
      <c r="D42" s="34" t="s">
        <v>38</v>
      </c>
      <c r="E42" s="40" t="s">
        <v>201</v>
      </c>
      <c r="F42" s="62">
        <f t="shared" si="15"/>
        <v>1121290496.5599999</v>
      </c>
      <c r="G42" s="62">
        <f t="shared" si="15"/>
        <v>0</v>
      </c>
      <c r="H42" s="62">
        <f t="shared" si="15"/>
        <v>1121290496.5599999</v>
      </c>
      <c r="I42" s="223">
        <f t="shared" si="1"/>
        <v>0.27190744009133377</v>
      </c>
      <c r="J42" s="62">
        <f t="shared" si="16"/>
        <v>1121290496.5599999</v>
      </c>
      <c r="K42" s="222">
        <f t="shared" si="7"/>
        <v>1</v>
      </c>
    </row>
    <row r="43" spans="1:11" ht="29.25" customHeight="1" x14ac:dyDescent="0.25">
      <c r="A43" s="39" t="s">
        <v>218</v>
      </c>
      <c r="B43" s="34" t="s">
        <v>37</v>
      </c>
      <c r="C43" s="34">
        <v>10</v>
      </c>
      <c r="D43" s="34" t="s">
        <v>38</v>
      </c>
      <c r="E43" s="40" t="s">
        <v>219</v>
      </c>
      <c r="F43" s="62">
        <f t="shared" si="15"/>
        <v>1451042370</v>
      </c>
      <c r="G43" s="62">
        <f t="shared" si="15"/>
        <v>0</v>
      </c>
      <c r="H43" s="62">
        <f t="shared" si="15"/>
        <v>1451042370</v>
      </c>
      <c r="I43" s="223">
        <f t="shared" si="1"/>
        <v>0.35187065038114301</v>
      </c>
      <c r="J43" s="62">
        <f t="shared" si="16"/>
        <v>1451042370</v>
      </c>
      <c r="K43" s="222">
        <f t="shared" si="7"/>
        <v>1</v>
      </c>
    </row>
    <row r="44" spans="1:11" ht="24.75" customHeight="1" x14ac:dyDescent="0.25">
      <c r="A44" s="39" t="s">
        <v>218</v>
      </c>
      <c r="B44" s="34" t="s">
        <v>41</v>
      </c>
      <c r="C44" s="34">
        <v>20</v>
      </c>
      <c r="D44" s="34" t="s">
        <v>38</v>
      </c>
      <c r="E44" s="40" t="s">
        <v>219</v>
      </c>
      <c r="F44" s="63">
        <f t="shared" si="15"/>
        <v>1121290496.5599999</v>
      </c>
      <c r="G44" s="63">
        <f t="shared" si="15"/>
        <v>0</v>
      </c>
      <c r="H44" s="63">
        <f t="shared" si="15"/>
        <v>1121290496.5599999</v>
      </c>
      <c r="I44" s="224">
        <f t="shared" si="1"/>
        <v>0.27190744009133377</v>
      </c>
      <c r="J44" s="63">
        <f t="shared" si="16"/>
        <v>1121290496.5599999</v>
      </c>
      <c r="K44" s="222">
        <f t="shared" si="7"/>
        <v>1</v>
      </c>
    </row>
    <row r="45" spans="1:11" ht="24.75" customHeight="1" x14ac:dyDescent="0.25">
      <c r="A45" s="39" t="s">
        <v>220</v>
      </c>
      <c r="B45" s="34" t="s">
        <v>37</v>
      </c>
      <c r="C45" s="34">
        <v>10</v>
      </c>
      <c r="D45" s="34" t="s">
        <v>38</v>
      </c>
      <c r="E45" s="40" t="s">
        <v>221</v>
      </c>
      <c r="F45" s="63">
        <f t="shared" si="15"/>
        <v>1451042370</v>
      </c>
      <c r="G45" s="63">
        <f t="shared" si="15"/>
        <v>0</v>
      </c>
      <c r="H45" s="63">
        <f t="shared" si="15"/>
        <v>1451042370</v>
      </c>
      <c r="I45" s="224">
        <f t="shared" si="1"/>
        <v>0.35187065038114301</v>
      </c>
      <c r="J45" s="63">
        <f t="shared" si="16"/>
        <v>1451042370</v>
      </c>
      <c r="K45" s="222">
        <f t="shared" si="7"/>
        <v>1</v>
      </c>
    </row>
    <row r="46" spans="1:11" ht="24.75" customHeight="1" x14ac:dyDescent="0.25">
      <c r="A46" s="39" t="s">
        <v>220</v>
      </c>
      <c r="B46" s="34" t="s">
        <v>41</v>
      </c>
      <c r="C46" s="34">
        <v>20</v>
      </c>
      <c r="D46" s="34" t="s">
        <v>38</v>
      </c>
      <c r="E46" s="40" t="s">
        <v>221</v>
      </c>
      <c r="F46" s="63">
        <f t="shared" si="15"/>
        <v>1121290496.5599999</v>
      </c>
      <c r="G46" s="63">
        <f t="shared" si="15"/>
        <v>0</v>
      </c>
      <c r="H46" s="63">
        <f t="shared" si="15"/>
        <v>1121290496.5599999</v>
      </c>
      <c r="I46" s="224">
        <f t="shared" si="1"/>
        <v>0.27190744009133377</v>
      </c>
      <c r="J46" s="63">
        <f t="shared" si="16"/>
        <v>1121290496.5599999</v>
      </c>
      <c r="K46" s="222">
        <f t="shared" si="7"/>
        <v>1</v>
      </c>
    </row>
    <row r="47" spans="1:11" ht="24.75" customHeight="1" x14ac:dyDescent="0.25">
      <c r="A47" s="43" t="s">
        <v>224</v>
      </c>
      <c r="B47" s="44" t="s">
        <v>37</v>
      </c>
      <c r="C47" s="44">
        <v>10</v>
      </c>
      <c r="D47" s="44" t="s">
        <v>38</v>
      </c>
      <c r="E47" s="45" t="s">
        <v>225</v>
      </c>
      <c r="F47" s="48">
        <v>1451042370</v>
      </c>
      <c r="G47" s="48">
        <v>0</v>
      </c>
      <c r="H47" s="48">
        <f t="shared" ref="H47:H48" si="17">+F47-G47</f>
        <v>1451042370</v>
      </c>
      <c r="I47" s="224">
        <f t="shared" si="1"/>
        <v>0.35187065038114301</v>
      </c>
      <c r="J47" s="48">
        <v>1451042370</v>
      </c>
      <c r="K47" s="225">
        <f t="shared" si="7"/>
        <v>1</v>
      </c>
    </row>
    <row r="48" spans="1:11" ht="24.75" customHeight="1" thickBot="1" x14ac:dyDescent="0.3">
      <c r="A48" s="83" t="s">
        <v>224</v>
      </c>
      <c r="B48" s="84" t="s">
        <v>41</v>
      </c>
      <c r="C48" s="84">
        <v>20</v>
      </c>
      <c r="D48" s="84" t="s">
        <v>38</v>
      </c>
      <c r="E48" s="85" t="s">
        <v>225</v>
      </c>
      <c r="F48" s="88">
        <v>1121290496.5599999</v>
      </c>
      <c r="G48" s="88">
        <v>0</v>
      </c>
      <c r="H48" s="88">
        <f t="shared" si="17"/>
        <v>1121290496.5599999</v>
      </c>
      <c r="I48" s="230">
        <f t="shared" si="1"/>
        <v>0.27190744009133377</v>
      </c>
      <c r="J48" s="88">
        <v>1121290496.5599999</v>
      </c>
      <c r="K48" s="231">
        <f t="shared" si="7"/>
        <v>1</v>
      </c>
    </row>
    <row r="49" spans="1:11" s="4" customFormat="1" ht="27.75" customHeight="1" thickBot="1" x14ac:dyDescent="0.3">
      <c r="A49" s="21" t="s">
        <v>246</v>
      </c>
      <c r="B49" s="141" t="s">
        <v>37</v>
      </c>
      <c r="C49" s="232" t="s">
        <v>505</v>
      </c>
      <c r="D49" s="141" t="s">
        <v>38</v>
      </c>
      <c r="E49" s="23" t="s">
        <v>247</v>
      </c>
      <c r="F49" s="24">
        <f>+F50+F56+F62+F68+F78+F84</f>
        <v>1318141388.71</v>
      </c>
      <c r="G49" s="24">
        <f>+G50+G56+G62+G68+G78+G84</f>
        <v>0</v>
      </c>
      <c r="H49" s="24">
        <f>+H50+H56+H62+H68+H78+H84</f>
        <v>1318141388.71</v>
      </c>
      <c r="I49" s="233">
        <f t="shared" si="1"/>
        <v>0.31964281493702407</v>
      </c>
      <c r="J49" s="24">
        <f>+J50+J56+J62+J68+J78+J84</f>
        <v>1318141388.71</v>
      </c>
      <c r="K49" s="234">
        <f t="shared" si="7"/>
        <v>1</v>
      </c>
    </row>
    <row r="50" spans="1:11" ht="24" customHeight="1" x14ac:dyDescent="0.25">
      <c r="A50" s="33" t="s">
        <v>248</v>
      </c>
      <c r="B50" s="182" t="s">
        <v>37</v>
      </c>
      <c r="C50" s="183" t="s">
        <v>505</v>
      </c>
      <c r="D50" s="182" t="s">
        <v>38</v>
      </c>
      <c r="E50" s="35" t="s">
        <v>249</v>
      </c>
      <c r="F50" s="93">
        <f t="shared" ref="F50:H54" si="18">+F51</f>
        <v>241083896.5</v>
      </c>
      <c r="G50" s="93">
        <f t="shared" si="18"/>
        <v>0</v>
      </c>
      <c r="H50" s="93">
        <f t="shared" si="18"/>
        <v>241083896.5</v>
      </c>
      <c r="I50" s="221">
        <f t="shared" si="1"/>
        <v>5.8461661224871862E-2</v>
      </c>
      <c r="J50" s="93">
        <f>+J51</f>
        <v>241083896.5</v>
      </c>
      <c r="K50" s="222">
        <f t="shared" si="7"/>
        <v>1</v>
      </c>
    </row>
    <row r="51" spans="1:11" ht="24" customHeight="1" x14ac:dyDescent="0.25">
      <c r="A51" s="39" t="s">
        <v>250</v>
      </c>
      <c r="B51" s="191" t="s">
        <v>37</v>
      </c>
      <c r="C51" s="186" t="s">
        <v>505</v>
      </c>
      <c r="D51" s="191" t="s">
        <v>38</v>
      </c>
      <c r="E51" s="40" t="s">
        <v>251</v>
      </c>
      <c r="F51" s="62">
        <f t="shared" si="18"/>
        <v>241083896.5</v>
      </c>
      <c r="G51" s="62">
        <f t="shared" si="18"/>
        <v>0</v>
      </c>
      <c r="H51" s="62">
        <f t="shared" si="18"/>
        <v>241083896.5</v>
      </c>
      <c r="I51" s="223">
        <f t="shared" si="1"/>
        <v>5.8461661224871862E-2</v>
      </c>
      <c r="J51" s="62">
        <f>+J52</f>
        <v>241083896.5</v>
      </c>
      <c r="K51" s="222">
        <f t="shared" si="7"/>
        <v>1</v>
      </c>
    </row>
    <row r="52" spans="1:11" ht="49.5" customHeight="1" x14ac:dyDescent="0.25">
      <c r="A52" s="96" t="s">
        <v>300</v>
      </c>
      <c r="B52" s="191" t="s">
        <v>37</v>
      </c>
      <c r="C52" s="186" t="s">
        <v>505</v>
      </c>
      <c r="D52" s="191" t="s">
        <v>38</v>
      </c>
      <c r="E52" s="40" t="s">
        <v>301</v>
      </c>
      <c r="F52" s="62">
        <f t="shared" si="18"/>
        <v>241083896.5</v>
      </c>
      <c r="G52" s="62">
        <f t="shared" si="18"/>
        <v>0</v>
      </c>
      <c r="H52" s="62">
        <f t="shared" si="18"/>
        <v>241083896.5</v>
      </c>
      <c r="I52" s="223">
        <f t="shared" si="1"/>
        <v>5.8461661224871862E-2</v>
      </c>
      <c r="J52" s="62">
        <f>+J53</f>
        <v>241083896.5</v>
      </c>
      <c r="K52" s="222">
        <f t="shared" si="7"/>
        <v>1</v>
      </c>
    </row>
    <row r="53" spans="1:11" ht="49.5" customHeight="1" x14ac:dyDescent="0.25">
      <c r="A53" s="39" t="s">
        <v>302</v>
      </c>
      <c r="B53" s="191" t="s">
        <v>37</v>
      </c>
      <c r="C53" s="186" t="s">
        <v>505</v>
      </c>
      <c r="D53" s="191" t="s">
        <v>38</v>
      </c>
      <c r="E53" s="40" t="s">
        <v>301</v>
      </c>
      <c r="F53" s="62">
        <f t="shared" si="18"/>
        <v>241083896.5</v>
      </c>
      <c r="G53" s="62">
        <f t="shared" si="18"/>
        <v>0</v>
      </c>
      <c r="H53" s="62">
        <f t="shared" si="18"/>
        <v>241083896.5</v>
      </c>
      <c r="I53" s="223">
        <f t="shared" si="1"/>
        <v>5.8461661224871862E-2</v>
      </c>
      <c r="J53" s="62">
        <f>+J54</f>
        <v>241083896.5</v>
      </c>
      <c r="K53" s="222">
        <f t="shared" si="7"/>
        <v>1</v>
      </c>
    </row>
    <row r="54" spans="1:11" ht="55.5" customHeight="1" x14ac:dyDescent="0.25">
      <c r="A54" s="39" t="s">
        <v>303</v>
      </c>
      <c r="B54" s="191" t="s">
        <v>37</v>
      </c>
      <c r="C54" s="186" t="s">
        <v>505</v>
      </c>
      <c r="D54" s="191" t="s">
        <v>38</v>
      </c>
      <c r="E54" s="40" t="s">
        <v>304</v>
      </c>
      <c r="F54" s="62">
        <f t="shared" si="18"/>
        <v>241083896.5</v>
      </c>
      <c r="G54" s="62">
        <f t="shared" si="18"/>
        <v>0</v>
      </c>
      <c r="H54" s="62">
        <f t="shared" si="18"/>
        <v>241083896.5</v>
      </c>
      <c r="I54" s="223">
        <f t="shared" si="1"/>
        <v>5.8461661224871862E-2</v>
      </c>
      <c r="J54" s="62">
        <f>+J55</f>
        <v>241083896.5</v>
      </c>
      <c r="K54" s="222">
        <f t="shared" si="7"/>
        <v>1</v>
      </c>
    </row>
    <row r="55" spans="1:11" ht="30" customHeight="1" x14ac:dyDescent="0.25">
      <c r="A55" s="43" t="s">
        <v>305</v>
      </c>
      <c r="B55" s="44" t="s">
        <v>37</v>
      </c>
      <c r="C55" s="99">
        <v>13</v>
      </c>
      <c r="D55" s="44" t="s">
        <v>38</v>
      </c>
      <c r="E55" s="45" t="s">
        <v>258</v>
      </c>
      <c r="F55" s="48">
        <v>241083896.5</v>
      </c>
      <c r="G55" s="48">
        <v>0</v>
      </c>
      <c r="H55" s="48">
        <f>+F55-G55</f>
        <v>241083896.5</v>
      </c>
      <c r="I55" s="224">
        <f t="shared" si="1"/>
        <v>5.8461661224871862E-2</v>
      </c>
      <c r="J55" s="48">
        <v>241083896.5</v>
      </c>
      <c r="K55" s="225">
        <f t="shared" si="7"/>
        <v>1</v>
      </c>
    </row>
    <row r="56" spans="1:11" ht="35.25" customHeight="1" x14ac:dyDescent="0.25">
      <c r="A56" s="39" t="s">
        <v>386</v>
      </c>
      <c r="B56" s="44" t="s">
        <v>37</v>
      </c>
      <c r="C56" s="107">
        <v>13</v>
      </c>
      <c r="D56" s="44" t="s">
        <v>38</v>
      </c>
      <c r="E56" s="95" t="s">
        <v>387</v>
      </c>
      <c r="F56" s="62">
        <f t="shared" ref="F56:J60" si="19">+F57</f>
        <v>52191294.5</v>
      </c>
      <c r="G56" s="62">
        <f t="shared" si="19"/>
        <v>0</v>
      </c>
      <c r="H56" s="62">
        <f t="shared" si="19"/>
        <v>52191294.5</v>
      </c>
      <c r="I56" s="223">
        <f t="shared" si="1"/>
        <v>1.265613266685574E-2</v>
      </c>
      <c r="J56" s="62">
        <f t="shared" si="19"/>
        <v>52191294.5</v>
      </c>
      <c r="K56" s="222">
        <f t="shared" si="7"/>
        <v>1</v>
      </c>
    </row>
    <row r="57" spans="1:11" ht="33" customHeight="1" x14ac:dyDescent="0.25">
      <c r="A57" s="39" t="s">
        <v>388</v>
      </c>
      <c r="B57" s="44" t="s">
        <v>37</v>
      </c>
      <c r="C57" s="107">
        <v>13</v>
      </c>
      <c r="D57" s="44" t="s">
        <v>38</v>
      </c>
      <c r="E57" s="40" t="s">
        <v>251</v>
      </c>
      <c r="F57" s="62">
        <f t="shared" si="19"/>
        <v>52191294.5</v>
      </c>
      <c r="G57" s="62">
        <f t="shared" si="19"/>
        <v>0</v>
      </c>
      <c r="H57" s="62">
        <f t="shared" si="19"/>
        <v>52191294.5</v>
      </c>
      <c r="I57" s="223">
        <f t="shared" si="1"/>
        <v>1.265613266685574E-2</v>
      </c>
      <c r="J57" s="62">
        <f t="shared" si="19"/>
        <v>52191294.5</v>
      </c>
      <c r="K57" s="222">
        <f t="shared" si="7"/>
        <v>1</v>
      </c>
    </row>
    <row r="58" spans="1:11" ht="51.75" customHeight="1" x14ac:dyDescent="0.25">
      <c r="A58" s="39" t="s">
        <v>389</v>
      </c>
      <c r="B58" s="44" t="s">
        <v>37</v>
      </c>
      <c r="C58" s="107">
        <v>13</v>
      </c>
      <c r="D58" s="44" t="s">
        <v>38</v>
      </c>
      <c r="E58" s="40" t="s">
        <v>390</v>
      </c>
      <c r="F58" s="62">
        <f t="shared" si="19"/>
        <v>52191294.5</v>
      </c>
      <c r="G58" s="62">
        <f t="shared" si="19"/>
        <v>0</v>
      </c>
      <c r="H58" s="62">
        <f t="shared" si="19"/>
        <v>52191294.5</v>
      </c>
      <c r="I58" s="223">
        <f t="shared" si="1"/>
        <v>1.265613266685574E-2</v>
      </c>
      <c r="J58" s="62">
        <f t="shared" si="19"/>
        <v>52191294.5</v>
      </c>
      <c r="K58" s="222">
        <f t="shared" si="7"/>
        <v>1</v>
      </c>
    </row>
    <row r="59" spans="1:11" ht="51.75" customHeight="1" x14ac:dyDescent="0.25">
      <c r="A59" s="39" t="s">
        <v>391</v>
      </c>
      <c r="B59" s="44" t="s">
        <v>37</v>
      </c>
      <c r="C59" s="107">
        <v>13</v>
      </c>
      <c r="D59" s="44" t="s">
        <v>38</v>
      </c>
      <c r="E59" s="40" t="s">
        <v>390</v>
      </c>
      <c r="F59" s="62">
        <f t="shared" si="19"/>
        <v>52191294.5</v>
      </c>
      <c r="G59" s="62">
        <f t="shared" si="19"/>
        <v>0</v>
      </c>
      <c r="H59" s="62">
        <f t="shared" si="19"/>
        <v>52191294.5</v>
      </c>
      <c r="I59" s="223">
        <f t="shared" si="1"/>
        <v>1.265613266685574E-2</v>
      </c>
      <c r="J59" s="62">
        <f t="shared" si="19"/>
        <v>52191294.5</v>
      </c>
      <c r="K59" s="222">
        <f t="shared" si="7"/>
        <v>1</v>
      </c>
    </row>
    <row r="60" spans="1:11" ht="29.25" customHeight="1" x14ac:dyDescent="0.25">
      <c r="A60" s="39" t="s">
        <v>392</v>
      </c>
      <c r="B60" s="44" t="s">
        <v>37</v>
      </c>
      <c r="C60" s="107">
        <v>13</v>
      </c>
      <c r="D60" s="44" t="s">
        <v>38</v>
      </c>
      <c r="E60" s="95" t="s">
        <v>393</v>
      </c>
      <c r="F60" s="62">
        <f t="shared" si="19"/>
        <v>52191294.5</v>
      </c>
      <c r="G60" s="62">
        <f t="shared" si="19"/>
        <v>0</v>
      </c>
      <c r="H60" s="62">
        <f t="shared" si="19"/>
        <v>52191294.5</v>
      </c>
      <c r="I60" s="223">
        <f t="shared" si="1"/>
        <v>1.265613266685574E-2</v>
      </c>
      <c r="J60" s="62">
        <f t="shared" si="19"/>
        <v>52191294.5</v>
      </c>
      <c r="K60" s="222">
        <f t="shared" si="7"/>
        <v>1</v>
      </c>
    </row>
    <row r="61" spans="1:11" ht="30" customHeight="1" x14ac:dyDescent="0.25">
      <c r="A61" s="43" t="s">
        <v>394</v>
      </c>
      <c r="B61" s="44" t="s">
        <v>37</v>
      </c>
      <c r="C61" s="99">
        <v>13</v>
      </c>
      <c r="D61" s="44" t="s">
        <v>38</v>
      </c>
      <c r="E61" s="45" t="s">
        <v>258</v>
      </c>
      <c r="F61" s="48">
        <v>52191294.5</v>
      </c>
      <c r="G61" s="48">
        <v>0</v>
      </c>
      <c r="H61" s="48">
        <f>+F61-G61</f>
        <v>52191294.5</v>
      </c>
      <c r="I61" s="224">
        <f t="shared" si="1"/>
        <v>1.265613266685574E-2</v>
      </c>
      <c r="J61" s="48">
        <v>52191294.5</v>
      </c>
      <c r="K61" s="225">
        <f t="shared" si="7"/>
        <v>1</v>
      </c>
    </row>
    <row r="62" spans="1:11" ht="33" customHeight="1" x14ac:dyDescent="0.25">
      <c r="A62" s="39" t="s">
        <v>401</v>
      </c>
      <c r="B62" s="34" t="s">
        <v>37</v>
      </c>
      <c r="C62" s="107">
        <v>13</v>
      </c>
      <c r="D62" s="34" t="s">
        <v>38</v>
      </c>
      <c r="E62" s="40" t="s">
        <v>402</v>
      </c>
      <c r="F62" s="62">
        <f t="shared" ref="F62:J66" si="20">+F63</f>
        <v>18086887</v>
      </c>
      <c r="G62" s="62">
        <f t="shared" si="20"/>
        <v>0</v>
      </c>
      <c r="H62" s="62">
        <f t="shared" si="20"/>
        <v>18086887</v>
      </c>
      <c r="I62" s="223">
        <f t="shared" si="1"/>
        <v>4.3859812943024129E-3</v>
      </c>
      <c r="J62" s="62">
        <f t="shared" si="20"/>
        <v>18086887</v>
      </c>
      <c r="K62" s="222">
        <f t="shared" si="7"/>
        <v>1</v>
      </c>
    </row>
    <row r="63" spans="1:11" ht="38.25" customHeight="1" x14ac:dyDescent="0.25">
      <c r="A63" s="39" t="s">
        <v>403</v>
      </c>
      <c r="B63" s="34" t="s">
        <v>37</v>
      </c>
      <c r="C63" s="107">
        <v>13</v>
      </c>
      <c r="D63" s="34" t="s">
        <v>38</v>
      </c>
      <c r="E63" s="40" t="s">
        <v>251</v>
      </c>
      <c r="F63" s="62">
        <f t="shared" si="20"/>
        <v>18086887</v>
      </c>
      <c r="G63" s="62">
        <f t="shared" si="20"/>
        <v>0</v>
      </c>
      <c r="H63" s="62">
        <f t="shared" si="20"/>
        <v>18086887</v>
      </c>
      <c r="I63" s="223">
        <f t="shared" si="1"/>
        <v>4.3859812943024129E-3</v>
      </c>
      <c r="J63" s="62">
        <f t="shared" si="20"/>
        <v>18086887</v>
      </c>
      <c r="K63" s="222">
        <f t="shared" si="7"/>
        <v>1</v>
      </c>
    </row>
    <row r="64" spans="1:11" ht="39" customHeight="1" x14ac:dyDescent="0.25">
      <c r="A64" s="39" t="s">
        <v>413</v>
      </c>
      <c r="B64" s="34" t="s">
        <v>37</v>
      </c>
      <c r="C64" s="107">
        <v>13</v>
      </c>
      <c r="D64" s="34" t="s">
        <v>38</v>
      </c>
      <c r="E64" s="40" t="s">
        <v>414</v>
      </c>
      <c r="F64" s="62">
        <f t="shared" si="20"/>
        <v>18086887</v>
      </c>
      <c r="G64" s="62">
        <f t="shared" si="20"/>
        <v>0</v>
      </c>
      <c r="H64" s="62">
        <f t="shared" si="20"/>
        <v>18086887</v>
      </c>
      <c r="I64" s="223">
        <f t="shared" si="1"/>
        <v>4.3859812943024129E-3</v>
      </c>
      <c r="J64" s="62">
        <f t="shared" si="20"/>
        <v>18086887</v>
      </c>
      <c r="K64" s="222">
        <f t="shared" si="7"/>
        <v>1</v>
      </c>
    </row>
    <row r="65" spans="1:11" ht="39" customHeight="1" x14ac:dyDescent="0.25">
      <c r="A65" s="39" t="s">
        <v>415</v>
      </c>
      <c r="B65" s="34" t="s">
        <v>37</v>
      </c>
      <c r="C65" s="107">
        <v>13</v>
      </c>
      <c r="D65" s="34" t="s">
        <v>38</v>
      </c>
      <c r="E65" s="40" t="s">
        <v>414</v>
      </c>
      <c r="F65" s="62">
        <f t="shared" si="20"/>
        <v>18086887</v>
      </c>
      <c r="G65" s="62">
        <f t="shared" si="20"/>
        <v>0</v>
      </c>
      <c r="H65" s="62">
        <f t="shared" si="20"/>
        <v>18086887</v>
      </c>
      <c r="I65" s="223">
        <f t="shared" si="1"/>
        <v>4.3859812943024129E-3</v>
      </c>
      <c r="J65" s="62">
        <f t="shared" si="20"/>
        <v>18086887</v>
      </c>
      <c r="K65" s="222">
        <f t="shared" si="7"/>
        <v>1</v>
      </c>
    </row>
    <row r="66" spans="1:11" ht="39" customHeight="1" x14ac:dyDescent="0.25">
      <c r="A66" s="39" t="s">
        <v>416</v>
      </c>
      <c r="B66" s="34" t="s">
        <v>37</v>
      </c>
      <c r="C66" s="107">
        <v>13</v>
      </c>
      <c r="D66" s="34" t="s">
        <v>38</v>
      </c>
      <c r="E66" s="40" t="s">
        <v>393</v>
      </c>
      <c r="F66" s="41">
        <f t="shared" si="20"/>
        <v>18086887</v>
      </c>
      <c r="G66" s="41">
        <f t="shared" si="20"/>
        <v>0</v>
      </c>
      <c r="H66" s="41">
        <f t="shared" si="20"/>
        <v>18086887</v>
      </c>
      <c r="I66" s="223">
        <f t="shared" si="1"/>
        <v>4.3859812943024129E-3</v>
      </c>
      <c r="J66" s="41">
        <f t="shared" si="20"/>
        <v>18086887</v>
      </c>
      <c r="K66" s="222">
        <f t="shared" si="7"/>
        <v>1</v>
      </c>
    </row>
    <row r="67" spans="1:11" ht="30" customHeight="1" x14ac:dyDescent="0.25">
      <c r="A67" s="43" t="s">
        <v>417</v>
      </c>
      <c r="B67" s="44" t="s">
        <v>37</v>
      </c>
      <c r="C67" s="99">
        <v>13</v>
      </c>
      <c r="D67" s="44" t="s">
        <v>38</v>
      </c>
      <c r="E67" s="45" t="s">
        <v>258</v>
      </c>
      <c r="F67" s="48">
        <v>18086887</v>
      </c>
      <c r="G67" s="48">
        <v>0</v>
      </c>
      <c r="H67" s="48">
        <f>+F67-G67</f>
        <v>18086887</v>
      </c>
      <c r="I67" s="224">
        <f t="shared" si="1"/>
        <v>4.3859812943024129E-3</v>
      </c>
      <c r="J67" s="48">
        <v>18086887</v>
      </c>
      <c r="K67" s="225">
        <f t="shared" si="7"/>
        <v>1</v>
      </c>
    </row>
    <row r="68" spans="1:11" ht="34.5" customHeight="1" x14ac:dyDescent="0.25">
      <c r="A68" s="39" t="s">
        <v>418</v>
      </c>
      <c r="B68" s="34" t="s">
        <v>37</v>
      </c>
      <c r="C68" s="107">
        <v>13</v>
      </c>
      <c r="D68" s="34" t="s">
        <v>38</v>
      </c>
      <c r="E68" s="40" t="s">
        <v>419</v>
      </c>
      <c r="F68" s="60">
        <f t="shared" ref="F68:J76" si="21">+F69</f>
        <v>252804367.38</v>
      </c>
      <c r="G68" s="60">
        <f t="shared" si="21"/>
        <v>0</v>
      </c>
      <c r="H68" s="60">
        <f t="shared" si="21"/>
        <v>252804367.38</v>
      </c>
      <c r="I68" s="223">
        <f t="shared" si="1"/>
        <v>6.1303817867974467E-2</v>
      </c>
      <c r="J68" s="60">
        <f t="shared" si="21"/>
        <v>252804367.38</v>
      </c>
      <c r="K68" s="222">
        <f t="shared" si="7"/>
        <v>1</v>
      </c>
    </row>
    <row r="69" spans="1:11" ht="34.5" customHeight="1" x14ac:dyDescent="0.25">
      <c r="A69" s="39" t="s">
        <v>420</v>
      </c>
      <c r="B69" s="34" t="s">
        <v>37</v>
      </c>
      <c r="C69" s="107">
        <v>13</v>
      </c>
      <c r="D69" s="34" t="s">
        <v>38</v>
      </c>
      <c r="E69" s="95" t="s">
        <v>251</v>
      </c>
      <c r="F69" s="60">
        <f>+F70+F74</f>
        <v>252804367.38</v>
      </c>
      <c r="G69" s="60">
        <f>+G74</f>
        <v>0</v>
      </c>
      <c r="H69" s="60">
        <f>+H70+H74</f>
        <v>252804367.38</v>
      </c>
      <c r="I69" s="223">
        <f t="shared" si="1"/>
        <v>6.1303817867974467E-2</v>
      </c>
      <c r="J69" s="60">
        <f>+J70+J74</f>
        <v>252804367.38</v>
      </c>
      <c r="K69" s="222">
        <f t="shared" si="7"/>
        <v>1</v>
      </c>
    </row>
    <row r="70" spans="1:11" ht="38.25" customHeight="1" x14ac:dyDescent="0.25">
      <c r="A70" s="39" t="s">
        <v>421</v>
      </c>
      <c r="B70" s="34" t="s">
        <v>37</v>
      </c>
      <c r="C70" s="34">
        <v>13</v>
      </c>
      <c r="D70" s="34" t="s">
        <v>38</v>
      </c>
      <c r="E70" s="40" t="s">
        <v>422</v>
      </c>
      <c r="F70" s="62">
        <f t="shared" si="21"/>
        <v>173925178.38</v>
      </c>
      <c r="G70" s="62">
        <f t="shared" si="21"/>
        <v>0</v>
      </c>
      <c r="H70" s="62">
        <f t="shared" si="21"/>
        <v>173925178.38</v>
      </c>
      <c r="I70" s="223">
        <f t="shared" si="1"/>
        <v>4.2176001817387947E-2</v>
      </c>
      <c r="J70" s="62">
        <f t="shared" si="21"/>
        <v>173925178.38</v>
      </c>
      <c r="K70" s="222">
        <f t="shared" si="7"/>
        <v>1</v>
      </c>
    </row>
    <row r="71" spans="1:11" ht="38.25" customHeight="1" x14ac:dyDescent="0.25">
      <c r="A71" s="39" t="s">
        <v>423</v>
      </c>
      <c r="B71" s="34" t="s">
        <v>37</v>
      </c>
      <c r="C71" s="34">
        <v>13</v>
      </c>
      <c r="D71" s="34" t="s">
        <v>38</v>
      </c>
      <c r="E71" s="40" t="s">
        <v>422</v>
      </c>
      <c r="F71" s="62">
        <f t="shared" si="21"/>
        <v>173925178.38</v>
      </c>
      <c r="G71" s="62">
        <f t="shared" si="21"/>
        <v>0</v>
      </c>
      <c r="H71" s="62">
        <f t="shared" si="21"/>
        <v>173925178.38</v>
      </c>
      <c r="I71" s="223">
        <f t="shared" si="1"/>
        <v>4.2176001817387947E-2</v>
      </c>
      <c r="J71" s="62">
        <f t="shared" si="21"/>
        <v>173925178.38</v>
      </c>
      <c r="K71" s="222">
        <f t="shared" si="7"/>
        <v>1</v>
      </c>
    </row>
    <row r="72" spans="1:11" ht="34.5" customHeight="1" x14ac:dyDescent="0.25">
      <c r="A72" s="39" t="s">
        <v>424</v>
      </c>
      <c r="B72" s="34" t="s">
        <v>37</v>
      </c>
      <c r="C72" s="34">
        <v>13</v>
      </c>
      <c r="D72" s="34" t="s">
        <v>38</v>
      </c>
      <c r="E72" s="40" t="s">
        <v>425</v>
      </c>
      <c r="F72" s="62">
        <f t="shared" si="21"/>
        <v>173925178.38</v>
      </c>
      <c r="G72" s="62">
        <f t="shared" si="21"/>
        <v>0</v>
      </c>
      <c r="H72" s="62">
        <f t="shared" si="21"/>
        <v>173925178.38</v>
      </c>
      <c r="I72" s="223">
        <f t="shared" si="1"/>
        <v>4.2176001817387947E-2</v>
      </c>
      <c r="J72" s="62">
        <f t="shared" si="21"/>
        <v>173925178.38</v>
      </c>
      <c r="K72" s="222">
        <f t="shared" si="7"/>
        <v>1</v>
      </c>
    </row>
    <row r="73" spans="1:11" ht="34.5" customHeight="1" x14ac:dyDescent="0.25">
      <c r="A73" s="43" t="s">
        <v>426</v>
      </c>
      <c r="B73" s="44" t="s">
        <v>37</v>
      </c>
      <c r="C73" s="44">
        <v>13</v>
      </c>
      <c r="D73" s="44" t="s">
        <v>38</v>
      </c>
      <c r="E73" s="45" t="s">
        <v>258</v>
      </c>
      <c r="F73" s="48">
        <v>173925178.38</v>
      </c>
      <c r="G73" s="48">
        <v>0</v>
      </c>
      <c r="H73" s="48">
        <f>+F73-G73</f>
        <v>173925178.38</v>
      </c>
      <c r="I73" s="224">
        <f t="shared" ref="I73:I101" si="22">+H73/$H$102</f>
        <v>4.2176001817387947E-2</v>
      </c>
      <c r="J73" s="48">
        <v>173925178.38</v>
      </c>
      <c r="K73" s="225">
        <f t="shared" si="7"/>
        <v>1</v>
      </c>
    </row>
    <row r="74" spans="1:11" ht="49.5" customHeight="1" x14ac:dyDescent="0.25">
      <c r="A74" s="39" t="s">
        <v>427</v>
      </c>
      <c r="B74" s="34" t="s">
        <v>37</v>
      </c>
      <c r="C74" s="107">
        <v>13</v>
      </c>
      <c r="D74" s="34" t="s">
        <v>38</v>
      </c>
      <c r="E74" s="40" t="s">
        <v>428</v>
      </c>
      <c r="F74" s="62">
        <f t="shared" si="21"/>
        <v>78879189</v>
      </c>
      <c r="G74" s="62">
        <f t="shared" si="21"/>
        <v>0</v>
      </c>
      <c r="H74" s="62">
        <f t="shared" si="21"/>
        <v>78879189</v>
      </c>
      <c r="I74" s="223">
        <f t="shared" si="22"/>
        <v>1.912781605058652E-2</v>
      </c>
      <c r="J74" s="62">
        <f t="shared" si="21"/>
        <v>78879189</v>
      </c>
      <c r="K74" s="222">
        <f t="shared" si="7"/>
        <v>1</v>
      </c>
    </row>
    <row r="75" spans="1:11" ht="49.5" customHeight="1" x14ac:dyDescent="0.25">
      <c r="A75" s="39" t="s">
        <v>429</v>
      </c>
      <c r="B75" s="34" t="s">
        <v>37</v>
      </c>
      <c r="C75" s="107">
        <v>13</v>
      </c>
      <c r="D75" s="34" t="s">
        <v>38</v>
      </c>
      <c r="E75" s="40" t="s">
        <v>428</v>
      </c>
      <c r="F75" s="62">
        <f t="shared" si="21"/>
        <v>78879189</v>
      </c>
      <c r="G75" s="62">
        <f t="shared" si="21"/>
        <v>0</v>
      </c>
      <c r="H75" s="62">
        <f t="shared" si="21"/>
        <v>78879189</v>
      </c>
      <c r="I75" s="223">
        <f t="shared" si="22"/>
        <v>1.912781605058652E-2</v>
      </c>
      <c r="J75" s="62">
        <f t="shared" si="21"/>
        <v>78879189</v>
      </c>
      <c r="K75" s="222">
        <f t="shared" si="7"/>
        <v>1</v>
      </c>
    </row>
    <row r="76" spans="1:11" ht="34.5" customHeight="1" x14ac:dyDescent="0.25">
      <c r="A76" s="39" t="s">
        <v>430</v>
      </c>
      <c r="B76" s="34" t="s">
        <v>37</v>
      </c>
      <c r="C76" s="107">
        <v>13</v>
      </c>
      <c r="D76" s="34" t="s">
        <v>38</v>
      </c>
      <c r="E76" s="40" t="s">
        <v>393</v>
      </c>
      <c r="F76" s="62">
        <f t="shared" si="21"/>
        <v>78879189</v>
      </c>
      <c r="G76" s="62">
        <f t="shared" si="21"/>
        <v>0</v>
      </c>
      <c r="H76" s="62">
        <f t="shared" si="21"/>
        <v>78879189</v>
      </c>
      <c r="I76" s="223">
        <f t="shared" si="22"/>
        <v>1.912781605058652E-2</v>
      </c>
      <c r="J76" s="62">
        <f t="shared" si="21"/>
        <v>78879189</v>
      </c>
      <c r="K76" s="222">
        <f t="shared" si="7"/>
        <v>1</v>
      </c>
    </row>
    <row r="77" spans="1:11" ht="30" customHeight="1" x14ac:dyDescent="0.25">
      <c r="A77" s="43" t="s">
        <v>431</v>
      </c>
      <c r="B77" s="44" t="s">
        <v>37</v>
      </c>
      <c r="C77" s="99">
        <v>13</v>
      </c>
      <c r="D77" s="44" t="s">
        <v>38</v>
      </c>
      <c r="E77" s="45" t="s">
        <v>258</v>
      </c>
      <c r="F77" s="48">
        <v>78879189</v>
      </c>
      <c r="G77" s="48">
        <v>0</v>
      </c>
      <c r="H77" s="48">
        <f>+F77-G77</f>
        <v>78879189</v>
      </c>
      <c r="I77" s="224">
        <f t="shared" si="22"/>
        <v>1.912781605058652E-2</v>
      </c>
      <c r="J77" s="48">
        <v>78879189</v>
      </c>
      <c r="K77" s="225">
        <f t="shared" si="7"/>
        <v>1</v>
      </c>
    </row>
    <row r="78" spans="1:11" ht="39" customHeight="1" x14ac:dyDescent="0.25">
      <c r="A78" s="39" t="s">
        <v>432</v>
      </c>
      <c r="B78" s="34" t="s">
        <v>37</v>
      </c>
      <c r="C78" s="34">
        <v>13</v>
      </c>
      <c r="D78" s="34" t="s">
        <v>38</v>
      </c>
      <c r="E78" s="40" t="s">
        <v>433</v>
      </c>
      <c r="F78" s="60">
        <f t="shared" ref="F78:J79" si="23">+F79</f>
        <v>3015011</v>
      </c>
      <c r="G78" s="60">
        <f t="shared" si="23"/>
        <v>0</v>
      </c>
      <c r="H78" s="60">
        <f t="shared" si="23"/>
        <v>3015011</v>
      </c>
      <c r="I78" s="223">
        <f t="shared" si="22"/>
        <v>7.3112536436568726E-4</v>
      </c>
      <c r="J78" s="60">
        <f t="shared" si="23"/>
        <v>3015011</v>
      </c>
      <c r="K78" s="222">
        <f t="shared" si="7"/>
        <v>1</v>
      </c>
    </row>
    <row r="79" spans="1:11" ht="39" customHeight="1" x14ac:dyDescent="0.25">
      <c r="A79" s="39" t="s">
        <v>434</v>
      </c>
      <c r="B79" s="34" t="s">
        <v>37</v>
      </c>
      <c r="C79" s="34">
        <v>13</v>
      </c>
      <c r="D79" s="34" t="s">
        <v>38</v>
      </c>
      <c r="E79" s="95" t="s">
        <v>251</v>
      </c>
      <c r="F79" s="60">
        <f t="shared" si="23"/>
        <v>3015011</v>
      </c>
      <c r="G79" s="60">
        <f t="shared" si="23"/>
        <v>0</v>
      </c>
      <c r="H79" s="60">
        <f t="shared" si="23"/>
        <v>3015011</v>
      </c>
      <c r="I79" s="223">
        <f t="shared" si="22"/>
        <v>7.3112536436568726E-4</v>
      </c>
      <c r="J79" s="60">
        <f t="shared" si="23"/>
        <v>3015011</v>
      </c>
      <c r="K79" s="222">
        <f t="shared" si="7"/>
        <v>1</v>
      </c>
    </row>
    <row r="80" spans="1:11" ht="39" customHeight="1" x14ac:dyDescent="0.25">
      <c r="A80" s="39" t="s">
        <v>508</v>
      </c>
      <c r="B80" s="34" t="s">
        <v>37</v>
      </c>
      <c r="C80" s="34">
        <v>13</v>
      </c>
      <c r="D80" s="34" t="s">
        <v>38</v>
      </c>
      <c r="E80" s="40" t="s">
        <v>509</v>
      </c>
      <c r="F80" s="60">
        <f t="shared" ref="F80:J80" si="24">F81</f>
        <v>3015011</v>
      </c>
      <c r="G80" s="60">
        <f t="shared" si="24"/>
        <v>0</v>
      </c>
      <c r="H80" s="60">
        <f t="shared" si="24"/>
        <v>3015011</v>
      </c>
      <c r="I80" s="223">
        <f t="shared" si="22"/>
        <v>7.3112536436568726E-4</v>
      </c>
      <c r="J80" s="60">
        <f t="shared" si="24"/>
        <v>3015011</v>
      </c>
      <c r="K80" s="222">
        <f t="shared" si="7"/>
        <v>1</v>
      </c>
    </row>
    <row r="81" spans="1:11" ht="39" customHeight="1" x14ac:dyDescent="0.25">
      <c r="A81" s="39" t="s">
        <v>510</v>
      </c>
      <c r="B81" s="34" t="s">
        <v>37</v>
      </c>
      <c r="C81" s="34">
        <v>13</v>
      </c>
      <c r="D81" s="34" t="s">
        <v>38</v>
      </c>
      <c r="E81" s="40" t="s">
        <v>509</v>
      </c>
      <c r="F81" s="60">
        <f t="shared" ref="F81:J82" si="25">+F82</f>
        <v>3015011</v>
      </c>
      <c r="G81" s="60">
        <f t="shared" si="25"/>
        <v>0</v>
      </c>
      <c r="H81" s="60">
        <f t="shared" si="25"/>
        <v>3015011</v>
      </c>
      <c r="I81" s="223">
        <f t="shared" si="22"/>
        <v>7.3112536436568726E-4</v>
      </c>
      <c r="J81" s="60">
        <f t="shared" si="25"/>
        <v>3015011</v>
      </c>
      <c r="K81" s="222">
        <f t="shared" ref="K81:K100" si="26">+J81/H81</f>
        <v>1</v>
      </c>
    </row>
    <row r="82" spans="1:11" ht="39" customHeight="1" x14ac:dyDescent="0.25">
      <c r="A82" s="39" t="s">
        <v>511</v>
      </c>
      <c r="B82" s="34" t="s">
        <v>37</v>
      </c>
      <c r="C82" s="34">
        <v>13</v>
      </c>
      <c r="D82" s="34" t="s">
        <v>38</v>
      </c>
      <c r="E82" s="40" t="s">
        <v>393</v>
      </c>
      <c r="F82" s="60">
        <f t="shared" si="25"/>
        <v>3015011</v>
      </c>
      <c r="G82" s="60">
        <f t="shared" si="25"/>
        <v>0</v>
      </c>
      <c r="H82" s="60">
        <f t="shared" si="25"/>
        <v>3015011</v>
      </c>
      <c r="I82" s="223">
        <f t="shared" si="22"/>
        <v>7.3112536436568726E-4</v>
      </c>
      <c r="J82" s="60">
        <f t="shared" si="25"/>
        <v>3015011</v>
      </c>
      <c r="K82" s="222">
        <f t="shared" si="26"/>
        <v>1</v>
      </c>
    </row>
    <row r="83" spans="1:11" ht="39" customHeight="1" x14ac:dyDescent="0.25">
      <c r="A83" s="43" t="s">
        <v>512</v>
      </c>
      <c r="B83" s="44" t="s">
        <v>37</v>
      </c>
      <c r="C83" s="44">
        <v>13</v>
      </c>
      <c r="D83" s="44" t="s">
        <v>38</v>
      </c>
      <c r="E83" s="45" t="s">
        <v>258</v>
      </c>
      <c r="F83" s="46">
        <v>3015011</v>
      </c>
      <c r="G83" s="46">
        <v>0</v>
      </c>
      <c r="H83" s="48">
        <f>+F83-G83</f>
        <v>3015011</v>
      </c>
      <c r="I83" s="224">
        <f t="shared" si="22"/>
        <v>7.3112536436568726E-4</v>
      </c>
      <c r="J83" s="46">
        <v>3015011</v>
      </c>
      <c r="K83" s="225">
        <f t="shared" si="26"/>
        <v>1</v>
      </c>
    </row>
    <row r="84" spans="1:11" ht="39" customHeight="1" x14ac:dyDescent="0.25">
      <c r="A84" s="105" t="s">
        <v>441</v>
      </c>
      <c r="B84" s="100" t="s">
        <v>37</v>
      </c>
      <c r="C84" s="34">
        <v>13</v>
      </c>
      <c r="D84" s="34" t="s">
        <v>38</v>
      </c>
      <c r="E84" s="95" t="s">
        <v>442</v>
      </c>
      <c r="F84" s="66">
        <f>+F85</f>
        <v>750959932.33000004</v>
      </c>
      <c r="G84" s="66">
        <f t="shared" ref="G84:H84" si="27">+G85</f>
        <v>0</v>
      </c>
      <c r="H84" s="66">
        <f t="shared" si="27"/>
        <v>750959932.33000004</v>
      </c>
      <c r="I84" s="223">
        <f t="shared" si="22"/>
        <v>0.18210409651865389</v>
      </c>
      <c r="J84" s="66">
        <f>+J85</f>
        <v>750959932.33000004</v>
      </c>
      <c r="K84" s="222">
        <f t="shared" si="26"/>
        <v>1</v>
      </c>
    </row>
    <row r="85" spans="1:11" ht="39" customHeight="1" x14ac:dyDescent="0.25">
      <c r="A85" s="105" t="s">
        <v>443</v>
      </c>
      <c r="B85" s="100" t="s">
        <v>37</v>
      </c>
      <c r="C85" s="34">
        <v>13</v>
      </c>
      <c r="D85" s="34" t="s">
        <v>38</v>
      </c>
      <c r="E85" s="95" t="s">
        <v>251</v>
      </c>
      <c r="F85" s="66">
        <f>+F86+F90+F94+F98</f>
        <v>750959932.33000004</v>
      </c>
      <c r="G85" s="66">
        <f t="shared" ref="G85:H85" si="28">+G86+G90+G94+G98</f>
        <v>0</v>
      </c>
      <c r="H85" s="66">
        <f t="shared" si="28"/>
        <v>750959932.33000004</v>
      </c>
      <c r="I85" s="223">
        <f t="shared" si="22"/>
        <v>0.18210409651865389</v>
      </c>
      <c r="J85" s="66">
        <f>+J86+J90+J94+J98</f>
        <v>750959932.33000004</v>
      </c>
      <c r="K85" s="222">
        <f t="shared" si="26"/>
        <v>1</v>
      </c>
    </row>
    <row r="86" spans="1:11" ht="53.25" customHeight="1" x14ac:dyDescent="0.25">
      <c r="A86" s="96" t="s">
        <v>444</v>
      </c>
      <c r="B86" s="100" t="s">
        <v>37</v>
      </c>
      <c r="C86" s="34">
        <v>13</v>
      </c>
      <c r="D86" s="34" t="s">
        <v>38</v>
      </c>
      <c r="E86" s="95" t="s">
        <v>445</v>
      </c>
      <c r="F86" s="66">
        <f t="shared" ref="F86:J88" si="29">+F87</f>
        <v>15068634</v>
      </c>
      <c r="G86" s="66">
        <f t="shared" si="29"/>
        <v>0</v>
      </c>
      <c r="H86" s="66">
        <f t="shared" si="29"/>
        <v>15068634</v>
      </c>
      <c r="I86" s="223">
        <f t="shared" si="22"/>
        <v>3.6540697608543333E-3</v>
      </c>
      <c r="J86" s="66">
        <f t="shared" si="29"/>
        <v>15068634</v>
      </c>
      <c r="K86" s="222">
        <f t="shared" si="26"/>
        <v>1</v>
      </c>
    </row>
    <row r="87" spans="1:11" ht="53.25" customHeight="1" x14ac:dyDescent="0.25">
      <c r="A87" s="96" t="s">
        <v>446</v>
      </c>
      <c r="B87" s="100" t="s">
        <v>37</v>
      </c>
      <c r="C87" s="34">
        <v>13</v>
      </c>
      <c r="D87" s="34" t="s">
        <v>38</v>
      </c>
      <c r="E87" s="95" t="s">
        <v>445</v>
      </c>
      <c r="F87" s="66">
        <f t="shared" si="29"/>
        <v>15068634</v>
      </c>
      <c r="G87" s="66">
        <f t="shared" si="29"/>
        <v>0</v>
      </c>
      <c r="H87" s="66">
        <f t="shared" si="29"/>
        <v>15068634</v>
      </c>
      <c r="I87" s="223">
        <f t="shared" si="22"/>
        <v>3.6540697608543333E-3</v>
      </c>
      <c r="J87" s="66">
        <f t="shared" si="29"/>
        <v>15068634</v>
      </c>
      <c r="K87" s="222">
        <f t="shared" si="26"/>
        <v>1</v>
      </c>
    </row>
    <row r="88" spans="1:11" ht="39" customHeight="1" x14ac:dyDescent="0.25">
      <c r="A88" s="96" t="s">
        <v>447</v>
      </c>
      <c r="B88" s="100" t="s">
        <v>37</v>
      </c>
      <c r="C88" s="34">
        <v>13</v>
      </c>
      <c r="D88" s="34" t="s">
        <v>38</v>
      </c>
      <c r="E88" s="95" t="s">
        <v>448</v>
      </c>
      <c r="F88" s="66">
        <f t="shared" si="29"/>
        <v>15068634</v>
      </c>
      <c r="G88" s="66">
        <f t="shared" si="29"/>
        <v>0</v>
      </c>
      <c r="H88" s="66">
        <f t="shared" si="29"/>
        <v>15068634</v>
      </c>
      <c r="I88" s="223">
        <f t="shared" si="22"/>
        <v>3.6540697608543333E-3</v>
      </c>
      <c r="J88" s="66">
        <f t="shared" si="29"/>
        <v>15068634</v>
      </c>
      <c r="K88" s="222">
        <f t="shared" si="26"/>
        <v>1</v>
      </c>
    </row>
    <row r="89" spans="1:11" ht="39" customHeight="1" x14ac:dyDescent="0.25">
      <c r="A89" s="43" t="s">
        <v>449</v>
      </c>
      <c r="B89" s="103" t="s">
        <v>37</v>
      </c>
      <c r="C89" s="44">
        <v>13</v>
      </c>
      <c r="D89" s="44" t="s">
        <v>38</v>
      </c>
      <c r="E89" s="45" t="s">
        <v>258</v>
      </c>
      <c r="F89" s="46">
        <v>15068634</v>
      </c>
      <c r="G89" s="46">
        <v>0</v>
      </c>
      <c r="H89" s="48">
        <f>+F89-G89</f>
        <v>15068634</v>
      </c>
      <c r="I89" s="224">
        <f t="shared" si="22"/>
        <v>3.6540697608543333E-3</v>
      </c>
      <c r="J89" s="46">
        <v>15068634</v>
      </c>
      <c r="K89" s="225">
        <f t="shared" si="26"/>
        <v>1</v>
      </c>
    </row>
    <row r="90" spans="1:11" ht="56.25" customHeight="1" x14ac:dyDescent="0.25">
      <c r="A90" s="96" t="s">
        <v>450</v>
      </c>
      <c r="B90" s="107" t="s">
        <v>37</v>
      </c>
      <c r="C90" s="34">
        <v>13</v>
      </c>
      <c r="D90" s="34" t="s">
        <v>38</v>
      </c>
      <c r="E90" s="95" t="s">
        <v>451</v>
      </c>
      <c r="F90" s="60">
        <f t="shared" ref="F90:H90" si="30">+F91</f>
        <v>546882409.33000004</v>
      </c>
      <c r="G90" s="60">
        <f t="shared" si="30"/>
        <v>0</v>
      </c>
      <c r="H90" s="60">
        <f t="shared" si="30"/>
        <v>546882409.33000004</v>
      </c>
      <c r="I90" s="235">
        <f t="shared" si="22"/>
        <v>0.13261629917323062</v>
      </c>
      <c r="J90" s="60">
        <f t="shared" ref="J90" si="31">+J91</f>
        <v>546882409.33000004</v>
      </c>
      <c r="K90" s="222">
        <f t="shared" si="26"/>
        <v>1</v>
      </c>
    </row>
    <row r="91" spans="1:11" ht="56.25" customHeight="1" x14ac:dyDescent="0.25">
      <c r="A91" s="96" t="s">
        <v>452</v>
      </c>
      <c r="B91" s="107" t="s">
        <v>37</v>
      </c>
      <c r="C91" s="34">
        <v>13</v>
      </c>
      <c r="D91" s="34" t="s">
        <v>38</v>
      </c>
      <c r="E91" s="95" t="s">
        <v>451</v>
      </c>
      <c r="F91" s="66">
        <f>+F92</f>
        <v>546882409.33000004</v>
      </c>
      <c r="G91" s="66">
        <f>+G92</f>
        <v>0</v>
      </c>
      <c r="H91" s="66">
        <f>+H92</f>
        <v>546882409.33000004</v>
      </c>
      <c r="I91" s="235">
        <f t="shared" si="22"/>
        <v>0.13261629917323062</v>
      </c>
      <c r="J91" s="66">
        <f>+J92</f>
        <v>546882409.33000004</v>
      </c>
      <c r="K91" s="222">
        <f t="shared" si="26"/>
        <v>1</v>
      </c>
    </row>
    <row r="92" spans="1:11" ht="39" customHeight="1" x14ac:dyDescent="0.25">
      <c r="A92" s="96" t="s">
        <v>453</v>
      </c>
      <c r="B92" s="107" t="s">
        <v>37</v>
      </c>
      <c r="C92" s="34">
        <v>13</v>
      </c>
      <c r="D92" s="34" t="s">
        <v>38</v>
      </c>
      <c r="E92" s="95" t="s">
        <v>393</v>
      </c>
      <c r="F92" s="66">
        <f t="shared" ref="F92:H92" si="32">+F93</f>
        <v>546882409.33000004</v>
      </c>
      <c r="G92" s="66">
        <f t="shared" si="32"/>
        <v>0</v>
      </c>
      <c r="H92" s="66">
        <f t="shared" si="32"/>
        <v>546882409.33000004</v>
      </c>
      <c r="I92" s="235">
        <f t="shared" si="22"/>
        <v>0.13261629917323062</v>
      </c>
      <c r="J92" s="66">
        <f t="shared" ref="J92" si="33">+J93</f>
        <v>546882409.33000004</v>
      </c>
      <c r="K92" s="222">
        <f t="shared" si="26"/>
        <v>1</v>
      </c>
    </row>
    <row r="93" spans="1:11" ht="39" customHeight="1" x14ac:dyDescent="0.25">
      <c r="A93" s="43" t="s">
        <v>456</v>
      </c>
      <c r="B93" s="99" t="s">
        <v>37</v>
      </c>
      <c r="C93" s="44">
        <v>13</v>
      </c>
      <c r="D93" s="44" t="s">
        <v>38</v>
      </c>
      <c r="E93" s="108" t="s">
        <v>258</v>
      </c>
      <c r="F93" s="46">
        <v>546882409.33000004</v>
      </c>
      <c r="G93" s="46">
        <v>0</v>
      </c>
      <c r="H93" s="48">
        <f>+F93-G93</f>
        <v>546882409.33000004</v>
      </c>
      <c r="I93" s="225">
        <f t="shared" si="22"/>
        <v>0.13261629917323062</v>
      </c>
      <c r="J93" s="46">
        <v>546882409.33000004</v>
      </c>
      <c r="K93" s="225">
        <f t="shared" si="26"/>
        <v>1</v>
      </c>
    </row>
    <row r="94" spans="1:11" ht="59.25" customHeight="1" x14ac:dyDescent="0.25">
      <c r="A94" s="96" t="s">
        <v>458</v>
      </c>
      <c r="B94" s="100" t="s">
        <v>37</v>
      </c>
      <c r="C94" s="34">
        <v>13</v>
      </c>
      <c r="D94" s="34" t="s">
        <v>38</v>
      </c>
      <c r="E94" s="95" t="s">
        <v>459</v>
      </c>
      <c r="F94" s="66">
        <f t="shared" ref="F94:J96" si="34">+F95</f>
        <v>166580829</v>
      </c>
      <c r="G94" s="66">
        <f t="shared" si="34"/>
        <v>0</v>
      </c>
      <c r="H94" s="66">
        <f t="shared" si="34"/>
        <v>166580829</v>
      </c>
      <c r="I94" s="235">
        <f t="shared" si="22"/>
        <v>4.0395033152105665E-2</v>
      </c>
      <c r="J94" s="66">
        <f t="shared" si="34"/>
        <v>166580829</v>
      </c>
      <c r="K94" s="222">
        <f t="shared" si="26"/>
        <v>1</v>
      </c>
    </row>
    <row r="95" spans="1:11" ht="59.25" customHeight="1" x14ac:dyDescent="0.25">
      <c r="A95" s="96" t="s">
        <v>460</v>
      </c>
      <c r="B95" s="100" t="s">
        <v>37</v>
      </c>
      <c r="C95" s="34">
        <v>13</v>
      </c>
      <c r="D95" s="34" t="s">
        <v>38</v>
      </c>
      <c r="E95" s="95" t="s">
        <v>459</v>
      </c>
      <c r="F95" s="66">
        <f t="shared" si="34"/>
        <v>166580829</v>
      </c>
      <c r="G95" s="66">
        <f t="shared" si="34"/>
        <v>0</v>
      </c>
      <c r="H95" s="66">
        <f t="shared" si="34"/>
        <v>166580829</v>
      </c>
      <c r="I95" s="235">
        <f t="shared" si="22"/>
        <v>4.0395033152105665E-2</v>
      </c>
      <c r="J95" s="66">
        <f t="shared" si="34"/>
        <v>166580829</v>
      </c>
      <c r="K95" s="222">
        <f t="shared" si="26"/>
        <v>1</v>
      </c>
    </row>
    <row r="96" spans="1:11" ht="39" customHeight="1" x14ac:dyDescent="0.25">
      <c r="A96" s="96" t="s">
        <v>461</v>
      </c>
      <c r="B96" s="100" t="s">
        <v>37</v>
      </c>
      <c r="C96" s="34">
        <v>13</v>
      </c>
      <c r="D96" s="34" t="s">
        <v>38</v>
      </c>
      <c r="E96" s="95" t="s">
        <v>462</v>
      </c>
      <c r="F96" s="66">
        <f t="shared" si="34"/>
        <v>166580829</v>
      </c>
      <c r="G96" s="66">
        <f t="shared" si="34"/>
        <v>0</v>
      </c>
      <c r="H96" s="66">
        <f t="shared" si="34"/>
        <v>166580829</v>
      </c>
      <c r="I96" s="235">
        <f t="shared" si="22"/>
        <v>4.0395033152105665E-2</v>
      </c>
      <c r="J96" s="66">
        <f t="shared" si="34"/>
        <v>166580829</v>
      </c>
      <c r="K96" s="222">
        <f t="shared" si="26"/>
        <v>1</v>
      </c>
    </row>
    <row r="97" spans="1:11" ht="39" customHeight="1" x14ac:dyDescent="0.25">
      <c r="A97" s="43" t="s">
        <v>463</v>
      </c>
      <c r="B97" s="103" t="s">
        <v>37</v>
      </c>
      <c r="C97" s="44">
        <v>13</v>
      </c>
      <c r="D97" s="44" t="s">
        <v>38</v>
      </c>
      <c r="E97" s="108" t="s">
        <v>258</v>
      </c>
      <c r="F97" s="46">
        <v>166580829</v>
      </c>
      <c r="G97" s="46">
        <v>0</v>
      </c>
      <c r="H97" s="48">
        <f>+F97-G97</f>
        <v>166580829</v>
      </c>
      <c r="I97" s="225">
        <f t="shared" si="22"/>
        <v>4.0395033152105665E-2</v>
      </c>
      <c r="J97" s="46">
        <v>166580829</v>
      </c>
      <c r="K97" s="225">
        <f t="shared" si="26"/>
        <v>1</v>
      </c>
    </row>
    <row r="98" spans="1:11" ht="57" customHeight="1" x14ac:dyDescent="0.25">
      <c r="A98" s="96" t="s">
        <v>464</v>
      </c>
      <c r="B98" s="100" t="s">
        <v>37</v>
      </c>
      <c r="C98" s="34">
        <v>13</v>
      </c>
      <c r="D98" s="34" t="s">
        <v>38</v>
      </c>
      <c r="E98" s="95" t="s">
        <v>465</v>
      </c>
      <c r="F98" s="66">
        <f t="shared" ref="F98:J100" si="35">+F99</f>
        <v>22428060</v>
      </c>
      <c r="G98" s="66">
        <f t="shared" si="35"/>
        <v>0</v>
      </c>
      <c r="H98" s="66">
        <f t="shared" si="35"/>
        <v>22428060</v>
      </c>
      <c r="I98" s="223">
        <f t="shared" si="22"/>
        <v>5.438694432463264E-3</v>
      </c>
      <c r="J98" s="66">
        <f t="shared" si="35"/>
        <v>22428060</v>
      </c>
      <c r="K98" s="222">
        <f t="shared" si="26"/>
        <v>1</v>
      </c>
    </row>
    <row r="99" spans="1:11" ht="60" customHeight="1" x14ac:dyDescent="0.25">
      <c r="A99" s="96" t="s">
        <v>466</v>
      </c>
      <c r="B99" s="100" t="s">
        <v>37</v>
      </c>
      <c r="C99" s="34">
        <v>13</v>
      </c>
      <c r="D99" s="34" t="s">
        <v>38</v>
      </c>
      <c r="E99" s="95" t="s">
        <v>465</v>
      </c>
      <c r="F99" s="66">
        <f t="shared" si="35"/>
        <v>22428060</v>
      </c>
      <c r="G99" s="66">
        <f t="shared" si="35"/>
        <v>0</v>
      </c>
      <c r="H99" s="66">
        <f t="shared" si="35"/>
        <v>22428060</v>
      </c>
      <c r="I99" s="223">
        <f t="shared" si="22"/>
        <v>5.438694432463264E-3</v>
      </c>
      <c r="J99" s="66">
        <f t="shared" si="35"/>
        <v>22428060</v>
      </c>
      <c r="K99" s="222">
        <f t="shared" si="26"/>
        <v>1</v>
      </c>
    </row>
    <row r="100" spans="1:11" ht="39" customHeight="1" x14ac:dyDescent="0.25">
      <c r="A100" s="96" t="s">
        <v>467</v>
      </c>
      <c r="B100" s="100" t="s">
        <v>37</v>
      </c>
      <c r="C100" s="34">
        <v>13</v>
      </c>
      <c r="D100" s="34" t="s">
        <v>38</v>
      </c>
      <c r="E100" s="95" t="s">
        <v>468</v>
      </c>
      <c r="F100" s="66">
        <f t="shared" si="35"/>
        <v>22428060</v>
      </c>
      <c r="G100" s="66">
        <f t="shared" si="35"/>
        <v>0</v>
      </c>
      <c r="H100" s="66">
        <f t="shared" si="35"/>
        <v>22428060</v>
      </c>
      <c r="I100" s="223">
        <f t="shared" si="22"/>
        <v>5.438694432463264E-3</v>
      </c>
      <c r="J100" s="66">
        <f t="shared" si="35"/>
        <v>22428060</v>
      </c>
      <c r="K100" s="222">
        <f t="shared" si="26"/>
        <v>1</v>
      </c>
    </row>
    <row r="101" spans="1:11" ht="39" customHeight="1" thickBot="1" x14ac:dyDescent="0.3">
      <c r="A101" s="83" t="s">
        <v>469</v>
      </c>
      <c r="B101" s="194" t="s">
        <v>37</v>
      </c>
      <c r="C101" s="84">
        <v>13</v>
      </c>
      <c r="D101" s="84" t="s">
        <v>38</v>
      </c>
      <c r="E101" s="195" t="s">
        <v>258</v>
      </c>
      <c r="F101" s="86">
        <v>22428060</v>
      </c>
      <c r="G101" s="86">
        <v>0</v>
      </c>
      <c r="H101" s="88">
        <f>+F101-G101</f>
        <v>22428060</v>
      </c>
      <c r="I101" s="230">
        <f t="shared" si="22"/>
        <v>5.438694432463264E-3</v>
      </c>
      <c r="J101" s="86">
        <v>22428060</v>
      </c>
      <c r="K101" s="225">
        <f t="shared" ref="K101" si="36">+H101/J101</f>
        <v>1</v>
      </c>
    </row>
    <row r="102" spans="1:11" ht="31.5" customHeight="1" thickBot="1" x14ac:dyDescent="0.3">
      <c r="A102" s="311" t="s">
        <v>470</v>
      </c>
      <c r="B102" s="312"/>
      <c r="C102" s="312"/>
      <c r="D102" s="312"/>
      <c r="E102" s="312"/>
      <c r="F102" s="198">
        <f>+F49+F10+F9</f>
        <v>4123794833.21</v>
      </c>
      <c r="G102" s="198">
        <f>+G49+G10+G9</f>
        <v>0</v>
      </c>
      <c r="H102" s="198">
        <f>+F102-G102</f>
        <v>4123794833.21</v>
      </c>
      <c r="I102" s="236">
        <f>+I49+I9+I10</f>
        <v>1</v>
      </c>
      <c r="J102" s="198">
        <f>+J49+J10+J9</f>
        <v>4123794833.21</v>
      </c>
      <c r="K102" s="236">
        <f>+J102/H102</f>
        <v>1</v>
      </c>
    </row>
    <row r="103" spans="1:11" x14ac:dyDescent="0.25">
      <c r="A103" s="119" t="s">
        <v>530</v>
      </c>
      <c r="B103" s="237"/>
      <c r="C103" s="238"/>
      <c r="D103" s="120"/>
      <c r="E103" s="120"/>
      <c r="F103" s="239"/>
      <c r="G103" s="240"/>
      <c r="H103" s="240"/>
      <c r="I103" s="240"/>
      <c r="J103" s="120"/>
    </row>
    <row r="104" spans="1:11" x14ac:dyDescent="0.25">
      <c r="A104" s="119" t="s">
        <v>514</v>
      </c>
      <c r="B104" s="237"/>
      <c r="C104" s="238"/>
      <c r="D104" s="120"/>
      <c r="E104" s="120"/>
      <c r="F104" s="239"/>
      <c r="G104" s="240"/>
      <c r="H104" s="240"/>
      <c r="I104" s="240"/>
      <c r="J104" s="120"/>
    </row>
  </sheetData>
  <mergeCells count="15">
    <mergeCell ref="A102:E102"/>
    <mergeCell ref="A1:K1"/>
    <mergeCell ref="A2:K2"/>
    <mergeCell ref="A3:K3"/>
    <mergeCell ref="A7:A8"/>
    <mergeCell ref="B7:B8"/>
    <mergeCell ref="C7:C8"/>
    <mergeCell ref="D7:D8"/>
    <mergeCell ref="E7:E8"/>
    <mergeCell ref="F7:F8"/>
    <mergeCell ref="G7:G8"/>
    <mergeCell ref="H7:H8"/>
    <mergeCell ref="I7:I8"/>
    <mergeCell ref="J7:J8"/>
    <mergeCell ref="K7:K8"/>
  </mergeCells>
  <printOptions horizontalCentered="1" verticalCentered="1"/>
  <pageMargins left="0.31496062992125984" right="0.31496062992125984" top="0.39370078740157483" bottom="0.59055118110236227" header="0.31496062992125984" footer="0.31496062992125984"/>
  <pageSetup paperSize="5" scale="65"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9D593-A034-496E-8995-1270EF1AEEDE}">
  <sheetPr>
    <tabColor theme="0"/>
  </sheetPr>
  <dimension ref="A1:K104"/>
  <sheetViews>
    <sheetView topLeftCell="A94" zoomScale="78" zoomScaleNormal="78" workbookViewId="0">
      <selection activeCell="G12" sqref="G12"/>
    </sheetView>
  </sheetViews>
  <sheetFormatPr baseColWidth="10" defaultRowHeight="15.75" x14ac:dyDescent="0.25"/>
  <cols>
    <col min="1" max="1" width="32.5703125" style="3" customWidth="1"/>
    <col min="2" max="2" width="16.140625" style="5" customWidth="1"/>
    <col min="3" max="3" width="11" style="190" customWidth="1"/>
    <col min="4" max="4" width="9.5703125" style="3" customWidth="1"/>
    <col min="5" max="5" width="49.28515625" style="8" customWidth="1"/>
    <col min="6" max="6" width="24.140625" style="16" customWidth="1"/>
    <col min="7" max="7" width="20.28515625" style="3" customWidth="1"/>
    <col min="8" max="8" width="22.140625" style="3" customWidth="1"/>
    <col min="9" max="9" width="17.85546875" style="3" customWidth="1"/>
    <col min="10" max="10" width="22.28515625" style="3" customWidth="1"/>
    <col min="11" max="11" width="15.85546875" style="3" customWidth="1"/>
    <col min="12" max="80" width="11.42578125" style="3"/>
    <col min="81" max="81" width="15.42578125" style="3" customWidth="1"/>
    <col min="82" max="82" width="9.5703125" style="3" customWidth="1"/>
    <col min="83" max="83" width="14.42578125" style="3" customWidth="1"/>
    <col min="84" max="84" width="49.85546875" style="3" customWidth="1"/>
    <col min="85" max="85" width="22.5703125" style="3" customWidth="1"/>
    <col min="86" max="86" width="23" style="3" customWidth="1"/>
    <col min="87" max="87" width="22.85546875" style="3" customWidth="1"/>
    <col min="88" max="88" width="23.42578125" style="3" customWidth="1"/>
    <col min="89" max="89" width="22.42578125" style="3" customWidth="1"/>
    <col min="90" max="90" width="13.85546875" style="3" customWidth="1"/>
    <col min="91" max="91" width="20.7109375" style="3" customWidth="1"/>
    <col min="92" max="92" width="18.140625" style="3" customWidth="1"/>
    <col min="93" max="93" width="14.85546875" style="3" bestFit="1" customWidth="1"/>
    <col min="94" max="94" width="11.42578125" style="3"/>
    <col min="95" max="95" width="17.42578125" style="3" customWidth="1"/>
    <col min="96" max="98" width="18.140625" style="3" customWidth="1"/>
    <col min="99" max="102" width="11.42578125" style="3"/>
    <col min="103" max="103" width="34" style="3" customWidth="1"/>
    <col min="104" max="104" width="9.5703125" style="3" customWidth="1"/>
    <col min="105" max="105" width="16.7109375" style="3" customWidth="1"/>
    <col min="106" max="106" width="55.140625" style="3" customWidth="1"/>
    <col min="107" max="107" width="22.5703125" style="3" customWidth="1"/>
    <col min="108" max="108" width="23" style="3" customWidth="1"/>
    <col min="109" max="109" width="22.85546875" style="3" customWidth="1"/>
    <col min="110" max="110" width="23.42578125" style="3" customWidth="1"/>
    <col min="111" max="111" width="28.7109375" style="3" customWidth="1"/>
    <col min="112" max="112" width="12.7109375" style="3" customWidth="1"/>
    <col min="113" max="113" width="11.42578125" style="3"/>
    <col min="114" max="114" width="25.28515625" style="3" customWidth="1"/>
    <col min="115" max="115" width="15.85546875" style="3" bestFit="1" customWidth="1"/>
    <col min="116" max="117" width="18" style="3" bestFit="1" customWidth="1"/>
    <col min="118" max="336" width="11.42578125" style="3"/>
    <col min="337" max="337" width="15.42578125" style="3" customWidth="1"/>
    <col min="338" max="338" width="9.5703125" style="3" customWidth="1"/>
    <col min="339" max="339" width="14.42578125" style="3" customWidth="1"/>
    <col min="340" max="340" width="49.85546875" style="3" customWidth="1"/>
    <col min="341" max="341" width="22.5703125" style="3" customWidth="1"/>
    <col min="342" max="342" width="23" style="3" customWidth="1"/>
    <col min="343" max="343" width="22.85546875" style="3" customWidth="1"/>
    <col min="344" max="344" width="23.42578125" style="3" customWidth="1"/>
    <col min="345" max="345" width="22.42578125" style="3" customWidth="1"/>
    <col min="346" max="346" width="13.85546875" style="3" customWidth="1"/>
    <col min="347" max="347" width="20.7109375" style="3" customWidth="1"/>
    <col min="348" max="348" width="18.140625" style="3" customWidth="1"/>
    <col min="349" max="349" width="14.85546875" style="3" bestFit="1" customWidth="1"/>
    <col min="350" max="350" width="11.42578125" style="3"/>
    <col min="351" max="351" width="17.42578125" style="3" customWidth="1"/>
    <col min="352" max="354" width="18.140625" style="3" customWidth="1"/>
    <col min="355" max="358" width="11.42578125" style="3"/>
    <col min="359" max="359" width="34" style="3" customWidth="1"/>
    <col min="360" max="360" width="9.5703125" style="3" customWidth="1"/>
    <col min="361" max="361" width="16.7109375" style="3" customWidth="1"/>
    <col min="362" max="362" width="55.140625" style="3" customWidth="1"/>
    <col min="363" max="363" width="22.5703125" style="3" customWidth="1"/>
    <col min="364" max="364" width="23" style="3" customWidth="1"/>
    <col min="365" max="365" width="22.85546875" style="3" customWidth="1"/>
    <col min="366" max="366" width="23.42578125" style="3" customWidth="1"/>
    <col min="367" max="367" width="28.7109375" style="3" customWidth="1"/>
    <col min="368" max="368" width="12.7109375" style="3" customWidth="1"/>
    <col min="369" max="369" width="11.42578125" style="3"/>
    <col min="370" max="370" width="25.28515625" style="3" customWidth="1"/>
    <col min="371" max="371" width="15.85546875" style="3" bestFit="1" customWidth="1"/>
    <col min="372" max="373" width="18" style="3" bestFit="1" customWidth="1"/>
    <col min="374" max="592" width="11.42578125" style="3"/>
    <col min="593" max="593" width="15.42578125" style="3" customWidth="1"/>
    <col min="594" max="594" width="9.5703125" style="3" customWidth="1"/>
    <col min="595" max="595" width="14.42578125" style="3" customWidth="1"/>
    <col min="596" max="596" width="49.85546875" style="3" customWidth="1"/>
    <col min="597" max="597" width="22.5703125" style="3" customWidth="1"/>
    <col min="598" max="598" width="23" style="3" customWidth="1"/>
    <col min="599" max="599" width="22.85546875" style="3" customWidth="1"/>
    <col min="600" max="600" width="23.42578125" style="3" customWidth="1"/>
    <col min="601" max="601" width="22.42578125" style="3" customWidth="1"/>
    <col min="602" max="602" width="13.85546875" style="3" customWidth="1"/>
    <col min="603" max="603" width="20.7109375" style="3" customWidth="1"/>
    <col min="604" max="604" width="18.140625" style="3" customWidth="1"/>
    <col min="605" max="605" width="14.85546875" style="3" bestFit="1" customWidth="1"/>
    <col min="606" max="606" width="11.42578125" style="3"/>
    <col min="607" max="607" width="17.42578125" style="3" customWidth="1"/>
    <col min="608" max="610" width="18.140625" style="3" customWidth="1"/>
    <col min="611" max="614" width="11.42578125" style="3"/>
    <col min="615" max="615" width="34" style="3" customWidth="1"/>
    <col min="616" max="616" width="9.5703125" style="3" customWidth="1"/>
    <col min="617" max="617" width="16.7109375" style="3" customWidth="1"/>
    <col min="618" max="618" width="55.140625" style="3" customWidth="1"/>
    <col min="619" max="619" width="22.5703125" style="3" customWidth="1"/>
    <col min="620" max="620" width="23" style="3" customWidth="1"/>
    <col min="621" max="621" width="22.85546875" style="3" customWidth="1"/>
    <col min="622" max="622" width="23.42578125" style="3" customWidth="1"/>
    <col min="623" max="623" width="28.7109375" style="3" customWidth="1"/>
    <col min="624" max="624" width="12.7109375" style="3" customWidth="1"/>
    <col min="625" max="625" width="11.42578125" style="3"/>
    <col min="626" max="626" width="25.28515625" style="3" customWidth="1"/>
    <col min="627" max="627" width="15.85546875" style="3" bestFit="1" customWidth="1"/>
    <col min="628" max="629" width="18" style="3" bestFit="1" customWidth="1"/>
    <col min="630" max="848" width="11.42578125" style="3"/>
    <col min="849" max="849" width="15.42578125" style="3" customWidth="1"/>
    <col min="850" max="850" width="9.5703125" style="3" customWidth="1"/>
    <col min="851" max="851" width="14.42578125" style="3" customWidth="1"/>
    <col min="852" max="852" width="49.85546875" style="3" customWidth="1"/>
    <col min="853" max="853" width="22.5703125" style="3" customWidth="1"/>
    <col min="854" max="854" width="23" style="3" customWidth="1"/>
    <col min="855" max="855" width="22.85546875" style="3" customWidth="1"/>
    <col min="856" max="856" width="23.42578125" style="3" customWidth="1"/>
    <col min="857" max="857" width="22.42578125" style="3" customWidth="1"/>
    <col min="858" max="858" width="13.85546875" style="3" customWidth="1"/>
    <col min="859" max="859" width="20.7109375" style="3" customWidth="1"/>
    <col min="860" max="860" width="18.140625" style="3" customWidth="1"/>
    <col min="861" max="861" width="14.85546875" style="3" bestFit="1" customWidth="1"/>
    <col min="862" max="862" width="11.42578125" style="3"/>
    <col min="863" max="863" width="17.42578125" style="3" customWidth="1"/>
    <col min="864" max="866" width="18.140625" style="3" customWidth="1"/>
    <col min="867" max="870" width="11.42578125" style="3"/>
    <col min="871" max="871" width="34" style="3" customWidth="1"/>
    <col min="872" max="872" width="9.5703125" style="3" customWidth="1"/>
    <col min="873" max="873" width="16.7109375" style="3" customWidth="1"/>
    <col min="874" max="874" width="55.140625" style="3" customWidth="1"/>
    <col min="875" max="875" width="22.5703125" style="3" customWidth="1"/>
    <col min="876" max="876" width="23" style="3" customWidth="1"/>
    <col min="877" max="877" width="22.85546875" style="3" customWidth="1"/>
    <col min="878" max="878" width="23.42578125" style="3" customWidth="1"/>
    <col min="879" max="879" width="28.7109375" style="3" customWidth="1"/>
    <col min="880" max="880" width="12.7109375" style="3" customWidth="1"/>
    <col min="881" max="881" width="11.42578125" style="3"/>
    <col min="882" max="882" width="25.28515625" style="3" customWidth="1"/>
    <col min="883" max="883" width="15.85546875" style="3" bestFit="1" customWidth="1"/>
    <col min="884" max="885" width="18" style="3" bestFit="1" customWidth="1"/>
    <col min="886" max="1104" width="11.42578125" style="3"/>
    <col min="1105" max="1105" width="15.42578125" style="3" customWidth="1"/>
    <col min="1106" max="1106" width="9.5703125" style="3" customWidth="1"/>
    <col min="1107" max="1107" width="14.42578125" style="3" customWidth="1"/>
    <col min="1108" max="1108" width="49.85546875" style="3" customWidth="1"/>
    <col min="1109" max="1109" width="22.5703125" style="3" customWidth="1"/>
    <col min="1110" max="1110" width="23" style="3" customWidth="1"/>
    <col min="1111" max="1111" width="22.85546875" style="3" customWidth="1"/>
    <col min="1112" max="1112" width="23.42578125" style="3" customWidth="1"/>
    <col min="1113" max="1113" width="22.42578125" style="3" customWidth="1"/>
    <col min="1114" max="1114" width="13.85546875" style="3" customWidth="1"/>
    <col min="1115" max="1115" width="20.7109375" style="3" customWidth="1"/>
    <col min="1116" max="1116" width="18.140625" style="3" customWidth="1"/>
    <col min="1117" max="1117" width="14.85546875" style="3" bestFit="1" customWidth="1"/>
    <col min="1118" max="1118" width="11.42578125" style="3"/>
    <col min="1119" max="1119" width="17.42578125" style="3" customWidth="1"/>
    <col min="1120" max="1122" width="18.140625" style="3" customWidth="1"/>
    <col min="1123" max="1126" width="11.42578125" style="3"/>
    <col min="1127" max="1127" width="34" style="3" customWidth="1"/>
    <col min="1128" max="1128" width="9.5703125" style="3" customWidth="1"/>
    <col min="1129" max="1129" width="16.7109375" style="3" customWidth="1"/>
    <col min="1130" max="1130" width="55.140625" style="3" customWidth="1"/>
    <col min="1131" max="1131" width="22.5703125" style="3" customWidth="1"/>
    <col min="1132" max="1132" width="23" style="3" customWidth="1"/>
    <col min="1133" max="1133" width="22.85546875" style="3" customWidth="1"/>
    <col min="1134" max="1134" width="23.42578125" style="3" customWidth="1"/>
    <col min="1135" max="1135" width="28.7109375" style="3" customWidth="1"/>
    <col min="1136" max="1136" width="12.7109375" style="3" customWidth="1"/>
    <col min="1137" max="1137" width="11.42578125" style="3"/>
    <col min="1138" max="1138" width="25.28515625" style="3" customWidth="1"/>
    <col min="1139" max="1139" width="15.85546875" style="3" bestFit="1" customWidth="1"/>
    <col min="1140" max="1141" width="18" style="3" bestFit="1" customWidth="1"/>
    <col min="1142" max="1360" width="11.42578125" style="3"/>
    <col min="1361" max="1361" width="15.42578125" style="3" customWidth="1"/>
    <col min="1362" max="1362" width="9.5703125" style="3" customWidth="1"/>
    <col min="1363" max="1363" width="14.42578125" style="3" customWidth="1"/>
    <col min="1364" max="1364" width="49.85546875" style="3" customWidth="1"/>
    <col min="1365" max="1365" width="22.5703125" style="3" customWidth="1"/>
    <col min="1366" max="1366" width="23" style="3" customWidth="1"/>
    <col min="1367" max="1367" width="22.85546875" style="3" customWidth="1"/>
    <col min="1368" max="1368" width="23.42578125" style="3" customWidth="1"/>
    <col min="1369" max="1369" width="22.42578125" style="3" customWidth="1"/>
    <col min="1370" max="1370" width="13.85546875" style="3" customWidth="1"/>
    <col min="1371" max="1371" width="20.7109375" style="3" customWidth="1"/>
    <col min="1372" max="1372" width="18.140625" style="3" customWidth="1"/>
    <col min="1373" max="1373" width="14.85546875" style="3" bestFit="1" customWidth="1"/>
    <col min="1374" max="1374" width="11.42578125" style="3"/>
    <col min="1375" max="1375" width="17.42578125" style="3" customWidth="1"/>
    <col min="1376" max="1378" width="18.140625" style="3" customWidth="1"/>
    <col min="1379" max="1382" width="11.42578125" style="3"/>
    <col min="1383" max="1383" width="34" style="3" customWidth="1"/>
    <col min="1384" max="1384" width="9.5703125" style="3" customWidth="1"/>
    <col min="1385" max="1385" width="16.7109375" style="3" customWidth="1"/>
    <col min="1386" max="1386" width="55.140625" style="3" customWidth="1"/>
    <col min="1387" max="1387" width="22.5703125" style="3" customWidth="1"/>
    <col min="1388" max="1388" width="23" style="3" customWidth="1"/>
    <col min="1389" max="1389" width="22.85546875" style="3" customWidth="1"/>
    <col min="1390" max="1390" width="23.42578125" style="3" customWidth="1"/>
    <col min="1391" max="1391" width="28.7109375" style="3" customWidth="1"/>
    <col min="1392" max="1392" width="12.7109375" style="3" customWidth="1"/>
    <col min="1393" max="1393" width="11.42578125" style="3"/>
    <col min="1394" max="1394" width="25.28515625" style="3" customWidth="1"/>
    <col min="1395" max="1395" width="15.85546875" style="3" bestFit="1" customWidth="1"/>
    <col min="1396" max="1397" width="18" style="3" bestFit="1" customWidth="1"/>
    <col min="1398" max="1616" width="11.42578125" style="3"/>
    <col min="1617" max="1617" width="15.42578125" style="3" customWidth="1"/>
    <col min="1618" max="1618" width="9.5703125" style="3" customWidth="1"/>
    <col min="1619" max="1619" width="14.42578125" style="3" customWidth="1"/>
    <col min="1620" max="1620" width="49.85546875" style="3" customWidth="1"/>
    <col min="1621" max="1621" width="22.5703125" style="3" customWidth="1"/>
    <col min="1622" max="1622" width="23" style="3" customWidth="1"/>
    <col min="1623" max="1623" width="22.85546875" style="3" customWidth="1"/>
    <col min="1624" max="1624" width="23.42578125" style="3" customWidth="1"/>
    <col min="1625" max="1625" width="22.42578125" style="3" customWidth="1"/>
    <col min="1626" max="1626" width="13.85546875" style="3" customWidth="1"/>
    <col min="1627" max="1627" width="20.7109375" style="3" customWidth="1"/>
    <col min="1628" max="1628" width="18.140625" style="3" customWidth="1"/>
    <col min="1629" max="1629" width="14.85546875" style="3" bestFit="1" customWidth="1"/>
    <col min="1630" max="1630" width="11.42578125" style="3"/>
    <col min="1631" max="1631" width="17.42578125" style="3" customWidth="1"/>
    <col min="1632" max="1634" width="18.140625" style="3" customWidth="1"/>
    <col min="1635" max="1638" width="11.42578125" style="3"/>
    <col min="1639" max="1639" width="34" style="3" customWidth="1"/>
    <col min="1640" max="1640" width="9.5703125" style="3" customWidth="1"/>
    <col min="1641" max="1641" width="16.7109375" style="3" customWidth="1"/>
    <col min="1642" max="1642" width="55.140625" style="3" customWidth="1"/>
    <col min="1643" max="1643" width="22.5703125" style="3" customWidth="1"/>
    <col min="1644" max="1644" width="23" style="3" customWidth="1"/>
    <col min="1645" max="1645" width="22.85546875" style="3" customWidth="1"/>
    <col min="1646" max="1646" width="23.42578125" style="3" customWidth="1"/>
    <col min="1647" max="1647" width="28.7109375" style="3" customWidth="1"/>
    <col min="1648" max="1648" width="12.7109375" style="3" customWidth="1"/>
    <col min="1649" max="1649" width="11.42578125" style="3"/>
    <col min="1650" max="1650" width="25.28515625" style="3" customWidth="1"/>
    <col min="1651" max="1651" width="15.85546875" style="3" bestFit="1" customWidth="1"/>
    <col min="1652" max="1653" width="18" style="3" bestFit="1" customWidth="1"/>
    <col min="1654" max="1872" width="11.42578125" style="3"/>
    <col min="1873" max="1873" width="15.42578125" style="3" customWidth="1"/>
    <col min="1874" max="1874" width="9.5703125" style="3" customWidth="1"/>
    <col min="1875" max="1875" width="14.42578125" style="3" customWidth="1"/>
    <col min="1876" max="1876" width="49.85546875" style="3" customWidth="1"/>
    <col min="1877" max="1877" width="22.5703125" style="3" customWidth="1"/>
    <col min="1878" max="1878" width="23" style="3" customWidth="1"/>
    <col min="1879" max="1879" width="22.85546875" style="3" customWidth="1"/>
    <col min="1880" max="1880" width="23.42578125" style="3" customWidth="1"/>
    <col min="1881" max="1881" width="22.42578125" style="3" customWidth="1"/>
    <col min="1882" max="1882" width="13.85546875" style="3" customWidth="1"/>
    <col min="1883" max="1883" width="20.7109375" style="3" customWidth="1"/>
    <col min="1884" max="1884" width="18.140625" style="3" customWidth="1"/>
    <col min="1885" max="1885" width="14.85546875" style="3" bestFit="1" customWidth="1"/>
    <col min="1886" max="1886" width="11.42578125" style="3"/>
    <col min="1887" max="1887" width="17.42578125" style="3" customWidth="1"/>
    <col min="1888" max="1890" width="18.140625" style="3" customWidth="1"/>
    <col min="1891" max="1894" width="11.42578125" style="3"/>
    <col min="1895" max="1895" width="34" style="3" customWidth="1"/>
    <col min="1896" max="1896" width="9.5703125" style="3" customWidth="1"/>
    <col min="1897" max="1897" width="16.7109375" style="3" customWidth="1"/>
    <col min="1898" max="1898" width="55.140625" style="3" customWidth="1"/>
    <col min="1899" max="1899" width="22.5703125" style="3" customWidth="1"/>
    <col min="1900" max="1900" width="23" style="3" customWidth="1"/>
    <col min="1901" max="1901" width="22.85546875" style="3" customWidth="1"/>
    <col min="1902" max="1902" width="23.42578125" style="3" customWidth="1"/>
    <col min="1903" max="1903" width="28.7109375" style="3" customWidth="1"/>
    <col min="1904" max="1904" width="12.7109375" style="3" customWidth="1"/>
    <col min="1905" max="1905" width="11.42578125" style="3"/>
    <col min="1906" max="1906" width="25.28515625" style="3" customWidth="1"/>
    <col min="1907" max="1907" width="15.85546875" style="3" bestFit="1" customWidth="1"/>
    <col min="1908" max="1909" width="18" style="3" bestFit="1" customWidth="1"/>
    <col min="1910" max="2128" width="11.42578125" style="3"/>
    <col min="2129" max="2129" width="15.42578125" style="3" customWidth="1"/>
    <col min="2130" max="2130" width="9.5703125" style="3" customWidth="1"/>
    <col min="2131" max="2131" width="14.42578125" style="3" customWidth="1"/>
    <col min="2132" max="2132" width="49.85546875" style="3" customWidth="1"/>
    <col min="2133" max="2133" width="22.5703125" style="3" customWidth="1"/>
    <col min="2134" max="2134" width="23" style="3" customWidth="1"/>
    <col min="2135" max="2135" width="22.85546875" style="3" customWidth="1"/>
    <col min="2136" max="2136" width="23.42578125" style="3" customWidth="1"/>
    <col min="2137" max="2137" width="22.42578125" style="3" customWidth="1"/>
    <col min="2138" max="2138" width="13.85546875" style="3" customWidth="1"/>
    <col min="2139" max="2139" width="20.7109375" style="3" customWidth="1"/>
    <col min="2140" max="2140" width="18.140625" style="3" customWidth="1"/>
    <col min="2141" max="2141" width="14.85546875" style="3" bestFit="1" customWidth="1"/>
    <col min="2142" max="2142" width="11.42578125" style="3"/>
    <col min="2143" max="2143" width="17.42578125" style="3" customWidth="1"/>
    <col min="2144" max="2146" width="18.140625" style="3" customWidth="1"/>
    <col min="2147" max="2150" width="11.42578125" style="3"/>
    <col min="2151" max="2151" width="34" style="3" customWidth="1"/>
    <col min="2152" max="2152" width="9.5703125" style="3" customWidth="1"/>
    <col min="2153" max="2153" width="16.7109375" style="3" customWidth="1"/>
    <col min="2154" max="2154" width="55.140625" style="3" customWidth="1"/>
    <col min="2155" max="2155" width="22.5703125" style="3" customWidth="1"/>
    <col min="2156" max="2156" width="23" style="3" customWidth="1"/>
    <col min="2157" max="2157" width="22.85546875" style="3" customWidth="1"/>
    <col min="2158" max="2158" width="23.42578125" style="3" customWidth="1"/>
    <col min="2159" max="2159" width="28.7109375" style="3" customWidth="1"/>
    <col min="2160" max="2160" width="12.7109375" style="3" customWidth="1"/>
    <col min="2161" max="2161" width="11.42578125" style="3"/>
    <col min="2162" max="2162" width="25.28515625" style="3" customWidth="1"/>
    <col min="2163" max="2163" width="15.85546875" style="3" bestFit="1" customWidth="1"/>
    <col min="2164" max="2165" width="18" style="3" bestFit="1" customWidth="1"/>
    <col min="2166" max="2384" width="11.42578125" style="3"/>
    <col min="2385" max="2385" width="15.42578125" style="3" customWidth="1"/>
    <col min="2386" max="2386" width="9.5703125" style="3" customWidth="1"/>
    <col min="2387" max="2387" width="14.42578125" style="3" customWidth="1"/>
    <col min="2388" max="2388" width="49.85546875" style="3" customWidth="1"/>
    <col min="2389" max="2389" width="22.5703125" style="3" customWidth="1"/>
    <col min="2390" max="2390" width="23" style="3" customWidth="1"/>
    <col min="2391" max="2391" width="22.85546875" style="3" customWidth="1"/>
    <col min="2392" max="2392" width="23.42578125" style="3" customWidth="1"/>
    <col min="2393" max="2393" width="22.42578125" style="3" customWidth="1"/>
    <col min="2394" max="2394" width="13.85546875" style="3" customWidth="1"/>
    <col min="2395" max="2395" width="20.7109375" style="3" customWidth="1"/>
    <col min="2396" max="2396" width="18.140625" style="3" customWidth="1"/>
    <col min="2397" max="2397" width="14.85546875" style="3" bestFit="1" customWidth="1"/>
    <col min="2398" max="2398" width="11.42578125" style="3"/>
    <col min="2399" max="2399" width="17.42578125" style="3" customWidth="1"/>
    <col min="2400" max="2402" width="18.140625" style="3" customWidth="1"/>
    <col min="2403" max="2406" width="11.42578125" style="3"/>
    <col min="2407" max="2407" width="34" style="3" customWidth="1"/>
    <col min="2408" max="2408" width="9.5703125" style="3" customWidth="1"/>
    <col min="2409" max="2409" width="16.7109375" style="3" customWidth="1"/>
    <col min="2410" max="2410" width="55.140625" style="3" customWidth="1"/>
    <col min="2411" max="2411" width="22.5703125" style="3" customWidth="1"/>
    <col min="2412" max="2412" width="23" style="3" customWidth="1"/>
    <col min="2413" max="2413" width="22.85546875" style="3" customWidth="1"/>
    <col min="2414" max="2414" width="23.42578125" style="3" customWidth="1"/>
    <col min="2415" max="2415" width="28.7109375" style="3" customWidth="1"/>
    <col min="2416" max="2416" width="12.7109375" style="3" customWidth="1"/>
    <col min="2417" max="2417" width="11.42578125" style="3"/>
    <col min="2418" max="2418" width="25.28515625" style="3" customWidth="1"/>
    <col min="2419" max="2419" width="15.85546875" style="3" bestFit="1" customWidth="1"/>
    <col min="2420" max="2421" width="18" style="3" bestFit="1" customWidth="1"/>
    <col min="2422" max="2640" width="11.42578125" style="3"/>
    <col min="2641" max="2641" width="15.42578125" style="3" customWidth="1"/>
    <col min="2642" max="2642" width="9.5703125" style="3" customWidth="1"/>
    <col min="2643" max="2643" width="14.42578125" style="3" customWidth="1"/>
    <col min="2644" max="2644" width="49.85546875" style="3" customWidth="1"/>
    <col min="2645" max="2645" width="22.5703125" style="3" customWidth="1"/>
    <col min="2646" max="2646" width="23" style="3" customWidth="1"/>
    <col min="2647" max="2647" width="22.85546875" style="3" customWidth="1"/>
    <col min="2648" max="2648" width="23.42578125" style="3" customWidth="1"/>
    <col min="2649" max="2649" width="22.42578125" style="3" customWidth="1"/>
    <col min="2650" max="2650" width="13.85546875" style="3" customWidth="1"/>
    <col min="2651" max="2651" width="20.7109375" style="3" customWidth="1"/>
    <col min="2652" max="2652" width="18.140625" style="3" customWidth="1"/>
    <col min="2653" max="2653" width="14.85546875" style="3" bestFit="1" customWidth="1"/>
    <col min="2654" max="2654" width="11.42578125" style="3"/>
    <col min="2655" max="2655" width="17.42578125" style="3" customWidth="1"/>
    <col min="2656" max="2658" width="18.140625" style="3" customWidth="1"/>
    <col min="2659" max="2662" width="11.42578125" style="3"/>
    <col min="2663" max="2663" width="34" style="3" customWidth="1"/>
    <col min="2664" max="2664" width="9.5703125" style="3" customWidth="1"/>
    <col min="2665" max="2665" width="16.7109375" style="3" customWidth="1"/>
    <col min="2666" max="2666" width="55.140625" style="3" customWidth="1"/>
    <col min="2667" max="2667" width="22.5703125" style="3" customWidth="1"/>
    <col min="2668" max="2668" width="23" style="3" customWidth="1"/>
    <col min="2669" max="2669" width="22.85546875" style="3" customWidth="1"/>
    <col min="2670" max="2670" width="23.42578125" style="3" customWidth="1"/>
    <col min="2671" max="2671" width="28.7109375" style="3" customWidth="1"/>
    <col min="2672" max="2672" width="12.7109375" style="3" customWidth="1"/>
    <col min="2673" max="2673" width="11.42578125" style="3"/>
    <col min="2674" max="2674" width="25.28515625" style="3" customWidth="1"/>
    <col min="2675" max="2675" width="15.85546875" style="3" bestFit="1" customWidth="1"/>
    <col min="2676" max="2677" width="18" style="3" bestFit="1" customWidth="1"/>
    <col min="2678" max="2896" width="11.42578125" style="3"/>
    <col min="2897" max="2897" width="15.42578125" style="3" customWidth="1"/>
    <col min="2898" max="2898" width="9.5703125" style="3" customWidth="1"/>
    <col min="2899" max="2899" width="14.42578125" style="3" customWidth="1"/>
    <col min="2900" max="2900" width="49.85546875" style="3" customWidth="1"/>
    <col min="2901" max="2901" width="22.5703125" style="3" customWidth="1"/>
    <col min="2902" max="2902" width="23" style="3" customWidth="1"/>
    <col min="2903" max="2903" width="22.85546875" style="3" customWidth="1"/>
    <col min="2904" max="2904" width="23.42578125" style="3" customWidth="1"/>
    <col min="2905" max="2905" width="22.42578125" style="3" customWidth="1"/>
    <col min="2906" max="2906" width="13.85546875" style="3" customWidth="1"/>
    <col min="2907" max="2907" width="20.7109375" style="3" customWidth="1"/>
    <col min="2908" max="2908" width="18.140625" style="3" customWidth="1"/>
    <col min="2909" max="2909" width="14.85546875" style="3" bestFit="1" customWidth="1"/>
    <col min="2910" max="2910" width="11.42578125" style="3"/>
    <col min="2911" max="2911" width="17.42578125" style="3" customWidth="1"/>
    <col min="2912" max="2914" width="18.140625" style="3" customWidth="1"/>
    <col min="2915" max="2918" width="11.42578125" style="3"/>
    <col min="2919" max="2919" width="34" style="3" customWidth="1"/>
    <col min="2920" max="2920" width="9.5703125" style="3" customWidth="1"/>
    <col min="2921" max="2921" width="16.7109375" style="3" customWidth="1"/>
    <col min="2922" max="2922" width="55.140625" style="3" customWidth="1"/>
    <col min="2923" max="2923" width="22.5703125" style="3" customWidth="1"/>
    <col min="2924" max="2924" width="23" style="3" customWidth="1"/>
    <col min="2925" max="2925" width="22.85546875" style="3" customWidth="1"/>
    <col min="2926" max="2926" width="23.42578125" style="3" customWidth="1"/>
    <col min="2927" max="2927" width="28.7109375" style="3" customWidth="1"/>
    <col min="2928" max="2928" width="12.7109375" style="3" customWidth="1"/>
    <col min="2929" max="2929" width="11.42578125" style="3"/>
    <col min="2930" max="2930" width="25.28515625" style="3" customWidth="1"/>
    <col min="2931" max="2931" width="15.85546875" style="3" bestFit="1" customWidth="1"/>
    <col min="2932" max="2933" width="18" style="3" bestFit="1" customWidth="1"/>
    <col min="2934" max="3152" width="11.42578125" style="3"/>
    <col min="3153" max="3153" width="15.42578125" style="3" customWidth="1"/>
    <col min="3154" max="3154" width="9.5703125" style="3" customWidth="1"/>
    <col min="3155" max="3155" width="14.42578125" style="3" customWidth="1"/>
    <col min="3156" max="3156" width="49.85546875" style="3" customWidth="1"/>
    <col min="3157" max="3157" width="22.5703125" style="3" customWidth="1"/>
    <col min="3158" max="3158" width="23" style="3" customWidth="1"/>
    <col min="3159" max="3159" width="22.85546875" style="3" customWidth="1"/>
    <col min="3160" max="3160" width="23.42578125" style="3" customWidth="1"/>
    <col min="3161" max="3161" width="22.42578125" style="3" customWidth="1"/>
    <col min="3162" max="3162" width="13.85546875" style="3" customWidth="1"/>
    <col min="3163" max="3163" width="20.7109375" style="3" customWidth="1"/>
    <col min="3164" max="3164" width="18.140625" style="3" customWidth="1"/>
    <col min="3165" max="3165" width="14.85546875" style="3" bestFit="1" customWidth="1"/>
    <col min="3166" max="3166" width="11.42578125" style="3"/>
    <col min="3167" max="3167" width="17.42578125" style="3" customWidth="1"/>
    <col min="3168" max="3170" width="18.140625" style="3" customWidth="1"/>
    <col min="3171" max="3174" width="11.42578125" style="3"/>
    <col min="3175" max="3175" width="34" style="3" customWidth="1"/>
    <col min="3176" max="3176" width="9.5703125" style="3" customWidth="1"/>
    <col min="3177" max="3177" width="16.7109375" style="3" customWidth="1"/>
    <col min="3178" max="3178" width="55.140625" style="3" customWidth="1"/>
    <col min="3179" max="3179" width="22.5703125" style="3" customWidth="1"/>
    <col min="3180" max="3180" width="23" style="3" customWidth="1"/>
    <col min="3181" max="3181" width="22.85546875" style="3" customWidth="1"/>
    <col min="3182" max="3182" width="23.42578125" style="3" customWidth="1"/>
    <col min="3183" max="3183" width="28.7109375" style="3" customWidth="1"/>
    <col min="3184" max="3184" width="12.7109375" style="3" customWidth="1"/>
    <col min="3185" max="3185" width="11.42578125" style="3"/>
    <col min="3186" max="3186" width="25.28515625" style="3" customWidth="1"/>
    <col min="3187" max="3187" width="15.85546875" style="3" bestFit="1" customWidth="1"/>
    <col min="3188" max="3189" width="18" style="3" bestFit="1" customWidth="1"/>
    <col min="3190" max="3408" width="11.42578125" style="3"/>
    <col min="3409" max="3409" width="15.42578125" style="3" customWidth="1"/>
    <col min="3410" max="3410" width="9.5703125" style="3" customWidth="1"/>
    <col min="3411" max="3411" width="14.42578125" style="3" customWidth="1"/>
    <col min="3412" max="3412" width="49.85546875" style="3" customWidth="1"/>
    <col min="3413" max="3413" width="22.5703125" style="3" customWidth="1"/>
    <col min="3414" max="3414" width="23" style="3" customWidth="1"/>
    <col min="3415" max="3415" width="22.85546875" style="3" customWidth="1"/>
    <col min="3416" max="3416" width="23.42578125" style="3" customWidth="1"/>
    <col min="3417" max="3417" width="22.42578125" style="3" customWidth="1"/>
    <col min="3418" max="3418" width="13.85546875" style="3" customWidth="1"/>
    <col min="3419" max="3419" width="20.7109375" style="3" customWidth="1"/>
    <col min="3420" max="3420" width="18.140625" style="3" customWidth="1"/>
    <col min="3421" max="3421" width="14.85546875" style="3" bestFit="1" customWidth="1"/>
    <col min="3422" max="3422" width="11.42578125" style="3"/>
    <col min="3423" max="3423" width="17.42578125" style="3" customWidth="1"/>
    <col min="3424" max="3426" width="18.140625" style="3" customWidth="1"/>
    <col min="3427" max="3430" width="11.42578125" style="3"/>
    <col min="3431" max="3431" width="34" style="3" customWidth="1"/>
    <col min="3432" max="3432" width="9.5703125" style="3" customWidth="1"/>
    <col min="3433" max="3433" width="16.7109375" style="3" customWidth="1"/>
    <col min="3434" max="3434" width="55.140625" style="3" customWidth="1"/>
    <col min="3435" max="3435" width="22.5703125" style="3" customWidth="1"/>
    <col min="3436" max="3436" width="23" style="3" customWidth="1"/>
    <col min="3437" max="3437" width="22.85546875" style="3" customWidth="1"/>
    <col min="3438" max="3438" width="23.42578125" style="3" customWidth="1"/>
    <col min="3439" max="3439" width="28.7109375" style="3" customWidth="1"/>
    <col min="3440" max="3440" width="12.7109375" style="3" customWidth="1"/>
    <col min="3441" max="3441" width="11.42578125" style="3"/>
    <col min="3442" max="3442" width="25.28515625" style="3" customWidth="1"/>
    <col min="3443" max="3443" width="15.85546875" style="3" bestFit="1" customWidth="1"/>
    <col min="3444" max="3445" width="18" style="3" bestFit="1" customWidth="1"/>
    <col min="3446" max="3664" width="11.42578125" style="3"/>
    <col min="3665" max="3665" width="15.42578125" style="3" customWidth="1"/>
    <col min="3666" max="3666" width="9.5703125" style="3" customWidth="1"/>
    <col min="3667" max="3667" width="14.42578125" style="3" customWidth="1"/>
    <col min="3668" max="3668" width="49.85546875" style="3" customWidth="1"/>
    <col min="3669" max="3669" width="22.5703125" style="3" customWidth="1"/>
    <col min="3670" max="3670" width="23" style="3" customWidth="1"/>
    <col min="3671" max="3671" width="22.85546875" style="3" customWidth="1"/>
    <col min="3672" max="3672" width="23.42578125" style="3" customWidth="1"/>
    <col min="3673" max="3673" width="22.42578125" style="3" customWidth="1"/>
    <col min="3674" max="3674" width="13.85546875" style="3" customWidth="1"/>
    <col min="3675" max="3675" width="20.7109375" style="3" customWidth="1"/>
    <col min="3676" max="3676" width="18.140625" style="3" customWidth="1"/>
    <col min="3677" max="3677" width="14.85546875" style="3" bestFit="1" customWidth="1"/>
    <col min="3678" max="3678" width="11.42578125" style="3"/>
    <col min="3679" max="3679" width="17.42578125" style="3" customWidth="1"/>
    <col min="3680" max="3682" width="18.140625" style="3" customWidth="1"/>
    <col min="3683" max="3686" width="11.42578125" style="3"/>
    <col min="3687" max="3687" width="34" style="3" customWidth="1"/>
    <col min="3688" max="3688" width="9.5703125" style="3" customWidth="1"/>
    <col min="3689" max="3689" width="16.7109375" style="3" customWidth="1"/>
    <col min="3690" max="3690" width="55.140625" style="3" customWidth="1"/>
    <col min="3691" max="3691" width="22.5703125" style="3" customWidth="1"/>
    <col min="3692" max="3692" width="23" style="3" customWidth="1"/>
    <col min="3693" max="3693" width="22.85546875" style="3" customWidth="1"/>
    <col min="3694" max="3694" width="23.42578125" style="3" customWidth="1"/>
    <col min="3695" max="3695" width="28.7109375" style="3" customWidth="1"/>
    <col min="3696" max="3696" width="12.7109375" style="3" customWidth="1"/>
    <col min="3697" max="3697" width="11.42578125" style="3"/>
    <col min="3698" max="3698" width="25.28515625" style="3" customWidth="1"/>
    <col min="3699" max="3699" width="15.85546875" style="3" bestFit="1" customWidth="1"/>
    <col min="3700" max="3701" width="18" style="3" bestFit="1" customWidth="1"/>
    <col min="3702" max="3920" width="11.42578125" style="3"/>
    <col min="3921" max="3921" width="15.42578125" style="3" customWidth="1"/>
    <col min="3922" max="3922" width="9.5703125" style="3" customWidth="1"/>
    <col min="3923" max="3923" width="14.42578125" style="3" customWidth="1"/>
    <col min="3924" max="3924" width="49.85546875" style="3" customWidth="1"/>
    <col min="3925" max="3925" width="22.5703125" style="3" customWidth="1"/>
    <col min="3926" max="3926" width="23" style="3" customWidth="1"/>
    <col min="3927" max="3927" width="22.85546875" style="3" customWidth="1"/>
    <col min="3928" max="3928" width="23.42578125" style="3" customWidth="1"/>
    <col min="3929" max="3929" width="22.42578125" style="3" customWidth="1"/>
    <col min="3930" max="3930" width="13.85546875" style="3" customWidth="1"/>
    <col min="3931" max="3931" width="20.7109375" style="3" customWidth="1"/>
    <col min="3932" max="3932" width="18.140625" style="3" customWidth="1"/>
    <col min="3933" max="3933" width="14.85546875" style="3" bestFit="1" customWidth="1"/>
    <col min="3934" max="3934" width="11.42578125" style="3"/>
    <col min="3935" max="3935" width="17.42578125" style="3" customWidth="1"/>
    <col min="3936" max="3938" width="18.140625" style="3" customWidth="1"/>
    <col min="3939" max="3942" width="11.42578125" style="3"/>
    <col min="3943" max="3943" width="34" style="3" customWidth="1"/>
    <col min="3944" max="3944" width="9.5703125" style="3" customWidth="1"/>
    <col min="3945" max="3945" width="16.7109375" style="3" customWidth="1"/>
    <col min="3946" max="3946" width="55.140625" style="3" customWidth="1"/>
    <col min="3947" max="3947" width="22.5703125" style="3" customWidth="1"/>
    <col min="3948" max="3948" width="23" style="3" customWidth="1"/>
    <col min="3949" max="3949" width="22.85546875" style="3" customWidth="1"/>
    <col min="3950" max="3950" width="23.42578125" style="3" customWidth="1"/>
    <col min="3951" max="3951" width="28.7109375" style="3" customWidth="1"/>
    <col min="3952" max="3952" width="12.7109375" style="3" customWidth="1"/>
    <col min="3953" max="3953" width="11.42578125" style="3"/>
    <col min="3954" max="3954" width="25.28515625" style="3" customWidth="1"/>
    <col min="3955" max="3955" width="15.85546875" style="3" bestFit="1" customWidth="1"/>
    <col min="3956" max="3957" width="18" style="3" bestFit="1" customWidth="1"/>
    <col min="3958" max="4176" width="11.42578125" style="3"/>
    <col min="4177" max="4177" width="15.42578125" style="3" customWidth="1"/>
    <col min="4178" max="4178" width="9.5703125" style="3" customWidth="1"/>
    <col min="4179" max="4179" width="14.42578125" style="3" customWidth="1"/>
    <col min="4180" max="4180" width="49.85546875" style="3" customWidth="1"/>
    <col min="4181" max="4181" width="22.5703125" style="3" customWidth="1"/>
    <col min="4182" max="4182" width="23" style="3" customWidth="1"/>
    <col min="4183" max="4183" width="22.85546875" style="3" customWidth="1"/>
    <col min="4184" max="4184" width="23.42578125" style="3" customWidth="1"/>
    <col min="4185" max="4185" width="22.42578125" style="3" customWidth="1"/>
    <col min="4186" max="4186" width="13.85546875" style="3" customWidth="1"/>
    <col min="4187" max="4187" width="20.7109375" style="3" customWidth="1"/>
    <col min="4188" max="4188" width="18.140625" style="3" customWidth="1"/>
    <col min="4189" max="4189" width="14.85546875" style="3" bestFit="1" customWidth="1"/>
    <col min="4190" max="4190" width="11.42578125" style="3"/>
    <col min="4191" max="4191" width="17.42578125" style="3" customWidth="1"/>
    <col min="4192" max="4194" width="18.140625" style="3" customWidth="1"/>
    <col min="4195" max="4198" width="11.42578125" style="3"/>
    <col min="4199" max="4199" width="34" style="3" customWidth="1"/>
    <col min="4200" max="4200" width="9.5703125" style="3" customWidth="1"/>
    <col min="4201" max="4201" width="16.7109375" style="3" customWidth="1"/>
    <col min="4202" max="4202" width="55.140625" style="3" customWidth="1"/>
    <col min="4203" max="4203" width="22.5703125" style="3" customWidth="1"/>
    <col min="4204" max="4204" width="23" style="3" customWidth="1"/>
    <col min="4205" max="4205" width="22.85546875" style="3" customWidth="1"/>
    <col min="4206" max="4206" width="23.42578125" style="3" customWidth="1"/>
    <col min="4207" max="4207" width="28.7109375" style="3" customWidth="1"/>
    <col min="4208" max="4208" width="12.7109375" style="3" customWidth="1"/>
    <col min="4209" max="4209" width="11.42578125" style="3"/>
    <col min="4210" max="4210" width="25.28515625" style="3" customWidth="1"/>
    <col min="4211" max="4211" width="15.85546875" style="3" bestFit="1" customWidth="1"/>
    <col min="4212" max="4213" width="18" style="3" bestFit="1" customWidth="1"/>
    <col min="4214" max="4432" width="11.42578125" style="3"/>
    <col min="4433" max="4433" width="15.42578125" style="3" customWidth="1"/>
    <col min="4434" max="4434" width="9.5703125" style="3" customWidth="1"/>
    <col min="4435" max="4435" width="14.42578125" style="3" customWidth="1"/>
    <col min="4436" max="4436" width="49.85546875" style="3" customWidth="1"/>
    <col min="4437" max="4437" width="22.5703125" style="3" customWidth="1"/>
    <col min="4438" max="4438" width="23" style="3" customWidth="1"/>
    <col min="4439" max="4439" width="22.85546875" style="3" customWidth="1"/>
    <col min="4440" max="4440" width="23.42578125" style="3" customWidth="1"/>
    <col min="4441" max="4441" width="22.42578125" style="3" customWidth="1"/>
    <col min="4442" max="4442" width="13.85546875" style="3" customWidth="1"/>
    <col min="4443" max="4443" width="20.7109375" style="3" customWidth="1"/>
    <col min="4444" max="4444" width="18.140625" style="3" customWidth="1"/>
    <col min="4445" max="4445" width="14.85546875" style="3" bestFit="1" customWidth="1"/>
    <col min="4446" max="4446" width="11.42578125" style="3"/>
    <col min="4447" max="4447" width="17.42578125" style="3" customWidth="1"/>
    <col min="4448" max="4450" width="18.140625" style="3" customWidth="1"/>
    <col min="4451" max="4454" width="11.42578125" style="3"/>
    <col min="4455" max="4455" width="34" style="3" customWidth="1"/>
    <col min="4456" max="4456" width="9.5703125" style="3" customWidth="1"/>
    <col min="4457" max="4457" width="16.7109375" style="3" customWidth="1"/>
    <col min="4458" max="4458" width="55.140625" style="3" customWidth="1"/>
    <col min="4459" max="4459" width="22.5703125" style="3" customWidth="1"/>
    <col min="4460" max="4460" width="23" style="3" customWidth="1"/>
    <col min="4461" max="4461" width="22.85546875" style="3" customWidth="1"/>
    <col min="4462" max="4462" width="23.42578125" style="3" customWidth="1"/>
    <col min="4463" max="4463" width="28.7109375" style="3" customWidth="1"/>
    <col min="4464" max="4464" width="12.7109375" style="3" customWidth="1"/>
    <col min="4465" max="4465" width="11.42578125" style="3"/>
    <col min="4466" max="4466" width="25.28515625" style="3" customWidth="1"/>
    <col min="4467" max="4467" width="15.85546875" style="3" bestFit="1" customWidth="1"/>
    <col min="4468" max="4469" width="18" style="3" bestFit="1" customWidth="1"/>
    <col min="4470" max="4688" width="11.42578125" style="3"/>
    <col min="4689" max="4689" width="15.42578125" style="3" customWidth="1"/>
    <col min="4690" max="4690" width="9.5703125" style="3" customWidth="1"/>
    <col min="4691" max="4691" width="14.42578125" style="3" customWidth="1"/>
    <col min="4692" max="4692" width="49.85546875" style="3" customWidth="1"/>
    <col min="4693" max="4693" width="22.5703125" style="3" customWidth="1"/>
    <col min="4694" max="4694" width="23" style="3" customWidth="1"/>
    <col min="4695" max="4695" width="22.85546875" style="3" customWidth="1"/>
    <col min="4696" max="4696" width="23.42578125" style="3" customWidth="1"/>
    <col min="4697" max="4697" width="22.42578125" style="3" customWidth="1"/>
    <col min="4698" max="4698" width="13.85546875" style="3" customWidth="1"/>
    <col min="4699" max="4699" width="20.7109375" style="3" customWidth="1"/>
    <col min="4700" max="4700" width="18.140625" style="3" customWidth="1"/>
    <col min="4701" max="4701" width="14.85546875" style="3" bestFit="1" customWidth="1"/>
    <col min="4702" max="4702" width="11.42578125" style="3"/>
    <col min="4703" max="4703" width="17.42578125" style="3" customWidth="1"/>
    <col min="4704" max="4706" width="18.140625" style="3" customWidth="1"/>
    <col min="4707" max="4710" width="11.42578125" style="3"/>
    <col min="4711" max="4711" width="34" style="3" customWidth="1"/>
    <col min="4712" max="4712" width="9.5703125" style="3" customWidth="1"/>
    <col min="4713" max="4713" width="16.7109375" style="3" customWidth="1"/>
    <col min="4714" max="4714" width="55.140625" style="3" customWidth="1"/>
    <col min="4715" max="4715" width="22.5703125" style="3" customWidth="1"/>
    <col min="4716" max="4716" width="23" style="3" customWidth="1"/>
    <col min="4717" max="4717" width="22.85546875" style="3" customWidth="1"/>
    <col min="4718" max="4718" width="23.42578125" style="3" customWidth="1"/>
    <col min="4719" max="4719" width="28.7109375" style="3" customWidth="1"/>
    <col min="4720" max="4720" width="12.7109375" style="3" customWidth="1"/>
    <col min="4721" max="4721" width="11.42578125" style="3"/>
    <col min="4722" max="4722" width="25.28515625" style="3" customWidth="1"/>
    <col min="4723" max="4723" width="15.85546875" style="3" bestFit="1" customWidth="1"/>
    <col min="4724" max="4725" width="18" style="3" bestFit="1" customWidth="1"/>
    <col min="4726" max="4944" width="11.42578125" style="3"/>
    <col min="4945" max="4945" width="15.42578125" style="3" customWidth="1"/>
    <col min="4946" max="4946" width="9.5703125" style="3" customWidth="1"/>
    <col min="4947" max="4947" width="14.42578125" style="3" customWidth="1"/>
    <col min="4948" max="4948" width="49.85546875" style="3" customWidth="1"/>
    <col min="4949" max="4949" width="22.5703125" style="3" customWidth="1"/>
    <col min="4950" max="4950" width="23" style="3" customWidth="1"/>
    <col min="4951" max="4951" width="22.85546875" style="3" customWidth="1"/>
    <col min="4952" max="4952" width="23.42578125" style="3" customWidth="1"/>
    <col min="4953" max="4953" width="22.42578125" style="3" customWidth="1"/>
    <col min="4954" max="4954" width="13.85546875" style="3" customWidth="1"/>
    <col min="4955" max="4955" width="20.7109375" style="3" customWidth="1"/>
    <col min="4956" max="4956" width="18.140625" style="3" customWidth="1"/>
    <col min="4957" max="4957" width="14.85546875" style="3" bestFit="1" customWidth="1"/>
    <col min="4958" max="4958" width="11.42578125" style="3"/>
    <col min="4959" max="4959" width="17.42578125" style="3" customWidth="1"/>
    <col min="4960" max="4962" width="18.140625" style="3" customWidth="1"/>
    <col min="4963" max="4966" width="11.42578125" style="3"/>
    <col min="4967" max="4967" width="34" style="3" customWidth="1"/>
    <col min="4968" max="4968" width="9.5703125" style="3" customWidth="1"/>
    <col min="4969" max="4969" width="16.7109375" style="3" customWidth="1"/>
    <col min="4970" max="4970" width="55.140625" style="3" customWidth="1"/>
    <col min="4971" max="4971" width="22.5703125" style="3" customWidth="1"/>
    <col min="4972" max="4972" width="23" style="3" customWidth="1"/>
    <col min="4973" max="4973" width="22.85546875" style="3" customWidth="1"/>
    <col min="4974" max="4974" width="23.42578125" style="3" customWidth="1"/>
    <col min="4975" max="4975" width="28.7109375" style="3" customWidth="1"/>
    <col min="4976" max="4976" width="12.7109375" style="3" customWidth="1"/>
    <col min="4977" max="4977" width="11.42578125" style="3"/>
    <col min="4978" max="4978" width="25.28515625" style="3" customWidth="1"/>
    <col min="4979" max="4979" width="15.85546875" style="3" bestFit="1" customWidth="1"/>
    <col min="4980" max="4981" width="18" style="3" bestFit="1" customWidth="1"/>
    <col min="4982" max="5200" width="11.42578125" style="3"/>
    <col min="5201" max="5201" width="15.42578125" style="3" customWidth="1"/>
    <col min="5202" max="5202" width="9.5703125" style="3" customWidth="1"/>
    <col min="5203" max="5203" width="14.42578125" style="3" customWidth="1"/>
    <col min="5204" max="5204" width="49.85546875" style="3" customWidth="1"/>
    <col min="5205" max="5205" width="22.5703125" style="3" customWidth="1"/>
    <col min="5206" max="5206" width="23" style="3" customWidth="1"/>
    <col min="5207" max="5207" width="22.85546875" style="3" customWidth="1"/>
    <col min="5208" max="5208" width="23.42578125" style="3" customWidth="1"/>
    <col min="5209" max="5209" width="22.42578125" style="3" customWidth="1"/>
    <col min="5210" max="5210" width="13.85546875" style="3" customWidth="1"/>
    <col min="5211" max="5211" width="20.7109375" style="3" customWidth="1"/>
    <col min="5212" max="5212" width="18.140625" style="3" customWidth="1"/>
    <col min="5213" max="5213" width="14.85546875" style="3" bestFit="1" customWidth="1"/>
    <col min="5214" max="5214" width="11.42578125" style="3"/>
    <col min="5215" max="5215" width="17.42578125" style="3" customWidth="1"/>
    <col min="5216" max="5218" width="18.140625" style="3" customWidth="1"/>
    <col min="5219" max="5222" width="11.42578125" style="3"/>
    <col min="5223" max="5223" width="34" style="3" customWidth="1"/>
    <col min="5224" max="5224" width="9.5703125" style="3" customWidth="1"/>
    <col min="5225" max="5225" width="16.7109375" style="3" customWidth="1"/>
    <col min="5226" max="5226" width="55.140625" style="3" customWidth="1"/>
    <col min="5227" max="5227" width="22.5703125" style="3" customWidth="1"/>
    <col min="5228" max="5228" width="23" style="3" customWidth="1"/>
    <col min="5229" max="5229" width="22.85546875" style="3" customWidth="1"/>
    <col min="5230" max="5230" width="23.42578125" style="3" customWidth="1"/>
    <col min="5231" max="5231" width="28.7109375" style="3" customWidth="1"/>
    <col min="5232" max="5232" width="12.7109375" style="3" customWidth="1"/>
    <col min="5233" max="5233" width="11.42578125" style="3"/>
    <col min="5234" max="5234" width="25.28515625" style="3" customWidth="1"/>
    <col min="5235" max="5235" width="15.85546875" style="3" bestFit="1" customWidth="1"/>
    <col min="5236" max="5237" width="18" style="3" bestFit="1" customWidth="1"/>
    <col min="5238" max="5456" width="11.42578125" style="3"/>
    <col min="5457" max="5457" width="15.42578125" style="3" customWidth="1"/>
    <col min="5458" max="5458" width="9.5703125" style="3" customWidth="1"/>
    <col min="5459" max="5459" width="14.42578125" style="3" customWidth="1"/>
    <col min="5460" max="5460" width="49.85546875" style="3" customWidth="1"/>
    <col min="5461" max="5461" width="22.5703125" style="3" customWidth="1"/>
    <col min="5462" max="5462" width="23" style="3" customWidth="1"/>
    <col min="5463" max="5463" width="22.85546875" style="3" customWidth="1"/>
    <col min="5464" max="5464" width="23.42578125" style="3" customWidth="1"/>
    <col min="5465" max="5465" width="22.42578125" style="3" customWidth="1"/>
    <col min="5466" max="5466" width="13.85546875" style="3" customWidth="1"/>
    <col min="5467" max="5467" width="20.7109375" style="3" customWidth="1"/>
    <col min="5468" max="5468" width="18.140625" style="3" customWidth="1"/>
    <col min="5469" max="5469" width="14.85546875" style="3" bestFit="1" customWidth="1"/>
    <col min="5470" max="5470" width="11.42578125" style="3"/>
    <col min="5471" max="5471" width="17.42578125" style="3" customWidth="1"/>
    <col min="5472" max="5474" width="18.140625" style="3" customWidth="1"/>
    <col min="5475" max="5478" width="11.42578125" style="3"/>
    <col min="5479" max="5479" width="34" style="3" customWidth="1"/>
    <col min="5480" max="5480" width="9.5703125" style="3" customWidth="1"/>
    <col min="5481" max="5481" width="16.7109375" style="3" customWidth="1"/>
    <col min="5482" max="5482" width="55.140625" style="3" customWidth="1"/>
    <col min="5483" max="5483" width="22.5703125" style="3" customWidth="1"/>
    <col min="5484" max="5484" width="23" style="3" customWidth="1"/>
    <col min="5485" max="5485" width="22.85546875" style="3" customWidth="1"/>
    <col min="5486" max="5486" width="23.42578125" style="3" customWidth="1"/>
    <col min="5487" max="5487" width="28.7109375" style="3" customWidth="1"/>
    <col min="5488" max="5488" width="12.7109375" style="3" customWidth="1"/>
    <col min="5489" max="5489" width="11.42578125" style="3"/>
    <col min="5490" max="5490" width="25.28515625" style="3" customWidth="1"/>
    <col min="5491" max="5491" width="15.85546875" style="3" bestFit="1" customWidth="1"/>
    <col min="5492" max="5493" width="18" style="3" bestFit="1" customWidth="1"/>
    <col min="5494" max="5712" width="11.42578125" style="3"/>
    <col min="5713" max="5713" width="15.42578125" style="3" customWidth="1"/>
    <col min="5714" max="5714" width="9.5703125" style="3" customWidth="1"/>
    <col min="5715" max="5715" width="14.42578125" style="3" customWidth="1"/>
    <col min="5716" max="5716" width="49.85546875" style="3" customWidth="1"/>
    <col min="5717" max="5717" width="22.5703125" style="3" customWidth="1"/>
    <col min="5718" max="5718" width="23" style="3" customWidth="1"/>
    <col min="5719" max="5719" width="22.85546875" style="3" customWidth="1"/>
    <col min="5720" max="5720" width="23.42578125" style="3" customWidth="1"/>
    <col min="5721" max="5721" width="22.42578125" style="3" customWidth="1"/>
    <col min="5722" max="5722" width="13.85546875" style="3" customWidth="1"/>
    <col min="5723" max="5723" width="20.7109375" style="3" customWidth="1"/>
    <col min="5724" max="5724" width="18.140625" style="3" customWidth="1"/>
    <col min="5725" max="5725" width="14.85546875" style="3" bestFit="1" customWidth="1"/>
    <col min="5726" max="5726" width="11.42578125" style="3"/>
    <col min="5727" max="5727" width="17.42578125" style="3" customWidth="1"/>
    <col min="5728" max="5730" width="18.140625" style="3" customWidth="1"/>
    <col min="5731" max="5734" width="11.42578125" style="3"/>
    <col min="5735" max="5735" width="34" style="3" customWidth="1"/>
    <col min="5736" max="5736" width="9.5703125" style="3" customWidth="1"/>
    <col min="5737" max="5737" width="16.7109375" style="3" customWidth="1"/>
    <col min="5738" max="5738" width="55.140625" style="3" customWidth="1"/>
    <col min="5739" max="5739" width="22.5703125" style="3" customWidth="1"/>
    <col min="5740" max="5740" width="23" style="3" customWidth="1"/>
    <col min="5741" max="5741" width="22.85546875" style="3" customWidth="1"/>
    <col min="5742" max="5742" width="23.42578125" style="3" customWidth="1"/>
    <col min="5743" max="5743" width="28.7109375" style="3" customWidth="1"/>
    <col min="5744" max="5744" width="12.7109375" style="3" customWidth="1"/>
    <col min="5745" max="5745" width="11.42578125" style="3"/>
    <col min="5746" max="5746" width="25.28515625" style="3" customWidth="1"/>
    <col min="5747" max="5747" width="15.85546875" style="3" bestFit="1" customWidth="1"/>
    <col min="5748" max="5749" width="18" style="3" bestFit="1" customWidth="1"/>
    <col min="5750" max="5968" width="11.42578125" style="3"/>
    <col min="5969" max="5969" width="15.42578125" style="3" customWidth="1"/>
    <col min="5970" max="5970" width="9.5703125" style="3" customWidth="1"/>
    <col min="5971" max="5971" width="14.42578125" style="3" customWidth="1"/>
    <col min="5972" max="5972" width="49.85546875" style="3" customWidth="1"/>
    <col min="5973" max="5973" width="22.5703125" style="3" customWidth="1"/>
    <col min="5974" max="5974" width="23" style="3" customWidth="1"/>
    <col min="5975" max="5975" width="22.85546875" style="3" customWidth="1"/>
    <col min="5976" max="5976" width="23.42578125" style="3" customWidth="1"/>
    <col min="5977" max="5977" width="22.42578125" style="3" customWidth="1"/>
    <col min="5978" max="5978" width="13.85546875" style="3" customWidth="1"/>
    <col min="5979" max="5979" width="20.7109375" style="3" customWidth="1"/>
    <col min="5980" max="5980" width="18.140625" style="3" customWidth="1"/>
    <col min="5981" max="5981" width="14.85546875" style="3" bestFit="1" customWidth="1"/>
    <col min="5982" max="5982" width="11.42578125" style="3"/>
    <col min="5983" max="5983" width="17.42578125" style="3" customWidth="1"/>
    <col min="5984" max="5986" width="18.140625" style="3" customWidth="1"/>
    <col min="5987" max="5990" width="11.42578125" style="3"/>
    <col min="5991" max="5991" width="34" style="3" customWidth="1"/>
    <col min="5992" max="5992" width="9.5703125" style="3" customWidth="1"/>
    <col min="5993" max="5993" width="16.7109375" style="3" customWidth="1"/>
    <col min="5994" max="5994" width="55.140625" style="3" customWidth="1"/>
    <col min="5995" max="5995" width="22.5703125" style="3" customWidth="1"/>
    <col min="5996" max="5996" width="23" style="3" customWidth="1"/>
    <col min="5997" max="5997" width="22.85546875" style="3" customWidth="1"/>
    <col min="5998" max="5998" width="23.42578125" style="3" customWidth="1"/>
    <col min="5999" max="5999" width="28.7109375" style="3" customWidth="1"/>
    <col min="6000" max="6000" width="12.7109375" style="3" customWidth="1"/>
    <col min="6001" max="6001" width="11.42578125" style="3"/>
    <col min="6002" max="6002" width="25.28515625" style="3" customWidth="1"/>
    <col min="6003" max="6003" width="15.85546875" style="3" bestFit="1" customWidth="1"/>
    <col min="6004" max="6005" width="18" style="3" bestFit="1" customWidth="1"/>
    <col min="6006" max="6224" width="11.42578125" style="3"/>
    <col min="6225" max="6225" width="15.42578125" style="3" customWidth="1"/>
    <col min="6226" max="6226" width="9.5703125" style="3" customWidth="1"/>
    <col min="6227" max="6227" width="14.42578125" style="3" customWidth="1"/>
    <col min="6228" max="6228" width="49.85546875" style="3" customWidth="1"/>
    <col min="6229" max="6229" width="22.5703125" style="3" customWidth="1"/>
    <col min="6230" max="6230" width="23" style="3" customWidth="1"/>
    <col min="6231" max="6231" width="22.85546875" style="3" customWidth="1"/>
    <col min="6232" max="6232" width="23.42578125" style="3" customWidth="1"/>
    <col min="6233" max="6233" width="22.42578125" style="3" customWidth="1"/>
    <col min="6234" max="6234" width="13.85546875" style="3" customWidth="1"/>
    <col min="6235" max="6235" width="20.7109375" style="3" customWidth="1"/>
    <col min="6236" max="6236" width="18.140625" style="3" customWidth="1"/>
    <col min="6237" max="6237" width="14.85546875" style="3" bestFit="1" customWidth="1"/>
    <col min="6238" max="6238" width="11.42578125" style="3"/>
    <col min="6239" max="6239" width="17.42578125" style="3" customWidth="1"/>
    <col min="6240" max="6242" width="18.140625" style="3" customWidth="1"/>
    <col min="6243" max="6246" width="11.42578125" style="3"/>
    <col min="6247" max="6247" width="34" style="3" customWidth="1"/>
    <col min="6248" max="6248" width="9.5703125" style="3" customWidth="1"/>
    <col min="6249" max="6249" width="16.7109375" style="3" customWidth="1"/>
    <col min="6250" max="6250" width="55.140625" style="3" customWidth="1"/>
    <col min="6251" max="6251" width="22.5703125" style="3" customWidth="1"/>
    <col min="6252" max="6252" width="23" style="3" customWidth="1"/>
    <col min="6253" max="6253" width="22.85546875" style="3" customWidth="1"/>
    <col min="6254" max="6254" width="23.42578125" style="3" customWidth="1"/>
    <col min="6255" max="6255" width="28.7109375" style="3" customWidth="1"/>
    <col min="6256" max="6256" width="12.7109375" style="3" customWidth="1"/>
    <col min="6257" max="6257" width="11.42578125" style="3"/>
    <col min="6258" max="6258" width="25.28515625" style="3" customWidth="1"/>
    <col min="6259" max="6259" width="15.85546875" style="3" bestFit="1" customWidth="1"/>
    <col min="6260" max="6261" width="18" style="3" bestFit="1" customWidth="1"/>
    <col min="6262" max="6480" width="11.42578125" style="3"/>
    <col min="6481" max="6481" width="15.42578125" style="3" customWidth="1"/>
    <col min="6482" max="6482" width="9.5703125" style="3" customWidth="1"/>
    <col min="6483" max="6483" width="14.42578125" style="3" customWidth="1"/>
    <col min="6484" max="6484" width="49.85546875" style="3" customWidth="1"/>
    <col min="6485" max="6485" width="22.5703125" style="3" customWidth="1"/>
    <col min="6486" max="6486" width="23" style="3" customWidth="1"/>
    <col min="6487" max="6487" width="22.85546875" style="3" customWidth="1"/>
    <col min="6488" max="6488" width="23.42578125" style="3" customWidth="1"/>
    <col min="6489" max="6489" width="22.42578125" style="3" customWidth="1"/>
    <col min="6490" max="6490" width="13.85546875" style="3" customWidth="1"/>
    <col min="6491" max="6491" width="20.7109375" style="3" customWidth="1"/>
    <col min="6492" max="6492" width="18.140625" style="3" customWidth="1"/>
    <col min="6493" max="6493" width="14.85546875" style="3" bestFit="1" customWidth="1"/>
    <col min="6494" max="6494" width="11.42578125" style="3"/>
    <col min="6495" max="6495" width="17.42578125" style="3" customWidth="1"/>
    <col min="6496" max="6498" width="18.140625" style="3" customWidth="1"/>
    <col min="6499" max="6502" width="11.42578125" style="3"/>
    <col min="6503" max="6503" width="34" style="3" customWidth="1"/>
    <col min="6504" max="6504" width="9.5703125" style="3" customWidth="1"/>
    <col min="6505" max="6505" width="16.7109375" style="3" customWidth="1"/>
    <col min="6506" max="6506" width="55.140625" style="3" customWidth="1"/>
    <col min="6507" max="6507" width="22.5703125" style="3" customWidth="1"/>
    <col min="6508" max="6508" width="23" style="3" customWidth="1"/>
    <col min="6509" max="6509" width="22.85546875" style="3" customWidth="1"/>
    <col min="6510" max="6510" width="23.42578125" style="3" customWidth="1"/>
    <col min="6511" max="6511" width="28.7109375" style="3" customWidth="1"/>
    <col min="6512" max="6512" width="12.7109375" style="3" customWidth="1"/>
    <col min="6513" max="6513" width="11.42578125" style="3"/>
    <col min="6514" max="6514" width="25.28515625" style="3" customWidth="1"/>
    <col min="6515" max="6515" width="15.85546875" style="3" bestFit="1" customWidth="1"/>
    <col min="6516" max="6517" width="18" style="3" bestFit="1" customWidth="1"/>
    <col min="6518" max="6736" width="11.42578125" style="3"/>
    <col min="6737" max="6737" width="15.42578125" style="3" customWidth="1"/>
    <col min="6738" max="6738" width="9.5703125" style="3" customWidth="1"/>
    <col min="6739" max="6739" width="14.42578125" style="3" customWidth="1"/>
    <col min="6740" max="6740" width="49.85546875" style="3" customWidth="1"/>
    <col min="6741" max="6741" width="22.5703125" style="3" customWidth="1"/>
    <col min="6742" max="6742" width="23" style="3" customWidth="1"/>
    <col min="6743" max="6743" width="22.85546875" style="3" customWidth="1"/>
    <col min="6744" max="6744" width="23.42578125" style="3" customWidth="1"/>
    <col min="6745" max="6745" width="22.42578125" style="3" customWidth="1"/>
    <col min="6746" max="6746" width="13.85546875" style="3" customWidth="1"/>
    <col min="6747" max="6747" width="20.7109375" style="3" customWidth="1"/>
    <col min="6748" max="6748" width="18.140625" style="3" customWidth="1"/>
    <col min="6749" max="6749" width="14.85546875" style="3" bestFit="1" customWidth="1"/>
    <col min="6750" max="6750" width="11.42578125" style="3"/>
    <col min="6751" max="6751" width="17.42578125" style="3" customWidth="1"/>
    <col min="6752" max="6754" width="18.140625" style="3" customWidth="1"/>
    <col min="6755" max="6758" width="11.42578125" style="3"/>
    <col min="6759" max="6759" width="34" style="3" customWidth="1"/>
    <col min="6760" max="6760" width="9.5703125" style="3" customWidth="1"/>
    <col min="6761" max="6761" width="16.7109375" style="3" customWidth="1"/>
    <col min="6762" max="6762" width="55.140625" style="3" customWidth="1"/>
    <col min="6763" max="6763" width="22.5703125" style="3" customWidth="1"/>
    <col min="6764" max="6764" width="23" style="3" customWidth="1"/>
    <col min="6765" max="6765" width="22.85546875" style="3" customWidth="1"/>
    <col min="6766" max="6766" width="23.42578125" style="3" customWidth="1"/>
    <col min="6767" max="6767" width="28.7109375" style="3" customWidth="1"/>
    <col min="6768" max="6768" width="12.7109375" style="3" customWidth="1"/>
    <col min="6769" max="6769" width="11.42578125" style="3"/>
    <col min="6770" max="6770" width="25.28515625" style="3" customWidth="1"/>
    <col min="6771" max="6771" width="15.85546875" style="3" bestFit="1" customWidth="1"/>
    <col min="6772" max="6773" width="18" style="3" bestFit="1" customWidth="1"/>
    <col min="6774" max="6992" width="11.42578125" style="3"/>
    <col min="6993" max="6993" width="15.42578125" style="3" customWidth="1"/>
    <col min="6994" max="6994" width="9.5703125" style="3" customWidth="1"/>
    <col min="6995" max="6995" width="14.42578125" style="3" customWidth="1"/>
    <col min="6996" max="6996" width="49.85546875" style="3" customWidth="1"/>
    <col min="6997" max="6997" width="22.5703125" style="3" customWidth="1"/>
    <col min="6998" max="6998" width="23" style="3" customWidth="1"/>
    <col min="6999" max="6999" width="22.85546875" style="3" customWidth="1"/>
    <col min="7000" max="7000" width="23.42578125" style="3" customWidth="1"/>
    <col min="7001" max="7001" width="22.42578125" style="3" customWidth="1"/>
    <col min="7002" max="7002" width="13.85546875" style="3" customWidth="1"/>
    <col min="7003" max="7003" width="20.7109375" style="3" customWidth="1"/>
    <col min="7004" max="7004" width="18.140625" style="3" customWidth="1"/>
    <col min="7005" max="7005" width="14.85546875" style="3" bestFit="1" customWidth="1"/>
    <col min="7006" max="7006" width="11.42578125" style="3"/>
    <col min="7007" max="7007" width="17.42578125" style="3" customWidth="1"/>
    <col min="7008" max="7010" width="18.140625" style="3" customWidth="1"/>
    <col min="7011" max="7014" width="11.42578125" style="3"/>
    <col min="7015" max="7015" width="34" style="3" customWidth="1"/>
    <col min="7016" max="7016" width="9.5703125" style="3" customWidth="1"/>
    <col min="7017" max="7017" width="16.7109375" style="3" customWidth="1"/>
    <col min="7018" max="7018" width="55.140625" style="3" customWidth="1"/>
    <col min="7019" max="7019" width="22.5703125" style="3" customWidth="1"/>
    <col min="7020" max="7020" width="23" style="3" customWidth="1"/>
    <col min="7021" max="7021" width="22.85546875" style="3" customWidth="1"/>
    <col min="7022" max="7022" width="23.42578125" style="3" customWidth="1"/>
    <col min="7023" max="7023" width="28.7109375" style="3" customWidth="1"/>
    <col min="7024" max="7024" width="12.7109375" style="3" customWidth="1"/>
    <col min="7025" max="7025" width="11.42578125" style="3"/>
    <col min="7026" max="7026" width="25.28515625" style="3" customWidth="1"/>
    <col min="7027" max="7027" width="15.85546875" style="3" bestFit="1" customWidth="1"/>
    <col min="7028" max="7029" width="18" style="3" bestFit="1" customWidth="1"/>
    <col min="7030" max="7248" width="11.42578125" style="3"/>
    <col min="7249" max="7249" width="15.42578125" style="3" customWidth="1"/>
    <col min="7250" max="7250" width="9.5703125" style="3" customWidth="1"/>
    <col min="7251" max="7251" width="14.42578125" style="3" customWidth="1"/>
    <col min="7252" max="7252" width="49.85546875" style="3" customWidth="1"/>
    <col min="7253" max="7253" width="22.5703125" style="3" customWidth="1"/>
    <col min="7254" max="7254" width="23" style="3" customWidth="1"/>
    <col min="7255" max="7255" width="22.85546875" style="3" customWidth="1"/>
    <col min="7256" max="7256" width="23.42578125" style="3" customWidth="1"/>
    <col min="7257" max="7257" width="22.42578125" style="3" customWidth="1"/>
    <col min="7258" max="7258" width="13.85546875" style="3" customWidth="1"/>
    <col min="7259" max="7259" width="20.7109375" style="3" customWidth="1"/>
    <col min="7260" max="7260" width="18.140625" style="3" customWidth="1"/>
    <col min="7261" max="7261" width="14.85546875" style="3" bestFit="1" customWidth="1"/>
    <col min="7262" max="7262" width="11.42578125" style="3"/>
    <col min="7263" max="7263" width="17.42578125" style="3" customWidth="1"/>
    <col min="7264" max="7266" width="18.140625" style="3" customWidth="1"/>
    <col min="7267" max="7270" width="11.42578125" style="3"/>
    <col min="7271" max="7271" width="34" style="3" customWidth="1"/>
    <col min="7272" max="7272" width="9.5703125" style="3" customWidth="1"/>
    <col min="7273" max="7273" width="16.7109375" style="3" customWidth="1"/>
    <col min="7274" max="7274" width="55.140625" style="3" customWidth="1"/>
    <col min="7275" max="7275" width="22.5703125" style="3" customWidth="1"/>
    <col min="7276" max="7276" width="23" style="3" customWidth="1"/>
    <col min="7277" max="7277" width="22.85546875" style="3" customWidth="1"/>
    <col min="7278" max="7278" width="23.42578125" style="3" customWidth="1"/>
    <col min="7279" max="7279" width="28.7109375" style="3" customWidth="1"/>
    <col min="7280" max="7280" width="12.7109375" style="3" customWidth="1"/>
    <col min="7281" max="7281" width="11.42578125" style="3"/>
    <col min="7282" max="7282" width="25.28515625" style="3" customWidth="1"/>
    <col min="7283" max="7283" width="15.85546875" style="3" bestFit="1" customWidth="1"/>
    <col min="7284" max="7285" width="18" style="3" bestFit="1" customWidth="1"/>
    <col min="7286" max="7504" width="11.42578125" style="3"/>
    <col min="7505" max="7505" width="15.42578125" style="3" customWidth="1"/>
    <col min="7506" max="7506" width="9.5703125" style="3" customWidth="1"/>
    <col min="7507" max="7507" width="14.42578125" style="3" customWidth="1"/>
    <col min="7508" max="7508" width="49.85546875" style="3" customWidth="1"/>
    <col min="7509" max="7509" width="22.5703125" style="3" customWidth="1"/>
    <col min="7510" max="7510" width="23" style="3" customWidth="1"/>
    <col min="7511" max="7511" width="22.85546875" style="3" customWidth="1"/>
    <col min="7512" max="7512" width="23.42578125" style="3" customWidth="1"/>
    <col min="7513" max="7513" width="22.42578125" style="3" customWidth="1"/>
    <col min="7514" max="7514" width="13.85546875" style="3" customWidth="1"/>
    <col min="7515" max="7515" width="20.7109375" style="3" customWidth="1"/>
    <col min="7516" max="7516" width="18.140625" style="3" customWidth="1"/>
    <col min="7517" max="7517" width="14.85546875" style="3" bestFit="1" customWidth="1"/>
    <col min="7518" max="7518" width="11.42578125" style="3"/>
    <col min="7519" max="7519" width="17.42578125" style="3" customWidth="1"/>
    <col min="7520" max="7522" width="18.140625" style="3" customWidth="1"/>
    <col min="7523" max="7526" width="11.42578125" style="3"/>
    <col min="7527" max="7527" width="34" style="3" customWidth="1"/>
    <col min="7528" max="7528" width="9.5703125" style="3" customWidth="1"/>
    <col min="7529" max="7529" width="16.7109375" style="3" customWidth="1"/>
    <col min="7530" max="7530" width="55.140625" style="3" customWidth="1"/>
    <col min="7531" max="7531" width="22.5703125" style="3" customWidth="1"/>
    <col min="7532" max="7532" width="23" style="3" customWidth="1"/>
    <col min="7533" max="7533" width="22.85546875" style="3" customWidth="1"/>
    <col min="7534" max="7534" width="23.42578125" style="3" customWidth="1"/>
    <col min="7535" max="7535" width="28.7109375" style="3" customWidth="1"/>
    <col min="7536" max="7536" width="12.7109375" style="3" customWidth="1"/>
    <col min="7537" max="7537" width="11.42578125" style="3"/>
    <col min="7538" max="7538" width="25.28515625" style="3" customWidth="1"/>
    <col min="7539" max="7539" width="15.85546875" style="3" bestFit="1" customWidth="1"/>
    <col min="7540" max="7541" width="18" style="3" bestFit="1" customWidth="1"/>
    <col min="7542" max="7760" width="11.42578125" style="3"/>
    <col min="7761" max="7761" width="15.42578125" style="3" customWidth="1"/>
    <col min="7762" max="7762" width="9.5703125" style="3" customWidth="1"/>
    <col min="7763" max="7763" width="14.42578125" style="3" customWidth="1"/>
    <col min="7764" max="7764" width="49.85546875" style="3" customWidth="1"/>
    <col min="7765" max="7765" width="22.5703125" style="3" customWidth="1"/>
    <col min="7766" max="7766" width="23" style="3" customWidth="1"/>
    <col min="7767" max="7767" width="22.85546875" style="3" customWidth="1"/>
    <col min="7768" max="7768" width="23.42578125" style="3" customWidth="1"/>
    <col min="7769" max="7769" width="22.42578125" style="3" customWidth="1"/>
    <col min="7770" max="7770" width="13.85546875" style="3" customWidth="1"/>
    <col min="7771" max="7771" width="20.7109375" style="3" customWidth="1"/>
    <col min="7772" max="7772" width="18.140625" style="3" customWidth="1"/>
    <col min="7773" max="7773" width="14.85546875" style="3" bestFit="1" customWidth="1"/>
    <col min="7774" max="7774" width="11.42578125" style="3"/>
    <col min="7775" max="7775" width="17.42578125" style="3" customWidth="1"/>
    <col min="7776" max="7778" width="18.140625" style="3" customWidth="1"/>
    <col min="7779" max="7782" width="11.42578125" style="3"/>
    <col min="7783" max="7783" width="34" style="3" customWidth="1"/>
    <col min="7784" max="7784" width="9.5703125" style="3" customWidth="1"/>
    <col min="7785" max="7785" width="16.7109375" style="3" customWidth="1"/>
    <col min="7786" max="7786" width="55.140625" style="3" customWidth="1"/>
    <col min="7787" max="7787" width="22.5703125" style="3" customWidth="1"/>
    <col min="7788" max="7788" width="23" style="3" customWidth="1"/>
    <col min="7789" max="7789" width="22.85546875" style="3" customWidth="1"/>
    <col min="7790" max="7790" width="23.42578125" style="3" customWidth="1"/>
    <col min="7791" max="7791" width="28.7109375" style="3" customWidth="1"/>
    <col min="7792" max="7792" width="12.7109375" style="3" customWidth="1"/>
    <col min="7793" max="7793" width="11.42578125" style="3"/>
    <col min="7794" max="7794" width="25.28515625" style="3" customWidth="1"/>
    <col min="7795" max="7795" width="15.85546875" style="3" bestFit="1" customWidth="1"/>
    <col min="7796" max="7797" width="18" style="3" bestFit="1" customWidth="1"/>
    <col min="7798" max="8016" width="11.42578125" style="3"/>
    <col min="8017" max="8017" width="15.42578125" style="3" customWidth="1"/>
    <col min="8018" max="8018" width="9.5703125" style="3" customWidth="1"/>
    <col min="8019" max="8019" width="14.42578125" style="3" customWidth="1"/>
    <col min="8020" max="8020" width="49.85546875" style="3" customWidth="1"/>
    <col min="8021" max="8021" width="22.5703125" style="3" customWidth="1"/>
    <col min="8022" max="8022" width="23" style="3" customWidth="1"/>
    <col min="8023" max="8023" width="22.85546875" style="3" customWidth="1"/>
    <col min="8024" max="8024" width="23.42578125" style="3" customWidth="1"/>
    <col min="8025" max="8025" width="22.42578125" style="3" customWidth="1"/>
    <col min="8026" max="8026" width="13.85546875" style="3" customWidth="1"/>
    <col min="8027" max="8027" width="20.7109375" style="3" customWidth="1"/>
    <col min="8028" max="8028" width="18.140625" style="3" customWidth="1"/>
    <col min="8029" max="8029" width="14.85546875" style="3" bestFit="1" customWidth="1"/>
    <col min="8030" max="8030" width="11.42578125" style="3"/>
    <col min="8031" max="8031" width="17.42578125" style="3" customWidth="1"/>
    <col min="8032" max="8034" width="18.140625" style="3" customWidth="1"/>
    <col min="8035" max="8038" width="11.42578125" style="3"/>
    <col min="8039" max="8039" width="34" style="3" customWidth="1"/>
    <col min="8040" max="8040" width="9.5703125" style="3" customWidth="1"/>
    <col min="8041" max="8041" width="16.7109375" style="3" customWidth="1"/>
    <col min="8042" max="8042" width="55.140625" style="3" customWidth="1"/>
    <col min="8043" max="8043" width="22.5703125" style="3" customWidth="1"/>
    <col min="8044" max="8044" width="23" style="3" customWidth="1"/>
    <col min="8045" max="8045" width="22.85546875" style="3" customWidth="1"/>
    <col min="8046" max="8046" width="23.42578125" style="3" customWidth="1"/>
    <col min="8047" max="8047" width="28.7109375" style="3" customWidth="1"/>
    <col min="8048" max="8048" width="12.7109375" style="3" customWidth="1"/>
    <col min="8049" max="8049" width="11.42578125" style="3"/>
    <col min="8050" max="8050" width="25.28515625" style="3" customWidth="1"/>
    <col min="8051" max="8051" width="15.85546875" style="3" bestFit="1" customWidth="1"/>
    <col min="8052" max="8053" width="18" style="3" bestFit="1" customWidth="1"/>
    <col min="8054" max="8272" width="11.42578125" style="3"/>
    <col min="8273" max="8273" width="15.42578125" style="3" customWidth="1"/>
    <col min="8274" max="8274" width="9.5703125" style="3" customWidth="1"/>
    <col min="8275" max="8275" width="14.42578125" style="3" customWidth="1"/>
    <col min="8276" max="8276" width="49.85546875" style="3" customWidth="1"/>
    <col min="8277" max="8277" width="22.5703125" style="3" customWidth="1"/>
    <col min="8278" max="8278" width="23" style="3" customWidth="1"/>
    <col min="8279" max="8279" width="22.85546875" style="3" customWidth="1"/>
    <col min="8280" max="8280" width="23.42578125" style="3" customWidth="1"/>
    <col min="8281" max="8281" width="22.42578125" style="3" customWidth="1"/>
    <col min="8282" max="8282" width="13.85546875" style="3" customWidth="1"/>
    <col min="8283" max="8283" width="20.7109375" style="3" customWidth="1"/>
    <col min="8284" max="8284" width="18.140625" style="3" customWidth="1"/>
    <col min="8285" max="8285" width="14.85546875" style="3" bestFit="1" customWidth="1"/>
    <col min="8286" max="8286" width="11.42578125" style="3"/>
    <col min="8287" max="8287" width="17.42578125" style="3" customWidth="1"/>
    <col min="8288" max="8290" width="18.140625" style="3" customWidth="1"/>
    <col min="8291" max="8294" width="11.42578125" style="3"/>
    <col min="8295" max="8295" width="34" style="3" customWidth="1"/>
    <col min="8296" max="8296" width="9.5703125" style="3" customWidth="1"/>
    <col min="8297" max="8297" width="16.7109375" style="3" customWidth="1"/>
    <col min="8298" max="8298" width="55.140625" style="3" customWidth="1"/>
    <col min="8299" max="8299" width="22.5703125" style="3" customWidth="1"/>
    <col min="8300" max="8300" width="23" style="3" customWidth="1"/>
    <col min="8301" max="8301" width="22.85546875" style="3" customWidth="1"/>
    <col min="8302" max="8302" width="23.42578125" style="3" customWidth="1"/>
    <col min="8303" max="8303" width="28.7109375" style="3" customWidth="1"/>
    <col min="8304" max="8304" width="12.7109375" style="3" customWidth="1"/>
    <col min="8305" max="8305" width="11.42578125" style="3"/>
    <col min="8306" max="8306" width="25.28515625" style="3" customWidth="1"/>
    <col min="8307" max="8307" width="15.85546875" style="3" bestFit="1" customWidth="1"/>
    <col min="8308" max="8309" width="18" style="3" bestFit="1" customWidth="1"/>
    <col min="8310" max="8528" width="11.42578125" style="3"/>
    <col min="8529" max="8529" width="15.42578125" style="3" customWidth="1"/>
    <col min="8530" max="8530" width="9.5703125" style="3" customWidth="1"/>
    <col min="8531" max="8531" width="14.42578125" style="3" customWidth="1"/>
    <col min="8532" max="8532" width="49.85546875" style="3" customWidth="1"/>
    <col min="8533" max="8533" width="22.5703125" style="3" customWidth="1"/>
    <col min="8534" max="8534" width="23" style="3" customWidth="1"/>
    <col min="8535" max="8535" width="22.85546875" style="3" customWidth="1"/>
    <col min="8536" max="8536" width="23.42578125" style="3" customWidth="1"/>
    <col min="8537" max="8537" width="22.42578125" style="3" customWidth="1"/>
    <col min="8538" max="8538" width="13.85546875" style="3" customWidth="1"/>
    <col min="8539" max="8539" width="20.7109375" style="3" customWidth="1"/>
    <col min="8540" max="8540" width="18.140625" style="3" customWidth="1"/>
    <col min="8541" max="8541" width="14.85546875" style="3" bestFit="1" customWidth="1"/>
    <col min="8542" max="8542" width="11.42578125" style="3"/>
    <col min="8543" max="8543" width="17.42578125" style="3" customWidth="1"/>
    <col min="8544" max="8546" width="18.140625" style="3" customWidth="1"/>
    <col min="8547" max="8550" width="11.42578125" style="3"/>
    <col min="8551" max="8551" width="34" style="3" customWidth="1"/>
    <col min="8552" max="8552" width="9.5703125" style="3" customWidth="1"/>
    <col min="8553" max="8553" width="16.7109375" style="3" customWidth="1"/>
    <col min="8554" max="8554" width="55.140625" style="3" customWidth="1"/>
    <col min="8555" max="8555" width="22.5703125" style="3" customWidth="1"/>
    <col min="8556" max="8556" width="23" style="3" customWidth="1"/>
    <col min="8557" max="8557" width="22.85546875" style="3" customWidth="1"/>
    <col min="8558" max="8558" width="23.42578125" style="3" customWidth="1"/>
    <col min="8559" max="8559" width="28.7109375" style="3" customWidth="1"/>
    <col min="8560" max="8560" width="12.7109375" style="3" customWidth="1"/>
    <col min="8561" max="8561" width="11.42578125" style="3"/>
    <col min="8562" max="8562" width="25.28515625" style="3" customWidth="1"/>
    <col min="8563" max="8563" width="15.85546875" style="3" bestFit="1" customWidth="1"/>
    <col min="8564" max="8565" width="18" style="3" bestFit="1" customWidth="1"/>
    <col min="8566" max="8784" width="11.42578125" style="3"/>
    <col min="8785" max="8785" width="15.42578125" style="3" customWidth="1"/>
    <col min="8786" max="8786" width="9.5703125" style="3" customWidth="1"/>
    <col min="8787" max="8787" width="14.42578125" style="3" customWidth="1"/>
    <col min="8788" max="8788" width="49.85546875" style="3" customWidth="1"/>
    <col min="8789" max="8789" width="22.5703125" style="3" customWidth="1"/>
    <col min="8790" max="8790" width="23" style="3" customWidth="1"/>
    <col min="8791" max="8791" width="22.85546875" style="3" customWidth="1"/>
    <col min="8792" max="8792" width="23.42578125" style="3" customWidth="1"/>
    <col min="8793" max="8793" width="22.42578125" style="3" customWidth="1"/>
    <col min="8794" max="8794" width="13.85546875" style="3" customWidth="1"/>
    <col min="8795" max="8795" width="20.7109375" style="3" customWidth="1"/>
    <col min="8796" max="8796" width="18.140625" style="3" customWidth="1"/>
    <col min="8797" max="8797" width="14.85546875" style="3" bestFit="1" customWidth="1"/>
    <col min="8798" max="8798" width="11.42578125" style="3"/>
    <col min="8799" max="8799" width="17.42578125" style="3" customWidth="1"/>
    <col min="8800" max="8802" width="18.140625" style="3" customWidth="1"/>
    <col min="8803" max="8806" width="11.42578125" style="3"/>
    <col min="8807" max="8807" width="34" style="3" customWidth="1"/>
    <col min="8808" max="8808" width="9.5703125" style="3" customWidth="1"/>
    <col min="8809" max="8809" width="16.7109375" style="3" customWidth="1"/>
    <col min="8810" max="8810" width="55.140625" style="3" customWidth="1"/>
    <col min="8811" max="8811" width="22.5703125" style="3" customWidth="1"/>
    <col min="8812" max="8812" width="23" style="3" customWidth="1"/>
    <col min="8813" max="8813" width="22.85546875" style="3" customWidth="1"/>
    <col min="8814" max="8814" width="23.42578125" style="3" customWidth="1"/>
    <col min="8815" max="8815" width="28.7109375" style="3" customWidth="1"/>
    <col min="8816" max="8816" width="12.7109375" style="3" customWidth="1"/>
    <col min="8817" max="8817" width="11.42578125" style="3"/>
    <col min="8818" max="8818" width="25.28515625" style="3" customWidth="1"/>
    <col min="8819" max="8819" width="15.85546875" style="3" bestFit="1" customWidth="1"/>
    <col min="8820" max="8821" width="18" style="3" bestFit="1" customWidth="1"/>
    <col min="8822" max="9040" width="11.42578125" style="3"/>
    <col min="9041" max="9041" width="15.42578125" style="3" customWidth="1"/>
    <col min="9042" max="9042" width="9.5703125" style="3" customWidth="1"/>
    <col min="9043" max="9043" width="14.42578125" style="3" customWidth="1"/>
    <col min="9044" max="9044" width="49.85546875" style="3" customWidth="1"/>
    <col min="9045" max="9045" width="22.5703125" style="3" customWidth="1"/>
    <col min="9046" max="9046" width="23" style="3" customWidth="1"/>
    <col min="9047" max="9047" width="22.85546875" style="3" customWidth="1"/>
    <col min="9048" max="9048" width="23.42578125" style="3" customWidth="1"/>
    <col min="9049" max="9049" width="22.42578125" style="3" customWidth="1"/>
    <col min="9050" max="9050" width="13.85546875" style="3" customWidth="1"/>
    <col min="9051" max="9051" width="20.7109375" style="3" customWidth="1"/>
    <col min="9052" max="9052" width="18.140625" style="3" customWidth="1"/>
    <col min="9053" max="9053" width="14.85546875" style="3" bestFit="1" customWidth="1"/>
    <col min="9054" max="9054" width="11.42578125" style="3"/>
    <col min="9055" max="9055" width="17.42578125" style="3" customWidth="1"/>
    <col min="9056" max="9058" width="18.140625" style="3" customWidth="1"/>
    <col min="9059" max="9062" width="11.42578125" style="3"/>
    <col min="9063" max="9063" width="34" style="3" customWidth="1"/>
    <col min="9064" max="9064" width="9.5703125" style="3" customWidth="1"/>
    <col min="9065" max="9065" width="16.7109375" style="3" customWidth="1"/>
    <col min="9066" max="9066" width="55.140625" style="3" customWidth="1"/>
    <col min="9067" max="9067" width="22.5703125" style="3" customWidth="1"/>
    <col min="9068" max="9068" width="23" style="3" customWidth="1"/>
    <col min="9069" max="9069" width="22.85546875" style="3" customWidth="1"/>
    <col min="9070" max="9070" width="23.42578125" style="3" customWidth="1"/>
    <col min="9071" max="9071" width="28.7109375" style="3" customWidth="1"/>
    <col min="9072" max="9072" width="12.7109375" style="3" customWidth="1"/>
    <col min="9073" max="9073" width="11.42578125" style="3"/>
    <col min="9074" max="9074" width="25.28515625" style="3" customWidth="1"/>
    <col min="9075" max="9075" width="15.85546875" style="3" bestFit="1" customWidth="1"/>
    <col min="9076" max="9077" width="18" style="3" bestFit="1" customWidth="1"/>
    <col min="9078" max="9296" width="11.42578125" style="3"/>
    <col min="9297" max="9297" width="15.42578125" style="3" customWidth="1"/>
    <col min="9298" max="9298" width="9.5703125" style="3" customWidth="1"/>
    <col min="9299" max="9299" width="14.42578125" style="3" customWidth="1"/>
    <col min="9300" max="9300" width="49.85546875" style="3" customWidth="1"/>
    <col min="9301" max="9301" width="22.5703125" style="3" customWidth="1"/>
    <col min="9302" max="9302" width="23" style="3" customWidth="1"/>
    <col min="9303" max="9303" width="22.85546875" style="3" customWidth="1"/>
    <col min="9304" max="9304" width="23.42578125" style="3" customWidth="1"/>
    <col min="9305" max="9305" width="22.42578125" style="3" customWidth="1"/>
    <col min="9306" max="9306" width="13.85546875" style="3" customWidth="1"/>
    <col min="9307" max="9307" width="20.7109375" style="3" customWidth="1"/>
    <col min="9308" max="9308" width="18.140625" style="3" customWidth="1"/>
    <col min="9309" max="9309" width="14.85546875" style="3" bestFit="1" customWidth="1"/>
    <col min="9310" max="9310" width="11.42578125" style="3"/>
    <col min="9311" max="9311" width="17.42578125" style="3" customWidth="1"/>
    <col min="9312" max="9314" width="18.140625" style="3" customWidth="1"/>
    <col min="9315" max="9318" width="11.42578125" style="3"/>
    <col min="9319" max="9319" width="34" style="3" customWidth="1"/>
    <col min="9320" max="9320" width="9.5703125" style="3" customWidth="1"/>
    <col min="9321" max="9321" width="16.7109375" style="3" customWidth="1"/>
    <col min="9322" max="9322" width="55.140625" style="3" customWidth="1"/>
    <col min="9323" max="9323" width="22.5703125" style="3" customWidth="1"/>
    <col min="9324" max="9324" width="23" style="3" customWidth="1"/>
    <col min="9325" max="9325" width="22.85546875" style="3" customWidth="1"/>
    <col min="9326" max="9326" width="23.42578125" style="3" customWidth="1"/>
    <col min="9327" max="9327" width="28.7109375" style="3" customWidth="1"/>
    <col min="9328" max="9328" width="12.7109375" style="3" customWidth="1"/>
    <col min="9329" max="9329" width="11.42578125" style="3"/>
    <col min="9330" max="9330" width="25.28515625" style="3" customWidth="1"/>
    <col min="9331" max="9331" width="15.85546875" style="3" bestFit="1" customWidth="1"/>
    <col min="9332" max="9333" width="18" style="3" bestFit="1" customWidth="1"/>
    <col min="9334" max="9552" width="11.42578125" style="3"/>
    <col min="9553" max="9553" width="15.42578125" style="3" customWidth="1"/>
    <col min="9554" max="9554" width="9.5703125" style="3" customWidth="1"/>
    <col min="9555" max="9555" width="14.42578125" style="3" customWidth="1"/>
    <col min="9556" max="9556" width="49.85546875" style="3" customWidth="1"/>
    <col min="9557" max="9557" width="22.5703125" style="3" customWidth="1"/>
    <col min="9558" max="9558" width="23" style="3" customWidth="1"/>
    <col min="9559" max="9559" width="22.85546875" style="3" customWidth="1"/>
    <col min="9560" max="9560" width="23.42578125" style="3" customWidth="1"/>
    <col min="9561" max="9561" width="22.42578125" style="3" customWidth="1"/>
    <col min="9562" max="9562" width="13.85546875" style="3" customWidth="1"/>
    <col min="9563" max="9563" width="20.7109375" style="3" customWidth="1"/>
    <col min="9564" max="9564" width="18.140625" style="3" customWidth="1"/>
    <col min="9565" max="9565" width="14.85546875" style="3" bestFit="1" customWidth="1"/>
    <col min="9566" max="9566" width="11.42578125" style="3"/>
    <col min="9567" max="9567" width="17.42578125" style="3" customWidth="1"/>
    <col min="9568" max="9570" width="18.140625" style="3" customWidth="1"/>
    <col min="9571" max="9574" width="11.42578125" style="3"/>
    <col min="9575" max="9575" width="34" style="3" customWidth="1"/>
    <col min="9576" max="9576" width="9.5703125" style="3" customWidth="1"/>
    <col min="9577" max="9577" width="16.7109375" style="3" customWidth="1"/>
    <col min="9578" max="9578" width="55.140625" style="3" customWidth="1"/>
    <col min="9579" max="9579" width="22.5703125" style="3" customWidth="1"/>
    <col min="9580" max="9580" width="23" style="3" customWidth="1"/>
    <col min="9581" max="9581" width="22.85546875" style="3" customWidth="1"/>
    <col min="9582" max="9582" width="23.42578125" style="3" customWidth="1"/>
    <col min="9583" max="9583" width="28.7109375" style="3" customWidth="1"/>
    <col min="9584" max="9584" width="12.7109375" style="3" customWidth="1"/>
    <col min="9585" max="9585" width="11.42578125" style="3"/>
    <col min="9586" max="9586" width="25.28515625" style="3" customWidth="1"/>
    <col min="9587" max="9587" width="15.85546875" style="3" bestFit="1" customWidth="1"/>
    <col min="9588" max="9589" width="18" style="3" bestFit="1" customWidth="1"/>
    <col min="9590" max="9808" width="11.42578125" style="3"/>
    <col min="9809" max="9809" width="15.42578125" style="3" customWidth="1"/>
    <col min="9810" max="9810" width="9.5703125" style="3" customWidth="1"/>
    <col min="9811" max="9811" width="14.42578125" style="3" customWidth="1"/>
    <col min="9812" max="9812" width="49.85546875" style="3" customWidth="1"/>
    <col min="9813" max="9813" width="22.5703125" style="3" customWidth="1"/>
    <col min="9814" max="9814" width="23" style="3" customWidth="1"/>
    <col min="9815" max="9815" width="22.85546875" style="3" customWidth="1"/>
    <col min="9816" max="9816" width="23.42578125" style="3" customWidth="1"/>
    <col min="9817" max="9817" width="22.42578125" style="3" customWidth="1"/>
    <col min="9818" max="9818" width="13.85546875" style="3" customWidth="1"/>
    <col min="9819" max="9819" width="20.7109375" style="3" customWidth="1"/>
    <col min="9820" max="9820" width="18.140625" style="3" customWidth="1"/>
    <col min="9821" max="9821" width="14.85546875" style="3" bestFit="1" customWidth="1"/>
    <col min="9822" max="9822" width="11.42578125" style="3"/>
    <col min="9823" max="9823" width="17.42578125" style="3" customWidth="1"/>
    <col min="9824" max="9826" width="18.140625" style="3" customWidth="1"/>
    <col min="9827" max="9830" width="11.42578125" style="3"/>
    <col min="9831" max="9831" width="34" style="3" customWidth="1"/>
    <col min="9832" max="9832" width="9.5703125" style="3" customWidth="1"/>
    <col min="9833" max="9833" width="16.7109375" style="3" customWidth="1"/>
    <col min="9834" max="9834" width="55.140625" style="3" customWidth="1"/>
    <col min="9835" max="9835" width="22.5703125" style="3" customWidth="1"/>
    <col min="9836" max="9836" width="23" style="3" customWidth="1"/>
    <col min="9837" max="9837" width="22.85546875" style="3" customWidth="1"/>
    <col min="9838" max="9838" width="23.42578125" style="3" customWidth="1"/>
    <col min="9839" max="9839" width="28.7109375" style="3" customWidth="1"/>
    <col min="9840" max="9840" width="12.7109375" style="3" customWidth="1"/>
    <col min="9841" max="9841" width="11.42578125" style="3"/>
    <col min="9842" max="9842" width="25.28515625" style="3" customWidth="1"/>
    <col min="9843" max="9843" width="15.85546875" style="3" bestFit="1" customWidth="1"/>
    <col min="9844" max="9845" width="18" style="3" bestFit="1" customWidth="1"/>
    <col min="9846" max="10064" width="11.42578125" style="3"/>
    <col min="10065" max="10065" width="15.42578125" style="3" customWidth="1"/>
    <col min="10066" max="10066" width="9.5703125" style="3" customWidth="1"/>
    <col min="10067" max="10067" width="14.42578125" style="3" customWidth="1"/>
    <col min="10068" max="10068" width="49.85546875" style="3" customWidth="1"/>
    <col min="10069" max="10069" width="22.5703125" style="3" customWidth="1"/>
    <col min="10070" max="10070" width="23" style="3" customWidth="1"/>
    <col min="10071" max="10071" width="22.85546875" style="3" customWidth="1"/>
    <col min="10072" max="10072" width="23.42578125" style="3" customWidth="1"/>
    <col min="10073" max="10073" width="22.42578125" style="3" customWidth="1"/>
    <col min="10074" max="10074" width="13.85546875" style="3" customWidth="1"/>
    <col min="10075" max="10075" width="20.7109375" style="3" customWidth="1"/>
    <col min="10076" max="10076" width="18.140625" style="3" customWidth="1"/>
    <col min="10077" max="10077" width="14.85546875" style="3" bestFit="1" customWidth="1"/>
    <col min="10078" max="10078" width="11.42578125" style="3"/>
    <col min="10079" max="10079" width="17.42578125" style="3" customWidth="1"/>
    <col min="10080" max="10082" width="18.140625" style="3" customWidth="1"/>
    <col min="10083" max="10086" width="11.42578125" style="3"/>
    <col min="10087" max="10087" width="34" style="3" customWidth="1"/>
    <col min="10088" max="10088" width="9.5703125" style="3" customWidth="1"/>
    <col min="10089" max="10089" width="16.7109375" style="3" customWidth="1"/>
    <col min="10090" max="10090" width="55.140625" style="3" customWidth="1"/>
    <col min="10091" max="10091" width="22.5703125" style="3" customWidth="1"/>
    <col min="10092" max="10092" width="23" style="3" customWidth="1"/>
    <col min="10093" max="10093" width="22.85546875" style="3" customWidth="1"/>
    <col min="10094" max="10094" width="23.42578125" style="3" customWidth="1"/>
    <col min="10095" max="10095" width="28.7109375" style="3" customWidth="1"/>
    <col min="10096" max="10096" width="12.7109375" style="3" customWidth="1"/>
    <col min="10097" max="10097" width="11.42578125" style="3"/>
    <col min="10098" max="10098" width="25.28515625" style="3" customWidth="1"/>
    <col min="10099" max="10099" width="15.85546875" style="3" bestFit="1" customWidth="1"/>
    <col min="10100" max="10101" width="18" style="3" bestFit="1" customWidth="1"/>
    <col min="10102" max="10320" width="11.42578125" style="3"/>
    <col min="10321" max="10321" width="15.42578125" style="3" customWidth="1"/>
    <col min="10322" max="10322" width="9.5703125" style="3" customWidth="1"/>
    <col min="10323" max="10323" width="14.42578125" style="3" customWidth="1"/>
    <col min="10324" max="10324" width="49.85546875" style="3" customWidth="1"/>
    <col min="10325" max="10325" width="22.5703125" style="3" customWidth="1"/>
    <col min="10326" max="10326" width="23" style="3" customWidth="1"/>
    <col min="10327" max="10327" width="22.85546875" style="3" customWidth="1"/>
    <col min="10328" max="10328" width="23.42578125" style="3" customWidth="1"/>
    <col min="10329" max="10329" width="22.42578125" style="3" customWidth="1"/>
    <col min="10330" max="10330" width="13.85546875" style="3" customWidth="1"/>
    <col min="10331" max="10331" width="20.7109375" style="3" customWidth="1"/>
    <col min="10332" max="10332" width="18.140625" style="3" customWidth="1"/>
    <col min="10333" max="10333" width="14.85546875" style="3" bestFit="1" customWidth="1"/>
    <col min="10334" max="10334" width="11.42578125" style="3"/>
    <col min="10335" max="10335" width="17.42578125" style="3" customWidth="1"/>
    <col min="10336" max="10338" width="18.140625" style="3" customWidth="1"/>
    <col min="10339" max="10342" width="11.42578125" style="3"/>
    <col min="10343" max="10343" width="34" style="3" customWidth="1"/>
    <col min="10344" max="10344" width="9.5703125" style="3" customWidth="1"/>
    <col min="10345" max="10345" width="16.7109375" style="3" customWidth="1"/>
    <col min="10346" max="10346" width="55.140625" style="3" customWidth="1"/>
    <col min="10347" max="10347" width="22.5703125" style="3" customWidth="1"/>
    <col min="10348" max="10348" width="23" style="3" customWidth="1"/>
    <col min="10349" max="10349" width="22.85546875" style="3" customWidth="1"/>
    <col min="10350" max="10350" width="23.42578125" style="3" customWidth="1"/>
    <col min="10351" max="10351" width="28.7109375" style="3" customWidth="1"/>
    <col min="10352" max="10352" width="12.7109375" style="3" customWidth="1"/>
    <col min="10353" max="10353" width="11.42578125" style="3"/>
    <col min="10354" max="10354" width="25.28515625" style="3" customWidth="1"/>
    <col min="10355" max="10355" width="15.85546875" style="3" bestFit="1" customWidth="1"/>
    <col min="10356" max="10357" width="18" style="3" bestFit="1" customWidth="1"/>
    <col min="10358" max="10576" width="11.42578125" style="3"/>
    <col min="10577" max="10577" width="15.42578125" style="3" customWidth="1"/>
    <col min="10578" max="10578" width="9.5703125" style="3" customWidth="1"/>
    <col min="10579" max="10579" width="14.42578125" style="3" customWidth="1"/>
    <col min="10580" max="10580" width="49.85546875" style="3" customWidth="1"/>
    <col min="10581" max="10581" width="22.5703125" style="3" customWidth="1"/>
    <col min="10582" max="10582" width="23" style="3" customWidth="1"/>
    <col min="10583" max="10583" width="22.85546875" style="3" customWidth="1"/>
    <col min="10584" max="10584" width="23.42578125" style="3" customWidth="1"/>
    <col min="10585" max="10585" width="22.42578125" style="3" customWidth="1"/>
    <col min="10586" max="10586" width="13.85546875" style="3" customWidth="1"/>
    <col min="10587" max="10587" width="20.7109375" style="3" customWidth="1"/>
    <col min="10588" max="10588" width="18.140625" style="3" customWidth="1"/>
    <col min="10589" max="10589" width="14.85546875" style="3" bestFit="1" customWidth="1"/>
    <col min="10590" max="10590" width="11.42578125" style="3"/>
    <col min="10591" max="10591" width="17.42578125" style="3" customWidth="1"/>
    <col min="10592" max="10594" width="18.140625" style="3" customWidth="1"/>
    <col min="10595" max="10598" width="11.42578125" style="3"/>
    <col min="10599" max="10599" width="34" style="3" customWidth="1"/>
    <col min="10600" max="10600" width="9.5703125" style="3" customWidth="1"/>
    <col min="10601" max="10601" width="16.7109375" style="3" customWidth="1"/>
    <col min="10602" max="10602" width="55.140625" style="3" customWidth="1"/>
    <col min="10603" max="10603" width="22.5703125" style="3" customWidth="1"/>
    <col min="10604" max="10604" width="23" style="3" customWidth="1"/>
    <col min="10605" max="10605" width="22.85546875" style="3" customWidth="1"/>
    <col min="10606" max="10606" width="23.42578125" style="3" customWidth="1"/>
    <col min="10607" max="10607" width="28.7109375" style="3" customWidth="1"/>
    <col min="10608" max="10608" width="12.7109375" style="3" customWidth="1"/>
    <col min="10609" max="10609" width="11.42578125" style="3"/>
    <col min="10610" max="10610" width="25.28515625" style="3" customWidth="1"/>
    <col min="10611" max="10611" width="15.85546875" style="3" bestFit="1" customWidth="1"/>
    <col min="10612" max="10613" width="18" style="3" bestFit="1" customWidth="1"/>
    <col min="10614" max="10832" width="11.42578125" style="3"/>
    <col min="10833" max="10833" width="15.42578125" style="3" customWidth="1"/>
    <col min="10834" max="10834" width="9.5703125" style="3" customWidth="1"/>
    <col min="10835" max="10835" width="14.42578125" style="3" customWidth="1"/>
    <col min="10836" max="10836" width="49.85546875" style="3" customWidth="1"/>
    <col min="10837" max="10837" width="22.5703125" style="3" customWidth="1"/>
    <col min="10838" max="10838" width="23" style="3" customWidth="1"/>
    <col min="10839" max="10839" width="22.85546875" style="3" customWidth="1"/>
    <col min="10840" max="10840" width="23.42578125" style="3" customWidth="1"/>
    <col min="10841" max="10841" width="22.42578125" style="3" customWidth="1"/>
    <col min="10842" max="10842" width="13.85546875" style="3" customWidth="1"/>
    <col min="10843" max="10843" width="20.7109375" style="3" customWidth="1"/>
    <col min="10844" max="10844" width="18.140625" style="3" customWidth="1"/>
    <col min="10845" max="10845" width="14.85546875" style="3" bestFit="1" customWidth="1"/>
    <col min="10846" max="10846" width="11.42578125" style="3"/>
    <col min="10847" max="10847" width="17.42578125" style="3" customWidth="1"/>
    <col min="10848" max="10850" width="18.140625" style="3" customWidth="1"/>
    <col min="10851" max="10854" width="11.42578125" style="3"/>
    <col min="10855" max="10855" width="34" style="3" customWidth="1"/>
    <col min="10856" max="10856" width="9.5703125" style="3" customWidth="1"/>
    <col min="10857" max="10857" width="16.7109375" style="3" customWidth="1"/>
    <col min="10858" max="10858" width="55.140625" style="3" customWidth="1"/>
    <col min="10859" max="10859" width="22.5703125" style="3" customWidth="1"/>
    <col min="10860" max="10860" width="23" style="3" customWidth="1"/>
    <col min="10861" max="10861" width="22.85546875" style="3" customWidth="1"/>
    <col min="10862" max="10862" width="23.42578125" style="3" customWidth="1"/>
    <col min="10863" max="10863" width="28.7109375" style="3" customWidth="1"/>
    <col min="10864" max="10864" width="12.7109375" style="3" customWidth="1"/>
    <col min="10865" max="10865" width="11.42578125" style="3"/>
    <col min="10866" max="10866" width="25.28515625" style="3" customWidth="1"/>
    <col min="10867" max="10867" width="15.85546875" style="3" bestFit="1" customWidth="1"/>
    <col min="10868" max="10869" width="18" style="3" bestFit="1" customWidth="1"/>
    <col min="10870" max="11088" width="11.42578125" style="3"/>
    <col min="11089" max="11089" width="15.42578125" style="3" customWidth="1"/>
    <col min="11090" max="11090" width="9.5703125" style="3" customWidth="1"/>
    <col min="11091" max="11091" width="14.42578125" style="3" customWidth="1"/>
    <col min="11092" max="11092" width="49.85546875" style="3" customWidth="1"/>
    <col min="11093" max="11093" width="22.5703125" style="3" customWidth="1"/>
    <col min="11094" max="11094" width="23" style="3" customWidth="1"/>
    <col min="11095" max="11095" width="22.85546875" style="3" customWidth="1"/>
    <col min="11096" max="11096" width="23.42578125" style="3" customWidth="1"/>
    <col min="11097" max="11097" width="22.42578125" style="3" customWidth="1"/>
    <col min="11098" max="11098" width="13.85546875" style="3" customWidth="1"/>
    <col min="11099" max="11099" width="20.7109375" style="3" customWidth="1"/>
    <col min="11100" max="11100" width="18.140625" style="3" customWidth="1"/>
    <col min="11101" max="11101" width="14.85546875" style="3" bestFit="1" customWidth="1"/>
    <col min="11102" max="11102" width="11.42578125" style="3"/>
    <col min="11103" max="11103" width="17.42578125" style="3" customWidth="1"/>
    <col min="11104" max="11106" width="18.140625" style="3" customWidth="1"/>
    <col min="11107" max="11110" width="11.42578125" style="3"/>
    <col min="11111" max="11111" width="34" style="3" customWidth="1"/>
    <col min="11112" max="11112" width="9.5703125" style="3" customWidth="1"/>
    <col min="11113" max="11113" width="16.7109375" style="3" customWidth="1"/>
    <col min="11114" max="11114" width="55.140625" style="3" customWidth="1"/>
    <col min="11115" max="11115" width="22.5703125" style="3" customWidth="1"/>
    <col min="11116" max="11116" width="23" style="3" customWidth="1"/>
    <col min="11117" max="11117" width="22.85546875" style="3" customWidth="1"/>
    <col min="11118" max="11118" width="23.42578125" style="3" customWidth="1"/>
    <col min="11119" max="11119" width="28.7109375" style="3" customWidth="1"/>
    <col min="11120" max="11120" width="12.7109375" style="3" customWidth="1"/>
    <col min="11121" max="11121" width="11.42578125" style="3"/>
    <col min="11122" max="11122" width="25.28515625" style="3" customWidth="1"/>
    <col min="11123" max="11123" width="15.85546875" style="3" bestFit="1" customWidth="1"/>
    <col min="11124" max="11125" width="18" style="3" bestFit="1" customWidth="1"/>
    <col min="11126" max="11344" width="11.42578125" style="3"/>
    <col min="11345" max="11345" width="15.42578125" style="3" customWidth="1"/>
    <col min="11346" max="11346" width="9.5703125" style="3" customWidth="1"/>
    <col min="11347" max="11347" width="14.42578125" style="3" customWidth="1"/>
    <col min="11348" max="11348" width="49.85546875" style="3" customWidth="1"/>
    <col min="11349" max="11349" width="22.5703125" style="3" customWidth="1"/>
    <col min="11350" max="11350" width="23" style="3" customWidth="1"/>
    <col min="11351" max="11351" width="22.85546875" style="3" customWidth="1"/>
    <col min="11352" max="11352" width="23.42578125" style="3" customWidth="1"/>
    <col min="11353" max="11353" width="22.42578125" style="3" customWidth="1"/>
    <col min="11354" max="11354" width="13.85546875" style="3" customWidth="1"/>
    <col min="11355" max="11355" width="20.7109375" style="3" customWidth="1"/>
    <col min="11356" max="11356" width="18.140625" style="3" customWidth="1"/>
    <col min="11357" max="11357" width="14.85546875" style="3" bestFit="1" customWidth="1"/>
    <col min="11358" max="11358" width="11.42578125" style="3"/>
    <col min="11359" max="11359" width="17.42578125" style="3" customWidth="1"/>
    <col min="11360" max="11362" width="18.140625" style="3" customWidth="1"/>
    <col min="11363" max="11366" width="11.42578125" style="3"/>
    <col min="11367" max="11367" width="34" style="3" customWidth="1"/>
    <col min="11368" max="11368" width="9.5703125" style="3" customWidth="1"/>
    <col min="11369" max="11369" width="16.7109375" style="3" customWidth="1"/>
    <col min="11370" max="11370" width="55.140625" style="3" customWidth="1"/>
    <col min="11371" max="11371" width="22.5703125" style="3" customWidth="1"/>
    <col min="11372" max="11372" width="23" style="3" customWidth="1"/>
    <col min="11373" max="11373" width="22.85546875" style="3" customWidth="1"/>
    <col min="11374" max="11374" width="23.42578125" style="3" customWidth="1"/>
    <col min="11375" max="11375" width="28.7109375" style="3" customWidth="1"/>
    <col min="11376" max="11376" width="12.7109375" style="3" customWidth="1"/>
    <col min="11377" max="11377" width="11.42578125" style="3"/>
    <col min="11378" max="11378" width="25.28515625" style="3" customWidth="1"/>
    <col min="11379" max="11379" width="15.85546875" style="3" bestFit="1" customWidth="1"/>
    <col min="11380" max="11381" width="18" style="3" bestFit="1" customWidth="1"/>
    <col min="11382" max="11600" width="11.42578125" style="3"/>
    <col min="11601" max="11601" width="15.42578125" style="3" customWidth="1"/>
    <col min="11602" max="11602" width="9.5703125" style="3" customWidth="1"/>
    <col min="11603" max="11603" width="14.42578125" style="3" customWidth="1"/>
    <col min="11604" max="11604" width="49.85546875" style="3" customWidth="1"/>
    <col min="11605" max="11605" width="22.5703125" style="3" customWidth="1"/>
    <col min="11606" max="11606" width="23" style="3" customWidth="1"/>
    <col min="11607" max="11607" width="22.85546875" style="3" customWidth="1"/>
    <col min="11608" max="11608" width="23.42578125" style="3" customWidth="1"/>
    <col min="11609" max="11609" width="22.42578125" style="3" customWidth="1"/>
    <col min="11610" max="11610" width="13.85546875" style="3" customWidth="1"/>
    <col min="11611" max="11611" width="20.7109375" style="3" customWidth="1"/>
    <col min="11612" max="11612" width="18.140625" style="3" customWidth="1"/>
    <col min="11613" max="11613" width="14.85546875" style="3" bestFit="1" customWidth="1"/>
    <col min="11614" max="11614" width="11.42578125" style="3"/>
    <col min="11615" max="11615" width="17.42578125" style="3" customWidth="1"/>
    <col min="11616" max="11618" width="18.140625" style="3" customWidth="1"/>
    <col min="11619" max="11622" width="11.42578125" style="3"/>
    <col min="11623" max="11623" width="34" style="3" customWidth="1"/>
    <col min="11624" max="11624" width="9.5703125" style="3" customWidth="1"/>
    <col min="11625" max="11625" width="16.7109375" style="3" customWidth="1"/>
    <col min="11626" max="11626" width="55.140625" style="3" customWidth="1"/>
    <col min="11627" max="11627" width="22.5703125" style="3" customWidth="1"/>
    <col min="11628" max="11628" width="23" style="3" customWidth="1"/>
    <col min="11629" max="11629" width="22.85546875" style="3" customWidth="1"/>
    <col min="11630" max="11630" width="23.42578125" style="3" customWidth="1"/>
    <col min="11631" max="11631" width="28.7109375" style="3" customWidth="1"/>
    <col min="11632" max="11632" width="12.7109375" style="3" customWidth="1"/>
    <col min="11633" max="11633" width="11.42578125" style="3"/>
    <col min="11634" max="11634" width="25.28515625" style="3" customWidth="1"/>
    <col min="11635" max="11635" width="15.85546875" style="3" bestFit="1" customWidth="1"/>
    <col min="11636" max="11637" width="18" style="3" bestFit="1" customWidth="1"/>
    <col min="11638" max="11856" width="11.42578125" style="3"/>
    <col min="11857" max="11857" width="15.42578125" style="3" customWidth="1"/>
    <col min="11858" max="11858" width="9.5703125" style="3" customWidth="1"/>
    <col min="11859" max="11859" width="14.42578125" style="3" customWidth="1"/>
    <col min="11860" max="11860" width="49.85546875" style="3" customWidth="1"/>
    <col min="11861" max="11861" width="22.5703125" style="3" customWidth="1"/>
    <col min="11862" max="11862" width="23" style="3" customWidth="1"/>
    <col min="11863" max="11863" width="22.85546875" style="3" customWidth="1"/>
    <col min="11864" max="11864" width="23.42578125" style="3" customWidth="1"/>
    <col min="11865" max="11865" width="22.42578125" style="3" customWidth="1"/>
    <col min="11866" max="11866" width="13.85546875" style="3" customWidth="1"/>
    <col min="11867" max="11867" width="20.7109375" style="3" customWidth="1"/>
    <col min="11868" max="11868" width="18.140625" style="3" customWidth="1"/>
    <col min="11869" max="11869" width="14.85546875" style="3" bestFit="1" customWidth="1"/>
    <col min="11870" max="11870" width="11.42578125" style="3"/>
    <col min="11871" max="11871" width="17.42578125" style="3" customWidth="1"/>
    <col min="11872" max="11874" width="18.140625" style="3" customWidth="1"/>
    <col min="11875" max="11878" width="11.42578125" style="3"/>
    <col min="11879" max="11879" width="34" style="3" customWidth="1"/>
    <col min="11880" max="11880" width="9.5703125" style="3" customWidth="1"/>
    <col min="11881" max="11881" width="16.7109375" style="3" customWidth="1"/>
    <col min="11882" max="11882" width="55.140625" style="3" customWidth="1"/>
    <col min="11883" max="11883" width="22.5703125" style="3" customWidth="1"/>
    <col min="11884" max="11884" width="23" style="3" customWidth="1"/>
    <col min="11885" max="11885" width="22.85546875" style="3" customWidth="1"/>
    <col min="11886" max="11886" width="23.42578125" style="3" customWidth="1"/>
    <col min="11887" max="11887" width="28.7109375" style="3" customWidth="1"/>
    <col min="11888" max="11888" width="12.7109375" style="3" customWidth="1"/>
    <col min="11889" max="11889" width="11.42578125" style="3"/>
    <col min="11890" max="11890" width="25.28515625" style="3" customWidth="1"/>
    <col min="11891" max="11891" width="15.85546875" style="3" bestFit="1" customWidth="1"/>
    <col min="11892" max="11893" width="18" style="3" bestFit="1" customWidth="1"/>
    <col min="11894" max="12112" width="11.42578125" style="3"/>
    <col min="12113" max="12113" width="15.42578125" style="3" customWidth="1"/>
    <col min="12114" max="12114" width="9.5703125" style="3" customWidth="1"/>
    <col min="12115" max="12115" width="14.42578125" style="3" customWidth="1"/>
    <col min="12116" max="12116" width="49.85546875" style="3" customWidth="1"/>
    <col min="12117" max="12117" width="22.5703125" style="3" customWidth="1"/>
    <col min="12118" max="12118" width="23" style="3" customWidth="1"/>
    <col min="12119" max="12119" width="22.85546875" style="3" customWidth="1"/>
    <col min="12120" max="12120" width="23.42578125" style="3" customWidth="1"/>
    <col min="12121" max="12121" width="22.42578125" style="3" customWidth="1"/>
    <col min="12122" max="12122" width="13.85546875" style="3" customWidth="1"/>
    <col min="12123" max="12123" width="20.7109375" style="3" customWidth="1"/>
    <col min="12124" max="12124" width="18.140625" style="3" customWidth="1"/>
    <col min="12125" max="12125" width="14.85546875" style="3" bestFit="1" customWidth="1"/>
    <col min="12126" max="12126" width="11.42578125" style="3"/>
    <col min="12127" max="12127" width="17.42578125" style="3" customWidth="1"/>
    <col min="12128" max="12130" width="18.140625" style="3" customWidth="1"/>
    <col min="12131" max="12134" width="11.42578125" style="3"/>
    <col min="12135" max="12135" width="34" style="3" customWidth="1"/>
    <col min="12136" max="12136" width="9.5703125" style="3" customWidth="1"/>
    <col min="12137" max="12137" width="16.7109375" style="3" customWidth="1"/>
    <col min="12138" max="12138" width="55.140625" style="3" customWidth="1"/>
    <col min="12139" max="12139" width="22.5703125" style="3" customWidth="1"/>
    <col min="12140" max="12140" width="23" style="3" customWidth="1"/>
    <col min="12141" max="12141" width="22.85546875" style="3" customWidth="1"/>
    <col min="12142" max="12142" width="23.42578125" style="3" customWidth="1"/>
    <col min="12143" max="12143" width="28.7109375" style="3" customWidth="1"/>
    <col min="12144" max="12144" width="12.7109375" style="3" customWidth="1"/>
    <col min="12145" max="12145" width="11.42578125" style="3"/>
    <col min="12146" max="12146" width="25.28515625" style="3" customWidth="1"/>
    <col min="12147" max="12147" width="15.85546875" style="3" bestFit="1" customWidth="1"/>
    <col min="12148" max="12149" width="18" style="3" bestFit="1" customWidth="1"/>
    <col min="12150" max="12368" width="11.42578125" style="3"/>
    <col min="12369" max="12369" width="15.42578125" style="3" customWidth="1"/>
    <col min="12370" max="12370" width="9.5703125" style="3" customWidth="1"/>
    <col min="12371" max="12371" width="14.42578125" style="3" customWidth="1"/>
    <col min="12372" max="12372" width="49.85546875" style="3" customWidth="1"/>
    <col min="12373" max="12373" width="22.5703125" style="3" customWidth="1"/>
    <col min="12374" max="12374" width="23" style="3" customWidth="1"/>
    <col min="12375" max="12375" width="22.85546875" style="3" customWidth="1"/>
    <col min="12376" max="12376" width="23.42578125" style="3" customWidth="1"/>
    <col min="12377" max="12377" width="22.42578125" style="3" customWidth="1"/>
    <col min="12378" max="12378" width="13.85546875" style="3" customWidth="1"/>
    <col min="12379" max="12379" width="20.7109375" style="3" customWidth="1"/>
    <col min="12380" max="12380" width="18.140625" style="3" customWidth="1"/>
    <col min="12381" max="12381" width="14.85546875" style="3" bestFit="1" customWidth="1"/>
    <col min="12382" max="12382" width="11.42578125" style="3"/>
    <col min="12383" max="12383" width="17.42578125" style="3" customWidth="1"/>
    <col min="12384" max="12386" width="18.140625" style="3" customWidth="1"/>
    <col min="12387" max="12390" width="11.42578125" style="3"/>
    <col min="12391" max="12391" width="34" style="3" customWidth="1"/>
    <col min="12392" max="12392" width="9.5703125" style="3" customWidth="1"/>
    <col min="12393" max="12393" width="16.7109375" style="3" customWidth="1"/>
    <col min="12394" max="12394" width="55.140625" style="3" customWidth="1"/>
    <col min="12395" max="12395" width="22.5703125" style="3" customWidth="1"/>
    <col min="12396" max="12396" width="23" style="3" customWidth="1"/>
    <col min="12397" max="12397" width="22.85546875" style="3" customWidth="1"/>
    <col min="12398" max="12398" width="23.42578125" style="3" customWidth="1"/>
    <col min="12399" max="12399" width="28.7109375" style="3" customWidth="1"/>
    <col min="12400" max="12400" width="12.7109375" style="3" customWidth="1"/>
    <col min="12401" max="12401" width="11.42578125" style="3"/>
    <col min="12402" max="12402" width="25.28515625" style="3" customWidth="1"/>
    <col min="12403" max="12403" width="15.85546875" style="3" bestFit="1" customWidth="1"/>
    <col min="12404" max="12405" width="18" style="3" bestFit="1" customWidth="1"/>
    <col min="12406" max="12624" width="11.42578125" style="3"/>
    <col min="12625" max="12625" width="15.42578125" style="3" customWidth="1"/>
    <col min="12626" max="12626" width="9.5703125" style="3" customWidth="1"/>
    <col min="12627" max="12627" width="14.42578125" style="3" customWidth="1"/>
    <col min="12628" max="12628" width="49.85546875" style="3" customWidth="1"/>
    <col min="12629" max="12629" width="22.5703125" style="3" customWidth="1"/>
    <col min="12630" max="12630" width="23" style="3" customWidth="1"/>
    <col min="12631" max="12631" width="22.85546875" style="3" customWidth="1"/>
    <col min="12632" max="12632" width="23.42578125" style="3" customWidth="1"/>
    <col min="12633" max="12633" width="22.42578125" style="3" customWidth="1"/>
    <col min="12634" max="12634" width="13.85546875" style="3" customWidth="1"/>
    <col min="12635" max="12635" width="20.7109375" style="3" customWidth="1"/>
    <col min="12636" max="12636" width="18.140625" style="3" customWidth="1"/>
    <col min="12637" max="12637" width="14.85546875" style="3" bestFit="1" customWidth="1"/>
    <col min="12638" max="12638" width="11.42578125" style="3"/>
    <col min="12639" max="12639" width="17.42578125" style="3" customWidth="1"/>
    <col min="12640" max="12642" width="18.140625" style="3" customWidth="1"/>
    <col min="12643" max="12646" width="11.42578125" style="3"/>
    <col min="12647" max="12647" width="34" style="3" customWidth="1"/>
    <col min="12648" max="12648" width="9.5703125" style="3" customWidth="1"/>
    <col min="12649" max="12649" width="16.7109375" style="3" customWidth="1"/>
    <col min="12650" max="12650" width="55.140625" style="3" customWidth="1"/>
    <col min="12651" max="12651" width="22.5703125" style="3" customWidth="1"/>
    <col min="12652" max="12652" width="23" style="3" customWidth="1"/>
    <col min="12653" max="12653" width="22.85546875" style="3" customWidth="1"/>
    <col min="12654" max="12654" width="23.42578125" style="3" customWidth="1"/>
    <col min="12655" max="12655" width="28.7109375" style="3" customWidth="1"/>
    <col min="12656" max="12656" width="12.7109375" style="3" customWidth="1"/>
    <col min="12657" max="12657" width="11.42578125" style="3"/>
    <col min="12658" max="12658" width="25.28515625" style="3" customWidth="1"/>
    <col min="12659" max="12659" width="15.85546875" style="3" bestFit="1" customWidth="1"/>
    <col min="12660" max="12661" width="18" style="3" bestFit="1" customWidth="1"/>
    <col min="12662" max="12880" width="11.42578125" style="3"/>
    <col min="12881" max="12881" width="15.42578125" style="3" customWidth="1"/>
    <col min="12882" max="12882" width="9.5703125" style="3" customWidth="1"/>
    <col min="12883" max="12883" width="14.42578125" style="3" customWidth="1"/>
    <col min="12884" max="12884" width="49.85546875" style="3" customWidth="1"/>
    <col min="12885" max="12885" width="22.5703125" style="3" customWidth="1"/>
    <col min="12886" max="12886" width="23" style="3" customWidth="1"/>
    <col min="12887" max="12887" width="22.85546875" style="3" customWidth="1"/>
    <col min="12888" max="12888" width="23.42578125" style="3" customWidth="1"/>
    <col min="12889" max="12889" width="22.42578125" style="3" customWidth="1"/>
    <col min="12890" max="12890" width="13.85546875" style="3" customWidth="1"/>
    <col min="12891" max="12891" width="20.7109375" style="3" customWidth="1"/>
    <col min="12892" max="12892" width="18.140625" style="3" customWidth="1"/>
    <col min="12893" max="12893" width="14.85546875" style="3" bestFit="1" customWidth="1"/>
    <col min="12894" max="12894" width="11.42578125" style="3"/>
    <col min="12895" max="12895" width="17.42578125" style="3" customWidth="1"/>
    <col min="12896" max="12898" width="18.140625" style="3" customWidth="1"/>
    <col min="12899" max="12902" width="11.42578125" style="3"/>
    <col min="12903" max="12903" width="34" style="3" customWidth="1"/>
    <col min="12904" max="12904" width="9.5703125" style="3" customWidth="1"/>
    <col min="12905" max="12905" width="16.7109375" style="3" customWidth="1"/>
    <col min="12906" max="12906" width="55.140625" style="3" customWidth="1"/>
    <col min="12907" max="12907" width="22.5703125" style="3" customWidth="1"/>
    <col min="12908" max="12908" width="23" style="3" customWidth="1"/>
    <col min="12909" max="12909" width="22.85546875" style="3" customWidth="1"/>
    <col min="12910" max="12910" width="23.42578125" style="3" customWidth="1"/>
    <col min="12911" max="12911" width="28.7109375" style="3" customWidth="1"/>
    <col min="12912" max="12912" width="12.7109375" style="3" customWidth="1"/>
    <col min="12913" max="12913" width="11.42578125" style="3"/>
    <col min="12914" max="12914" width="25.28515625" style="3" customWidth="1"/>
    <col min="12915" max="12915" width="15.85546875" style="3" bestFit="1" customWidth="1"/>
    <col min="12916" max="12917" width="18" style="3" bestFit="1" customWidth="1"/>
    <col min="12918" max="13136" width="11.42578125" style="3"/>
    <col min="13137" max="13137" width="15.42578125" style="3" customWidth="1"/>
    <col min="13138" max="13138" width="9.5703125" style="3" customWidth="1"/>
    <col min="13139" max="13139" width="14.42578125" style="3" customWidth="1"/>
    <col min="13140" max="13140" width="49.85546875" style="3" customWidth="1"/>
    <col min="13141" max="13141" width="22.5703125" style="3" customWidth="1"/>
    <col min="13142" max="13142" width="23" style="3" customWidth="1"/>
    <col min="13143" max="13143" width="22.85546875" style="3" customWidth="1"/>
    <col min="13144" max="13144" width="23.42578125" style="3" customWidth="1"/>
    <col min="13145" max="13145" width="22.42578125" style="3" customWidth="1"/>
    <col min="13146" max="13146" width="13.85546875" style="3" customWidth="1"/>
    <col min="13147" max="13147" width="20.7109375" style="3" customWidth="1"/>
    <col min="13148" max="13148" width="18.140625" style="3" customWidth="1"/>
    <col min="13149" max="13149" width="14.85546875" style="3" bestFit="1" customWidth="1"/>
    <col min="13150" max="13150" width="11.42578125" style="3"/>
    <col min="13151" max="13151" width="17.42578125" style="3" customWidth="1"/>
    <col min="13152" max="13154" width="18.140625" style="3" customWidth="1"/>
    <col min="13155" max="13158" width="11.42578125" style="3"/>
    <col min="13159" max="13159" width="34" style="3" customWidth="1"/>
    <col min="13160" max="13160" width="9.5703125" style="3" customWidth="1"/>
    <col min="13161" max="13161" width="16.7109375" style="3" customWidth="1"/>
    <col min="13162" max="13162" width="55.140625" style="3" customWidth="1"/>
    <col min="13163" max="13163" width="22.5703125" style="3" customWidth="1"/>
    <col min="13164" max="13164" width="23" style="3" customWidth="1"/>
    <col min="13165" max="13165" width="22.85546875" style="3" customWidth="1"/>
    <col min="13166" max="13166" width="23.42578125" style="3" customWidth="1"/>
    <col min="13167" max="13167" width="28.7109375" style="3" customWidth="1"/>
    <col min="13168" max="13168" width="12.7109375" style="3" customWidth="1"/>
    <col min="13169" max="13169" width="11.42578125" style="3"/>
    <col min="13170" max="13170" width="25.28515625" style="3" customWidth="1"/>
    <col min="13171" max="13171" width="15.85546875" style="3" bestFit="1" customWidth="1"/>
    <col min="13172" max="13173" width="18" style="3" bestFit="1" customWidth="1"/>
    <col min="13174" max="13392" width="11.42578125" style="3"/>
    <col min="13393" max="13393" width="15.42578125" style="3" customWidth="1"/>
    <col min="13394" max="13394" width="9.5703125" style="3" customWidth="1"/>
    <col min="13395" max="13395" width="14.42578125" style="3" customWidth="1"/>
    <col min="13396" max="13396" width="49.85546875" style="3" customWidth="1"/>
    <col min="13397" max="13397" width="22.5703125" style="3" customWidth="1"/>
    <col min="13398" max="13398" width="23" style="3" customWidth="1"/>
    <col min="13399" max="13399" width="22.85546875" style="3" customWidth="1"/>
    <col min="13400" max="13400" width="23.42578125" style="3" customWidth="1"/>
    <col min="13401" max="13401" width="22.42578125" style="3" customWidth="1"/>
    <col min="13402" max="13402" width="13.85546875" style="3" customWidth="1"/>
    <col min="13403" max="13403" width="20.7109375" style="3" customWidth="1"/>
    <col min="13404" max="13404" width="18.140625" style="3" customWidth="1"/>
    <col min="13405" max="13405" width="14.85546875" style="3" bestFit="1" customWidth="1"/>
    <col min="13406" max="13406" width="11.42578125" style="3"/>
    <col min="13407" max="13407" width="17.42578125" style="3" customWidth="1"/>
    <col min="13408" max="13410" width="18.140625" style="3" customWidth="1"/>
    <col min="13411" max="13414" width="11.42578125" style="3"/>
    <col min="13415" max="13415" width="34" style="3" customWidth="1"/>
    <col min="13416" max="13416" width="9.5703125" style="3" customWidth="1"/>
    <col min="13417" max="13417" width="16.7109375" style="3" customWidth="1"/>
    <col min="13418" max="13418" width="55.140625" style="3" customWidth="1"/>
    <col min="13419" max="13419" width="22.5703125" style="3" customWidth="1"/>
    <col min="13420" max="13420" width="23" style="3" customWidth="1"/>
    <col min="13421" max="13421" width="22.85546875" style="3" customWidth="1"/>
    <col min="13422" max="13422" width="23.42578125" style="3" customWidth="1"/>
    <col min="13423" max="13423" width="28.7109375" style="3" customWidth="1"/>
    <col min="13424" max="13424" width="12.7109375" style="3" customWidth="1"/>
    <col min="13425" max="13425" width="11.42578125" style="3"/>
    <col min="13426" max="13426" width="25.28515625" style="3" customWidth="1"/>
    <col min="13427" max="13427" width="15.85546875" style="3" bestFit="1" customWidth="1"/>
    <col min="13428" max="13429" width="18" style="3" bestFit="1" customWidth="1"/>
    <col min="13430" max="13648" width="11.42578125" style="3"/>
    <col min="13649" max="13649" width="15.42578125" style="3" customWidth="1"/>
    <col min="13650" max="13650" width="9.5703125" style="3" customWidth="1"/>
    <col min="13651" max="13651" width="14.42578125" style="3" customWidth="1"/>
    <col min="13652" max="13652" width="49.85546875" style="3" customWidth="1"/>
    <col min="13653" max="13653" width="22.5703125" style="3" customWidth="1"/>
    <col min="13654" max="13654" width="23" style="3" customWidth="1"/>
    <col min="13655" max="13655" width="22.85546875" style="3" customWidth="1"/>
    <col min="13656" max="13656" width="23.42578125" style="3" customWidth="1"/>
    <col min="13657" max="13657" width="22.42578125" style="3" customWidth="1"/>
    <col min="13658" max="13658" width="13.85546875" style="3" customWidth="1"/>
    <col min="13659" max="13659" width="20.7109375" style="3" customWidth="1"/>
    <col min="13660" max="13660" width="18.140625" style="3" customWidth="1"/>
    <col min="13661" max="13661" width="14.85546875" style="3" bestFit="1" customWidth="1"/>
    <col min="13662" max="13662" width="11.42578125" style="3"/>
    <col min="13663" max="13663" width="17.42578125" style="3" customWidth="1"/>
    <col min="13664" max="13666" width="18.140625" style="3" customWidth="1"/>
    <col min="13667" max="13670" width="11.42578125" style="3"/>
    <col min="13671" max="13671" width="34" style="3" customWidth="1"/>
    <col min="13672" max="13672" width="9.5703125" style="3" customWidth="1"/>
    <col min="13673" max="13673" width="16.7109375" style="3" customWidth="1"/>
    <col min="13674" max="13674" width="55.140625" style="3" customWidth="1"/>
    <col min="13675" max="13675" width="22.5703125" style="3" customWidth="1"/>
    <col min="13676" max="13676" width="23" style="3" customWidth="1"/>
    <col min="13677" max="13677" width="22.85546875" style="3" customWidth="1"/>
    <col min="13678" max="13678" width="23.42578125" style="3" customWidth="1"/>
    <col min="13679" max="13679" width="28.7109375" style="3" customWidth="1"/>
    <col min="13680" max="13680" width="12.7109375" style="3" customWidth="1"/>
    <col min="13681" max="13681" width="11.42578125" style="3"/>
    <col min="13682" max="13682" width="25.28515625" style="3" customWidth="1"/>
    <col min="13683" max="13683" width="15.85546875" style="3" bestFit="1" customWidth="1"/>
    <col min="13684" max="13685" width="18" style="3" bestFit="1" customWidth="1"/>
    <col min="13686" max="13904" width="11.42578125" style="3"/>
    <col min="13905" max="13905" width="15.42578125" style="3" customWidth="1"/>
    <col min="13906" max="13906" width="9.5703125" style="3" customWidth="1"/>
    <col min="13907" max="13907" width="14.42578125" style="3" customWidth="1"/>
    <col min="13908" max="13908" width="49.85546875" style="3" customWidth="1"/>
    <col min="13909" max="13909" width="22.5703125" style="3" customWidth="1"/>
    <col min="13910" max="13910" width="23" style="3" customWidth="1"/>
    <col min="13911" max="13911" width="22.85546875" style="3" customWidth="1"/>
    <col min="13912" max="13912" width="23.42578125" style="3" customWidth="1"/>
    <col min="13913" max="13913" width="22.42578125" style="3" customWidth="1"/>
    <col min="13914" max="13914" width="13.85546875" style="3" customWidth="1"/>
    <col min="13915" max="13915" width="20.7109375" style="3" customWidth="1"/>
    <col min="13916" max="13916" width="18.140625" style="3" customWidth="1"/>
    <col min="13917" max="13917" width="14.85546875" style="3" bestFit="1" customWidth="1"/>
    <col min="13918" max="13918" width="11.42578125" style="3"/>
    <col min="13919" max="13919" width="17.42578125" style="3" customWidth="1"/>
    <col min="13920" max="13922" width="18.140625" style="3" customWidth="1"/>
    <col min="13923" max="13926" width="11.42578125" style="3"/>
    <col min="13927" max="13927" width="34" style="3" customWidth="1"/>
    <col min="13928" max="13928" width="9.5703125" style="3" customWidth="1"/>
    <col min="13929" max="13929" width="16.7109375" style="3" customWidth="1"/>
    <col min="13930" max="13930" width="55.140625" style="3" customWidth="1"/>
    <col min="13931" max="13931" width="22.5703125" style="3" customWidth="1"/>
    <col min="13932" max="13932" width="23" style="3" customWidth="1"/>
    <col min="13933" max="13933" width="22.85546875" style="3" customWidth="1"/>
    <col min="13934" max="13934" width="23.42578125" style="3" customWidth="1"/>
    <col min="13935" max="13935" width="28.7109375" style="3" customWidth="1"/>
    <col min="13936" max="13936" width="12.7109375" style="3" customWidth="1"/>
    <col min="13937" max="13937" width="11.42578125" style="3"/>
    <col min="13938" max="13938" width="25.28515625" style="3" customWidth="1"/>
    <col min="13939" max="13939" width="15.85546875" style="3" bestFit="1" customWidth="1"/>
    <col min="13940" max="13941" width="18" style="3" bestFit="1" customWidth="1"/>
    <col min="13942" max="14160" width="11.42578125" style="3"/>
    <col min="14161" max="14161" width="15.42578125" style="3" customWidth="1"/>
    <col min="14162" max="14162" width="9.5703125" style="3" customWidth="1"/>
    <col min="14163" max="14163" width="14.42578125" style="3" customWidth="1"/>
    <col min="14164" max="14164" width="49.85546875" style="3" customWidth="1"/>
    <col min="14165" max="14165" width="22.5703125" style="3" customWidth="1"/>
    <col min="14166" max="14166" width="23" style="3" customWidth="1"/>
    <col min="14167" max="14167" width="22.85546875" style="3" customWidth="1"/>
    <col min="14168" max="14168" width="23.42578125" style="3" customWidth="1"/>
    <col min="14169" max="14169" width="22.42578125" style="3" customWidth="1"/>
    <col min="14170" max="14170" width="13.85546875" style="3" customWidth="1"/>
    <col min="14171" max="14171" width="20.7109375" style="3" customWidth="1"/>
    <col min="14172" max="14172" width="18.140625" style="3" customWidth="1"/>
    <col min="14173" max="14173" width="14.85546875" style="3" bestFit="1" customWidth="1"/>
    <col min="14174" max="14174" width="11.42578125" style="3"/>
    <col min="14175" max="14175" width="17.42578125" style="3" customWidth="1"/>
    <col min="14176" max="14178" width="18.140625" style="3" customWidth="1"/>
    <col min="14179" max="14182" width="11.42578125" style="3"/>
    <col min="14183" max="14183" width="34" style="3" customWidth="1"/>
    <col min="14184" max="14184" width="9.5703125" style="3" customWidth="1"/>
    <col min="14185" max="14185" width="16.7109375" style="3" customWidth="1"/>
    <col min="14186" max="14186" width="55.140625" style="3" customWidth="1"/>
    <col min="14187" max="14187" width="22.5703125" style="3" customWidth="1"/>
    <col min="14188" max="14188" width="23" style="3" customWidth="1"/>
    <col min="14189" max="14189" width="22.85546875" style="3" customWidth="1"/>
    <col min="14190" max="14190" width="23.42578125" style="3" customWidth="1"/>
    <col min="14191" max="14191" width="28.7109375" style="3" customWidth="1"/>
    <col min="14192" max="14192" width="12.7109375" style="3" customWidth="1"/>
    <col min="14193" max="14193" width="11.42578125" style="3"/>
    <col min="14194" max="14194" width="25.28515625" style="3" customWidth="1"/>
    <col min="14195" max="14195" width="15.85546875" style="3" bestFit="1" customWidth="1"/>
    <col min="14196" max="14197" width="18" style="3" bestFit="1" customWidth="1"/>
    <col min="14198" max="14416" width="11.42578125" style="3"/>
    <col min="14417" max="14417" width="15.42578125" style="3" customWidth="1"/>
    <col min="14418" max="14418" width="9.5703125" style="3" customWidth="1"/>
    <col min="14419" max="14419" width="14.42578125" style="3" customWidth="1"/>
    <col min="14420" max="14420" width="49.85546875" style="3" customWidth="1"/>
    <col min="14421" max="14421" width="22.5703125" style="3" customWidth="1"/>
    <col min="14422" max="14422" width="23" style="3" customWidth="1"/>
    <col min="14423" max="14423" width="22.85546875" style="3" customWidth="1"/>
    <col min="14424" max="14424" width="23.42578125" style="3" customWidth="1"/>
    <col min="14425" max="14425" width="22.42578125" style="3" customWidth="1"/>
    <col min="14426" max="14426" width="13.85546875" style="3" customWidth="1"/>
    <col min="14427" max="14427" width="20.7109375" style="3" customWidth="1"/>
    <col min="14428" max="14428" width="18.140625" style="3" customWidth="1"/>
    <col min="14429" max="14429" width="14.85546875" style="3" bestFit="1" customWidth="1"/>
    <col min="14430" max="14430" width="11.42578125" style="3"/>
    <col min="14431" max="14431" width="17.42578125" style="3" customWidth="1"/>
    <col min="14432" max="14434" width="18.140625" style="3" customWidth="1"/>
    <col min="14435" max="14438" width="11.42578125" style="3"/>
    <col min="14439" max="14439" width="34" style="3" customWidth="1"/>
    <col min="14440" max="14440" width="9.5703125" style="3" customWidth="1"/>
    <col min="14441" max="14441" width="16.7109375" style="3" customWidth="1"/>
    <col min="14442" max="14442" width="55.140625" style="3" customWidth="1"/>
    <col min="14443" max="14443" width="22.5703125" style="3" customWidth="1"/>
    <col min="14444" max="14444" width="23" style="3" customWidth="1"/>
    <col min="14445" max="14445" width="22.85546875" style="3" customWidth="1"/>
    <col min="14446" max="14446" width="23.42578125" style="3" customWidth="1"/>
    <col min="14447" max="14447" width="28.7109375" style="3" customWidth="1"/>
    <col min="14448" max="14448" width="12.7109375" style="3" customWidth="1"/>
    <col min="14449" max="14449" width="11.42578125" style="3"/>
    <col min="14450" max="14450" width="25.28515625" style="3" customWidth="1"/>
    <col min="14451" max="14451" width="15.85546875" style="3" bestFit="1" customWidth="1"/>
    <col min="14452" max="14453" width="18" style="3" bestFit="1" customWidth="1"/>
    <col min="14454" max="14672" width="11.42578125" style="3"/>
    <col min="14673" max="14673" width="15.42578125" style="3" customWidth="1"/>
    <col min="14674" max="14674" width="9.5703125" style="3" customWidth="1"/>
    <col min="14675" max="14675" width="14.42578125" style="3" customWidth="1"/>
    <col min="14676" max="14676" width="49.85546875" style="3" customWidth="1"/>
    <col min="14677" max="14677" width="22.5703125" style="3" customWidth="1"/>
    <col min="14678" max="14678" width="23" style="3" customWidth="1"/>
    <col min="14679" max="14679" width="22.85546875" style="3" customWidth="1"/>
    <col min="14680" max="14680" width="23.42578125" style="3" customWidth="1"/>
    <col min="14681" max="14681" width="22.42578125" style="3" customWidth="1"/>
    <col min="14682" max="14682" width="13.85546875" style="3" customWidth="1"/>
    <col min="14683" max="14683" width="20.7109375" style="3" customWidth="1"/>
    <col min="14684" max="14684" width="18.140625" style="3" customWidth="1"/>
    <col min="14685" max="14685" width="14.85546875" style="3" bestFit="1" customWidth="1"/>
    <col min="14686" max="14686" width="11.42578125" style="3"/>
    <col min="14687" max="14687" width="17.42578125" style="3" customWidth="1"/>
    <col min="14688" max="14690" width="18.140625" style="3" customWidth="1"/>
    <col min="14691" max="14694" width="11.42578125" style="3"/>
    <col min="14695" max="14695" width="34" style="3" customWidth="1"/>
    <col min="14696" max="14696" width="9.5703125" style="3" customWidth="1"/>
    <col min="14697" max="14697" width="16.7109375" style="3" customWidth="1"/>
    <col min="14698" max="14698" width="55.140625" style="3" customWidth="1"/>
    <col min="14699" max="14699" width="22.5703125" style="3" customWidth="1"/>
    <col min="14700" max="14700" width="23" style="3" customWidth="1"/>
    <col min="14701" max="14701" width="22.85546875" style="3" customWidth="1"/>
    <col min="14702" max="14702" width="23.42578125" style="3" customWidth="1"/>
    <col min="14703" max="14703" width="28.7109375" style="3" customWidth="1"/>
    <col min="14704" max="14704" width="12.7109375" style="3" customWidth="1"/>
    <col min="14705" max="14705" width="11.42578125" style="3"/>
    <col min="14706" max="14706" width="25.28515625" style="3" customWidth="1"/>
    <col min="14707" max="14707" width="15.85546875" style="3" bestFit="1" customWidth="1"/>
    <col min="14708" max="14709" width="18" style="3" bestFit="1" customWidth="1"/>
    <col min="14710" max="14928" width="11.42578125" style="3"/>
    <col min="14929" max="14929" width="15.42578125" style="3" customWidth="1"/>
    <col min="14930" max="14930" width="9.5703125" style="3" customWidth="1"/>
    <col min="14931" max="14931" width="14.42578125" style="3" customWidth="1"/>
    <col min="14932" max="14932" width="49.85546875" style="3" customWidth="1"/>
    <col min="14933" max="14933" width="22.5703125" style="3" customWidth="1"/>
    <col min="14934" max="14934" width="23" style="3" customWidth="1"/>
    <col min="14935" max="14935" width="22.85546875" style="3" customWidth="1"/>
    <col min="14936" max="14936" width="23.42578125" style="3" customWidth="1"/>
    <col min="14937" max="14937" width="22.42578125" style="3" customWidth="1"/>
    <col min="14938" max="14938" width="13.85546875" style="3" customWidth="1"/>
    <col min="14939" max="14939" width="20.7109375" style="3" customWidth="1"/>
    <col min="14940" max="14940" width="18.140625" style="3" customWidth="1"/>
    <col min="14941" max="14941" width="14.85546875" style="3" bestFit="1" customWidth="1"/>
    <col min="14942" max="14942" width="11.42578125" style="3"/>
    <col min="14943" max="14943" width="17.42578125" style="3" customWidth="1"/>
    <col min="14944" max="14946" width="18.140625" style="3" customWidth="1"/>
    <col min="14947" max="14950" width="11.42578125" style="3"/>
    <col min="14951" max="14951" width="34" style="3" customWidth="1"/>
    <col min="14952" max="14952" width="9.5703125" style="3" customWidth="1"/>
    <col min="14953" max="14953" width="16.7109375" style="3" customWidth="1"/>
    <col min="14954" max="14954" width="55.140625" style="3" customWidth="1"/>
    <col min="14955" max="14955" width="22.5703125" style="3" customWidth="1"/>
    <col min="14956" max="14956" width="23" style="3" customWidth="1"/>
    <col min="14957" max="14957" width="22.85546875" style="3" customWidth="1"/>
    <col min="14958" max="14958" width="23.42578125" style="3" customWidth="1"/>
    <col min="14959" max="14959" width="28.7109375" style="3" customWidth="1"/>
    <col min="14960" max="14960" width="12.7109375" style="3" customWidth="1"/>
    <col min="14961" max="14961" width="11.42578125" style="3"/>
    <col min="14962" max="14962" width="25.28515625" style="3" customWidth="1"/>
    <col min="14963" max="14963" width="15.85546875" style="3" bestFit="1" customWidth="1"/>
    <col min="14964" max="14965" width="18" style="3" bestFit="1" customWidth="1"/>
    <col min="14966" max="15184" width="11.42578125" style="3"/>
    <col min="15185" max="15185" width="15.42578125" style="3" customWidth="1"/>
    <col min="15186" max="15186" width="9.5703125" style="3" customWidth="1"/>
    <col min="15187" max="15187" width="14.42578125" style="3" customWidth="1"/>
    <col min="15188" max="15188" width="49.85546875" style="3" customWidth="1"/>
    <col min="15189" max="15189" width="22.5703125" style="3" customWidth="1"/>
    <col min="15190" max="15190" width="23" style="3" customWidth="1"/>
    <col min="15191" max="15191" width="22.85546875" style="3" customWidth="1"/>
    <col min="15192" max="15192" width="23.42578125" style="3" customWidth="1"/>
    <col min="15193" max="15193" width="22.42578125" style="3" customWidth="1"/>
    <col min="15194" max="15194" width="13.85546875" style="3" customWidth="1"/>
    <col min="15195" max="15195" width="20.7109375" style="3" customWidth="1"/>
    <col min="15196" max="15196" width="18.140625" style="3" customWidth="1"/>
    <col min="15197" max="15197" width="14.85546875" style="3" bestFit="1" customWidth="1"/>
    <col min="15198" max="15198" width="11.42578125" style="3"/>
    <col min="15199" max="15199" width="17.42578125" style="3" customWidth="1"/>
    <col min="15200" max="15202" width="18.140625" style="3" customWidth="1"/>
    <col min="15203" max="15206" width="11.42578125" style="3"/>
    <col min="15207" max="15207" width="34" style="3" customWidth="1"/>
    <col min="15208" max="15208" width="9.5703125" style="3" customWidth="1"/>
    <col min="15209" max="15209" width="16.7109375" style="3" customWidth="1"/>
    <col min="15210" max="15210" width="55.140625" style="3" customWidth="1"/>
    <col min="15211" max="15211" width="22.5703125" style="3" customWidth="1"/>
    <col min="15212" max="15212" width="23" style="3" customWidth="1"/>
    <col min="15213" max="15213" width="22.85546875" style="3" customWidth="1"/>
    <col min="15214" max="15214" width="23.42578125" style="3" customWidth="1"/>
    <col min="15215" max="15215" width="28.7109375" style="3" customWidth="1"/>
    <col min="15216" max="15216" width="12.7109375" style="3" customWidth="1"/>
    <col min="15217" max="15217" width="11.42578125" style="3"/>
    <col min="15218" max="15218" width="25.28515625" style="3" customWidth="1"/>
    <col min="15219" max="15219" width="15.85546875" style="3" bestFit="1" customWidth="1"/>
    <col min="15220" max="15221" width="18" style="3" bestFit="1" customWidth="1"/>
    <col min="15222" max="15440" width="11.42578125" style="3"/>
    <col min="15441" max="15441" width="15.42578125" style="3" customWidth="1"/>
    <col min="15442" max="15442" width="9.5703125" style="3" customWidth="1"/>
    <col min="15443" max="15443" width="14.42578125" style="3" customWidth="1"/>
    <col min="15444" max="15444" width="49.85546875" style="3" customWidth="1"/>
    <col min="15445" max="15445" width="22.5703125" style="3" customWidth="1"/>
    <col min="15446" max="15446" width="23" style="3" customWidth="1"/>
    <col min="15447" max="15447" width="22.85546875" style="3" customWidth="1"/>
    <col min="15448" max="15448" width="23.42578125" style="3" customWidth="1"/>
    <col min="15449" max="15449" width="22.42578125" style="3" customWidth="1"/>
    <col min="15450" max="15450" width="13.85546875" style="3" customWidth="1"/>
    <col min="15451" max="15451" width="20.7109375" style="3" customWidth="1"/>
    <col min="15452" max="15452" width="18.140625" style="3" customWidth="1"/>
    <col min="15453" max="15453" width="14.85546875" style="3" bestFit="1" customWidth="1"/>
    <col min="15454" max="15454" width="11.42578125" style="3"/>
    <col min="15455" max="15455" width="17.42578125" style="3" customWidth="1"/>
    <col min="15456" max="15458" width="18.140625" style="3" customWidth="1"/>
    <col min="15459" max="15462" width="11.42578125" style="3"/>
    <col min="15463" max="15463" width="34" style="3" customWidth="1"/>
    <col min="15464" max="15464" width="9.5703125" style="3" customWidth="1"/>
    <col min="15465" max="15465" width="16.7109375" style="3" customWidth="1"/>
    <col min="15466" max="15466" width="55.140625" style="3" customWidth="1"/>
    <col min="15467" max="15467" width="22.5703125" style="3" customWidth="1"/>
    <col min="15468" max="15468" width="23" style="3" customWidth="1"/>
    <col min="15469" max="15469" width="22.85546875" style="3" customWidth="1"/>
    <col min="15470" max="15470" width="23.42578125" style="3" customWidth="1"/>
    <col min="15471" max="15471" width="28.7109375" style="3" customWidth="1"/>
    <col min="15472" max="15472" width="12.7109375" style="3" customWidth="1"/>
    <col min="15473" max="15473" width="11.42578125" style="3"/>
    <col min="15474" max="15474" width="25.28515625" style="3" customWidth="1"/>
    <col min="15475" max="15475" width="15.85546875" style="3" bestFit="1" customWidth="1"/>
    <col min="15476" max="15477" width="18" style="3" bestFit="1" customWidth="1"/>
    <col min="15478" max="15696" width="11.42578125" style="3"/>
    <col min="15697" max="15697" width="15.42578125" style="3" customWidth="1"/>
    <col min="15698" max="15698" width="9.5703125" style="3" customWidth="1"/>
    <col min="15699" max="15699" width="14.42578125" style="3" customWidth="1"/>
    <col min="15700" max="15700" width="49.85546875" style="3" customWidth="1"/>
    <col min="15701" max="15701" width="22.5703125" style="3" customWidth="1"/>
    <col min="15702" max="15702" width="23" style="3" customWidth="1"/>
    <col min="15703" max="15703" width="22.85546875" style="3" customWidth="1"/>
    <col min="15704" max="15704" width="23.42578125" style="3" customWidth="1"/>
    <col min="15705" max="15705" width="22.42578125" style="3" customWidth="1"/>
    <col min="15706" max="15706" width="13.85546875" style="3" customWidth="1"/>
    <col min="15707" max="15707" width="20.7109375" style="3" customWidth="1"/>
    <col min="15708" max="15708" width="18.140625" style="3" customWidth="1"/>
    <col min="15709" max="15709" width="14.85546875" style="3" bestFit="1" customWidth="1"/>
    <col min="15710" max="15710" width="11.42578125" style="3"/>
    <col min="15711" max="15711" width="17.42578125" style="3" customWidth="1"/>
    <col min="15712" max="15714" width="18.140625" style="3" customWidth="1"/>
    <col min="15715" max="15718" width="11.42578125" style="3"/>
    <col min="15719" max="15719" width="34" style="3" customWidth="1"/>
    <col min="15720" max="15720" width="9.5703125" style="3" customWidth="1"/>
    <col min="15721" max="15721" width="16.7109375" style="3" customWidth="1"/>
    <col min="15722" max="15722" width="55.140625" style="3" customWidth="1"/>
    <col min="15723" max="15723" width="22.5703125" style="3" customWidth="1"/>
    <col min="15724" max="15724" width="23" style="3" customWidth="1"/>
    <col min="15725" max="15725" width="22.85546875" style="3" customWidth="1"/>
    <col min="15726" max="15726" width="23.42578125" style="3" customWidth="1"/>
    <col min="15727" max="15727" width="28.7109375" style="3" customWidth="1"/>
    <col min="15728" max="15728" width="12.7109375" style="3" customWidth="1"/>
    <col min="15729" max="15729" width="11.42578125" style="3"/>
    <col min="15730" max="15730" width="25.28515625" style="3" customWidth="1"/>
    <col min="15731" max="15731" width="15.85546875" style="3" bestFit="1" customWidth="1"/>
    <col min="15732" max="15733" width="18" style="3" bestFit="1" customWidth="1"/>
    <col min="15734" max="15952" width="11.42578125" style="3"/>
    <col min="15953" max="15953" width="15.42578125" style="3" customWidth="1"/>
    <col min="15954" max="15954" width="9.5703125" style="3" customWidth="1"/>
    <col min="15955" max="15955" width="14.42578125" style="3" customWidth="1"/>
    <col min="15956" max="15956" width="49.85546875" style="3" customWidth="1"/>
    <col min="15957" max="15957" width="22.5703125" style="3" customWidth="1"/>
    <col min="15958" max="15958" width="23" style="3" customWidth="1"/>
    <col min="15959" max="15959" width="22.85546875" style="3" customWidth="1"/>
    <col min="15960" max="15960" width="23.42578125" style="3" customWidth="1"/>
    <col min="15961" max="15961" width="22.42578125" style="3" customWidth="1"/>
    <col min="15962" max="15962" width="13.85546875" style="3" customWidth="1"/>
    <col min="15963" max="15963" width="20.7109375" style="3" customWidth="1"/>
    <col min="15964" max="15964" width="18.140625" style="3" customWidth="1"/>
    <col min="15965" max="15965" width="14.85546875" style="3" bestFit="1" customWidth="1"/>
    <col min="15966" max="15966" width="11.42578125" style="3"/>
    <col min="15967" max="15967" width="17.42578125" style="3" customWidth="1"/>
    <col min="15968" max="15970" width="18.140625" style="3" customWidth="1"/>
    <col min="15971" max="15974" width="11.42578125" style="3"/>
    <col min="15975" max="15975" width="34" style="3" customWidth="1"/>
    <col min="15976" max="15976" width="9.5703125" style="3" customWidth="1"/>
    <col min="15977" max="15977" width="16.7109375" style="3" customWidth="1"/>
    <col min="15978" max="15978" width="55.140625" style="3" customWidth="1"/>
    <col min="15979" max="15979" width="22.5703125" style="3" customWidth="1"/>
    <col min="15980" max="15980" width="23" style="3" customWidth="1"/>
    <col min="15981" max="15981" width="22.85546875" style="3" customWidth="1"/>
    <col min="15982" max="15982" width="23.42578125" style="3" customWidth="1"/>
    <col min="15983" max="15983" width="28.7109375" style="3" customWidth="1"/>
    <col min="15984" max="15984" width="12.7109375" style="3" customWidth="1"/>
    <col min="15985" max="15985" width="11.42578125" style="3"/>
    <col min="15986" max="15986" width="25.28515625" style="3" customWidth="1"/>
    <col min="15987" max="15987" width="15.85546875" style="3" bestFit="1" customWidth="1"/>
    <col min="15988" max="15989" width="18" style="3" bestFit="1" customWidth="1"/>
    <col min="15990" max="16208" width="11.42578125" style="3"/>
    <col min="16209" max="16209" width="15.42578125" style="3" customWidth="1"/>
    <col min="16210" max="16210" width="9.5703125" style="3" customWidth="1"/>
    <col min="16211" max="16211" width="14.42578125" style="3" customWidth="1"/>
    <col min="16212" max="16212" width="49.85546875" style="3" customWidth="1"/>
    <col min="16213" max="16213" width="22.5703125" style="3" customWidth="1"/>
    <col min="16214" max="16214" width="23" style="3" customWidth="1"/>
    <col min="16215" max="16215" width="22.85546875" style="3" customWidth="1"/>
    <col min="16216" max="16216" width="23.42578125" style="3" customWidth="1"/>
    <col min="16217" max="16217" width="22.42578125" style="3" customWidth="1"/>
    <col min="16218" max="16218" width="13.85546875" style="3" customWidth="1"/>
    <col min="16219" max="16219" width="20.7109375" style="3" customWidth="1"/>
    <col min="16220" max="16220" width="18.140625" style="3" customWidth="1"/>
    <col min="16221" max="16221" width="14.85546875" style="3" bestFit="1" customWidth="1"/>
    <col min="16222" max="16222" width="11.42578125" style="3"/>
    <col min="16223" max="16223" width="17.42578125" style="3" customWidth="1"/>
    <col min="16224" max="16226" width="18.140625" style="3" customWidth="1"/>
    <col min="16227" max="16384" width="11.42578125" style="3"/>
  </cols>
  <sheetData>
    <row r="1" spans="1:11" ht="24.75" customHeight="1" x14ac:dyDescent="0.25">
      <c r="A1" s="292" t="s">
        <v>515</v>
      </c>
      <c r="B1" s="292"/>
      <c r="C1" s="292"/>
      <c r="D1" s="292"/>
      <c r="E1" s="292"/>
      <c r="F1" s="292"/>
      <c r="G1" s="292"/>
      <c r="H1" s="292"/>
      <c r="I1" s="292"/>
      <c r="J1" s="292"/>
      <c r="K1" s="292"/>
    </row>
    <row r="2" spans="1:11" ht="24.95" customHeight="1" x14ac:dyDescent="0.25">
      <c r="A2" s="293" t="s">
        <v>516</v>
      </c>
      <c r="B2" s="293"/>
      <c r="C2" s="293"/>
      <c r="D2" s="293"/>
      <c r="E2" s="293"/>
      <c r="F2" s="293"/>
      <c r="G2" s="293"/>
      <c r="H2" s="293"/>
      <c r="I2" s="293"/>
      <c r="J2" s="293"/>
      <c r="K2" s="293"/>
    </row>
    <row r="3" spans="1:11" ht="24.95" customHeight="1" x14ac:dyDescent="0.25">
      <c r="A3" s="294" t="s">
        <v>535</v>
      </c>
      <c r="B3" s="294"/>
      <c r="C3" s="294"/>
      <c r="D3" s="294"/>
      <c r="E3" s="294"/>
      <c r="F3" s="294"/>
      <c r="G3" s="294"/>
      <c r="H3" s="294"/>
      <c r="I3" s="294"/>
      <c r="J3" s="294"/>
      <c r="K3" s="294"/>
    </row>
    <row r="4" spans="1:11" ht="15" customHeight="1" x14ac:dyDescent="0.25">
      <c r="A4" s="2"/>
      <c r="B4" s="2"/>
      <c r="C4" s="201"/>
      <c r="D4" s="2"/>
      <c r="E4" s="2"/>
      <c r="F4" s="2"/>
      <c r="G4" s="2"/>
      <c r="H4" s="2"/>
      <c r="I4" s="2"/>
      <c r="J4" s="2"/>
      <c r="K4" s="202"/>
    </row>
    <row r="5" spans="1:11" ht="15" customHeight="1" x14ac:dyDescent="0.25">
      <c r="B5" s="3"/>
      <c r="C5" s="203"/>
      <c r="D5" s="204"/>
      <c r="E5" s="3"/>
      <c r="F5" s="205"/>
      <c r="G5" s="4" t="s">
        <v>3</v>
      </c>
      <c r="H5" s="13" t="s">
        <v>4</v>
      </c>
      <c r="I5" s="13"/>
      <c r="J5" s="14" t="s">
        <v>5</v>
      </c>
      <c r="K5" s="202"/>
    </row>
    <row r="6" spans="1:11" ht="9" customHeight="1" thickBot="1" x14ac:dyDescent="0.3">
      <c r="A6" s="206"/>
      <c r="B6" s="206"/>
      <c r="C6" s="207"/>
      <c r="D6" s="208"/>
      <c r="E6" s="206"/>
      <c r="F6" s="209"/>
      <c r="G6" s="210"/>
      <c r="H6" s="211"/>
      <c r="I6" s="211"/>
      <c r="J6" s="212"/>
      <c r="K6" s="213"/>
    </row>
    <row r="7" spans="1:11" ht="29.25" customHeight="1" x14ac:dyDescent="0.25">
      <c r="A7" s="295" t="s">
        <v>6</v>
      </c>
      <c r="B7" s="297" t="s">
        <v>7</v>
      </c>
      <c r="C7" s="297" t="s">
        <v>8</v>
      </c>
      <c r="D7" s="297" t="s">
        <v>9</v>
      </c>
      <c r="E7" s="297" t="s">
        <v>10</v>
      </c>
      <c r="F7" s="286" t="s">
        <v>518</v>
      </c>
      <c r="G7" s="290" t="s">
        <v>519</v>
      </c>
      <c r="H7" s="286" t="s">
        <v>520</v>
      </c>
      <c r="I7" s="286" t="s">
        <v>14</v>
      </c>
      <c r="J7" s="331" t="s">
        <v>521</v>
      </c>
      <c r="K7" s="333" t="s">
        <v>522</v>
      </c>
    </row>
    <row r="8" spans="1:11" ht="84.75" customHeight="1" thickBot="1" x14ac:dyDescent="0.3">
      <c r="A8" s="296"/>
      <c r="B8" s="298"/>
      <c r="C8" s="298"/>
      <c r="D8" s="298"/>
      <c r="E8" s="298"/>
      <c r="F8" s="287"/>
      <c r="G8" s="291"/>
      <c r="H8" s="287"/>
      <c r="I8" s="287"/>
      <c r="J8" s="332"/>
      <c r="K8" s="334"/>
    </row>
    <row r="9" spans="1:11" s="4" customFormat="1" ht="27.75" customHeight="1" thickBot="1" x14ac:dyDescent="0.3">
      <c r="A9" s="21" t="s">
        <v>36</v>
      </c>
      <c r="B9" s="89" t="s">
        <v>37</v>
      </c>
      <c r="C9" s="214">
        <v>10</v>
      </c>
      <c r="D9" s="89" t="s">
        <v>38</v>
      </c>
      <c r="E9" s="23" t="s">
        <v>39</v>
      </c>
      <c r="F9" s="24">
        <f>+F41</f>
        <v>1451042370</v>
      </c>
      <c r="G9" s="24">
        <f t="shared" ref="G9:H9" si="0">+G41</f>
        <v>0</v>
      </c>
      <c r="H9" s="24">
        <f t="shared" si="0"/>
        <v>1451042370</v>
      </c>
      <c r="I9" s="215">
        <f t="shared" ref="I9:I72" si="1">+H9/$H$102</f>
        <v>0.35187065038114301</v>
      </c>
      <c r="J9" s="24">
        <f>+J41</f>
        <v>1451042370</v>
      </c>
      <c r="K9" s="216">
        <f>+J9/H9</f>
        <v>1</v>
      </c>
    </row>
    <row r="10" spans="1:11" s="4" customFormat="1" ht="27.75" customHeight="1" thickBot="1" x14ac:dyDescent="0.3">
      <c r="A10" s="175" t="s">
        <v>36</v>
      </c>
      <c r="B10" s="217" t="s">
        <v>41</v>
      </c>
      <c r="C10" s="218">
        <v>20</v>
      </c>
      <c r="D10" s="217" t="s">
        <v>38</v>
      </c>
      <c r="E10" s="177" t="s">
        <v>39</v>
      </c>
      <c r="F10" s="178">
        <f>+F11+F42</f>
        <v>1354611074.5</v>
      </c>
      <c r="G10" s="178">
        <f t="shared" ref="G10:H10" si="2">+G11+G42</f>
        <v>0</v>
      </c>
      <c r="H10" s="178">
        <f t="shared" si="2"/>
        <v>1354611074.5</v>
      </c>
      <c r="I10" s="219">
        <f t="shared" si="1"/>
        <v>0.32848653468183292</v>
      </c>
      <c r="J10" s="178">
        <f>+J11+J42</f>
        <v>1354611074.5</v>
      </c>
      <c r="K10" s="216">
        <f>+J10/H10</f>
        <v>1</v>
      </c>
    </row>
    <row r="11" spans="1:11" ht="33.75" customHeight="1" x14ac:dyDescent="0.25">
      <c r="A11" s="33" t="s">
        <v>100</v>
      </c>
      <c r="B11" s="92" t="s">
        <v>41</v>
      </c>
      <c r="C11" s="220">
        <v>20</v>
      </c>
      <c r="D11" s="92" t="s">
        <v>38</v>
      </c>
      <c r="E11" s="35" t="s">
        <v>101</v>
      </c>
      <c r="F11" s="93">
        <f>+F12+F17</f>
        <v>233320577.94</v>
      </c>
      <c r="G11" s="93">
        <f>+G12+G17</f>
        <v>0</v>
      </c>
      <c r="H11" s="93">
        <f>+H12+H17</f>
        <v>233320577.94</v>
      </c>
      <c r="I11" s="221">
        <f t="shared" si="1"/>
        <v>5.6579094590499084E-2</v>
      </c>
      <c r="J11" s="93">
        <f>+J12+J17</f>
        <v>233320577.94</v>
      </c>
      <c r="K11" s="222">
        <f>+J11/H11</f>
        <v>1</v>
      </c>
    </row>
    <row r="12" spans="1:11" ht="36" customHeight="1" x14ac:dyDescent="0.25">
      <c r="A12" s="39" t="s">
        <v>102</v>
      </c>
      <c r="B12" s="34" t="s">
        <v>41</v>
      </c>
      <c r="C12" s="34">
        <v>20</v>
      </c>
      <c r="D12" s="34" t="s">
        <v>38</v>
      </c>
      <c r="E12" s="40" t="s">
        <v>103</v>
      </c>
      <c r="F12" s="62">
        <f t="shared" ref="F12:J12" si="3">+F13</f>
        <v>6592600</v>
      </c>
      <c r="G12" s="62">
        <f t="shared" si="3"/>
        <v>0</v>
      </c>
      <c r="H12" s="62">
        <f t="shared" si="3"/>
        <v>6592600</v>
      </c>
      <c r="I12" s="223">
        <f t="shared" si="1"/>
        <v>1.5986731315796958E-3</v>
      </c>
      <c r="J12" s="62">
        <f t="shared" si="3"/>
        <v>6592600</v>
      </c>
      <c r="K12" s="222">
        <f t="shared" ref="K12:K14" si="4">+J12/H12</f>
        <v>1</v>
      </c>
    </row>
    <row r="13" spans="1:11" ht="43.5" customHeight="1" x14ac:dyDescent="0.25">
      <c r="A13" s="39" t="s">
        <v>104</v>
      </c>
      <c r="B13" s="34" t="s">
        <v>41</v>
      </c>
      <c r="C13" s="34">
        <v>20</v>
      </c>
      <c r="D13" s="34" t="s">
        <v>38</v>
      </c>
      <c r="E13" s="40" t="s">
        <v>105</v>
      </c>
      <c r="F13" s="62">
        <f>+F14</f>
        <v>6592600</v>
      </c>
      <c r="G13" s="62">
        <f>+G14</f>
        <v>0</v>
      </c>
      <c r="H13" s="62">
        <f>+H14</f>
        <v>6592600</v>
      </c>
      <c r="I13" s="223">
        <f t="shared" si="1"/>
        <v>1.5986731315796958E-3</v>
      </c>
      <c r="J13" s="62">
        <f>+J14</f>
        <v>6592600</v>
      </c>
      <c r="K13" s="222">
        <f t="shared" si="4"/>
        <v>1</v>
      </c>
    </row>
    <row r="14" spans="1:11" ht="24.75" customHeight="1" x14ac:dyDescent="0.25">
      <c r="A14" s="39" t="s">
        <v>110</v>
      </c>
      <c r="B14" s="34" t="s">
        <v>41</v>
      </c>
      <c r="C14" s="34">
        <v>20</v>
      </c>
      <c r="D14" s="34" t="s">
        <v>38</v>
      </c>
      <c r="E14" s="40" t="s">
        <v>111</v>
      </c>
      <c r="F14" s="62">
        <f>+F15+F16</f>
        <v>6592600</v>
      </c>
      <c r="G14" s="62">
        <f>+G15+G16</f>
        <v>0</v>
      </c>
      <c r="H14" s="62">
        <f t="shared" ref="H14" si="5">+H15+H16</f>
        <v>6592600</v>
      </c>
      <c r="I14" s="223">
        <f t="shared" si="1"/>
        <v>1.5986731315796958E-3</v>
      </c>
      <c r="J14" s="62">
        <f>+J15+J16</f>
        <v>6592600</v>
      </c>
      <c r="K14" s="222">
        <f t="shared" si="4"/>
        <v>1</v>
      </c>
    </row>
    <row r="15" spans="1:11" ht="37.5" customHeight="1" x14ac:dyDescent="0.25">
      <c r="A15" s="71" t="s">
        <v>523</v>
      </c>
      <c r="B15" s="44" t="s">
        <v>41</v>
      </c>
      <c r="C15" s="99">
        <v>20</v>
      </c>
      <c r="D15" s="44" t="s">
        <v>38</v>
      </c>
      <c r="E15" s="45" t="s">
        <v>143</v>
      </c>
      <c r="F15" s="48">
        <v>6110650</v>
      </c>
      <c r="G15" s="48">
        <v>0</v>
      </c>
      <c r="H15" s="48">
        <f>+F15-G15</f>
        <v>6110650</v>
      </c>
      <c r="I15" s="224">
        <f t="shared" si="1"/>
        <v>1.4818026228631295E-3</v>
      </c>
      <c r="J15" s="48">
        <v>6110650</v>
      </c>
      <c r="K15" s="225">
        <f>+J15/H15</f>
        <v>1</v>
      </c>
    </row>
    <row r="16" spans="1:11" ht="25.5" customHeight="1" x14ac:dyDescent="0.25">
      <c r="A16" s="71" t="s">
        <v>524</v>
      </c>
      <c r="B16" s="44" t="s">
        <v>41</v>
      </c>
      <c r="C16" s="99">
        <v>20</v>
      </c>
      <c r="D16" s="44" t="s">
        <v>38</v>
      </c>
      <c r="E16" s="45" t="s">
        <v>145</v>
      </c>
      <c r="F16" s="48">
        <v>481950</v>
      </c>
      <c r="G16" s="48">
        <v>0</v>
      </c>
      <c r="H16" s="48">
        <f>+F16-G16</f>
        <v>481950</v>
      </c>
      <c r="I16" s="226">
        <f t="shared" si="1"/>
        <v>1.1687050871656621E-4</v>
      </c>
      <c r="J16" s="48">
        <v>481950</v>
      </c>
      <c r="K16" s="225">
        <f>+J16/H16</f>
        <v>1</v>
      </c>
    </row>
    <row r="17" spans="1:11" ht="30" customHeight="1" x14ac:dyDescent="0.25">
      <c r="A17" s="39" t="s">
        <v>114</v>
      </c>
      <c r="B17" s="34" t="s">
        <v>41</v>
      </c>
      <c r="C17" s="107">
        <v>20</v>
      </c>
      <c r="D17" s="34" t="s">
        <v>38</v>
      </c>
      <c r="E17" s="40" t="s">
        <v>115</v>
      </c>
      <c r="F17" s="66">
        <f>+F18+F30</f>
        <v>226727977.94</v>
      </c>
      <c r="G17" s="66">
        <f t="shared" ref="G17:H17" si="6">+G18+G30</f>
        <v>0</v>
      </c>
      <c r="H17" s="66">
        <f t="shared" si="6"/>
        <v>226727977.94</v>
      </c>
      <c r="I17" s="227">
        <f t="shared" si="1"/>
        <v>5.498042145891939E-2</v>
      </c>
      <c r="J17" s="66">
        <f>+J18+J30</f>
        <v>226727977.94</v>
      </c>
      <c r="K17" s="222">
        <f t="shared" ref="K17:K80" si="7">+J17/H17</f>
        <v>1</v>
      </c>
    </row>
    <row r="18" spans="1:11" ht="24.75" customHeight="1" x14ac:dyDescent="0.25">
      <c r="A18" s="39" t="s">
        <v>116</v>
      </c>
      <c r="B18" s="34" t="s">
        <v>41</v>
      </c>
      <c r="C18" s="107">
        <v>20</v>
      </c>
      <c r="D18" s="34" t="s">
        <v>38</v>
      </c>
      <c r="E18" s="40" t="s">
        <v>117</v>
      </c>
      <c r="F18" s="66">
        <f>+F19+F21+F26</f>
        <v>88641516.379999995</v>
      </c>
      <c r="G18" s="66">
        <f t="shared" ref="G18:H18" si="8">+G19+G21+G26</f>
        <v>0</v>
      </c>
      <c r="H18" s="66">
        <f t="shared" si="8"/>
        <v>88641516.379999995</v>
      </c>
      <c r="I18" s="223">
        <f t="shared" si="1"/>
        <v>2.1495132509053709E-2</v>
      </c>
      <c r="J18" s="66">
        <f>+J19+J21+J26</f>
        <v>88641516.379999995</v>
      </c>
      <c r="K18" s="222">
        <f t="shared" si="7"/>
        <v>1</v>
      </c>
    </row>
    <row r="19" spans="1:11" ht="48" customHeight="1" x14ac:dyDescent="0.25">
      <c r="A19" s="39" t="s">
        <v>118</v>
      </c>
      <c r="B19" s="34" t="s">
        <v>41</v>
      </c>
      <c r="C19" s="34">
        <v>20</v>
      </c>
      <c r="D19" s="34" t="s">
        <v>38</v>
      </c>
      <c r="E19" s="40" t="s">
        <v>119</v>
      </c>
      <c r="F19" s="62">
        <f t="shared" ref="F19:H19" si="9">+F20</f>
        <v>4184400</v>
      </c>
      <c r="G19" s="62">
        <f t="shared" si="9"/>
        <v>0</v>
      </c>
      <c r="H19" s="62">
        <f t="shared" si="9"/>
        <v>4184400</v>
      </c>
      <c r="I19" s="223">
        <f t="shared" si="1"/>
        <v>1.0146964553866577E-3</v>
      </c>
      <c r="J19" s="62">
        <f>+J20</f>
        <v>4184400</v>
      </c>
      <c r="K19" s="222">
        <f t="shared" si="7"/>
        <v>1</v>
      </c>
    </row>
    <row r="20" spans="1:11" ht="48" customHeight="1" x14ac:dyDescent="0.25">
      <c r="A20" s="43" t="s">
        <v>122</v>
      </c>
      <c r="B20" s="44" t="s">
        <v>41</v>
      </c>
      <c r="C20" s="44">
        <v>20</v>
      </c>
      <c r="D20" s="44" t="s">
        <v>38</v>
      </c>
      <c r="E20" s="45" t="s">
        <v>123</v>
      </c>
      <c r="F20" s="48">
        <v>4184400</v>
      </c>
      <c r="G20" s="48">
        <v>0</v>
      </c>
      <c r="H20" s="48">
        <f>+F20-G20</f>
        <v>4184400</v>
      </c>
      <c r="I20" s="224">
        <f t="shared" si="1"/>
        <v>1.0146964553866577E-3</v>
      </c>
      <c r="J20" s="48">
        <v>4184400</v>
      </c>
      <c r="K20" s="225">
        <f>+J20/H20</f>
        <v>1</v>
      </c>
    </row>
    <row r="21" spans="1:11" ht="43.5" customHeight="1" x14ac:dyDescent="0.25">
      <c r="A21" s="70" t="s">
        <v>126</v>
      </c>
      <c r="B21" s="34" t="s">
        <v>41</v>
      </c>
      <c r="C21" s="107">
        <v>20</v>
      </c>
      <c r="D21" s="34" t="s">
        <v>38</v>
      </c>
      <c r="E21" s="40" t="s">
        <v>489</v>
      </c>
      <c r="F21" s="62">
        <f>+F22+F23+F24+F25</f>
        <v>82299192.379999995</v>
      </c>
      <c r="G21" s="62">
        <f t="shared" ref="G21:J21" si="10">+G22+G23+G24+G25</f>
        <v>0</v>
      </c>
      <c r="H21" s="62">
        <f t="shared" si="10"/>
        <v>82299192.379999995</v>
      </c>
      <c r="I21" s="223">
        <f t="shared" si="1"/>
        <v>1.9957150078666146E-2</v>
      </c>
      <c r="J21" s="62">
        <f t="shared" si="10"/>
        <v>82299192.379999995</v>
      </c>
      <c r="K21" s="222">
        <f t="shared" si="7"/>
        <v>1</v>
      </c>
    </row>
    <row r="22" spans="1:11" ht="43.5" customHeight="1" x14ac:dyDescent="0.25">
      <c r="A22" s="71" t="s">
        <v>128</v>
      </c>
      <c r="B22" s="44" t="s">
        <v>41</v>
      </c>
      <c r="C22" s="44">
        <v>20</v>
      </c>
      <c r="D22" s="44" t="s">
        <v>38</v>
      </c>
      <c r="E22" s="45" t="s">
        <v>129</v>
      </c>
      <c r="F22" s="48">
        <v>66343560</v>
      </c>
      <c r="G22" s="48">
        <v>0</v>
      </c>
      <c r="H22" s="48">
        <f t="shared" ref="H22:H24" si="11">+F22-G22</f>
        <v>66343560</v>
      </c>
      <c r="I22" s="224">
        <f t="shared" si="1"/>
        <v>1.6087987565656256E-2</v>
      </c>
      <c r="J22" s="48">
        <v>66343560</v>
      </c>
      <c r="K22" s="225">
        <f t="shared" si="7"/>
        <v>1</v>
      </c>
    </row>
    <row r="23" spans="1:11" ht="51" customHeight="1" x14ac:dyDescent="0.25">
      <c r="A23" s="71" t="s">
        <v>134</v>
      </c>
      <c r="B23" s="44" t="s">
        <v>41</v>
      </c>
      <c r="C23" s="44">
        <v>20</v>
      </c>
      <c r="D23" s="44" t="s">
        <v>38</v>
      </c>
      <c r="E23" s="45" t="s">
        <v>135</v>
      </c>
      <c r="F23" s="48">
        <v>1543637</v>
      </c>
      <c r="G23" s="48">
        <v>0</v>
      </c>
      <c r="H23" s="48">
        <f t="shared" si="11"/>
        <v>1543637</v>
      </c>
      <c r="I23" s="226">
        <f t="shared" si="1"/>
        <v>3.7432439353400583E-4</v>
      </c>
      <c r="J23" s="48">
        <v>1543637</v>
      </c>
      <c r="K23" s="225">
        <f t="shared" si="7"/>
        <v>1</v>
      </c>
    </row>
    <row r="24" spans="1:11" ht="43.5" customHeight="1" x14ac:dyDescent="0.25">
      <c r="A24" s="71" t="s">
        <v>136</v>
      </c>
      <c r="B24" s="44" t="s">
        <v>41</v>
      </c>
      <c r="C24" s="44">
        <v>20</v>
      </c>
      <c r="D24" s="44" t="s">
        <v>38</v>
      </c>
      <c r="E24" s="45" t="s">
        <v>137</v>
      </c>
      <c r="F24" s="48">
        <v>6139145</v>
      </c>
      <c r="G24" s="48">
        <v>0</v>
      </c>
      <c r="H24" s="48">
        <f t="shared" si="11"/>
        <v>6139145</v>
      </c>
      <c r="I24" s="224">
        <f t="shared" si="1"/>
        <v>1.4887125204580639E-3</v>
      </c>
      <c r="J24" s="48">
        <v>6139145</v>
      </c>
      <c r="K24" s="225">
        <f t="shared" si="7"/>
        <v>1</v>
      </c>
    </row>
    <row r="25" spans="1:11" ht="25.5" customHeight="1" x14ac:dyDescent="0.25">
      <c r="A25" s="71" t="s">
        <v>138</v>
      </c>
      <c r="B25" s="44" t="s">
        <v>41</v>
      </c>
      <c r="C25" s="99">
        <v>20</v>
      </c>
      <c r="D25" s="44" t="s">
        <v>38</v>
      </c>
      <c r="E25" s="45" t="s">
        <v>139</v>
      </c>
      <c r="F25" s="48">
        <v>8272850.3799999999</v>
      </c>
      <c r="G25" s="48">
        <v>0</v>
      </c>
      <c r="H25" s="48">
        <f>+F25-G25</f>
        <v>8272850.3799999999</v>
      </c>
      <c r="I25" s="224">
        <f t="shared" si="1"/>
        <v>2.0061255990178194E-3</v>
      </c>
      <c r="J25" s="48">
        <v>8272850.3799999999</v>
      </c>
      <c r="K25" s="225">
        <f t="shared" si="7"/>
        <v>1</v>
      </c>
    </row>
    <row r="26" spans="1:11" ht="42.75" customHeight="1" x14ac:dyDescent="0.25">
      <c r="A26" s="39" t="s">
        <v>140</v>
      </c>
      <c r="B26" s="34" t="s">
        <v>41</v>
      </c>
      <c r="C26" s="34">
        <v>20</v>
      </c>
      <c r="D26" s="34" t="s">
        <v>38</v>
      </c>
      <c r="E26" s="40" t="s">
        <v>141</v>
      </c>
      <c r="F26" s="62">
        <f>+F27+F28+F29</f>
        <v>2157924</v>
      </c>
      <c r="G26" s="62">
        <f>+G27+G28+G29</f>
        <v>0</v>
      </c>
      <c r="H26" s="62">
        <f>+H27+H28+H29</f>
        <v>2157924</v>
      </c>
      <c r="I26" s="223">
        <f t="shared" si="1"/>
        <v>5.2328597500090755E-4</v>
      </c>
      <c r="J26" s="62">
        <f>+J27+J28+J29</f>
        <v>2157924</v>
      </c>
      <c r="K26" s="222">
        <f t="shared" si="7"/>
        <v>1</v>
      </c>
    </row>
    <row r="27" spans="1:11" ht="36" customHeight="1" x14ac:dyDescent="0.25">
      <c r="A27" s="43" t="s">
        <v>525</v>
      </c>
      <c r="B27" s="44" t="s">
        <v>41</v>
      </c>
      <c r="C27" s="44">
        <v>20</v>
      </c>
      <c r="D27" s="44" t="s">
        <v>38</v>
      </c>
      <c r="E27" s="45" t="s">
        <v>526</v>
      </c>
      <c r="F27" s="48">
        <v>842790</v>
      </c>
      <c r="G27" s="48">
        <v>0</v>
      </c>
      <c r="H27" s="48">
        <f t="shared" ref="H27:H29" si="12">+F27-G27</f>
        <v>842790</v>
      </c>
      <c r="I27" s="226">
        <f t="shared" si="1"/>
        <v>2.0437243706034823E-4</v>
      </c>
      <c r="J27" s="48">
        <v>842790</v>
      </c>
      <c r="K27" s="225">
        <f t="shared" si="7"/>
        <v>1</v>
      </c>
    </row>
    <row r="28" spans="1:11" ht="36" customHeight="1" x14ac:dyDescent="0.25">
      <c r="A28" s="43" t="s">
        <v>144</v>
      </c>
      <c r="B28" s="44" t="s">
        <v>41</v>
      </c>
      <c r="C28" s="44">
        <v>20</v>
      </c>
      <c r="D28" s="44" t="s">
        <v>38</v>
      </c>
      <c r="E28" s="45" t="s">
        <v>145</v>
      </c>
      <c r="F28" s="48">
        <v>949784</v>
      </c>
      <c r="G28" s="48">
        <v>0</v>
      </c>
      <c r="H28" s="48">
        <f t="shared" si="12"/>
        <v>949784</v>
      </c>
      <c r="I28" s="226">
        <f t="shared" si="1"/>
        <v>2.3031795674002513E-4</v>
      </c>
      <c r="J28" s="48">
        <v>949784</v>
      </c>
      <c r="K28" s="225">
        <f t="shared" si="7"/>
        <v>1</v>
      </c>
    </row>
    <row r="29" spans="1:11" ht="40.5" customHeight="1" x14ac:dyDescent="0.25">
      <c r="A29" s="43" t="s">
        <v>527</v>
      </c>
      <c r="B29" s="44" t="s">
        <v>41</v>
      </c>
      <c r="C29" s="44">
        <v>20</v>
      </c>
      <c r="D29" s="44" t="s">
        <v>38</v>
      </c>
      <c r="E29" s="45" t="s">
        <v>528</v>
      </c>
      <c r="F29" s="48">
        <v>365350</v>
      </c>
      <c r="G29" s="48">
        <v>0</v>
      </c>
      <c r="H29" s="48">
        <f t="shared" si="12"/>
        <v>365350</v>
      </c>
      <c r="I29" s="226">
        <f t="shared" si="1"/>
        <v>8.8595581200534207E-5</v>
      </c>
      <c r="J29" s="48">
        <v>365350</v>
      </c>
      <c r="K29" s="225">
        <f t="shared" si="7"/>
        <v>1</v>
      </c>
    </row>
    <row r="30" spans="1:11" ht="29.25" customHeight="1" x14ac:dyDescent="0.25">
      <c r="A30" s="39" t="s">
        <v>148</v>
      </c>
      <c r="B30" s="34" t="s">
        <v>41</v>
      </c>
      <c r="C30" s="107">
        <v>20</v>
      </c>
      <c r="D30" s="34" t="s">
        <v>38</v>
      </c>
      <c r="E30" s="40" t="s">
        <v>149</v>
      </c>
      <c r="F30" s="62">
        <f>+F31+F33+F35+F39</f>
        <v>138086461.56</v>
      </c>
      <c r="G30" s="62">
        <f t="shared" ref="G30:J30" si="13">+G31+G33+G35+G39</f>
        <v>0</v>
      </c>
      <c r="H30" s="62">
        <f t="shared" si="13"/>
        <v>138086461.56</v>
      </c>
      <c r="I30" s="223">
        <f t="shared" si="1"/>
        <v>3.3485288949865681E-2</v>
      </c>
      <c r="J30" s="62">
        <f t="shared" si="13"/>
        <v>138086461.56</v>
      </c>
      <c r="K30" s="222">
        <f t="shared" si="7"/>
        <v>1</v>
      </c>
    </row>
    <row r="31" spans="1:11" ht="29.25" customHeight="1" x14ac:dyDescent="0.25">
      <c r="A31" s="39" t="s">
        <v>494</v>
      </c>
      <c r="B31" s="34" t="s">
        <v>41</v>
      </c>
      <c r="C31" s="34">
        <v>20</v>
      </c>
      <c r="D31" s="34" t="s">
        <v>38</v>
      </c>
      <c r="E31" s="40" t="s">
        <v>495</v>
      </c>
      <c r="F31" s="62">
        <f>+F32</f>
        <v>97215.75</v>
      </c>
      <c r="G31" s="62">
        <f>+G32</f>
        <v>0</v>
      </c>
      <c r="H31" s="62">
        <f>+H32</f>
        <v>97215.75</v>
      </c>
      <c r="I31" s="228">
        <f t="shared" si="1"/>
        <v>2.3574342064036769E-5</v>
      </c>
      <c r="J31" s="62">
        <f>+J32</f>
        <v>97215.75</v>
      </c>
      <c r="K31" s="222">
        <f t="shared" si="7"/>
        <v>1</v>
      </c>
    </row>
    <row r="32" spans="1:11" ht="29.25" customHeight="1" x14ac:dyDescent="0.25">
      <c r="A32" s="43" t="s">
        <v>496</v>
      </c>
      <c r="B32" s="44" t="s">
        <v>41</v>
      </c>
      <c r="C32" s="44">
        <v>20</v>
      </c>
      <c r="D32" s="44" t="s">
        <v>38</v>
      </c>
      <c r="E32" s="45" t="s">
        <v>497</v>
      </c>
      <c r="F32" s="48">
        <v>97215.75</v>
      </c>
      <c r="G32" s="48">
        <v>0</v>
      </c>
      <c r="H32" s="48">
        <f>+F32-G32</f>
        <v>97215.75</v>
      </c>
      <c r="I32" s="229">
        <f t="shared" si="1"/>
        <v>2.3574342064036769E-5</v>
      </c>
      <c r="J32" s="48">
        <v>97215.75</v>
      </c>
      <c r="K32" s="225">
        <f t="shared" si="7"/>
        <v>1</v>
      </c>
    </row>
    <row r="33" spans="1:11" ht="79.5" customHeight="1" x14ac:dyDescent="0.25">
      <c r="A33" s="39" t="s">
        <v>150</v>
      </c>
      <c r="B33" s="34" t="s">
        <v>41</v>
      </c>
      <c r="C33" s="107">
        <v>20</v>
      </c>
      <c r="D33" s="34" t="s">
        <v>38</v>
      </c>
      <c r="E33" s="40" t="s">
        <v>498</v>
      </c>
      <c r="F33" s="62">
        <f>+F34</f>
        <v>978773.33</v>
      </c>
      <c r="G33" s="62">
        <f>+G34</f>
        <v>0</v>
      </c>
      <c r="H33" s="62">
        <f>+H34</f>
        <v>978773.33</v>
      </c>
      <c r="I33" s="228">
        <f t="shared" si="1"/>
        <v>2.3734772693289246E-4</v>
      </c>
      <c r="J33" s="62">
        <f>+J34</f>
        <v>978773.33</v>
      </c>
      <c r="K33" s="222">
        <f t="shared" si="7"/>
        <v>1</v>
      </c>
    </row>
    <row r="34" spans="1:11" ht="36" customHeight="1" x14ac:dyDescent="0.25">
      <c r="A34" s="43" t="s">
        <v>156</v>
      </c>
      <c r="B34" s="44" t="s">
        <v>41</v>
      </c>
      <c r="C34" s="44">
        <v>20</v>
      </c>
      <c r="D34" s="44" t="s">
        <v>38</v>
      </c>
      <c r="E34" s="45" t="s">
        <v>157</v>
      </c>
      <c r="F34" s="48">
        <v>978773.33</v>
      </c>
      <c r="G34" s="48">
        <v>0</v>
      </c>
      <c r="H34" s="48">
        <f>+F34-G34</f>
        <v>978773.33</v>
      </c>
      <c r="I34" s="229">
        <f t="shared" si="1"/>
        <v>2.3734772693289246E-4</v>
      </c>
      <c r="J34" s="48">
        <v>978773.33</v>
      </c>
      <c r="K34" s="225">
        <f t="shared" si="7"/>
        <v>1</v>
      </c>
    </row>
    <row r="35" spans="1:11" ht="49.5" customHeight="1" x14ac:dyDescent="0.25">
      <c r="A35" s="39" t="s">
        <v>172</v>
      </c>
      <c r="B35" s="34" t="s">
        <v>41</v>
      </c>
      <c r="C35" s="107">
        <v>20</v>
      </c>
      <c r="D35" s="34" t="s">
        <v>38</v>
      </c>
      <c r="E35" s="40" t="s">
        <v>173</v>
      </c>
      <c r="F35" s="62">
        <f>SUM(F36:F38)</f>
        <v>133714366.47999999</v>
      </c>
      <c r="G35" s="62">
        <f t="shared" ref="G35:H35" si="14">SUM(G36:G38)</f>
        <v>0</v>
      </c>
      <c r="H35" s="62">
        <f t="shared" si="14"/>
        <v>133714366.47999999</v>
      </c>
      <c r="I35" s="223">
        <f t="shared" si="1"/>
        <v>3.2425077359126399E-2</v>
      </c>
      <c r="J35" s="62">
        <f>SUM(J36:J38)</f>
        <v>133714366.47999999</v>
      </c>
      <c r="K35" s="222">
        <f t="shared" si="7"/>
        <v>1</v>
      </c>
    </row>
    <row r="36" spans="1:11" ht="43.5" customHeight="1" x14ac:dyDescent="0.25">
      <c r="A36" s="43" t="s">
        <v>176</v>
      </c>
      <c r="B36" s="44" t="s">
        <v>41</v>
      </c>
      <c r="C36" s="99">
        <v>20</v>
      </c>
      <c r="D36" s="44" t="s">
        <v>38</v>
      </c>
      <c r="E36" s="45" t="s">
        <v>500</v>
      </c>
      <c r="F36" s="48">
        <v>22322143</v>
      </c>
      <c r="G36" s="48">
        <v>0</v>
      </c>
      <c r="H36" s="48">
        <f>+F36-G36</f>
        <v>22322143</v>
      </c>
      <c r="I36" s="224">
        <f t="shared" si="1"/>
        <v>5.4130100799957203E-3</v>
      </c>
      <c r="J36" s="48">
        <v>22322143</v>
      </c>
      <c r="K36" s="225">
        <f t="shared" si="7"/>
        <v>1</v>
      </c>
    </row>
    <row r="37" spans="1:11" ht="36.75" customHeight="1" x14ac:dyDescent="0.25">
      <c r="A37" s="43" t="s">
        <v>180</v>
      </c>
      <c r="B37" s="44" t="s">
        <v>41</v>
      </c>
      <c r="C37" s="99">
        <v>20</v>
      </c>
      <c r="D37" s="44" t="s">
        <v>38</v>
      </c>
      <c r="E37" s="45" t="s">
        <v>181</v>
      </c>
      <c r="F37" s="48">
        <v>49860362</v>
      </c>
      <c r="G37" s="48">
        <v>0</v>
      </c>
      <c r="H37" s="48">
        <f>+F37-G37</f>
        <v>49860362</v>
      </c>
      <c r="I37" s="224">
        <f t="shared" si="1"/>
        <v>1.2090892980043877E-2</v>
      </c>
      <c r="J37" s="48">
        <v>49860362</v>
      </c>
      <c r="K37" s="225">
        <f t="shared" si="7"/>
        <v>1</v>
      </c>
    </row>
    <row r="38" spans="1:11" ht="61.5" customHeight="1" x14ac:dyDescent="0.25">
      <c r="A38" s="43" t="s">
        <v>182</v>
      </c>
      <c r="B38" s="44" t="s">
        <v>41</v>
      </c>
      <c r="C38" s="99">
        <v>20</v>
      </c>
      <c r="D38" s="44" t="s">
        <v>38</v>
      </c>
      <c r="E38" s="45" t="s">
        <v>502</v>
      </c>
      <c r="F38" s="48">
        <v>61531861.479999997</v>
      </c>
      <c r="G38" s="48">
        <v>0</v>
      </c>
      <c r="H38" s="48">
        <f>+F38-G38</f>
        <v>61531861.479999997</v>
      </c>
      <c r="I38" s="224">
        <f t="shared" si="1"/>
        <v>1.4921174299086801E-2</v>
      </c>
      <c r="J38" s="48">
        <v>61531861.479999997</v>
      </c>
      <c r="K38" s="225">
        <f t="shared" si="7"/>
        <v>1</v>
      </c>
    </row>
    <row r="39" spans="1:11" ht="61.5" customHeight="1" x14ac:dyDescent="0.25">
      <c r="A39" s="39" t="s">
        <v>186</v>
      </c>
      <c r="B39" s="34" t="s">
        <v>41</v>
      </c>
      <c r="C39" s="34">
        <v>20</v>
      </c>
      <c r="D39" s="34" t="s">
        <v>38</v>
      </c>
      <c r="E39" s="40" t="s">
        <v>187</v>
      </c>
      <c r="F39" s="62">
        <f>+F40</f>
        <v>3296106</v>
      </c>
      <c r="G39" s="62">
        <f>+G40</f>
        <v>0</v>
      </c>
      <c r="H39" s="62">
        <f>+H40</f>
        <v>3296106</v>
      </c>
      <c r="I39" s="223">
        <f t="shared" si="1"/>
        <v>7.9928952174235126E-4</v>
      </c>
      <c r="J39" s="62">
        <f>+J40</f>
        <v>3296106</v>
      </c>
      <c r="K39" s="222">
        <f t="shared" si="7"/>
        <v>1</v>
      </c>
    </row>
    <row r="40" spans="1:11" ht="61.5" customHeight="1" x14ac:dyDescent="0.25">
      <c r="A40" s="43" t="s">
        <v>190</v>
      </c>
      <c r="B40" s="44" t="s">
        <v>41</v>
      </c>
      <c r="C40" s="44">
        <v>20</v>
      </c>
      <c r="D40" s="44" t="s">
        <v>38</v>
      </c>
      <c r="E40" s="45" t="s">
        <v>191</v>
      </c>
      <c r="F40" s="48">
        <v>3296106</v>
      </c>
      <c r="G40" s="48">
        <v>0</v>
      </c>
      <c r="H40" s="48">
        <f>+F40-G40</f>
        <v>3296106</v>
      </c>
      <c r="I40" s="224">
        <f t="shared" si="1"/>
        <v>7.9928952174235126E-4</v>
      </c>
      <c r="J40" s="48">
        <v>3296106</v>
      </c>
      <c r="K40" s="225">
        <f t="shared" si="7"/>
        <v>1</v>
      </c>
    </row>
    <row r="41" spans="1:11" ht="26.25" customHeight="1" x14ac:dyDescent="0.25">
      <c r="A41" s="39" t="s">
        <v>200</v>
      </c>
      <c r="B41" s="34" t="s">
        <v>37</v>
      </c>
      <c r="C41" s="34">
        <v>10</v>
      </c>
      <c r="D41" s="34" t="s">
        <v>38</v>
      </c>
      <c r="E41" s="40" t="s">
        <v>201</v>
      </c>
      <c r="F41" s="62">
        <f t="shared" ref="F41:H46" si="15">+F43</f>
        <v>1451042370</v>
      </c>
      <c r="G41" s="62">
        <f t="shared" si="15"/>
        <v>0</v>
      </c>
      <c r="H41" s="62">
        <f t="shared" si="15"/>
        <v>1451042370</v>
      </c>
      <c r="I41" s="223">
        <f t="shared" si="1"/>
        <v>0.35187065038114301</v>
      </c>
      <c r="J41" s="62">
        <f t="shared" ref="J41:J46" si="16">+J43</f>
        <v>1451042370</v>
      </c>
      <c r="K41" s="222">
        <f t="shared" si="7"/>
        <v>1</v>
      </c>
    </row>
    <row r="42" spans="1:11" ht="29.25" customHeight="1" x14ac:dyDescent="0.25">
      <c r="A42" s="39" t="s">
        <v>200</v>
      </c>
      <c r="B42" s="34" t="s">
        <v>41</v>
      </c>
      <c r="C42" s="34">
        <v>20</v>
      </c>
      <c r="D42" s="34" t="s">
        <v>38</v>
      </c>
      <c r="E42" s="40" t="s">
        <v>201</v>
      </c>
      <c r="F42" s="62">
        <f t="shared" si="15"/>
        <v>1121290496.5599999</v>
      </c>
      <c r="G42" s="62">
        <f t="shared" si="15"/>
        <v>0</v>
      </c>
      <c r="H42" s="62">
        <f t="shared" si="15"/>
        <v>1121290496.5599999</v>
      </c>
      <c r="I42" s="223">
        <f t="shared" si="1"/>
        <v>0.27190744009133377</v>
      </c>
      <c r="J42" s="62">
        <f t="shared" si="16"/>
        <v>1121290496.5599999</v>
      </c>
      <c r="K42" s="222">
        <f t="shared" si="7"/>
        <v>1</v>
      </c>
    </row>
    <row r="43" spans="1:11" ht="29.25" customHeight="1" x14ac:dyDescent="0.25">
      <c r="A43" s="39" t="s">
        <v>218</v>
      </c>
      <c r="B43" s="34" t="s">
        <v>37</v>
      </c>
      <c r="C43" s="34">
        <v>10</v>
      </c>
      <c r="D43" s="34" t="s">
        <v>38</v>
      </c>
      <c r="E43" s="40" t="s">
        <v>219</v>
      </c>
      <c r="F43" s="62">
        <f t="shared" si="15"/>
        <v>1451042370</v>
      </c>
      <c r="G43" s="62">
        <f t="shared" si="15"/>
        <v>0</v>
      </c>
      <c r="H43" s="62">
        <f t="shared" si="15"/>
        <v>1451042370</v>
      </c>
      <c r="I43" s="223">
        <f t="shared" si="1"/>
        <v>0.35187065038114301</v>
      </c>
      <c r="J43" s="62">
        <f t="shared" si="16"/>
        <v>1451042370</v>
      </c>
      <c r="K43" s="222">
        <f t="shared" si="7"/>
        <v>1</v>
      </c>
    </row>
    <row r="44" spans="1:11" ht="24.75" customHeight="1" x14ac:dyDescent="0.25">
      <c r="A44" s="39" t="s">
        <v>218</v>
      </c>
      <c r="B44" s="34" t="s">
        <v>41</v>
      </c>
      <c r="C44" s="34">
        <v>20</v>
      </c>
      <c r="D44" s="34" t="s">
        <v>38</v>
      </c>
      <c r="E44" s="40" t="s">
        <v>219</v>
      </c>
      <c r="F44" s="63">
        <f t="shared" si="15"/>
        <v>1121290496.5599999</v>
      </c>
      <c r="G44" s="63">
        <f t="shared" si="15"/>
        <v>0</v>
      </c>
      <c r="H44" s="63">
        <f t="shared" si="15"/>
        <v>1121290496.5599999</v>
      </c>
      <c r="I44" s="224">
        <f t="shared" si="1"/>
        <v>0.27190744009133377</v>
      </c>
      <c r="J44" s="63">
        <f t="shared" si="16"/>
        <v>1121290496.5599999</v>
      </c>
      <c r="K44" s="222">
        <f t="shared" si="7"/>
        <v>1</v>
      </c>
    </row>
    <row r="45" spans="1:11" ht="24.75" customHeight="1" x14ac:dyDescent="0.25">
      <c r="A45" s="39" t="s">
        <v>220</v>
      </c>
      <c r="B45" s="34" t="s">
        <v>37</v>
      </c>
      <c r="C45" s="34">
        <v>10</v>
      </c>
      <c r="D45" s="34" t="s">
        <v>38</v>
      </c>
      <c r="E45" s="40" t="s">
        <v>221</v>
      </c>
      <c r="F45" s="63">
        <f t="shared" si="15"/>
        <v>1451042370</v>
      </c>
      <c r="G45" s="63">
        <f t="shared" si="15"/>
        <v>0</v>
      </c>
      <c r="H45" s="63">
        <f t="shared" si="15"/>
        <v>1451042370</v>
      </c>
      <c r="I45" s="224">
        <f t="shared" si="1"/>
        <v>0.35187065038114301</v>
      </c>
      <c r="J45" s="63">
        <f t="shared" si="16"/>
        <v>1451042370</v>
      </c>
      <c r="K45" s="222">
        <f t="shared" si="7"/>
        <v>1</v>
      </c>
    </row>
    <row r="46" spans="1:11" ht="24.75" customHeight="1" x14ac:dyDescent="0.25">
      <c r="A46" s="39" t="s">
        <v>220</v>
      </c>
      <c r="B46" s="34" t="s">
        <v>41</v>
      </c>
      <c r="C46" s="34">
        <v>20</v>
      </c>
      <c r="D46" s="34" t="s">
        <v>38</v>
      </c>
      <c r="E46" s="40" t="s">
        <v>221</v>
      </c>
      <c r="F46" s="63">
        <f t="shared" si="15"/>
        <v>1121290496.5599999</v>
      </c>
      <c r="G46" s="63">
        <f t="shared" si="15"/>
        <v>0</v>
      </c>
      <c r="H46" s="63">
        <f t="shared" si="15"/>
        <v>1121290496.5599999</v>
      </c>
      <c r="I46" s="224">
        <f t="shared" si="1"/>
        <v>0.27190744009133377</v>
      </c>
      <c r="J46" s="63">
        <f t="shared" si="16"/>
        <v>1121290496.5599999</v>
      </c>
      <c r="K46" s="222">
        <f t="shared" si="7"/>
        <v>1</v>
      </c>
    </row>
    <row r="47" spans="1:11" ht="24.75" customHeight="1" x14ac:dyDescent="0.25">
      <c r="A47" s="43" t="s">
        <v>224</v>
      </c>
      <c r="B47" s="44" t="s">
        <v>37</v>
      </c>
      <c r="C47" s="44">
        <v>10</v>
      </c>
      <c r="D47" s="44" t="s">
        <v>38</v>
      </c>
      <c r="E47" s="45" t="s">
        <v>225</v>
      </c>
      <c r="F47" s="48">
        <v>1451042370</v>
      </c>
      <c r="G47" s="48">
        <v>0</v>
      </c>
      <c r="H47" s="48">
        <f t="shared" ref="H47:H48" si="17">+F47-G47</f>
        <v>1451042370</v>
      </c>
      <c r="I47" s="224">
        <f t="shared" si="1"/>
        <v>0.35187065038114301</v>
      </c>
      <c r="J47" s="48">
        <v>1451042370</v>
      </c>
      <c r="K47" s="225">
        <f t="shared" si="7"/>
        <v>1</v>
      </c>
    </row>
    <row r="48" spans="1:11" ht="24.75" customHeight="1" thickBot="1" x14ac:dyDescent="0.3">
      <c r="A48" s="83" t="s">
        <v>224</v>
      </c>
      <c r="B48" s="84" t="s">
        <v>41</v>
      </c>
      <c r="C48" s="84">
        <v>20</v>
      </c>
      <c r="D48" s="84" t="s">
        <v>38</v>
      </c>
      <c r="E48" s="85" t="s">
        <v>225</v>
      </c>
      <c r="F48" s="88">
        <v>1121290496.5599999</v>
      </c>
      <c r="G48" s="88">
        <v>0</v>
      </c>
      <c r="H48" s="88">
        <f t="shared" si="17"/>
        <v>1121290496.5599999</v>
      </c>
      <c r="I48" s="230">
        <f t="shared" si="1"/>
        <v>0.27190744009133377</v>
      </c>
      <c r="J48" s="88">
        <v>1121290496.5599999</v>
      </c>
      <c r="K48" s="231">
        <f t="shared" si="7"/>
        <v>1</v>
      </c>
    </row>
    <row r="49" spans="1:11" s="4" customFormat="1" ht="27.75" customHeight="1" thickBot="1" x14ac:dyDescent="0.3">
      <c r="A49" s="21" t="s">
        <v>246</v>
      </c>
      <c r="B49" s="141" t="s">
        <v>37</v>
      </c>
      <c r="C49" s="232" t="s">
        <v>505</v>
      </c>
      <c r="D49" s="141" t="s">
        <v>38</v>
      </c>
      <c r="E49" s="23" t="s">
        <v>247</v>
      </c>
      <c r="F49" s="24">
        <f>+F50+F56+F62+F68+F78+F84</f>
        <v>1318141388.71</v>
      </c>
      <c r="G49" s="24">
        <f>+G50+G56+G62+G68+G78+G84</f>
        <v>0</v>
      </c>
      <c r="H49" s="24">
        <f>+H50+H56+H62+H68+H78+H84</f>
        <v>1318141388.71</v>
      </c>
      <c r="I49" s="233">
        <f t="shared" si="1"/>
        <v>0.31964281493702407</v>
      </c>
      <c r="J49" s="24">
        <f>+J50+J56+J62+J68+J78+J84</f>
        <v>1318141388.71</v>
      </c>
      <c r="K49" s="233">
        <f t="shared" si="7"/>
        <v>1</v>
      </c>
    </row>
    <row r="50" spans="1:11" ht="24" customHeight="1" x14ac:dyDescent="0.25">
      <c r="A50" s="33" t="s">
        <v>248</v>
      </c>
      <c r="B50" s="182" t="s">
        <v>37</v>
      </c>
      <c r="C50" s="183" t="s">
        <v>505</v>
      </c>
      <c r="D50" s="182" t="s">
        <v>38</v>
      </c>
      <c r="E50" s="35" t="s">
        <v>249</v>
      </c>
      <c r="F50" s="93">
        <f t="shared" ref="F50:H54" si="18">+F51</f>
        <v>241083896.5</v>
      </c>
      <c r="G50" s="93">
        <f t="shared" si="18"/>
        <v>0</v>
      </c>
      <c r="H50" s="93">
        <f t="shared" si="18"/>
        <v>241083896.5</v>
      </c>
      <c r="I50" s="221">
        <f t="shared" si="1"/>
        <v>5.8461661224871862E-2</v>
      </c>
      <c r="J50" s="93">
        <f>+J51</f>
        <v>241083896.5</v>
      </c>
      <c r="K50" s="222">
        <f t="shared" si="7"/>
        <v>1</v>
      </c>
    </row>
    <row r="51" spans="1:11" ht="24" customHeight="1" x14ac:dyDescent="0.25">
      <c r="A51" s="39" t="s">
        <v>250</v>
      </c>
      <c r="B51" s="191" t="s">
        <v>37</v>
      </c>
      <c r="C51" s="186" t="s">
        <v>505</v>
      </c>
      <c r="D51" s="191" t="s">
        <v>38</v>
      </c>
      <c r="E51" s="40" t="s">
        <v>251</v>
      </c>
      <c r="F51" s="62">
        <f t="shared" si="18"/>
        <v>241083896.5</v>
      </c>
      <c r="G51" s="62">
        <f t="shared" si="18"/>
        <v>0</v>
      </c>
      <c r="H51" s="62">
        <f t="shared" si="18"/>
        <v>241083896.5</v>
      </c>
      <c r="I51" s="223">
        <f t="shared" si="1"/>
        <v>5.8461661224871862E-2</v>
      </c>
      <c r="J51" s="62">
        <f>+J52</f>
        <v>241083896.5</v>
      </c>
      <c r="K51" s="222">
        <f t="shared" si="7"/>
        <v>1</v>
      </c>
    </row>
    <row r="52" spans="1:11" ht="49.5" customHeight="1" x14ac:dyDescent="0.25">
      <c r="A52" s="96" t="s">
        <v>300</v>
      </c>
      <c r="B52" s="191" t="s">
        <v>37</v>
      </c>
      <c r="C52" s="186" t="s">
        <v>505</v>
      </c>
      <c r="D52" s="191" t="s">
        <v>38</v>
      </c>
      <c r="E52" s="40" t="s">
        <v>301</v>
      </c>
      <c r="F52" s="62">
        <f t="shared" si="18"/>
        <v>241083896.5</v>
      </c>
      <c r="G52" s="62">
        <f t="shared" si="18"/>
        <v>0</v>
      </c>
      <c r="H52" s="62">
        <f t="shared" si="18"/>
        <v>241083896.5</v>
      </c>
      <c r="I52" s="223">
        <f t="shared" si="1"/>
        <v>5.8461661224871862E-2</v>
      </c>
      <c r="J52" s="62">
        <f>+J53</f>
        <v>241083896.5</v>
      </c>
      <c r="K52" s="222">
        <f t="shared" si="7"/>
        <v>1</v>
      </c>
    </row>
    <row r="53" spans="1:11" ht="49.5" customHeight="1" x14ac:dyDescent="0.25">
      <c r="A53" s="39" t="s">
        <v>302</v>
      </c>
      <c r="B53" s="191" t="s">
        <v>37</v>
      </c>
      <c r="C53" s="186" t="s">
        <v>505</v>
      </c>
      <c r="D53" s="191" t="s">
        <v>38</v>
      </c>
      <c r="E53" s="40" t="s">
        <v>301</v>
      </c>
      <c r="F53" s="62">
        <f t="shared" si="18"/>
        <v>241083896.5</v>
      </c>
      <c r="G53" s="62">
        <f t="shared" si="18"/>
        <v>0</v>
      </c>
      <c r="H53" s="62">
        <f t="shared" si="18"/>
        <v>241083896.5</v>
      </c>
      <c r="I53" s="223">
        <f t="shared" si="1"/>
        <v>5.8461661224871862E-2</v>
      </c>
      <c r="J53" s="62">
        <f>+J54</f>
        <v>241083896.5</v>
      </c>
      <c r="K53" s="222">
        <f t="shared" si="7"/>
        <v>1</v>
      </c>
    </row>
    <row r="54" spans="1:11" ht="55.5" customHeight="1" x14ac:dyDescent="0.25">
      <c r="A54" s="39" t="s">
        <v>303</v>
      </c>
      <c r="B54" s="191" t="s">
        <v>37</v>
      </c>
      <c r="C54" s="186" t="s">
        <v>505</v>
      </c>
      <c r="D54" s="191" t="s">
        <v>38</v>
      </c>
      <c r="E54" s="40" t="s">
        <v>304</v>
      </c>
      <c r="F54" s="62">
        <f t="shared" si="18"/>
        <v>241083896.5</v>
      </c>
      <c r="G54" s="62">
        <f t="shared" si="18"/>
        <v>0</v>
      </c>
      <c r="H54" s="62">
        <f t="shared" si="18"/>
        <v>241083896.5</v>
      </c>
      <c r="I54" s="223">
        <f t="shared" si="1"/>
        <v>5.8461661224871862E-2</v>
      </c>
      <c r="J54" s="62">
        <f>+J55</f>
        <v>241083896.5</v>
      </c>
      <c r="K54" s="222">
        <f t="shared" si="7"/>
        <v>1</v>
      </c>
    </row>
    <row r="55" spans="1:11" ht="30" customHeight="1" x14ac:dyDescent="0.25">
      <c r="A55" s="43" t="s">
        <v>305</v>
      </c>
      <c r="B55" s="44" t="s">
        <v>37</v>
      </c>
      <c r="C55" s="99">
        <v>13</v>
      </c>
      <c r="D55" s="44" t="s">
        <v>38</v>
      </c>
      <c r="E55" s="45" t="s">
        <v>258</v>
      </c>
      <c r="F55" s="48">
        <v>241083896.5</v>
      </c>
      <c r="G55" s="48">
        <v>0</v>
      </c>
      <c r="H55" s="48">
        <f>+F55-G55</f>
        <v>241083896.5</v>
      </c>
      <c r="I55" s="224">
        <f t="shared" si="1"/>
        <v>5.8461661224871862E-2</v>
      </c>
      <c r="J55" s="48">
        <v>241083896.5</v>
      </c>
      <c r="K55" s="225">
        <f t="shared" si="7"/>
        <v>1</v>
      </c>
    </row>
    <row r="56" spans="1:11" ht="35.25" customHeight="1" x14ac:dyDescent="0.25">
      <c r="A56" s="39" t="s">
        <v>386</v>
      </c>
      <c r="B56" s="44" t="s">
        <v>37</v>
      </c>
      <c r="C56" s="107">
        <v>13</v>
      </c>
      <c r="D56" s="44" t="s">
        <v>38</v>
      </c>
      <c r="E56" s="95" t="s">
        <v>387</v>
      </c>
      <c r="F56" s="62">
        <f t="shared" ref="F56:J60" si="19">+F57</f>
        <v>52191294.5</v>
      </c>
      <c r="G56" s="62">
        <f t="shared" si="19"/>
        <v>0</v>
      </c>
      <c r="H56" s="62">
        <f t="shared" si="19"/>
        <v>52191294.5</v>
      </c>
      <c r="I56" s="223">
        <f t="shared" si="1"/>
        <v>1.265613266685574E-2</v>
      </c>
      <c r="J56" s="62">
        <f t="shared" si="19"/>
        <v>52191294.5</v>
      </c>
      <c r="K56" s="222">
        <f t="shared" si="7"/>
        <v>1</v>
      </c>
    </row>
    <row r="57" spans="1:11" ht="33" customHeight="1" x14ac:dyDescent="0.25">
      <c r="A57" s="39" t="s">
        <v>388</v>
      </c>
      <c r="B57" s="44" t="s">
        <v>37</v>
      </c>
      <c r="C57" s="107">
        <v>13</v>
      </c>
      <c r="D57" s="44" t="s">
        <v>38</v>
      </c>
      <c r="E57" s="40" t="s">
        <v>251</v>
      </c>
      <c r="F57" s="62">
        <f t="shared" si="19"/>
        <v>52191294.5</v>
      </c>
      <c r="G57" s="62">
        <f t="shared" si="19"/>
        <v>0</v>
      </c>
      <c r="H57" s="62">
        <f t="shared" si="19"/>
        <v>52191294.5</v>
      </c>
      <c r="I57" s="223">
        <f t="shared" si="1"/>
        <v>1.265613266685574E-2</v>
      </c>
      <c r="J57" s="62">
        <f t="shared" si="19"/>
        <v>52191294.5</v>
      </c>
      <c r="K57" s="222">
        <f t="shared" si="7"/>
        <v>1</v>
      </c>
    </row>
    <row r="58" spans="1:11" ht="51.75" customHeight="1" x14ac:dyDescent="0.25">
      <c r="A58" s="39" t="s">
        <v>389</v>
      </c>
      <c r="B58" s="44" t="s">
        <v>37</v>
      </c>
      <c r="C58" s="107">
        <v>13</v>
      </c>
      <c r="D58" s="44" t="s">
        <v>38</v>
      </c>
      <c r="E58" s="40" t="s">
        <v>390</v>
      </c>
      <c r="F58" s="62">
        <f t="shared" si="19"/>
        <v>52191294.5</v>
      </c>
      <c r="G58" s="62">
        <f t="shared" si="19"/>
        <v>0</v>
      </c>
      <c r="H58" s="62">
        <f t="shared" si="19"/>
        <v>52191294.5</v>
      </c>
      <c r="I58" s="223">
        <f t="shared" si="1"/>
        <v>1.265613266685574E-2</v>
      </c>
      <c r="J58" s="62">
        <f t="shared" si="19"/>
        <v>52191294.5</v>
      </c>
      <c r="K58" s="222">
        <f t="shared" si="7"/>
        <v>1</v>
      </c>
    </row>
    <row r="59" spans="1:11" ht="51.75" customHeight="1" x14ac:dyDescent="0.25">
      <c r="A59" s="39" t="s">
        <v>391</v>
      </c>
      <c r="B59" s="44" t="s">
        <v>37</v>
      </c>
      <c r="C59" s="107">
        <v>13</v>
      </c>
      <c r="D59" s="44" t="s">
        <v>38</v>
      </c>
      <c r="E59" s="40" t="s">
        <v>390</v>
      </c>
      <c r="F59" s="62">
        <f t="shared" si="19"/>
        <v>52191294.5</v>
      </c>
      <c r="G59" s="62">
        <f t="shared" si="19"/>
        <v>0</v>
      </c>
      <c r="H59" s="62">
        <f t="shared" si="19"/>
        <v>52191294.5</v>
      </c>
      <c r="I59" s="223">
        <f t="shared" si="1"/>
        <v>1.265613266685574E-2</v>
      </c>
      <c r="J59" s="62">
        <f t="shared" si="19"/>
        <v>52191294.5</v>
      </c>
      <c r="K59" s="222">
        <f t="shared" si="7"/>
        <v>1</v>
      </c>
    </row>
    <row r="60" spans="1:11" ht="29.25" customHeight="1" x14ac:dyDescent="0.25">
      <c r="A60" s="39" t="s">
        <v>392</v>
      </c>
      <c r="B60" s="44" t="s">
        <v>37</v>
      </c>
      <c r="C60" s="107">
        <v>13</v>
      </c>
      <c r="D60" s="44" t="s">
        <v>38</v>
      </c>
      <c r="E60" s="95" t="s">
        <v>393</v>
      </c>
      <c r="F60" s="62">
        <f t="shared" si="19"/>
        <v>52191294.5</v>
      </c>
      <c r="G60" s="62">
        <f t="shared" si="19"/>
        <v>0</v>
      </c>
      <c r="H60" s="62">
        <f t="shared" si="19"/>
        <v>52191294.5</v>
      </c>
      <c r="I60" s="223">
        <f t="shared" si="1"/>
        <v>1.265613266685574E-2</v>
      </c>
      <c r="J60" s="62">
        <f t="shared" si="19"/>
        <v>52191294.5</v>
      </c>
      <c r="K60" s="222">
        <f t="shared" si="7"/>
        <v>1</v>
      </c>
    </row>
    <row r="61" spans="1:11" ht="30" customHeight="1" x14ac:dyDescent="0.25">
      <c r="A61" s="43" t="s">
        <v>394</v>
      </c>
      <c r="B61" s="44" t="s">
        <v>37</v>
      </c>
      <c r="C61" s="99">
        <v>13</v>
      </c>
      <c r="D61" s="44" t="s">
        <v>38</v>
      </c>
      <c r="E61" s="45" t="s">
        <v>258</v>
      </c>
      <c r="F61" s="48">
        <v>52191294.5</v>
      </c>
      <c r="G61" s="48">
        <v>0</v>
      </c>
      <c r="H61" s="48">
        <f>+F61-G61</f>
        <v>52191294.5</v>
      </c>
      <c r="I61" s="224">
        <f t="shared" si="1"/>
        <v>1.265613266685574E-2</v>
      </c>
      <c r="J61" s="48">
        <v>52191294.5</v>
      </c>
      <c r="K61" s="225">
        <f t="shared" si="7"/>
        <v>1</v>
      </c>
    </row>
    <row r="62" spans="1:11" ht="33" customHeight="1" x14ac:dyDescent="0.25">
      <c r="A62" s="39" t="s">
        <v>401</v>
      </c>
      <c r="B62" s="34" t="s">
        <v>37</v>
      </c>
      <c r="C62" s="107">
        <v>13</v>
      </c>
      <c r="D62" s="34" t="s">
        <v>38</v>
      </c>
      <c r="E62" s="40" t="s">
        <v>402</v>
      </c>
      <c r="F62" s="62">
        <f t="shared" ref="F62:J66" si="20">+F63</f>
        <v>18086887</v>
      </c>
      <c r="G62" s="62">
        <f t="shared" si="20"/>
        <v>0</v>
      </c>
      <c r="H62" s="62">
        <f t="shared" si="20"/>
        <v>18086887</v>
      </c>
      <c r="I62" s="223">
        <f t="shared" si="1"/>
        <v>4.3859812943024129E-3</v>
      </c>
      <c r="J62" s="62">
        <f t="shared" si="20"/>
        <v>18086887</v>
      </c>
      <c r="K62" s="222">
        <f t="shared" si="7"/>
        <v>1</v>
      </c>
    </row>
    <row r="63" spans="1:11" ht="38.25" customHeight="1" x14ac:dyDescent="0.25">
      <c r="A63" s="39" t="s">
        <v>403</v>
      </c>
      <c r="B63" s="34" t="s">
        <v>37</v>
      </c>
      <c r="C63" s="107">
        <v>13</v>
      </c>
      <c r="D63" s="34" t="s">
        <v>38</v>
      </c>
      <c r="E63" s="40" t="s">
        <v>251</v>
      </c>
      <c r="F63" s="62">
        <f t="shared" si="20"/>
        <v>18086887</v>
      </c>
      <c r="G63" s="62">
        <f t="shared" si="20"/>
        <v>0</v>
      </c>
      <c r="H63" s="62">
        <f t="shared" si="20"/>
        <v>18086887</v>
      </c>
      <c r="I63" s="223">
        <f t="shared" si="1"/>
        <v>4.3859812943024129E-3</v>
      </c>
      <c r="J63" s="62">
        <f t="shared" si="20"/>
        <v>18086887</v>
      </c>
      <c r="K63" s="222">
        <f t="shared" si="7"/>
        <v>1</v>
      </c>
    </row>
    <row r="64" spans="1:11" ht="39" customHeight="1" x14ac:dyDescent="0.25">
      <c r="A64" s="39" t="s">
        <v>413</v>
      </c>
      <c r="B64" s="34" t="s">
        <v>37</v>
      </c>
      <c r="C64" s="107">
        <v>13</v>
      </c>
      <c r="D64" s="34" t="s">
        <v>38</v>
      </c>
      <c r="E64" s="40" t="s">
        <v>414</v>
      </c>
      <c r="F64" s="62">
        <f t="shared" si="20"/>
        <v>18086887</v>
      </c>
      <c r="G64" s="62">
        <f t="shared" si="20"/>
        <v>0</v>
      </c>
      <c r="H64" s="62">
        <f t="shared" si="20"/>
        <v>18086887</v>
      </c>
      <c r="I64" s="223">
        <f t="shared" si="1"/>
        <v>4.3859812943024129E-3</v>
      </c>
      <c r="J64" s="62">
        <f t="shared" si="20"/>
        <v>18086887</v>
      </c>
      <c r="K64" s="222">
        <f t="shared" si="7"/>
        <v>1</v>
      </c>
    </row>
    <row r="65" spans="1:11" ht="39" customHeight="1" x14ac:dyDescent="0.25">
      <c r="A65" s="39" t="s">
        <v>415</v>
      </c>
      <c r="B65" s="34" t="s">
        <v>37</v>
      </c>
      <c r="C65" s="107">
        <v>13</v>
      </c>
      <c r="D65" s="34" t="s">
        <v>38</v>
      </c>
      <c r="E65" s="40" t="s">
        <v>414</v>
      </c>
      <c r="F65" s="62">
        <f t="shared" si="20"/>
        <v>18086887</v>
      </c>
      <c r="G65" s="62">
        <f t="shared" si="20"/>
        <v>0</v>
      </c>
      <c r="H65" s="62">
        <f t="shared" si="20"/>
        <v>18086887</v>
      </c>
      <c r="I65" s="223">
        <f t="shared" si="1"/>
        <v>4.3859812943024129E-3</v>
      </c>
      <c r="J65" s="62">
        <f t="shared" si="20"/>
        <v>18086887</v>
      </c>
      <c r="K65" s="222">
        <f t="shared" si="7"/>
        <v>1</v>
      </c>
    </row>
    <row r="66" spans="1:11" ht="39" customHeight="1" x14ac:dyDescent="0.25">
      <c r="A66" s="39" t="s">
        <v>416</v>
      </c>
      <c r="B66" s="34" t="s">
        <v>37</v>
      </c>
      <c r="C66" s="107">
        <v>13</v>
      </c>
      <c r="D66" s="34" t="s">
        <v>38</v>
      </c>
      <c r="E66" s="40" t="s">
        <v>393</v>
      </c>
      <c r="F66" s="41">
        <f t="shared" si="20"/>
        <v>18086887</v>
      </c>
      <c r="G66" s="41">
        <f t="shared" si="20"/>
        <v>0</v>
      </c>
      <c r="H66" s="41">
        <f t="shared" si="20"/>
        <v>18086887</v>
      </c>
      <c r="I66" s="223">
        <f t="shared" si="1"/>
        <v>4.3859812943024129E-3</v>
      </c>
      <c r="J66" s="41">
        <f t="shared" si="20"/>
        <v>18086887</v>
      </c>
      <c r="K66" s="222">
        <f t="shared" si="7"/>
        <v>1</v>
      </c>
    </row>
    <row r="67" spans="1:11" ht="30" customHeight="1" x14ac:dyDescent="0.25">
      <c r="A67" s="43" t="s">
        <v>417</v>
      </c>
      <c r="B67" s="44" t="s">
        <v>37</v>
      </c>
      <c r="C67" s="99">
        <v>13</v>
      </c>
      <c r="D67" s="44" t="s">
        <v>38</v>
      </c>
      <c r="E67" s="45" t="s">
        <v>258</v>
      </c>
      <c r="F67" s="48">
        <v>18086887</v>
      </c>
      <c r="G67" s="48">
        <v>0</v>
      </c>
      <c r="H67" s="48">
        <f>+F67-G67</f>
        <v>18086887</v>
      </c>
      <c r="I67" s="224">
        <f t="shared" si="1"/>
        <v>4.3859812943024129E-3</v>
      </c>
      <c r="J67" s="48">
        <v>18086887</v>
      </c>
      <c r="K67" s="225">
        <f t="shared" si="7"/>
        <v>1</v>
      </c>
    </row>
    <row r="68" spans="1:11" ht="34.5" customHeight="1" x14ac:dyDescent="0.25">
      <c r="A68" s="39" t="s">
        <v>418</v>
      </c>
      <c r="B68" s="34" t="s">
        <v>37</v>
      </c>
      <c r="C68" s="107">
        <v>13</v>
      </c>
      <c r="D68" s="34" t="s">
        <v>38</v>
      </c>
      <c r="E68" s="40" t="s">
        <v>419</v>
      </c>
      <c r="F68" s="60">
        <f t="shared" ref="F68:J76" si="21">+F69</f>
        <v>252804367.38</v>
      </c>
      <c r="G68" s="60">
        <f t="shared" si="21"/>
        <v>0</v>
      </c>
      <c r="H68" s="60">
        <f t="shared" si="21"/>
        <v>252804367.38</v>
      </c>
      <c r="I68" s="223">
        <f t="shared" si="1"/>
        <v>6.1303817867974467E-2</v>
      </c>
      <c r="J68" s="60">
        <f t="shared" si="21"/>
        <v>252804367.38</v>
      </c>
      <c r="K68" s="222">
        <f t="shared" si="7"/>
        <v>1</v>
      </c>
    </row>
    <row r="69" spans="1:11" ht="34.5" customHeight="1" x14ac:dyDescent="0.25">
      <c r="A69" s="39" t="s">
        <v>420</v>
      </c>
      <c r="B69" s="34" t="s">
        <v>37</v>
      </c>
      <c r="C69" s="107">
        <v>13</v>
      </c>
      <c r="D69" s="34" t="s">
        <v>38</v>
      </c>
      <c r="E69" s="95" t="s">
        <v>251</v>
      </c>
      <c r="F69" s="60">
        <f>+F70+F74</f>
        <v>252804367.38</v>
      </c>
      <c r="G69" s="60">
        <f>+G74</f>
        <v>0</v>
      </c>
      <c r="H69" s="60">
        <f>+H70+H74</f>
        <v>252804367.38</v>
      </c>
      <c r="I69" s="223">
        <f t="shared" si="1"/>
        <v>6.1303817867974467E-2</v>
      </c>
      <c r="J69" s="60">
        <f>+J70+J74</f>
        <v>252804367.38</v>
      </c>
      <c r="K69" s="222">
        <f t="shared" si="7"/>
        <v>1</v>
      </c>
    </row>
    <row r="70" spans="1:11" ht="38.25" customHeight="1" x14ac:dyDescent="0.25">
      <c r="A70" s="39" t="s">
        <v>421</v>
      </c>
      <c r="B70" s="34" t="s">
        <v>37</v>
      </c>
      <c r="C70" s="34">
        <v>13</v>
      </c>
      <c r="D70" s="34" t="s">
        <v>38</v>
      </c>
      <c r="E70" s="40" t="s">
        <v>422</v>
      </c>
      <c r="F70" s="62">
        <f t="shared" si="21"/>
        <v>173925178.38</v>
      </c>
      <c r="G70" s="62">
        <f t="shared" si="21"/>
        <v>0</v>
      </c>
      <c r="H70" s="62">
        <f t="shared" si="21"/>
        <v>173925178.38</v>
      </c>
      <c r="I70" s="223">
        <f t="shared" si="1"/>
        <v>4.2176001817387947E-2</v>
      </c>
      <c r="J70" s="62">
        <f t="shared" si="21"/>
        <v>173925178.38</v>
      </c>
      <c r="K70" s="222">
        <f t="shared" si="7"/>
        <v>1</v>
      </c>
    </row>
    <row r="71" spans="1:11" ht="38.25" customHeight="1" x14ac:dyDescent="0.25">
      <c r="A71" s="39" t="s">
        <v>423</v>
      </c>
      <c r="B71" s="34" t="s">
        <v>37</v>
      </c>
      <c r="C71" s="34">
        <v>13</v>
      </c>
      <c r="D71" s="34" t="s">
        <v>38</v>
      </c>
      <c r="E71" s="40" t="s">
        <v>422</v>
      </c>
      <c r="F71" s="62">
        <f t="shared" si="21"/>
        <v>173925178.38</v>
      </c>
      <c r="G71" s="62">
        <f t="shared" si="21"/>
        <v>0</v>
      </c>
      <c r="H71" s="62">
        <f t="shared" si="21"/>
        <v>173925178.38</v>
      </c>
      <c r="I71" s="223">
        <f t="shared" si="1"/>
        <v>4.2176001817387947E-2</v>
      </c>
      <c r="J71" s="62">
        <f t="shared" si="21"/>
        <v>173925178.38</v>
      </c>
      <c r="K71" s="222">
        <f t="shared" si="7"/>
        <v>1</v>
      </c>
    </row>
    <row r="72" spans="1:11" ht="34.5" customHeight="1" x14ac:dyDescent="0.25">
      <c r="A72" s="39" t="s">
        <v>424</v>
      </c>
      <c r="B72" s="34" t="s">
        <v>37</v>
      </c>
      <c r="C72" s="34">
        <v>13</v>
      </c>
      <c r="D72" s="34" t="s">
        <v>38</v>
      </c>
      <c r="E72" s="40" t="s">
        <v>425</v>
      </c>
      <c r="F72" s="62">
        <f t="shared" si="21"/>
        <v>173925178.38</v>
      </c>
      <c r="G72" s="62">
        <f t="shared" si="21"/>
        <v>0</v>
      </c>
      <c r="H72" s="62">
        <f t="shared" si="21"/>
        <v>173925178.38</v>
      </c>
      <c r="I72" s="223">
        <f t="shared" si="1"/>
        <v>4.2176001817387947E-2</v>
      </c>
      <c r="J72" s="62">
        <f t="shared" si="21"/>
        <v>173925178.38</v>
      </c>
      <c r="K72" s="222">
        <f t="shared" si="7"/>
        <v>1</v>
      </c>
    </row>
    <row r="73" spans="1:11" ht="34.5" customHeight="1" x14ac:dyDescent="0.25">
      <c r="A73" s="43" t="s">
        <v>426</v>
      </c>
      <c r="B73" s="44" t="s">
        <v>37</v>
      </c>
      <c r="C73" s="44">
        <v>13</v>
      </c>
      <c r="D73" s="44" t="s">
        <v>38</v>
      </c>
      <c r="E73" s="45" t="s">
        <v>258</v>
      </c>
      <c r="F73" s="48">
        <v>173925178.38</v>
      </c>
      <c r="G73" s="48">
        <v>0</v>
      </c>
      <c r="H73" s="48">
        <f>+F73-G73</f>
        <v>173925178.38</v>
      </c>
      <c r="I73" s="224">
        <f t="shared" ref="I73:I101" si="22">+H73/$H$102</f>
        <v>4.2176001817387947E-2</v>
      </c>
      <c r="J73" s="48">
        <v>173925178.38</v>
      </c>
      <c r="K73" s="225">
        <f t="shared" si="7"/>
        <v>1</v>
      </c>
    </row>
    <row r="74" spans="1:11" ht="49.5" customHeight="1" x14ac:dyDescent="0.25">
      <c r="A74" s="39" t="s">
        <v>427</v>
      </c>
      <c r="B74" s="34" t="s">
        <v>37</v>
      </c>
      <c r="C74" s="107">
        <v>13</v>
      </c>
      <c r="D74" s="34" t="s">
        <v>38</v>
      </c>
      <c r="E74" s="40" t="s">
        <v>428</v>
      </c>
      <c r="F74" s="62">
        <f t="shared" si="21"/>
        <v>78879189</v>
      </c>
      <c r="G74" s="62">
        <f t="shared" si="21"/>
        <v>0</v>
      </c>
      <c r="H74" s="62">
        <f t="shared" si="21"/>
        <v>78879189</v>
      </c>
      <c r="I74" s="223">
        <f t="shared" si="22"/>
        <v>1.912781605058652E-2</v>
      </c>
      <c r="J74" s="62">
        <f t="shared" si="21"/>
        <v>78879189</v>
      </c>
      <c r="K74" s="222">
        <f t="shared" si="7"/>
        <v>1</v>
      </c>
    </row>
    <row r="75" spans="1:11" ht="49.5" customHeight="1" x14ac:dyDescent="0.25">
      <c r="A75" s="39" t="s">
        <v>429</v>
      </c>
      <c r="B75" s="34" t="s">
        <v>37</v>
      </c>
      <c r="C75" s="107">
        <v>13</v>
      </c>
      <c r="D75" s="34" t="s">
        <v>38</v>
      </c>
      <c r="E75" s="40" t="s">
        <v>428</v>
      </c>
      <c r="F75" s="62">
        <f t="shared" si="21"/>
        <v>78879189</v>
      </c>
      <c r="G75" s="62">
        <f t="shared" si="21"/>
        <v>0</v>
      </c>
      <c r="H75" s="62">
        <f t="shared" si="21"/>
        <v>78879189</v>
      </c>
      <c r="I75" s="223">
        <f t="shared" si="22"/>
        <v>1.912781605058652E-2</v>
      </c>
      <c r="J75" s="62">
        <f t="shared" si="21"/>
        <v>78879189</v>
      </c>
      <c r="K75" s="222">
        <f t="shared" si="7"/>
        <v>1</v>
      </c>
    </row>
    <row r="76" spans="1:11" ht="34.5" customHeight="1" x14ac:dyDescent="0.25">
      <c r="A76" s="39" t="s">
        <v>430</v>
      </c>
      <c r="B76" s="34" t="s">
        <v>37</v>
      </c>
      <c r="C76" s="107">
        <v>13</v>
      </c>
      <c r="D76" s="34" t="s">
        <v>38</v>
      </c>
      <c r="E76" s="40" t="s">
        <v>393</v>
      </c>
      <c r="F76" s="62">
        <f t="shared" si="21"/>
        <v>78879189</v>
      </c>
      <c r="G76" s="62">
        <f t="shared" si="21"/>
        <v>0</v>
      </c>
      <c r="H76" s="62">
        <f t="shared" si="21"/>
        <v>78879189</v>
      </c>
      <c r="I76" s="223">
        <f t="shared" si="22"/>
        <v>1.912781605058652E-2</v>
      </c>
      <c r="J76" s="62">
        <f t="shared" si="21"/>
        <v>78879189</v>
      </c>
      <c r="K76" s="222">
        <f t="shared" si="7"/>
        <v>1</v>
      </c>
    </row>
    <row r="77" spans="1:11" ht="30" customHeight="1" x14ac:dyDescent="0.25">
      <c r="A77" s="43" t="s">
        <v>431</v>
      </c>
      <c r="B77" s="44" t="s">
        <v>37</v>
      </c>
      <c r="C77" s="99">
        <v>13</v>
      </c>
      <c r="D77" s="44" t="s">
        <v>38</v>
      </c>
      <c r="E77" s="45" t="s">
        <v>258</v>
      </c>
      <c r="F77" s="48">
        <v>78879189</v>
      </c>
      <c r="G77" s="48">
        <v>0</v>
      </c>
      <c r="H77" s="48">
        <f>+F77-G77</f>
        <v>78879189</v>
      </c>
      <c r="I77" s="224">
        <f t="shared" si="22"/>
        <v>1.912781605058652E-2</v>
      </c>
      <c r="J77" s="48">
        <v>78879189</v>
      </c>
      <c r="K77" s="225">
        <f t="shared" si="7"/>
        <v>1</v>
      </c>
    </row>
    <row r="78" spans="1:11" ht="39" customHeight="1" x14ac:dyDescent="0.25">
      <c r="A78" s="39" t="s">
        <v>432</v>
      </c>
      <c r="B78" s="34" t="s">
        <v>37</v>
      </c>
      <c r="C78" s="34">
        <v>13</v>
      </c>
      <c r="D78" s="34" t="s">
        <v>38</v>
      </c>
      <c r="E78" s="40" t="s">
        <v>433</v>
      </c>
      <c r="F78" s="60">
        <f t="shared" ref="F78:J79" si="23">+F79</f>
        <v>3015011</v>
      </c>
      <c r="G78" s="60">
        <f t="shared" si="23"/>
        <v>0</v>
      </c>
      <c r="H78" s="60">
        <f t="shared" si="23"/>
        <v>3015011</v>
      </c>
      <c r="I78" s="223">
        <f t="shared" si="22"/>
        <v>7.3112536436568726E-4</v>
      </c>
      <c r="J78" s="60">
        <f t="shared" si="23"/>
        <v>3015011</v>
      </c>
      <c r="K78" s="222">
        <f t="shared" si="7"/>
        <v>1</v>
      </c>
    </row>
    <row r="79" spans="1:11" ht="39" customHeight="1" x14ac:dyDescent="0.25">
      <c r="A79" s="39" t="s">
        <v>434</v>
      </c>
      <c r="B79" s="34" t="s">
        <v>37</v>
      </c>
      <c r="C79" s="34">
        <v>13</v>
      </c>
      <c r="D79" s="34" t="s">
        <v>38</v>
      </c>
      <c r="E79" s="95" t="s">
        <v>251</v>
      </c>
      <c r="F79" s="60">
        <f t="shared" si="23"/>
        <v>3015011</v>
      </c>
      <c r="G79" s="60">
        <f t="shared" si="23"/>
        <v>0</v>
      </c>
      <c r="H79" s="60">
        <f t="shared" si="23"/>
        <v>3015011</v>
      </c>
      <c r="I79" s="223">
        <f t="shared" si="22"/>
        <v>7.3112536436568726E-4</v>
      </c>
      <c r="J79" s="60">
        <f t="shared" si="23"/>
        <v>3015011</v>
      </c>
      <c r="K79" s="222">
        <f t="shared" si="7"/>
        <v>1</v>
      </c>
    </row>
    <row r="80" spans="1:11" ht="39" customHeight="1" x14ac:dyDescent="0.25">
      <c r="A80" s="39" t="s">
        <v>508</v>
      </c>
      <c r="B80" s="34" t="s">
        <v>37</v>
      </c>
      <c r="C80" s="34">
        <v>13</v>
      </c>
      <c r="D80" s="34" t="s">
        <v>38</v>
      </c>
      <c r="E80" s="40" t="s">
        <v>509</v>
      </c>
      <c r="F80" s="60">
        <f t="shared" ref="F80:J80" si="24">F81</f>
        <v>3015011</v>
      </c>
      <c r="G80" s="60">
        <f t="shared" si="24"/>
        <v>0</v>
      </c>
      <c r="H80" s="60">
        <f t="shared" si="24"/>
        <v>3015011</v>
      </c>
      <c r="I80" s="223">
        <f t="shared" si="22"/>
        <v>7.3112536436568726E-4</v>
      </c>
      <c r="J80" s="60">
        <f t="shared" si="24"/>
        <v>3015011</v>
      </c>
      <c r="K80" s="222">
        <f t="shared" si="7"/>
        <v>1</v>
      </c>
    </row>
    <row r="81" spans="1:11" ht="39" customHeight="1" x14ac:dyDescent="0.25">
      <c r="A81" s="39" t="s">
        <v>510</v>
      </c>
      <c r="B81" s="34" t="s">
        <v>37</v>
      </c>
      <c r="C81" s="34">
        <v>13</v>
      </c>
      <c r="D81" s="34" t="s">
        <v>38</v>
      </c>
      <c r="E81" s="40" t="s">
        <v>509</v>
      </c>
      <c r="F81" s="60">
        <f t="shared" ref="F81:J82" si="25">+F82</f>
        <v>3015011</v>
      </c>
      <c r="G81" s="60">
        <f t="shared" si="25"/>
        <v>0</v>
      </c>
      <c r="H81" s="60">
        <f t="shared" si="25"/>
        <v>3015011</v>
      </c>
      <c r="I81" s="223">
        <f t="shared" si="22"/>
        <v>7.3112536436568726E-4</v>
      </c>
      <c r="J81" s="60">
        <f t="shared" si="25"/>
        <v>3015011</v>
      </c>
      <c r="K81" s="222">
        <f t="shared" ref="K81:K100" si="26">+J81/H81</f>
        <v>1</v>
      </c>
    </row>
    <row r="82" spans="1:11" ht="39" customHeight="1" x14ac:dyDescent="0.25">
      <c r="A82" s="39" t="s">
        <v>511</v>
      </c>
      <c r="B82" s="34" t="s">
        <v>37</v>
      </c>
      <c r="C82" s="34">
        <v>13</v>
      </c>
      <c r="D82" s="34" t="s">
        <v>38</v>
      </c>
      <c r="E82" s="40" t="s">
        <v>393</v>
      </c>
      <c r="F82" s="60">
        <f t="shared" si="25"/>
        <v>3015011</v>
      </c>
      <c r="G82" s="60">
        <f t="shared" si="25"/>
        <v>0</v>
      </c>
      <c r="H82" s="60">
        <f t="shared" si="25"/>
        <v>3015011</v>
      </c>
      <c r="I82" s="223">
        <f t="shared" si="22"/>
        <v>7.3112536436568726E-4</v>
      </c>
      <c r="J82" s="60">
        <f t="shared" si="25"/>
        <v>3015011</v>
      </c>
      <c r="K82" s="222">
        <f t="shared" si="26"/>
        <v>1</v>
      </c>
    </row>
    <row r="83" spans="1:11" ht="39" customHeight="1" x14ac:dyDescent="0.25">
      <c r="A83" s="43" t="s">
        <v>512</v>
      </c>
      <c r="B83" s="44" t="s">
        <v>37</v>
      </c>
      <c r="C83" s="44">
        <v>13</v>
      </c>
      <c r="D83" s="44" t="s">
        <v>38</v>
      </c>
      <c r="E83" s="45" t="s">
        <v>258</v>
      </c>
      <c r="F83" s="46">
        <v>3015011</v>
      </c>
      <c r="G83" s="46">
        <v>0</v>
      </c>
      <c r="H83" s="48">
        <f>+F83-G83</f>
        <v>3015011</v>
      </c>
      <c r="I83" s="224">
        <f t="shared" si="22"/>
        <v>7.3112536436568726E-4</v>
      </c>
      <c r="J83" s="46">
        <v>3015011</v>
      </c>
      <c r="K83" s="225">
        <f t="shared" si="26"/>
        <v>1</v>
      </c>
    </row>
    <row r="84" spans="1:11" ht="39" customHeight="1" x14ac:dyDescent="0.25">
      <c r="A84" s="105" t="s">
        <v>441</v>
      </c>
      <c r="B84" s="100" t="s">
        <v>37</v>
      </c>
      <c r="C84" s="34">
        <v>13</v>
      </c>
      <c r="D84" s="34" t="s">
        <v>38</v>
      </c>
      <c r="E84" s="95" t="s">
        <v>442</v>
      </c>
      <c r="F84" s="66">
        <f>+F85</f>
        <v>750959932.33000004</v>
      </c>
      <c r="G84" s="66">
        <f t="shared" ref="G84:H84" si="27">+G85</f>
        <v>0</v>
      </c>
      <c r="H84" s="66">
        <f t="shared" si="27"/>
        <v>750959932.33000004</v>
      </c>
      <c r="I84" s="223">
        <f t="shared" si="22"/>
        <v>0.18210409651865389</v>
      </c>
      <c r="J84" s="66">
        <f>+J85</f>
        <v>750959932.33000004</v>
      </c>
      <c r="K84" s="222">
        <f t="shared" si="26"/>
        <v>1</v>
      </c>
    </row>
    <row r="85" spans="1:11" ht="39" customHeight="1" x14ac:dyDescent="0.25">
      <c r="A85" s="105" t="s">
        <v>443</v>
      </c>
      <c r="B85" s="100" t="s">
        <v>37</v>
      </c>
      <c r="C85" s="34">
        <v>13</v>
      </c>
      <c r="D85" s="34" t="s">
        <v>38</v>
      </c>
      <c r="E85" s="95" t="s">
        <v>251</v>
      </c>
      <c r="F85" s="66">
        <f>+F86+F90+F94+F98</f>
        <v>750959932.33000004</v>
      </c>
      <c r="G85" s="66">
        <f t="shared" ref="G85:H85" si="28">+G86+G90+G94+G98</f>
        <v>0</v>
      </c>
      <c r="H85" s="66">
        <f t="shared" si="28"/>
        <v>750959932.33000004</v>
      </c>
      <c r="I85" s="223">
        <f t="shared" si="22"/>
        <v>0.18210409651865389</v>
      </c>
      <c r="J85" s="66">
        <f>+J86+J90+J94+J98</f>
        <v>750959932.33000004</v>
      </c>
      <c r="K85" s="222">
        <f t="shared" si="26"/>
        <v>1</v>
      </c>
    </row>
    <row r="86" spans="1:11" ht="53.25" customHeight="1" x14ac:dyDescent="0.25">
      <c r="A86" s="96" t="s">
        <v>444</v>
      </c>
      <c r="B86" s="100" t="s">
        <v>37</v>
      </c>
      <c r="C86" s="34">
        <v>13</v>
      </c>
      <c r="D86" s="34" t="s">
        <v>38</v>
      </c>
      <c r="E86" s="95" t="s">
        <v>445</v>
      </c>
      <c r="F86" s="66">
        <f t="shared" ref="F86:J88" si="29">+F87</f>
        <v>15068634</v>
      </c>
      <c r="G86" s="66">
        <f t="shared" si="29"/>
        <v>0</v>
      </c>
      <c r="H86" s="66">
        <f t="shared" si="29"/>
        <v>15068634</v>
      </c>
      <c r="I86" s="223">
        <f t="shared" si="22"/>
        <v>3.6540697608543333E-3</v>
      </c>
      <c r="J86" s="66">
        <f t="shared" si="29"/>
        <v>15068634</v>
      </c>
      <c r="K86" s="222">
        <f t="shared" si="26"/>
        <v>1</v>
      </c>
    </row>
    <row r="87" spans="1:11" ht="53.25" customHeight="1" x14ac:dyDescent="0.25">
      <c r="A87" s="96" t="s">
        <v>446</v>
      </c>
      <c r="B87" s="100" t="s">
        <v>37</v>
      </c>
      <c r="C87" s="34">
        <v>13</v>
      </c>
      <c r="D87" s="34" t="s">
        <v>38</v>
      </c>
      <c r="E87" s="95" t="s">
        <v>445</v>
      </c>
      <c r="F87" s="66">
        <f t="shared" si="29"/>
        <v>15068634</v>
      </c>
      <c r="G87" s="66">
        <f t="shared" si="29"/>
        <v>0</v>
      </c>
      <c r="H87" s="66">
        <f t="shared" si="29"/>
        <v>15068634</v>
      </c>
      <c r="I87" s="223">
        <f t="shared" si="22"/>
        <v>3.6540697608543333E-3</v>
      </c>
      <c r="J87" s="66">
        <f t="shared" si="29"/>
        <v>15068634</v>
      </c>
      <c r="K87" s="222">
        <f t="shared" si="26"/>
        <v>1</v>
      </c>
    </row>
    <row r="88" spans="1:11" ht="39" customHeight="1" x14ac:dyDescent="0.25">
      <c r="A88" s="96" t="s">
        <v>447</v>
      </c>
      <c r="B88" s="100" t="s">
        <v>37</v>
      </c>
      <c r="C88" s="34">
        <v>13</v>
      </c>
      <c r="D88" s="34" t="s">
        <v>38</v>
      </c>
      <c r="E88" s="95" t="s">
        <v>448</v>
      </c>
      <c r="F88" s="66">
        <f t="shared" si="29"/>
        <v>15068634</v>
      </c>
      <c r="G88" s="66">
        <f t="shared" si="29"/>
        <v>0</v>
      </c>
      <c r="H88" s="66">
        <f t="shared" si="29"/>
        <v>15068634</v>
      </c>
      <c r="I88" s="223">
        <f t="shared" si="22"/>
        <v>3.6540697608543333E-3</v>
      </c>
      <c r="J88" s="66">
        <f t="shared" si="29"/>
        <v>15068634</v>
      </c>
      <c r="K88" s="222">
        <f t="shared" si="26"/>
        <v>1</v>
      </c>
    </row>
    <row r="89" spans="1:11" ht="39" customHeight="1" x14ac:dyDescent="0.25">
      <c r="A89" s="43" t="s">
        <v>449</v>
      </c>
      <c r="B89" s="103" t="s">
        <v>37</v>
      </c>
      <c r="C89" s="44">
        <v>13</v>
      </c>
      <c r="D89" s="44" t="s">
        <v>38</v>
      </c>
      <c r="E89" s="45" t="s">
        <v>258</v>
      </c>
      <c r="F89" s="46">
        <v>15068634</v>
      </c>
      <c r="G89" s="46">
        <v>0</v>
      </c>
      <c r="H89" s="48">
        <f>+F89-G89</f>
        <v>15068634</v>
      </c>
      <c r="I89" s="224">
        <f t="shared" si="22"/>
        <v>3.6540697608543333E-3</v>
      </c>
      <c r="J89" s="46">
        <v>15068634</v>
      </c>
      <c r="K89" s="225">
        <f t="shared" si="26"/>
        <v>1</v>
      </c>
    </row>
    <row r="90" spans="1:11" ht="56.25" customHeight="1" x14ac:dyDescent="0.25">
      <c r="A90" s="96" t="s">
        <v>450</v>
      </c>
      <c r="B90" s="107" t="s">
        <v>37</v>
      </c>
      <c r="C90" s="34">
        <v>13</v>
      </c>
      <c r="D90" s="34" t="s">
        <v>38</v>
      </c>
      <c r="E90" s="95" t="s">
        <v>451</v>
      </c>
      <c r="F90" s="60">
        <f t="shared" ref="F90:H90" si="30">+F91</f>
        <v>546882409.33000004</v>
      </c>
      <c r="G90" s="60">
        <f t="shared" si="30"/>
        <v>0</v>
      </c>
      <c r="H90" s="60">
        <f t="shared" si="30"/>
        <v>546882409.33000004</v>
      </c>
      <c r="I90" s="235">
        <f t="shared" si="22"/>
        <v>0.13261629917323062</v>
      </c>
      <c r="J90" s="60">
        <f t="shared" ref="J90" si="31">+J91</f>
        <v>546882409.33000004</v>
      </c>
      <c r="K90" s="222">
        <f t="shared" si="26"/>
        <v>1</v>
      </c>
    </row>
    <row r="91" spans="1:11" ht="56.25" customHeight="1" x14ac:dyDescent="0.25">
      <c r="A91" s="96" t="s">
        <v>452</v>
      </c>
      <c r="B91" s="107" t="s">
        <v>37</v>
      </c>
      <c r="C91" s="34">
        <v>13</v>
      </c>
      <c r="D91" s="34" t="s">
        <v>38</v>
      </c>
      <c r="E91" s="95" t="s">
        <v>451</v>
      </c>
      <c r="F91" s="66">
        <f>+F92</f>
        <v>546882409.33000004</v>
      </c>
      <c r="G91" s="66">
        <f>+G92</f>
        <v>0</v>
      </c>
      <c r="H91" s="66">
        <f>+H92</f>
        <v>546882409.33000004</v>
      </c>
      <c r="I91" s="235">
        <f t="shared" si="22"/>
        <v>0.13261629917323062</v>
      </c>
      <c r="J91" s="66">
        <f>+J92</f>
        <v>546882409.33000004</v>
      </c>
      <c r="K91" s="222">
        <f t="shared" si="26"/>
        <v>1</v>
      </c>
    </row>
    <row r="92" spans="1:11" ht="39" customHeight="1" x14ac:dyDescent="0.25">
      <c r="A92" s="96" t="s">
        <v>453</v>
      </c>
      <c r="B92" s="107" t="s">
        <v>37</v>
      </c>
      <c r="C92" s="34">
        <v>13</v>
      </c>
      <c r="D92" s="34" t="s">
        <v>38</v>
      </c>
      <c r="E92" s="95" t="s">
        <v>393</v>
      </c>
      <c r="F92" s="66">
        <f t="shared" ref="F92:H92" si="32">+F93</f>
        <v>546882409.33000004</v>
      </c>
      <c r="G92" s="66">
        <f t="shared" si="32"/>
        <v>0</v>
      </c>
      <c r="H92" s="66">
        <f t="shared" si="32"/>
        <v>546882409.33000004</v>
      </c>
      <c r="I92" s="235">
        <f t="shared" si="22"/>
        <v>0.13261629917323062</v>
      </c>
      <c r="J92" s="66">
        <f t="shared" ref="J92" si="33">+J93</f>
        <v>546882409.33000004</v>
      </c>
      <c r="K92" s="222">
        <f t="shared" si="26"/>
        <v>1</v>
      </c>
    </row>
    <row r="93" spans="1:11" ht="39" customHeight="1" x14ac:dyDescent="0.25">
      <c r="A93" s="43" t="s">
        <v>456</v>
      </c>
      <c r="B93" s="99" t="s">
        <v>37</v>
      </c>
      <c r="C93" s="44">
        <v>13</v>
      </c>
      <c r="D93" s="44" t="s">
        <v>38</v>
      </c>
      <c r="E93" s="108" t="s">
        <v>258</v>
      </c>
      <c r="F93" s="46">
        <v>546882409.33000004</v>
      </c>
      <c r="G93" s="46">
        <v>0</v>
      </c>
      <c r="H93" s="48">
        <f>+F93-G93</f>
        <v>546882409.33000004</v>
      </c>
      <c r="I93" s="225">
        <f t="shared" si="22"/>
        <v>0.13261629917323062</v>
      </c>
      <c r="J93" s="46">
        <v>546882409.33000004</v>
      </c>
      <c r="K93" s="225">
        <f t="shared" si="26"/>
        <v>1</v>
      </c>
    </row>
    <row r="94" spans="1:11" ht="59.25" customHeight="1" x14ac:dyDescent="0.25">
      <c r="A94" s="96" t="s">
        <v>458</v>
      </c>
      <c r="B94" s="100" t="s">
        <v>37</v>
      </c>
      <c r="C94" s="34">
        <v>13</v>
      </c>
      <c r="D94" s="34" t="s">
        <v>38</v>
      </c>
      <c r="E94" s="95" t="s">
        <v>459</v>
      </c>
      <c r="F94" s="66">
        <f t="shared" ref="F94:J96" si="34">+F95</f>
        <v>166580829</v>
      </c>
      <c r="G94" s="66">
        <f t="shared" si="34"/>
        <v>0</v>
      </c>
      <c r="H94" s="66">
        <f t="shared" si="34"/>
        <v>166580829</v>
      </c>
      <c r="I94" s="235">
        <f t="shared" si="22"/>
        <v>4.0395033152105665E-2</v>
      </c>
      <c r="J94" s="66">
        <f t="shared" si="34"/>
        <v>166580829</v>
      </c>
      <c r="K94" s="222">
        <f t="shared" si="26"/>
        <v>1</v>
      </c>
    </row>
    <row r="95" spans="1:11" ht="59.25" customHeight="1" x14ac:dyDescent="0.25">
      <c r="A95" s="96" t="s">
        <v>460</v>
      </c>
      <c r="B95" s="100" t="s">
        <v>37</v>
      </c>
      <c r="C95" s="34">
        <v>13</v>
      </c>
      <c r="D95" s="34" t="s">
        <v>38</v>
      </c>
      <c r="E95" s="95" t="s">
        <v>459</v>
      </c>
      <c r="F95" s="66">
        <f t="shared" si="34"/>
        <v>166580829</v>
      </c>
      <c r="G95" s="66">
        <f t="shared" si="34"/>
        <v>0</v>
      </c>
      <c r="H95" s="66">
        <f t="shared" si="34"/>
        <v>166580829</v>
      </c>
      <c r="I95" s="235">
        <f t="shared" si="22"/>
        <v>4.0395033152105665E-2</v>
      </c>
      <c r="J95" s="66">
        <f t="shared" si="34"/>
        <v>166580829</v>
      </c>
      <c r="K95" s="222">
        <f t="shared" si="26"/>
        <v>1</v>
      </c>
    </row>
    <row r="96" spans="1:11" ht="39" customHeight="1" x14ac:dyDescent="0.25">
      <c r="A96" s="96" t="s">
        <v>461</v>
      </c>
      <c r="B96" s="100" t="s">
        <v>37</v>
      </c>
      <c r="C96" s="34">
        <v>13</v>
      </c>
      <c r="D96" s="34" t="s">
        <v>38</v>
      </c>
      <c r="E96" s="95" t="s">
        <v>462</v>
      </c>
      <c r="F96" s="66">
        <f t="shared" si="34"/>
        <v>166580829</v>
      </c>
      <c r="G96" s="66">
        <f t="shared" si="34"/>
        <v>0</v>
      </c>
      <c r="H96" s="66">
        <f t="shared" si="34"/>
        <v>166580829</v>
      </c>
      <c r="I96" s="235">
        <f t="shared" si="22"/>
        <v>4.0395033152105665E-2</v>
      </c>
      <c r="J96" s="66">
        <f t="shared" si="34"/>
        <v>166580829</v>
      </c>
      <c r="K96" s="222">
        <f t="shared" si="26"/>
        <v>1</v>
      </c>
    </row>
    <row r="97" spans="1:11" ht="39" customHeight="1" x14ac:dyDescent="0.25">
      <c r="A97" s="43" t="s">
        <v>463</v>
      </c>
      <c r="B97" s="103" t="s">
        <v>37</v>
      </c>
      <c r="C97" s="44">
        <v>13</v>
      </c>
      <c r="D97" s="44" t="s">
        <v>38</v>
      </c>
      <c r="E97" s="108" t="s">
        <v>258</v>
      </c>
      <c r="F97" s="46">
        <v>166580829</v>
      </c>
      <c r="G97" s="46">
        <v>0</v>
      </c>
      <c r="H97" s="48">
        <f>+F97-G97</f>
        <v>166580829</v>
      </c>
      <c r="I97" s="225">
        <f t="shared" si="22"/>
        <v>4.0395033152105665E-2</v>
      </c>
      <c r="J97" s="46">
        <v>166580829</v>
      </c>
      <c r="K97" s="225">
        <f t="shared" si="26"/>
        <v>1</v>
      </c>
    </row>
    <row r="98" spans="1:11" ht="57" customHeight="1" x14ac:dyDescent="0.25">
      <c r="A98" s="96" t="s">
        <v>464</v>
      </c>
      <c r="B98" s="100" t="s">
        <v>37</v>
      </c>
      <c r="C98" s="34">
        <v>13</v>
      </c>
      <c r="D98" s="34" t="s">
        <v>38</v>
      </c>
      <c r="E98" s="95" t="s">
        <v>465</v>
      </c>
      <c r="F98" s="66">
        <f t="shared" ref="F98:J100" si="35">+F99</f>
        <v>22428060</v>
      </c>
      <c r="G98" s="66">
        <f t="shared" si="35"/>
        <v>0</v>
      </c>
      <c r="H98" s="66">
        <f t="shared" si="35"/>
        <v>22428060</v>
      </c>
      <c r="I98" s="223">
        <f t="shared" si="22"/>
        <v>5.438694432463264E-3</v>
      </c>
      <c r="J98" s="66">
        <f t="shared" si="35"/>
        <v>22428060</v>
      </c>
      <c r="K98" s="222">
        <f t="shared" si="26"/>
        <v>1</v>
      </c>
    </row>
    <row r="99" spans="1:11" ht="60" customHeight="1" x14ac:dyDescent="0.25">
      <c r="A99" s="96" t="s">
        <v>466</v>
      </c>
      <c r="B99" s="100" t="s">
        <v>37</v>
      </c>
      <c r="C99" s="34">
        <v>13</v>
      </c>
      <c r="D99" s="34" t="s">
        <v>38</v>
      </c>
      <c r="E99" s="95" t="s">
        <v>465</v>
      </c>
      <c r="F99" s="66">
        <f t="shared" si="35"/>
        <v>22428060</v>
      </c>
      <c r="G99" s="66">
        <f t="shared" si="35"/>
        <v>0</v>
      </c>
      <c r="H99" s="66">
        <f t="shared" si="35"/>
        <v>22428060</v>
      </c>
      <c r="I99" s="223">
        <f t="shared" si="22"/>
        <v>5.438694432463264E-3</v>
      </c>
      <c r="J99" s="66">
        <f t="shared" si="35"/>
        <v>22428060</v>
      </c>
      <c r="K99" s="222">
        <f t="shared" si="26"/>
        <v>1</v>
      </c>
    </row>
    <row r="100" spans="1:11" ht="39" customHeight="1" x14ac:dyDescent="0.25">
      <c r="A100" s="96" t="s">
        <v>467</v>
      </c>
      <c r="B100" s="100" t="s">
        <v>37</v>
      </c>
      <c r="C100" s="34">
        <v>13</v>
      </c>
      <c r="D100" s="34" t="s">
        <v>38</v>
      </c>
      <c r="E100" s="95" t="s">
        <v>468</v>
      </c>
      <c r="F100" s="66">
        <f t="shared" si="35"/>
        <v>22428060</v>
      </c>
      <c r="G100" s="66">
        <f t="shared" si="35"/>
        <v>0</v>
      </c>
      <c r="H100" s="66">
        <f t="shared" si="35"/>
        <v>22428060</v>
      </c>
      <c r="I100" s="223">
        <f t="shared" si="22"/>
        <v>5.438694432463264E-3</v>
      </c>
      <c r="J100" s="66">
        <f t="shared" si="35"/>
        <v>22428060</v>
      </c>
      <c r="K100" s="222">
        <f t="shared" si="26"/>
        <v>1</v>
      </c>
    </row>
    <row r="101" spans="1:11" ht="39" customHeight="1" thickBot="1" x14ac:dyDescent="0.3">
      <c r="A101" s="83" t="s">
        <v>469</v>
      </c>
      <c r="B101" s="194" t="s">
        <v>37</v>
      </c>
      <c r="C101" s="84">
        <v>13</v>
      </c>
      <c r="D101" s="84" t="s">
        <v>38</v>
      </c>
      <c r="E101" s="195" t="s">
        <v>258</v>
      </c>
      <c r="F101" s="86">
        <v>22428060</v>
      </c>
      <c r="G101" s="86">
        <v>0</v>
      </c>
      <c r="H101" s="88">
        <f>+F101-G101</f>
        <v>22428060</v>
      </c>
      <c r="I101" s="230">
        <f t="shared" si="22"/>
        <v>5.438694432463264E-3</v>
      </c>
      <c r="J101" s="86">
        <v>22428060</v>
      </c>
      <c r="K101" s="225">
        <f t="shared" ref="K101" si="36">+H101/J101</f>
        <v>1</v>
      </c>
    </row>
    <row r="102" spans="1:11" ht="31.5" customHeight="1" thickBot="1" x14ac:dyDescent="0.3">
      <c r="A102" s="311" t="s">
        <v>470</v>
      </c>
      <c r="B102" s="312"/>
      <c r="C102" s="312"/>
      <c r="D102" s="312"/>
      <c r="E102" s="312"/>
      <c r="F102" s="198">
        <f>+F49+F10+F9</f>
        <v>4123794833.21</v>
      </c>
      <c r="G102" s="198">
        <f>+G49+G10+G9</f>
        <v>0</v>
      </c>
      <c r="H102" s="198">
        <f>+F102-G102</f>
        <v>4123794833.21</v>
      </c>
      <c r="I102" s="236">
        <f>+I49+I9+I10</f>
        <v>1</v>
      </c>
      <c r="J102" s="198">
        <f>+J49+J10+J9</f>
        <v>4123794833.21</v>
      </c>
      <c r="K102" s="236">
        <f>+J102/H102</f>
        <v>1</v>
      </c>
    </row>
    <row r="103" spans="1:11" x14ac:dyDescent="0.25">
      <c r="A103" s="119" t="s">
        <v>534</v>
      </c>
      <c r="B103" s="237"/>
      <c r="C103" s="238"/>
      <c r="D103" s="120"/>
      <c r="E103" s="120"/>
      <c r="F103" s="239"/>
      <c r="G103" s="240"/>
      <c r="H103" s="240"/>
      <c r="I103" s="240"/>
      <c r="J103" s="120"/>
    </row>
    <row r="104" spans="1:11" x14ac:dyDescent="0.25">
      <c r="A104" s="119" t="s">
        <v>514</v>
      </c>
      <c r="B104" s="237"/>
      <c r="C104" s="238"/>
      <c r="D104" s="120"/>
      <c r="E104" s="120"/>
      <c r="F104" s="239"/>
      <c r="G104" s="240"/>
      <c r="H104" s="240"/>
      <c r="I104" s="240"/>
      <c r="J104" s="120"/>
    </row>
  </sheetData>
  <mergeCells count="15">
    <mergeCell ref="A102:E102"/>
    <mergeCell ref="A1:K1"/>
    <mergeCell ref="A2:K2"/>
    <mergeCell ref="A3:K3"/>
    <mergeCell ref="A7:A8"/>
    <mergeCell ref="B7:B8"/>
    <mergeCell ref="C7:C8"/>
    <mergeCell ref="D7:D8"/>
    <mergeCell ref="E7:E8"/>
    <mergeCell ref="F7:F8"/>
    <mergeCell ref="G7:G8"/>
    <mergeCell ref="H7:H8"/>
    <mergeCell ref="I7:I8"/>
    <mergeCell ref="J7:J8"/>
    <mergeCell ref="K7:K8"/>
  </mergeCells>
  <printOptions horizontalCentered="1" verticalCentered="1"/>
  <pageMargins left="0.31496062992125984" right="0.31496062992125984" top="0.39370078740157483" bottom="0.59055118110236227" header="0.31496062992125984" footer="0.31496062992125984"/>
  <pageSetup paperSize="5" scale="65"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C0BD7-0AB6-4B1D-8412-940633150C80}">
  <sheetPr>
    <tabColor theme="0"/>
  </sheetPr>
  <dimension ref="A1:K104"/>
  <sheetViews>
    <sheetView topLeftCell="A41" zoomScale="78" zoomScaleNormal="78" workbookViewId="0">
      <selection activeCell="D11" sqref="D11"/>
    </sheetView>
  </sheetViews>
  <sheetFormatPr baseColWidth="10" defaultRowHeight="15.75" x14ac:dyDescent="0.25"/>
  <cols>
    <col min="1" max="1" width="32.5703125" style="3" customWidth="1"/>
    <col min="2" max="2" width="16.140625" style="5" customWidth="1"/>
    <col min="3" max="3" width="11" style="190" customWidth="1"/>
    <col min="4" max="4" width="9.5703125" style="3" customWidth="1"/>
    <col min="5" max="5" width="49.28515625" style="8" customWidth="1"/>
    <col min="6" max="6" width="24.140625" style="16" customWidth="1"/>
    <col min="7" max="7" width="20.28515625" style="3" customWidth="1"/>
    <col min="8" max="8" width="22.140625" style="3" customWidth="1"/>
    <col min="9" max="9" width="17.85546875" style="3" customWidth="1"/>
    <col min="10" max="10" width="22.28515625" style="3" customWidth="1"/>
    <col min="11" max="11" width="15.85546875" style="3" customWidth="1"/>
    <col min="12" max="80" width="11.42578125" style="3"/>
    <col min="81" max="81" width="15.42578125" style="3" customWidth="1"/>
    <col min="82" max="82" width="9.5703125" style="3" customWidth="1"/>
    <col min="83" max="83" width="14.42578125" style="3" customWidth="1"/>
    <col min="84" max="84" width="49.85546875" style="3" customWidth="1"/>
    <col min="85" max="85" width="22.5703125" style="3" customWidth="1"/>
    <col min="86" max="86" width="23" style="3" customWidth="1"/>
    <col min="87" max="87" width="22.85546875" style="3" customWidth="1"/>
    <col min="88" max="88" width="23.42578125" style="3" customWidth="1"/>
    <col min="89" max="89" width="22.42578125" style="3" customWidth="1"/>
    <col min="90" max="90" width="13.85546875" style="3" customWidth="1"/>
    <col min="91" max="91" width="20.7109375" style="3" customWidth="1"/>
    <col min="92" max="92" width="18.140625" style="3" customWidth="1"/>
    <col min="93" max="93" width="14.85546875" style="3" bestFit="1" customWidth="1"/>
    <col min="94" max="94" width="11.42578125" style="3"/>
    <col min="95" max="95" width="17.42578125" style="3" customWidth="1"/>
    <col min="96" max="98" width="18.140625" style="3" customWidth="1"/>
    <col min="99" max="102" width="11.42578125" style="3"/>
    <col min="103" max="103" width="34" style="3" customWidth="1"/>
    <col min="104" max="104" width="9.5703125" style="3" customWidth="1"/>
    <col min="105" max="105" width="16.7109375" style="3" customWidth="1"/>
    <col min="106" max="106" width="55.140625" style="3" customWidth="1"/>
    <col min="107" max="107" width="22.5703125" style="3" customWidth="1"/>
    <col min="108" max="108" width="23" style="3" customWidth="1"/>
    <col min="109" max="109" width="22.85546875" style="3" customWidth="1"/>
    <col min="110" max="110" width="23.42578125" style="3" customWidth="1"/>
    <col min="111" max="111" width="28.7109375" style="3" customWidth="1"/>
    <col min="112" max="112" width="12.7109375" style="3" customWidth="1"/>
    <col min="113" max="113" width="11.42578125" style="3"/>
    <col min="114" max="114" width="25.28515625" style="3" customWidth="1"/>
    <col min="115" max="115" width="15.85546875" style="3" bestFit="1" customWidth="1"/>
    <col min="116" max="117" width="18" style="3" bestFit="1" customWidth="1"/>
    <col min="118" max="336" width="11.42578125" style="3"/>
    <col min="337" max="337" width="15.42578125" style="3" customWidth="1"/>
    <col min="338" max="338" width="9.5703125" style="3" customWidth="1"/>
    <col min="339" max="339" width="14.42578125" style="3" customWidth="1"/>
    <col min="340" max="340" width="49.85546875" style="3" customWidth="1"/>
    <col min="341" max="341" width="22.5703125" style="3" customWidth="1"/>
    <col min="342" max="342" width="23" style="3" customWidth="1"/>
    <col min="343" max="343" width="22.85546875" style="3" customWidth="1"/>
    <col min="344" max="344" width="23.42578125" style="3" customWidth="1"/>
    <col min="345" max="345" width="22.42578125" style="3" customWidth="1"/>
    <col min="346" max="346" width="13.85546875" style="3" customWidth="1"/>
    <col min="347" max="347" width="20.7109375" style="3" customWidth="1"/>
    <col min="348" max="348" width="18.140625" style="3" customWidth="1"/>
    <col min="349" max="349" width="14.85546875" style="3" bestFit="1" customWidth="1"/>
    <col min="350" max="350" width="11.42578125" style="3"/>
    <col min="351" max="351" width="17.42578125" style="3" customWidth="1"/>
    <col min="352" max="354" width="18.140625" style="3" customWidth="1"/>
    <col min="355" max="358" width="11.42578125" style="3"/>
    <col min="359" max="359" width="34" style="3" customWidth="1"/>
    <col min="360" max="360" width="9.5703125" style="3" customWidth="1"/>
    <col min="361" max="361" width="16.7109375" style="3" customWidth="1"/>
    <col min="362" max="362" width="55.140625" style="3" customWidth="1"/>
    <col min="363" max="363" width="22.5703125" style="3" customWidth="1"/>
    <col min="364" max="364" width="23" style="3" customWidth="1"/>
    <col min="365" max="365" width="22.85546875" style="3" customWidth="1"/>
    <col min="366" max="366" width="23.42578125" style="3" customWidth="1"/>
    <col min="367" max="367" width="28.7109375" style="3" customWidth="1"/>
    <col min="368" max="368" width="12.7109375" style="3" customWidth="1"/>
    <col min="369" max="369" width="11.42578125" style="3"/>
    <col min="370" max="370" width="25.28515625" style="3" customWidth="1"/>
    <col min="371" max="371" width="15.85546875" style="3" bestFit="1" customWidth="1"/>
    <col min="372" max="373" width="18" style="3" bestFit="1" customWidth="1"/>
    <col min="374" max="592" width="11.42578125" style="3"/>
    <col min="593" max="593" width="15.42578125" style="3" customWidth="1"/>
    <col min="594" max="594" width="9.5703125" style="3" customWidth="1"/>
    <col min="595" max="595" width="14.42578125" style="3" customWidth="1"/>
    <col min="596" max="596" width="49.85546875" style="3" customWidth="1"/>
    <col min="597" max="597" width="22.5703125" style="3" customWidth="1"/>
    <col min="598" max="598" width="23" style="3" customWidth="1"/>
    <col min="599" max="599" width="22.85546875" style="3" customWidth="1"/>
    <col min="600" max="600" width="23.42578125" style="3" customWidth="1"/>
    <col min="601" max="601" width="22.42578125" style="3" customWidth="1"/>
    <col min="602" max="602" width="13.85546875" style="3" customWidth="1"/>
    <col min="603" max="603" width="20.7109375" style="3" customWidth="1"/>
    <col min="604" max="604" width="18.140625" style="3" customWidth="1"/>
    <col min="605" max="605" width="14.85546875" style="3" bestFit="1" customWidth="1"/>
    <col min="606" max="606" width="11.42578125" style="3"/>
    <col min="607" max="607" width="17.42578125" style="3" customWidth="1"/>
    <col min="608" max="610" width="18.140625" style="3" customWidth="1"/>
    <col min="611" max="614" width="11.42578125" style="3"/>
    <col min="615" max="615" width="34" style="3" customWidth="1"/>
    <col min="616" max="616" width="9.5703125" style="3" customWidth="1"/>
    <col min="617" max="617" width="16.7109375" style="3" customWidth="1"/>
    <col min="618" max="618" width="55.140625" style="3" customWidth="1"/>
    <col min="619" max="619" width="22.5703125" style="3" customWidth="1"/>
    <col min="620" max="620" width="23" style="3" customWidth="1"/>
    <col min="621" max="621" width="22.85546875" style="3" customWidth="1"/>
    <col min="622" max="622" width="23.42578125" style="3" customWidth="1"/>
    <col min="623" max="623" width="28.7109375" style="3" customWidth="1"/>
    <col min="624" max="624" width="12.7109375" style="3" customWidth="1"/>
    <col min="625" max="625" width="11.42578125" style="3"/>
    <col min="626" max="626" width="25.28515625" style="3" customWidth="1"/>
    <col min="627" max="627" width="15.85546875" style="3" bestFit="1" customWidth="1"/>
    <col min="628" max="629" width="18" style="3" bestFit="1" customWidth="1"/>
    <col min="630" max="848" width="11.42578125" style="3"/>
    <col min="849" max="849" width="15.42578125" style="3" customWidth="1"/>
    <col min="850" max="850" width="9.5703125" style="3" customWidth="1"/>
    <col min="851" max="851" width="14.42578125" style="3" customWidth="1"/>
    <col min="852" max="852" width="49.85546875" style="3" customWidth="1"/>
    <col min="853" max="853" width="22.5703125" style="3" customWidth="1"/>
    <col min="854" max="854" width="23" style="3" customWidth="1"/>
    <col min="855" max="855" width="22.85546875" style="3" customWidth="1"/>
    <col min="856" max="856" width="23.42578125" style="3" customWidth="1"/>
    <col min="857" max="857" width="22.42578125" style="3" customWidth="1"/>
    <col min="858" max="858" width="13.85546875" style="3" customWidth="1"/>
    <col min="859" max="859" width="20.7109375" style="3" customWidth="1"/>
    <col min="860" max="860" width="18.140625" style="3" customWidth="1"/>
    <col min="861" max="861" width="14.85546875" style="3" bestFit="1" customWidth="1"/>
    <col min="862" max="862" width="11.42578125" style="3"/>
    <col min="863" max="863" width="17.42578125" style="3" customWidth="1"/>
    <col min="864" max="866" width="18.140625" style="3" customWidth="1"/>
    <col min="867" max="870" width="11.42578125" style="3"/>
    <col min="871" max="871" width="34" style="3" customWidth="1"/>
    <col min="872" max="872" width="9.5703125" style="3" customWidth="1"/>
    <col min="873" max="873" width="16.7109375" style="3" customWidth="1"/>
    <col min="874" max="874" width="55.140625" style="3" customWidth="1"/>
    <col min="875" max="875" width="22.5703125" style="3" customWidth="1"/>
    <col min="876" max="876" width="23" style="3" customWidth="1"/>
    <col min="877" max="877" width="22.85546875" style="3" customWidth="1"/>
    <col min="878" max="878" width="23.42578125" style="3" customWidth="1"/>
    <col min="879" max="879" width="28.7109375" style="3" customWidth="1"/>
    <col min="880" max="880" width="12.7109375" style="3" customWidth="1"/>
    <col min="881" max="881" width="11.42578125" style="3"/>
    <col min="882" max="882" width="25.28515625" style="3" customWidth="1"/>
    <col min="883" max="883" width="15.85546875" style="3" bestFit="1" customWidth="1"/>
    <col min="884" max="885" width="18" style="3" bestFit="1" customWidth="1"/>
    <col min="886" max="1104" width="11.42578125" style="3"/>
    <col min="1105" max="1105" width="15.42578125" style="3" customWidth="1"/>
    <col min="1106" max="1106" width="9.5703125" style="3" customWidth="1"/>
    <col min="1107" max="1107" width="14.42578125" style="3" customWidth="1"/>
    <col min="1108" max="1108" width="49.85546875" style="3" customWidth="1"/>
    <col min="1109" max="1109" width="22.5703125" style="3" customWidth="1"/>
    <col min="1110" max="1110" width="23" style="3" customWidth="1"/>
    <col min="1111" max="1111" width="22.85546875" style="3" customWidth="1"/>
    <col min="1112" max="1112" width="23.42578125" style="3" customWidth="1"/>
    <col min="1113" max="1113" width="22.42578125" style="3" customWidth="1"/>
    <col min="1114" max="1114" width="13.85546875" style="3" customWidth="1"/>
    <col min="1115" max="1115" width="20.7109375" style="3" customWidth="1"/>
    <col min="1116" max="1116" width="18.140625" style="3" customWidth="1"/>
    <col min="1117" max="1117" width="14.85546875" style="3" bestFit="1" customWidth="1"/>
    <col min="1118" max="1118" width="11.42578125" style="3"/>
    <col min="1119" max="1119" width="17.42578125" style="3" customWidth="1"/>
    <col min="1120" max="1122" width="18.140625" style="3" customWidth="1"/>
    <col min="1123" max="1126" width="11.42578125" style="3"/>
    <col min="1127" max="1127" width="34" style="3" customWidth="1"/>
    <col min="1128" max="1128" width="9.5703125" style="3" customWidth="1"/>
    <col min="1129" max="1129" width="16.7109375" style="3" customWidth="1"/>
    <col min="1130" max="1130" width="55.140625" style="3" customWidth="1"/>
    <col min="1131" max="1131" width="22.5703125" style="3" customWidth="1"/>
    <col min="1132" max="1132" width="23" style="3" customWidth="1"/>
    <col min="1133" max="1133" width="22.85546875" style="3" customWidth="1"/>
    <col min="1134" max="1134" width="23.42578125" style="3" customWidth="1"/>
    <col min="1135" max="1135" width="28.7109375" style="3" customWidth="1"/>
    <col min="1136" max="1136" width="12.7109375" style="3" customWidth="1"/>
    <col min="1137" max="1137" width="11.42578125" style="3"/>
    <col min="1138" max="1138" width="25.28515625" style="3" customWidth="1"/>
    <col min="1139" max="1139" width="15.85546875" style="3" bestFit="1" customWidth="1"/>
    <col min="1140" max="1141" width="18" style="3" bestFit="1" customWidth="1"/>
    <col min="1142" max="1360" width="11.42578125" style="3"/>
    <col min="1361" max="1361" width="15.42578125" style="3" customWidth="1"/>
    <col min="1362" max="1362" width="9.5703125" style="3" customWidth="1"/>
    <col min="1363" max="1363" width="14.42578125" style="3" customWidth="1"/>
    <col min="1364" max="1364" width="49.85546875" style="3" customWidth="1"/>
    <col min="1365" max="1365" width="22.5703125" style="3" customWidth="1"/>
    <col min="1366" max="1366" width="23" style="3" customWidth="1"/>
    <col min="1367" max="1367" width="22.85546875" style="3" customWidth="1"/>
    <col min="1368" max="1368" width="23.42578125" style="3" customWidth="1"/>
    <col min="1369" max="1369" width="22.42578125" style="3" customWidth="1"/>
    <col min="1370" max="1370" width="13.85546875" style="3" customWidth="1"/>
    <col min="1371" max="1371" width="20.7109375" style="3" customWidth="1"/>
    <col min="1372" max="1372" width="18.140625" style="3" customWidth="1"/>
    <col min="1373" max="1373" width="14.85546875" style="3" bestFit="1" customWidth="1"/>
    <col min="1374" max="1374" width="11.42578125" style="3"/>
    <col min="1375" max="1375" width="17.42578125" style="3" customWidth="1"/>
    <col min="1376" max="1378" width="18.140625" style="3" customWidth="1"/>
    <col min="1379" max="1382" width="11.42578125" style="3"/>
    <col min="1383" max="1383" width="34" style="3" customWidth="1"/>
    <col min="1384" max="1384" width="9.5703125" style="3" customWidth="1"/>
    <col min="1385" max="1385" width="16.7109375" style="3" customWidth="1"/>
    <col min="1386" max="1386" width="55.140625" style="3" customWidth="1"/>
    <col min="1387" max="1387" width="22.5703125" style="3" customWidth="1"/>
    <col min="1388" max="1388" width="23" style="3" customWidth="1"/>
    <col min="1389" max="1389" width="22.85546875" style="3" customWidth="1"/>
    <col min="1390" max="1390" width="23.42578125" style="3" customWidth="1"/>
    <col min="1391" max="1391" width="28.7109375" style="3" customWidth="1"/>
    <col min="1392" max="1392" width="12.7109375" style="3" customWidth="1"/>
    <col min="1393" max="1393" width="11.42578125" style="3"/>
    <col min="1394" max="1394" width="25.28515625" style="3" customWidth="1"/>
    <col min="1395" max="1395" width="15.85546875" style="3" bestFit="1" customWidth="1"/>
    <col min="1396" max="1397" width="18" style="3" bestFit="1" customWidth="1"/>
    <col min="1398" max="1616" width="11.42578125" style="3"/>
    <col min="1617" max="1617" width="15.42578125" style="3" customWidth="1"/>
    <col min="1618" max="1618" width="9.5703125" style="3" customWidth="1"/>
    <col min="1619" max="1619" width="14.42578125" style="3" customWidth="1"/>
    <col min="1620" max="1620" width="49.85546875" style="3" customWidth="1"/>
    <col min="1621" max="1621" width="22.5703125" style="3" customWidth="1"/>
    <col min="1622" max="1622" width="23" style="3" customWidth="1"/>
    <col min="1623" max="1623" width="22.85546875" style="3" customWidth="1"/>
    <col min="1624" max="1624" width="23.42578125" style="3" customWidth="1"/>
    <col min="1625" max="1625" width="22.42578125" style="3" customWidth="1"/>
    <col min="1626" max="1626" width="13.85546875" style="3" customWidth="1"/>
    <col min="1627" max="1627" width="20.7109375" style="3" customWidth="1"/>
    <col min="1628" max="1628" width="18.140625" style="3" customWidth="1"/>
    <col min="1629" max="1629" width="14.85546875" style="3" bestFit="1" customWidth="1"/>
    <col min="1630" max="1630" width="11.42578125" style="3"/>
    <col min="1631" max="1631" width="17.42578125" style="3" customWidth="1"/>
    <col min="1632" max="1634" width="18.140625" style="3" customWidth="1"/>
    <col min="1635" max="1638" width="11.42578125" style="3"/>
    <col min="1639" max="1639" width="34" style="3" customWidth="1"/>
    <col min="1640" max="1640" width="9.5703125" style="3" customWidth="1"/>
    <col min="1641" max="1641" width="16.7109375" style="3" customWidth="1"/>
    <col min="1642" max="1642" width="55.140625" style="3" customWidth="1"/>
    <col min="1643" max="1643" width="22.5703125" style="3" customWidth="1"/>
    <col min="1644" max="1644" width="23" style="3" customWidth="1"/>
    <col min="1645" max="1645" width="22.85546875" style="3" customWidth="1"/>
    <col min="1646" max="1646" width="23.42578125" style="3" customWidth="1"/>
    <col min="1647" max="1647" width="28.7109375" style="3" customWidth="1"/>
    <col min="1648" max="1648" width="12.7109375" style="3" customWidth="1"/>
    <col min="1649" max="1649" width="11.42578125" style="3"/>
    <col min="1650" max="1650" width="25.28515625" style="3" customWidth="1"/>
    <col min="1651" max="1651" width="15.85546875" style="3" bestFit="1" customWidth="1"/>
    <col min="1652" max="1653" width="18" style="3" bestFit="1" customWidth="1"/>
    <col min="1654" max="1872" width="11.42578125" style="3"/>
    <col min="1873" max="1873" width="15.42578125" style="3" customWidth="1"/>
    <col min="1874" max="1874" width="9.5703125" style="3" customWidth="1"/>
    <col min="1875" max="1875" width="14.42578125" style="3" customWidth="1"/>
    <col min="1876" max="1876" width="49.85546875" style="3" customWidth="1"/>
    <col min="1877" max="1877" width="22.5703125" style="3" customWidth="1"/>
    <col min="1878" max="1878" width="23" style="3" customWidth="1"/>
    <col min="1879" max="1879" width="22.85546875" style="3" customWidth="1"/>
    <col min="1880" max="1880" width="23.42578125" style="3" customWidth="1"/>
    <col min="1881" max="1881" width="22.42578125" style="3" customWidth="1"/>
    <col min="1882" max="1882" width="13.85546875" style="3" customWidth="1"/>
    <col min="1883" max="1883" width="20.7109375" style="3" customWidth="1"/>
    <col min="1884" max="1884" width="18.140625" style="3" customWidth="1"/>
    <col min="1885" max="1885" width="14.85546875" style="3" bestFit="1" customWidth="1"/>
    <col min="1886" max="1886" width="11.42578125" style="3"/>
    <col min="1887" max="1887" width="17.42578125" style="3" customWidth="1"/>
    <col min="1888" max="1890" width="18.140625" style="3" customWidth="1"/>
    <col min="1891" max="1894" width="11.42578125" style="3"/>
    <col min="1895" max="1895" width="34" style="3" customWidth="1"/>
    <col min="1896" max="1896" width="9.5703125" style="3" customWidth="1"/>
    <col min="1897" max="1897" width="16.7109375" style="3" customWidth="1"/>
    <col min="1898" max="1898" width="55.140625" style="3" customWidth="1"/>
    <col min="1899" max="1899" width="22.5703125" style="3" customWidth="1"/>
    <col min="1900" max="1900" width="23" style="3" customWidth="1"/>
    <col min="1901" max="1901" width="22.85546875" style="3" customWidth="1"/>
    <col min="1902" max="1902" width="23.42578125" style="3" customWidth="1"/>
    <col min="1903" max="1903" width="28.7109375" style="3" customWidth="1"/>
    <col min="1904" max="1904" width="12.7109375" style="3" customWidth="1"/>
    <col min="1905" max="1905" width="11.42578125" style="3"/>
    <col min="1906" max="1906" width="25.28515625" style="3" customWidth="1"/>
    <col min="1907" max="1907" width="15.85546875" style="3" bestFit="1" customWidth="1"/>
    <col min="1908" max="1909" width="18" style="3" bestFit="1" customWidth="1"/>
    <col min="1910" max="2128" width="11.42578125" style="3"/>
    <col min="2129" max="2129" width="15.42578125" style="3" customWidth="1"/>
    <col min="2130" max="2130" width="9.5703125" style="3" customWidth="1"/>
    <col min="2131" max="2131" width="14.42578125" style="3" customWidth="1"/>
    <col min="2132" max="2132" width="49.85546875" style="3" customWidth="1"/>
    <col min="2133" max="2133" width="22.5703125" style="3" customWidth="1"/>
    <col min="2134" max="2134" width="23" style="3" customWidth="1"/>
    <col min="2135" max="2135" width="22.85546875" style="3" customWidth="1"/>
    <col min="2136" max="2136" width="23.42578125" style="3" customWidth="1"/>
    <col min="2137" max="2137" width="22.42578125" style="3" customWidth="1"/>
    <col min="2138" max="2138" width="13.85546875" style="3" customWidth="1"/>
    <col min="2139" max="2139" width="20.7109375" style="3" customWidth="1"/>
    <col min="2140" max="2140" width="18.140625" style="3" customWidth="1"/>
    <col min="2141" max="2141" width="14.85546875" style="3" bestFit="1" customWidth="1"/>
    <col min="2142" max="2142" width="11.42578125" style="3"/>
    <col min="2143" max="2143" width="17.42578125" style="3" customWidth="1"/>
    <col min="2144" max="2146" width="18.140625" style="3" customWidth="1"/>
    <col min="2147" max="2150" width="11.42578125" style="3"/>
    <col min="2151" max="2151" width="34" style="3" customWidth="1"/>
    <col min="2152" max="2152" width="9.5703125" style="3" customWidth="1"/>
    <col min="2153" max="2153" width="16.7109375" style="3" customWidth="1"/>
    <col min="2154" max="2154" width="55.140625" style="3" customWidth="1"/>
    <col min="2155" max="2155" width="22.5703125" style="3" customWidth="1"/>
    <col min="2156" max="2156" width="23" style="3" customWidth="1"/>
    <col min="2157" max="2157" width="22.85546875" style="3" customWidth="1"/>
    <col min="2158" max="2158" width="23.42578125" style="3" customWidth="1"/>
    <col min="2159" max="2159" width="28.7109375" style="3" customWidth="1"/>
    <col min="2160" max="2160" width="12.7109375" style="3" customWidth="1"/>
    <col min="2161" max="2161" width="11.42578125" style="3"/>
    <col min="2162" max="2162" width="25.28515625" style="3" customWidth="1"/>
    <col min="2163" max="2163" width="15.85546875" style="3" bestFit="1" customWidth="1"/>
    <col min="2164" max="2165" width="18" style="3" bestFit="1" customWidth="1"/>
    <col min="2166" max="2384" width="11.42578125" style="3"/>
    <col min="2385" max="2385" width="15.42578125" style="3" customWidth="1"/>
    <col min="2386" max="2386" width="9.5703125" style="3" customWidth="1"/>
    <col min="2387" max="2387" width="14.42578125" style="3" customWidth="1"/>
    <col min="2388" max="2388" width="49.85546875" style="3" customWidth="1"/>
    <col min="2389" max="2389" width="22.5703125" style="3" customWidth="1"/>
    <col min="2390" max="2390" width="23" style="3" customWidth="1"/>
    <col min="2391" max="2391" width="22.85546875" style="3" customWidth="1"/>
    <col min="2392" max="2392" width="23.42578125" style="3" customWidth="1"/>
    <col min="2393" max="2393" width="22.42578125" style="3" customWidth="1"/>
    <col min="2394" max="2394" width="13.85546875" style="3" customWidth="1"/>
    <col min="2395" max="2395" width="20.7109375" style="3" customWidth="1"/>
    <col min="2396" max="2396" width="18.140625" style="3" customWidth="1"/>
    <col min="2397" max="2397" width="14.85546875" style="3" bestFit="1" customWidth="1"/>
    <col min="2398" max="2398" width="11.42578125" style="3"/>
    <col min="2399" max="2399" width="17.42578125" style="3" customWidth="1"/>
    <col min="2400" max="2402" width="18.140625" style="3" customWidth="1"/>
    <col min="2403" max="2406" width="11.42578125" style="3"/>
    <col min="2407" max="2407" width="34" style="3" customWidth="1"/>
    <col min="2408" max="2408" width="9.5703125" style="3" customWidth="1"/>
    <col min="2409" max="2409" width="16.7109375" style="3" customWidth="1"/>
    <col min="2410" max="2410" width="55.140625" style="3" customWidth="1"/>
    <col min="2411" max="2411" width="22.5703125" style="3" customWidth="1"/>
    <col min="2412" max="2412" width="23" style="3" customWidth="1"/>
    <col min="2413" max="2413" width="22.85546875" style="3" customWidth="1"/>
    <col min="2414" max="2414" width="23.42578125" style="3" customWidth="1"/>
    <col min="2415" max="2415" width="28.7109375" style="3" customWidth="1"/>
    <col min="2416" max="2416" width="12.7109375" style="3" customWidth="1"/>
    <col min="2417" max="2417" width="11.42578125" style="3"/>
    <col min="2418" max="2418" width="25.28515625" style="3" customWidth="1"/>
    <col min="2419" max="2419" width="15.85546875" style="3" bestFit="1" customWidth="1"/>
    <col min="2420" max="2421" width="18" style="3" bestFit="1" customWidth="1"/>
    <col min="2422" max="2640" width="11.42578125" style="3"/>
    <col min="2641" max="2641" width="15.42578125" style="3" customWidth="1"/>
    <col min="2642" max="2642" width="9.5703125" style="3" customWidth="1"/>
    <col min="2643" max="2643" width="14.42578125" style="3" customWidth="1"/>
    <col min="2644" max="2644" width="49.85546875" style="3" customWidth="1"/>
    <col min="2645" max="2645" width="22.5703125" style="3" customWidth="1"/>
    <col min="2646" max="2646" width="23" style="3" customWidth="1"/>
    <col min="2647" max="2647" width="22.85546875" style="3" customWidth="1"/>
    <col min="2648" max="2648" width="23.42578125" style="3" customWidth="1"/>
    <col min="2649" max="2649" width="22.42578125" style="3" customWidth="1"/>
    <col min="2650" max="2650" width="13.85546875" style="3" customWidth="1"/>
    <col min="2651" max="2651" width="20.7109375" style="3" customWidth="1"/>
    <col min="2652" max="2652" width="18.140625" style="3" customWidth="1"/>
    <col min="2653" max="2653" width="14.85546875" style="3" bestFit="1" customWidth="1"/>
    <col min="2654" max="2654" width="11.42578125" style="3"/>
    <col min="2655" max="2655" width="17.42578125" style="3" customWidth="1"/>
    <col min="2656" max="2658" width="18.140625" style="3" customWidth="1"/>
    <col min="2659" max="2662" width="11.42578125" style="3"/>
    <col min="2663" max="2663" width="34" style="3" customWidth="1"/>
    <col min="2664" max="2664" width="9.5703125" style="3" customWidth="1"/>
    <col min="2665" max="2665" width="16.7109375" style="3" customWidth="1"/>
    <col min="2666" max="2666" width="55.140625" style="3" customWidth="1"/>
    <col min="2667" max="2667" width="22.5703125" style="3" customWidth="1"/>
    <col min="2668" max="2668" width="23" style="3" customWidth="1"/>
    <col min="2669" max="2669" width="22.85546875" style="3" customWidth="1"/>
    <col min="2670" max="2670" width="23.42578125" style="3" customWidth="1"/>
    <col min="2671" max="2671" width="28.7109375" style="3" customWidth="1"/>
    <col min="2672" max="2672" width="12.7109375" style="3" customWidth="1"/>
    <col min="2673" max="2673" width="11.42578125" style="3"/>
    <col min="2674" max="2674" width="25.28515625" style="3" customWidth="1"/>
    <col min="2675" max="2675" width="15.85546875" style="3" bestFit="1" customWidth="1"/>
    <col min="2676" max="2677" width="18" style="3" bestFit="1" customWidth="1"/>
    <col min="2678" max="2896" width="11.42578125" style="3"/>
    <col min="2897" max="2897" width="15.42578125" style="3" customWidth="1"/>
    <col min="2898" max="2898" width="9.5703125" style="3" customWidth="1"/>
    <col min="2899" max="2899" width="14.42578125" style="3" customWidth="1"/>
    <col min="2900" max="2900" width="49.85546875" style="3" customWidth="1"/>
    <col min="2901" max="2901" width="22.5703125" style="3" customWidth="1"/>
    <col min="2902" max="2902" width="23" style="3" customWidth="1"/>
    <col min="2903" max="2903" width="22.85546875" style="3" customWidth="1"/>
    <col min="2904" max="2904" width="23.42578125" style="3" customWidth="1"/>
    <col min="2905" max="2905" width="22.42578125" style="3" customWidth="1"/>
    <col min="2906" max="2906" width="13.85546875" style="3" customWidth="1"/>
    <col min="2907" max="2907" width="20.7109375" style="3" customWidth="1"/>
    <col min="2908" max="2908" width="18.140625" style="3" customWidth="1"/>
    <col min="2909" max="2909" width="14.85546875" style="3" bestFit="1" customWidth="1"/>
    <col min="2910" max="2910" width="11.42578125" style="3"/>
    <col min="2911" max="2911" width="17.42578125" style="3" customWidth="1"/>
    <col min="2912" max="2914" width="18.140625" style="3" customWidth="1"/>
    <col min="2915" max="2918" width="11.42578125" style="3"/>
    <col min="2919" max="2919" width="34" style="3" customWidth="1"/>
    <col min="2920" max="2920" width="9.5703125" style="3" customWidth="1"/>
    <col min="2921" max="2921" width="16.7109375" style="3" customWidth="1"/>
    <col min="2922" max="2922" width="55.140625" style="3" customWidth="1"/>
    <col min="2923" max="2923" width="22.5703125" style="3" customWidth="1"/>
    <col min="2924" max="2924" width="23" style="3" customWidth="1"/>
    <col min="2925" max="2925" width="22.85546875" style="3" customWidth="1"/>
    <col min="2926" max="2926" width="23.42578125" style="3" customWidth="1"/>
    <col min="2927" max="2927" width="28.7109375" style="3" customWidth="1"/>
    <col min="2928" max="2928" width="12.7109375" style="3" customWidth="1"/>
    <col min="2929" max="2929" width="11.42578125" style="3"/>
    <col min="2930" max="2930" width="25.28515625" style="3" customWidth="1"/>
    <col min="2931" max="2931" width="15.85546875" style="3" bestFit="1" customWidth="1"/>
    <col min="2932" max="2933" width="18" style="3" bestFit="1" customWidth="1"/>
    <col min="2934" max="3152" width="11.42578125" style="3"/>
    <col min="3153" max="3153" width="15.42578125" style="3" customWidth="1"/>
    <col min="3154" max="3154" width="9.5703125" style="3" customWidth="1"/>
    <col min="3155" max="3155" width="14.42578125" style="3" customWidth="1"/>
    <col min="3156" max="3156" width="49.85546875" style="3" customWidth="1"/>
    <col min="3157" max="3157" width="22.5703125" style="3" customWidth="1"/>
    <col min="3158" max="3158" width="23" style="3" customWidth="1"/>
    <col min="3159" max="3159" width="22.85546875" style="3" customWidth="1"/>
    <col min="3160" max="3160" width="23.42578125" style="3" customWidth="1"/>
    <col min="3161" max="3161" width="22.42578125" style="3" customWidth="1"/>
    <col min="3162" max="3162" width="13.85546875" style="3" customWidth="1"/>
    <col min="3163" max="3163" width="20.7109375" style="3" customWidth="1"/>
    <col min="3164" max="3164" width="18.140625" style="3" customWidth="1"/>
    <col min="3165" max="3165" width="14.85546875" style="3" bestFit="1" customWidth="1"/>
    <col min="3166" max="3166" width="11.42578125" style="3"/>
    <col min="3167" max="3167" width="17.42578125" style="3" customWidth="1"/>
    <col min="3168" max="3170" width="18.140625" style="3" customWidth="1"/>
    <col min="3171" max="3174" width="11.42578125" style="3"/>
    <col min="3175" max="3175" width="34" style="3" customWidth="1"/>
    <col min="3176" max="3176" width="9.5703125" style="3" customWidth="1"/>
    <col min="3177" max="3177" width="16.7109375" style="3" customWidth="1"/>
    <col min="3178" max="3178" width="55.140625" style="3" customWidth="1"/>
    <col min="3179" max="3179" width="22.5703125" style="3" customWidth="1"/>
    <col min="3180" max="3180" width="23" style="3" customWidth="1"/>
    <col min="3181" max="3181" width="22.85546875" style="3" customWidth="1"/>
    <col min="3182" max="3182" width="23.42578125" style="3" customWidth="1"/>
    <col min="3183" max="3183" width="28.7109375" style="3" customWidth="1"/>
    <col min="3184" max="3184" width="12.7109375" style="3" customWidth="1"/>
    <col min="3185" max="3185" width="11.42578125" style="3"/>
    <col min="3186" max="3186" width="25.28515625" style="3" customWidth="1"/>
    <col min="3187" max="3187" width="15.85546875" style="3" bestFit="1" customWidth="1"/>
    <col min="3188" max="3189" width="18" style="3" bestFit="1" customWidth="1"/>
    <col min="3190" max="3408" width="11.42578125" style="3"/>
    <col min="3409" max="3409" width="15.42578125" style="3" customWidth="1"/>
    <col min="3410" max="3410" width="9.5703125" style="3" customWidth="1"/>
    <col min="3411" max="3411" width="14.42578125" style="3" customWidth="1"/>
    <col min="3412" max="3412" width="49.85546875" style="3" customWidth="1"/>
    <col min="3413" max="3413" width="22.5703125" style="3" customWidth="1"/>
    <col min="3414" max="3414" width="23" style="3" customWidth="1"/>
    <col min="3415" max="3415" width="22.85546875" style="3" customWidth="1"/>
    <col min="3416" max="3416" width="23.42578125" style="3" customWidth="1"/>
    <col min="3417" max="3417" width="22.42578125" style="3" customWidth="1"/>
    <col min="3418" max="3418" width="13.85546875" style="3" customWidth="1"/>
    <col min="3419" max="3419" width="20.7109375" style="3" customWidth="1"/>
    <col min="3420" max="3420" width="18.140625" style="3" customWidth="1"/>
    <col min="3421" max="3421" width="14.85546875" style="3" bestFit="1" customWidth="1"/>
    <col min="3422" max="3422" width="11.42578125" style="3"/>
    <col min="3423" max="3423" width="17.42578125" style="3" customWidth="1"/>
    <col min="3424" max="3426" width="18.140625" style="3" customWidth="1"/>
    <col min="3427" max="3430" width="11.42578125" style="3"/>
    <col min="3431" max="3431" width="34" style="3" customWidth="1"/>
    <col min="3432" max="3432" width="9.5703125" style="3" customWidth="1"/>
    <col min="3433" max="3433" width="16.7109375" style="3" customWidth="1"/>
    <col min="3434" max="3434" width="55.140625" style="3" customWidth="1"/>
    <col min="3435" max="3435" width="22.5703125" style="3" customWidth="1"/>
    <col min="3436" max="3436" width="23" style="3" customWidth="1"/>
    <col min="3437" max="3437" width="22.85546875" style="3" customWidth="1"/>
    <col min="3438" max="3438" width="23.42578125" style="3" customWidth="1"/>
    <col min="3439" max="3439" width="28.7109375" style="3" customWidth="1"/>
    <col min="3440" max="3440" width="12.7109375" style="3" customWidth="1"/>
    <col min="3441" max="3441" width="11.42578125" style="3"/>
    <col min="3442" max="3442" width="25.28515625" style="3" customWidth="1"/>
    <col min="3443" max="3443" width="15.85546875" style="3" bestFit="1" customWidth="1"/>
    <col min="3444" max="3445" width="18" style="3" bestFit="1" customWidth="1"/>
    <col min="3446" max="3664" width="11.42578125" style="3"/>
    <col min="3665" max="3665" width="15.42578125" style="3" customWidth="1"/>
    <col min="3666" max="3666" width="9.5703125" style="3" customWidth="1"/>
    <col min="3667" max="3667" width="14.42578125" style="3" customWidth="1"/>
    <col min="3668" max="3668" width="49.85546875" style="3" customWidth="1"/>
    <col min="3669" max="3669" width="22.5703125" style="3" customWidth="1"/>
    <col min="3670" max="3670" width="23" style="3" customWidth="1"/>
    <col min="3671" max="3671" width="22.85546875" style="3" customWidth="1"/>
    <col min="3672" max="3672" width="23.42578125" style="3" customWidth="1"/>
    <col min="3673" max="3673" width="22.42578125" style="3" customWidth="1"/>
    <col min="3674" max="3674" width="13.85546875" style="3" customWidth="1"/>
    <col min="3675" max="3675" width="20.7109375" style="3" customWidth="1"/>
    <col min="3676" max="3676" width="18.140625" style="3" customWidth="1"/>
    <col min="3677" max="3677" width="14.85546875" style="3" bestFit="1" customWidth="1"/>
    <col min="3678" max="3678" width="11.42578125" style="3"/>
    <col min="3679" max="3679" width="17.42578125" style="3" customWidth="1"/>
    <col min="3680" max="3682" width="18.140625" style="3" customWidth="1"/>
    <col min="3683" max="3686" width="11.42578125" style="3"/>
    <col min="3687" max="3687" width="34" style="3" customWidth="1"/>
    <col min="3688" max="3688" width="9.5703125" style="3" customWidth="1"/>
    <col min="3689" max="3689" width="16.7109375" style="3" customWidth="1"/>
    <col min="3690" max="3690" width="55.140625" style="3" customWidth="1"/>
    <col min="3691" max="3691" width="22.5703125" style="3" customWidth="1"/>
    <col min="3692" max="3692" width="23" style="3" customWidth="1"/>
    <col min="3693" max="3693" width="22.85546875" style="3" customWidth="1"/>
    <col min="3694" max="3694" width="23.42578125" style="3" customWidth="1"/>
    <col min="3695" max="3695" width="28.7109375" style="3" customWidth="1"/>
    <col min="3696" max="3696" width="12.7109375" style="3" customWidth="1"/>
    <col min="3697" max="3697" width="11.42578125" style="3"/>
    <col min="3698" max="3698" width="25.28515625" style="3" customWidth="1"/>
    <col min="3699" max="3699" width="15.85546875" style="3" bestFit="1" customWidth="1"/>
    <col min="3700" max="3701" width="18" style="3" bestFit="1" customWidth="1"/>
    <col min="3702" max="3920" width="11.42578125" style="3"/>
    <col min="3921" max="3921" width="15.42578125" style="3" customWidth="1"/>
    <col min="3922" max="3922" width="9.5703125" style="3" customWidth="1"/>
    <col min="3923" max="3923" width="14.42578125" style="3" customWidth="1"/>
    <col min="3924" max="3924" width="49.85546875" style="3" customWidth="1"/>
    <col min="3925" max="3925" width="22.5703125" style="3" customWidth="1"/>
    <col min="3926" max="3926" width="23" style="3" customWidth="1"/>
    <col min="3927" max="3927" width="22.85546875" style="3" customWidth="1"/>
    <col min="3928" max="3928" width="23.42578125" style="3" customWidth="1"/>
    <col min="3929" max="3929" width="22.42578125" style="3" customWidth="1"/>
    <col min="3930" max="3930" width="13.85546875" style="3" customWidth="1"/>
    <col min="3931" max="3931" width="20.7109375" style="3" customWidth="1"/>
    <col min="3932" max="3932" width="18.140625" style="3" customWidth="1"/>
    <col min="3933" max="3933" width="14.85546875" style="3" bestFit="1" customWidth="1"/>
    <col min="3934" max="3934" width="11.42578125" style="3"/>
    <col min="3935" max="3935" width="17.42578125" style="3" customWidth="1"/>
    <col min="3936" max="3938" width="18.140625" style="3" customWidth="1"/>
    <col min="3939" max="3942" width="11.42578125" style="3"/>
    <col min="3943" max="3943" width="34" style="3" customWidth="1"/>
    <col min="3944" max="3944" width="9.5703125" style="3" customWidth="1"/>
    <col min="3945" max="3945" width="16.7109375" style="3" customWidth="1"/>
    <col min="3946" max="3946" width="55.140625" style="3" customWidth="1"/>
    <col min="3947" max="3947" width="22.5703125" style="3" customWidth="1"/>
    <col min="3948" max="3948" width="23" style="3" customWidth="1"/>
    <col min="3949" max="3949" width="22.85546875" style="3" customWidth="1"/>
    <col min="3950" max="3950" width="23.42578125" style="3" customWidth="1"/>
    <col min="3951" max="3951" width="28.7109375" style="3" customWidth="1"/>
    <col min="3952" max="3952" width="12.7109375" style="3" customWidth="1"/>
    <col min="3953" max="3953" width="11.42578125" style="3"/>
    <col min="3954" max="3954" width="25.28515625" style="3" customWidth="1"/>
    <col min="3955" max="3955" width="15.85546875" style="3" bestFit="1" customWidth="1"/>
    <col min="3956" max="3957" width="18" style="3" bestFit="1" customWidth="1"/>
    <col min="3958" max="4176" width="11.42578125" style="3"/>
    <col min="4177" max="4177" width="15.42578125" style="3" customWidth="1"/>
    <col min="4178" max="4178" width="9.5703125" style="3" customWidth="1"/>
    <col min="4179" max="4179" width="14.42578125" style="3" customWidth="1"/>
    <col min="4180" max="4180" width="49.85546875" style="3" customWidth="1"/>
    <col min="4181" max="4181" width="22.5703125" style="3" customWidth="1"/>
    <col min="4182" max="4182" width="23" style="3" customWidth="1"/>
    <col min="4183" max="4183" width="22.85546875" style="3" customWidth="1"/>
    <col min="4184" max="4184" width="23.42578125" style="3" customWidth="1"/>
    <col min="4185" max="4185" width="22.42578125" style="3" customWidth="1"/>
    <col min="4186" max="4186" width="13.85546875" style="3" customWidth="1"/>
    <col min="4187" max="4187" width="20.7109375" style="3" customWidth="1"/>
    <col min="4188" max="4188" width="18.140625" style="3" customWidth="1"/>
    <col min="4189" max="4189" width="14.85546875" style="3" bestFit="1" customWidth="1"/>
    <col min="4190" max="4190" width="11.42578125" style="3"/>
    <col min="4191" max="4191" width="17.42578125" style="3" customWidth="1"/>
    <col min="4192" max="4194" width="18.140625" style="3" customWidth="1"/>
    <col min="4195" max="4198" width="11.42578125" style="3"/>
    <col min="4199" max="4199" width="34" style="3" customWidth="1"/>
    <col min="4200" max="4200" width="9.5703125" style="3" customWidth="1"/>
    <col min="4201" max="4201" width="16.7109375" style="3" customWidth="1"/>
    <col min="4202" max="4202" width="55.140625" style="3" customWidth="1"/>
    <col min="4203" max="4203" width="22.5703125" style="3" customWidth="1"/>
    <col min="4204" max="4204" width="23" style="3" customWidth="1"/>
    <col min="4205" max="4205" width="22.85546875" style="3" customWidth="1"/>
    <col min="4206" max="4206" width="23.42578125" style="3" customWidth="1"/>
    <col min="4207" max="4207" width="28.7109375" style="3" customWidth="1"/>
    <col min="4208" max="4208" width="12.7109375" style="3" customWidth="1"/>
    <col min="4209" max="4209" width="11.42578125" style="3"/>
    <col min="4210" max="4210" width="25.28515625" style="3" customWidth="1"/>
    <col min="4211" max="4211" width="15.85546875" style="3" bestFit="1" customWidth="1"/>
    <col min="4212" max="4213" width="18" style="3" bestFit="1" customWidth="1"/>
    <col min="4214" max="4432" width="11.42578125" style="3"/>
    <col min="4433" max="4433" width="15.42578125" style="3" customWidth="1"/>
    <col min="4434" max="4434" width="9.5703125" style="3" customWidth="1"/>
    <col min="4435" max="4435" width="14.42578125" style="3" customWidth="1"/>
    <col min="4436" max="4436" width="49.85546875" style="3" customWidth="1"/>
    <col min="4437" max="4437" width="22.5703125" style="3" customWidth="1"/>
    <col min="4438" max="4438" width="23" style="3" customWidth="1"/>
    <col min="4439" max="4439" width="22.85546875" style="3" customWidth="1"/>
    <col min="4440" max="4440" width="23.42578125" style="3" customWidth="1"/>
    <col min="4441" max="4441" width="22.42578125" style="3" customWidth="1"/>
    <col min="4442" max="4442" width="13.85546875" style="3" customWidth="1"/>
    <col min="4443" max="4443" width="20.7109375" style="3" customWidth="1"/>
    <col min="4444" max="4444" width="18.140625" style="3" customWidth="1"/>
    <col min="4445" max="4445" width="14.85546875" style="3" bestFit="1" customWidth="1"/>
    <col min="4446" max="4446" width="11.42578125" style="3"/>
    <col min="4447" max="4447" width="17.42578125" style="3" customWidth="1"/>
    <col min="4448" max="4450" width="18.140625" style="3" customWidth="1"/>
    <col min="4451" max="4454" width="11.42578125" style="3"/>
    <col min="4455" max="4455" width="34" style="3" customWidth="1"/>
    <col min="4456" max="4456" width="9.5703125" style="3" customWidth="1"/>
    <col min="4457" max="4457" width="16.7109375" style="3" customWidth="1"/>
    <col min="4458" max="4458" width="55.140625" style="3" customWidth="1"/>
    <col min="4459" max="4459" width="22.5703125" style="3" customWidth="1"/>
    <col min="4460" max="4460" width="23" style="3" customWidth="1"/>
    <col min="4461" max="4461" width="22.85546875" style="3" customWidth="1"/>
    <col min="4462" max="4462" width="23.42578125" style="3" customWidth="1"/>
    <col min="4463" max="4463" width="28.7109375" style="3" customWidth="1"/>
    <col min="4464" max="4464" width="12.7109375" style="3" customWidth="1"/>
    <col min="4465" max="4465" width="11.42578125" style="3"/>
    <col min="4466" max="4466" width="25.28515625" style="3" customWidth="1"/>
    <col min="4467" max="4467" width="15.85546875" style="3" bestFit="1" customWidth="1"/>
    <col min="4468" max="4469" width="18" style="3" bestFit="1" customWidth="1"/>
    <col min="4470" max="4688" width="11.42578125" style="3"/>
    <col min="4689" max="4689" width="15.42578125" style="3" customWidth="1"/>
    <col min="4690" max="4690" width="9.5703125" style="3" customWidth="1"/>
    <col min="4691" max="4691" width="14.42578125" style="3" customWidth="1"/>
    <col min="4692" max="4692" width="49.85546875" style="3" customWidth="1"/>
    <col min="4693" max="4693" width="22.5703125" style="3" customWidth="1"/>
    <col min="4694" max="4694" width="23" style="3" customWidth="1"/>
    <col min="4695" max="4695" width="22.85546875" style="3" customWidth="1"/>
    <col min="4696" max="4696" width="23.42578125" style="3" customWidth="1"/>
    <col min="4697" max="4697" width="22.42578125" style="3" customWidth="1"/>
    <col min="4698" max="4698" width="13.85546875" style="3" customWidth="1"/>
    <col min="4699" max="4699" width="20.7109375" style="3" customWidth="1"/>
    <col min="4700" max="4700" width="18.140625" style="3" customWidth="1"/>
    <col min="4701" max="4701" width="14.85546875" style="3" bestFit="1" customWidth="1"/>
    <col min="4702" max="4702" width="11.42578125" style="3"/>
    <col min="4703" max="4703" width="17.42578125" style="3" customWidth="1"/>
    <col min="4704" max="4706" width="18.140625" style="3" customWidth="1"/>
    <col min="4707" max="4710" width="11.42578125" style="3"/>
    <col min="4711" max="4711" width="34" style="3" customWidth="1"/>
    <col min="4712" max="4712" width="9.5703125" style="3" customWidth="1"/>
    <col min="4713" max="4713" width="16.7109375" style="3" customWidth="1"/>
    <col min="4714" max="4714" width="55.140625" style="3" customWidth="1"/>
    <col min="4715" max="4715" width="22.5703125" style="3" customWidth="1"/>
    <col min="4716" max="4716" width="23" style="3" customWidth="1"/>
    <col min="4717" max="4717" width="22.85546875" style="3" customWidth="1"/>
    <col min="4718" max="4718" width="23.42578125" style="3" customWidth="1"/>
    <col min="4719" max="4719" width="28.7109375" style="3" customWidth="1"/>
    <col min="4720" max="4720" width="12.7109375" style="3" customWidth="1"/>
    <col min="4721" max="4721" width="11.42578125" style="3"/>
    <col min="4722" max="4722" width="25.28515625" style="3" customWidth="1"/>
    <col min="4723" max="4723" width="15.85546875" style="3" bestFit="1" customWidth="1"/>
    <col min="4724" max="4725" width="18" style="3" bestFit="1" customWidth="1"/>
    <col min="4726" max="4944" width="11.42578125" style="3"/>
    <col min="4945" max="4945" width="15.42578125" style="3" customWidth="1"/>
    <col min="4946" max="4946" width="9.5703125" style="3" customWidth="1"/>
    <col min="4947" max="4947" width="14.42578125" style="3" customWidth="1"/>
    <col min="4948" max="4948" width="49.85546875" style="3" customWidth="1"/>
    <col min="4949" max="4949" width="22.5703125" style="3" customWidth="1"/>
    <col min="4950" max="4950" width="23" style="3" customWidth="1"/>
    <col min="4951" max="4951" width="22.85546875" style="3" customWidth="1"/>
    <col min="4952" max="4952" width="23.42578125" style="3" customWidth="1"/>
    <col min="4953" max="4953" width="22.42578125" style="3" customWidth="1"/>
    <col min="4954" max="4954" width="13.85546875" style="3" customWidth="1"/>
    <col min="4955" max="4955" width="20.7109375" style="3" customWidth="1"/>
    <col min="4956" max="4956" width="18.140625" style="3" customWidth="1"/>
    <col min="4957" max="4957" width="14.85546875" style="3" bestFit="1" customWidth="1"/>
    <col min="4958" max="4958" width="11.42578125" style="3"/>
    <col min="4959" max="4959" width="17.42578125" style="3" customWidth="1"/>
    <col min="4960" max="4962" width="18.140625" style="3" customWidth="1"/>
    <col min="4963" max="4966" width="11.42578125" style="3"/>
    <col min="4967" max="4967" width="34" style="3" customWidth="1"/>
    <col min="4968" max="4968" width="9.5703125" style="3" customWidth="1"/>
    <col min="4969" max="4969" width="16.7109375" style="3" customWidth="1"/>
    <col min="4970" max="4970" width="55.140625" style="3" customWidth="1"/>
    <col min="4971" max="4971" width="22.5703125" style="3" customWidth="1"/>
    <col min="4972" max="4972" width="23" style="3" customWidth="1"/>
    <col min="4973" max="4973" width="22.85546875" style="3" customWidth="1"/>
    <col min="4974" max="4974" width="23.42578125" style="3" customWidth="1"/>
    <col min="4975" max="4975" width="28.7109375" style="3" customWidth="1"/>
    <col min="4976" max="4976" width="12.7109375" style="3" customWidth="1"/>
    <col min="4977" max="4977" width="11.42578125" style="3"/>
    <col min="4978" max="4978" width="25.28515625" style="3" customWidth="1"/>
    <col min="4979" max="4979" width="15.85546875" style="3" bestFit="1" customWidth="1"/>
    <col min="4980" max="4981" width="18" style="3" bestFit="1" customWidth="1"/>
    <col min="4982" max="5200" width="11.42578125" style="3"/>
    <col min="5201" max="5201" width="15.42578125" style="3" customWidth="1"/>
    <col min="5202" max="5202" width="9.5703125" style="3" customWidth="1"/>
    <col min="5203" max="5203" width="14.42578125" style="3" customWidth="1"/>
    <col min="5204" max="5204" width="49.85546875" style="3" customWidth="1"/>
    <col min="5205" max="5205" width="22.5703125" style="3" customWidth="1"/>
    <col min="5206" max="5206" width="23" style="3" customWidth="1"/>
    <col min="5207" max="5207" width="22.85546875" style="3" customWidth="1"/>
    <col min="5208" max="5208" width="23.42578125" style="3" customWidth="1"/>
    <col min="5209" max="5209" width="22.42578125" style="3" customWidth="1"/>
    <col min="5210" max="5210" width="13.85546875" style="3" customWidth="1"/>
    <col min="5211" max="5211" width="20.7109375" style="3" customWidth="1"/>
    <col min="5212" max="5212" width="18.140625" style="3" customWidth="1"/>
    <col min="5213" max="5213" width="14.85546875" style="3" bestFit="1" customWidth="1"/>
    <col min="5214" max="5214" width="11.42578125" style="3"/>
    <col min="5215" max="5215" width="17.42578125" style="3" customWidth="1"/>
    <col min="5216" max="5218" width="18.140625" style="3" customWidth="1"/>
    <col min="5219" max="5222" width="11.42578125" style="3"/>
    <col min="5223" max="5223" width="34" style="3" customWidth="1"/>
    <col min="5224" max="5224" width="9.5703125" style="3" customWidth="1"/>
    <col min="5225" max="5225" width="16.7109375" style="3" customWidth="1"/>
    <col min="5226" max="5226" width="55.140625" style="3" customWidth="1"/>
    <col min="5227" max="5227" width="22.5703125" style="3" customWidth="1"/>
    <col min="5228" max="5228" width="23" style="3" customWidth="1"/>
    <col min="5229" max="5229" width="22.85546875" style="3" customWidth="1"/>
    <col min="5230" max="5230" width="23.42578125" style="3" customWidth="1"/>
    <col min="5231" max="5231" width="28.7109375" style="3" customWidth="1"/>
    <col min="5232" max="5232" width="12.7109375" style="3" customWidth="1"/>
    <col min="5233" max="5233" width="11.42578125" style="3"/>
    <col min="5234" max="5234" width="25.28515625" style="3" customWidth="1"/>
    <col min="5235" max="5235" width="15.85546875" style="3" bestFit="1" customWidth="1"/>
    <col min="5236" max="5237" width="18" style="3" bestFit="1" customWidth="1"/>
    <col min="5238" max="5456" width="11.42578125" style="3"/>
    <col min="5457" max="5457" width="15.42578125" style="3" customWidth="1"/>
    <col min="5458" max="5458" width="9.5703125" style="3" customWidth="1"/>
    <col min="5459" max="5459" width="14.42578125" style="3" customWidth="1"/>
    <col min="5460" max="5460" width="49.85546875" style="3" customWidth="1"/>
    <col min="5461" max="5461" width="22.5703125" style="3" customWidth="1"/>
    <col min="5462" max="5462" width="23" style="3" customWidth="1"/>
    <col min="5463" max="5463" width="22.85546875" style="3" customWidth="1"/>
    <col min="5464" max="5464" width="23.42578125" style="3" customWidth="1"/>
    <col min="5465" max="5465" width="22.42578125" style="3" customWidth="1"/>
    <col min="5466" max="5466" width="13.85546875" style="3" customWidth="1"/>
    <col min="5467" max="5467" width="20.7109375" style="3" customWidth="1"/>
    <col min="5468" max="5468" width="18.140625" style="3" customWidth="1"/>
    <col min="5469" max="5469" width="14.85546875" style="3" bestFit="1" customWidth="1"/>
    <col min="5470" max="5470" width="11.42578125" style="3"/>
    <col min="5471" max="5471" width="17.42578125" style="3" customWidth="1"/>
    <col min="5472" max="5474" width="18.140625" style="3" customWidth="1"/>
    <col min="5475" max="5478" width="11.42578125" style="3"/>
    <col min="5479" max="5479" width="34" style="3" customWidth="1"/>
    <col min="5480" max="5480" width="9.5703125" style="3" customWidth="1"/>
    <col min="5481" max="5481" width="16.7109375" style="3" customWidth="1"/>
    <col min="5482" max="5482" width="55.140625" style="3" customWidth="1"/>
    <col min="5483" max="5483" width="22.5703125" style="3" customWidth="1"/>
    <col min="5484" max="5484" width="23" style="3" customWidth="1"/>
    <col min="5485" max="5485" width="22.85546875" style="3" customWidth="1"/>
    <col min="5486" max="5486" width="23.42578125" style="3" customWidth="1"/>
    <col min="5487" max="5487" width="28.7109375" style="3" customWidth="1"/>
    <col min="5488" max="5488" width="12.7109375" style="3" customWidth="1"/>
    <col min="5489" max="5489" width="11.42578125" style="3"/>
    <col min="5490" max="5490" width="25.28515625" style="3" customWidth="1"/>
    <col min="5491" max="5491" width="15.85546875" style="3" bestFit="1" customWidth="1"/>
    <col min="5492" max="5493" width="18" style="3" bestFit="1" customWidth="1"/>
    <col min="5494" max="5712" width="11.42578125" style="3"/>
    <col min="5713" max="5713" width="15.42578125" style="3" customWidth="1"/>
    <col min="5714" max="5714" width="9.5703125" style="3" customWidth="1"/>
    <col min="5715" max="5715" width="14.42578125" style="3" customWidth="1"/>
    <col min="5716" max="5716" width="49.85546875" style="3" customWidth="1"/>
    <col min="5717" max="5717" width="22.5703125" style="3" customWidth="1"/>
    <col min="5718" max="5718" width="23" style="3" customWidth="1"/>
    <col min="5719" max="5719" width="22.85546875" style="3" customWidth="1"/>
    <col min="5720" max="5720" width="23.42578125" style="3" customWidth="1"/>
    <col min="5721" max="5721" width="22.42578125" style="3" customWidth="1"/>
    <col min="5722" max="5722" width="13.85546875" style="3" customWidth="1"/>
    <col min="5723" max="5723" width="20.7109375" style="3" customWidth="1"/>
    <col min="5724" max="5724" width="18.140625" style="3" customWidth="1"/>
    <col min="5725" max="5725" width="14.85546875" style="3" bestFit="1" customWidth="1"/>
    <col min="5726" max="5726" width="11.42578125" style="3"/>
    <col min="5727" max="5727" width="17.42578125" style="3" customWidth="1"/>
    <col min="5728" max="5730" width="18.140625" style="3" customWidth="1"/>
    <col min="5731" max="5734" width="11.42578125" style="3"/>
    <col min="5735" max="5735" width="34" style="3" customWidth="1"/>
    <col min="5736" max="5736" width="9.5703125" style="3" customWidth="1"/>
    <col min="5737" max="5737" width="16.7109375" style="3" customWidth="1"/>
    <col min="5738" max="5738" width="55.140625" style="3" customWidth="1"/>
    <col min="5739" max="5739" width="22.5703125" style="3" customWidth="1"/>
    <col min="5740" max="5740" width="23" style="3" customWidth="1"/>
    <col min="5741" max="5741" width="22.85546875" style="3" customWidth="1"/>
    <col min="5742" max="5742" width="23.42578125" style="3" customWidth="1"/>
    <col min="5743" max="5743" width="28.7109375" style="3" customWidth="1"/>
    <col min="5744" max="5744" width="12.7109375" style="3" customWidth="1"/>
    <col min="5745" max="5745" width="11.42578125" style="3"/>
    <col min="5746" max="5746" width="25.28515625" style="3" customWidth="1"/>
    <col min="5747" max="5747" width="15.85546875" style="3" bestFit="1" customWidth="1"/>
    <col min="5748" max="5749" width="18" style="3" bestFit="1" customWidth="1"/>
    <col min="5750" max="5968" width="11.42578125" style="3"/>
    <col min="5969" max="5969" width="15.42578125" style="3" customWidth="1"/>
    <col min="5970" max="5970" width="9.5703125" style="3" customWidth="1"/>
    <col min="5971" max="5971" width="14.42578125" style="3" customWidth="1"/>
    <col min="5972" max="5972" width="49.85546875" style="3" customWidth="1"/>
    <col min="5973" max="5973" width="22.5703125" style="3" customWidth="1"/>
    <col min="5974" max="5974" width="23" style="3" customWidth="1"/>
    <col min="5975" max="5975" width="22.85546875" style="3" customWidth="1"/>
    <col min="5976" max="5976" width="23.42578125" style="3" customWidth="1"/>
    <col min="5977" max="5977" width="22.42578125" style="3" customWidth="1"/>
    <col min="5978" max="5978" width="13.85546875" style="3" customWidth="1"/>
    <col min="5979" max="5979" width="20.7109375" style="3" customWidth="1"/>
    <col min="5980" max="5980" width="18.140625" style="3" customWidth="1"/>
    <col min="5981" max="5981" width="14.85546875" style="3" bestFit="1" customWidth="1"/>
    <col min="5982" max="5982" width="11.42578125" style="3"/>
    <col min="5983" max="5983" width="17.42578125" style="3" customWidth="1"/>
    <col min="5984" max="5986" width="18.140625" style="3" customWidth="1"/>
    <col min="5987" max="5990" width="11.42578125" style="3"/>
    <col min="5991" max="5991" width="34" style="3" customWidth="1"/>
    <col min="5992" max="5992" width="9.5703125" style="3" customWidth="1"/>
    <col min="5993" max="5993" width="16.7109375" style="3" customWidth="1"/>
    <col min="5994" max="5994" width="55.140625" style="3" customWidth="1"/>
    <col min="5995" max="5995" width="22.5703125" style="3" customWidth="1"/>
    <col min="5996" max="5996" width="23" style="3" customWidth="1"/>
    <col min="5997" max="5997" width="22.85546875" style="3" customWidth="1"/>
    <col min="5998" max="5998" width="23.42578125" style="3" customWidth="1"/>
    <col min="5999" max="5999" width="28.7109375" style="3" customWidth="1"/>
    <col min="6000" max="6000" width="12.7109375" style="3" customWidth="1"/>
    <col min="6001" max="6001" width="11.42578125" style="3"/>
    <col min="6002" max="6002" width="25.28515625" style="3" customWidth="1"/>
    <col min="6003" max="6003" width="15.85546875" style="3" bestFit="1" customWidth="1"/>
    <col min="6004" max="6005" width="18" style="3" bestFit="1" customWidth="1"/>
    <col min="6006" max="6224" width="11.42578125" style="3"/>
    <col min="6225" max="6225" width="15.42578125" style="3" customWidth="1"/>
    <col min="6226" max="6226" width="9.5703125" style="3" customWidth="1"/>
    <col min="6227" max="6227" width="14.42578125" style="3" customWidth="1"/>
    <col min="6228" max="6228" width="49.85546875" style="3" customWidth="1"/>
    <col min="6229" max="6229" width="22.5703125" style="3" customWidth="1"/>
    <col min="6230" max="6230" width="23" style="3" customWidth="1"/>
    <col min="6231" max="6231" width="22.85546875" style="3" customWidth="1"/>
    <col min="6232" max="6232" width="23.42578125" style="3" customWidth="1"/>
    <col min="6233" max="6233" width="22.42578125" style="3" customWidth="1"/>
    <col min="6234" max="6234" width="13.85546875" style="3" customWidth="1"/>
    <col min="6235" max="6235" width="20.7109375" style="3" customWidth="1"/>
    <col min="6236" max="6236" width="18.140625" style="3" customWidth="1"/>
    <col min="6237" max="6237" width="14.85546875" style="3" bestFit="1" customWidth="1"/>
    <col min="6238" max="6238" width="11.42578125" style="3"/>
    <col min="6239" max="6239" width="17.42578125" style="3" customWidth="1"/>
    <col min="6240" max="6242" width="18.140625" style="3" customWidth="1"/>
    <col min="6243" max="6246" width="11.42578125" style="3"/>
    <col min="6247" max="6247" width="34" style="3" customWidth="1"/>
    <col min="6248" max="6248" width="9.5703125" style="3" customWidth="1"/>
    <col min="6249" max="6249" width="16.7109375" style="3" customWidth="1"/>
    <col min="6250" max="6250" width="55.140625" style="3" customWidth="1"/>
    <col min="6251" max="6251" width="22.5703125" style="3" customWidth="1"/>
    <col min="6252" max="6252" width="23" style="3" customWidth="1"/>
    <col min="6253" max="6253" width="22.85546875" style="3" customWidth="1"/>
    <col min="6254" max="6254" width="23.42578125" style="3" customWidth="1"/>
    <col min="6255" max="6255" width="28.7109375" style="3" customWidth="1"/>
    <col min="6256" max="6256" width="12.7109375" style="3" customWidth="1"/>
    <col min="6257" max="6257" width="11.42578125" style="3"/>
    <col min="6258" max="6258" width="25.28515625" style="3" customWidth="1"/>
    <col min="6259" max="6259" width="15.85546875" style="3" bestFit="1" customWidth="1"/>
    <col min="6260" max="6261" width="18" style="3" bestFit="1" customWidth="1"/>
    <col min="6262" max="6480" width="11.42578125" style="3"/>
    <col min="6481" max="6481" width="15.42578125" style="3" customWidth="1"/>
    <col min="6482" max="6482" width="9.5703125" style="3" customWidth="1"/>
    <col min="6483" max="6483" width="14.42578125" style="3" customWidth="1"/>
    <col min="6484" max="6484" width="49.85546875" style="3" customWidth="1"/>
    <col min="6485" max="6485" width="22.5703125" style="3" customWidth="1"/>
    <col min="6486" max="6486" width="23" style="3" customWidth="1"/>
    <col min="6487" max="6487" width="22.85546875" style="3" customWidth="1"/>
    <col min="6488" max="6488" width="23.42578125" style="3" customWidth="1"/>
    <col min="6489" max="6489" width="22.42578125" style="3" customWidth="1"/>
    <col min="6490" max="6490" width="13.85546875" style="3" customWidth="1"/>
    <col min="6491" max="6491" width="20.7109375" style="3" customWidth="1"/>
    <col min="6492" max="6492" width="18.140625" style="3" customWidth="1"/>
    <col min="6493" max="6493" width="14.85546875" style="3" bestFit="1" customWidth="1"/>
    <col min="6494" max="6494" width="11.42578125" style="3"/>
    <col min="6495" max="6495" width="17.42578125" style="3" customWidth="1"/>
    <col min="6496" max="6498" width="18.140625" style="3" customWidth="1"/>
    <col min="6499" max="6502" width="11.42578125" style="3"/>
    <col min="6503" max="6503" width="34" style="3" customWidth="1"/>
    <col min="6504" max="6504" width="9.5703125" style="3" customWidth="1"/>
    <col min="6505" max="6505" width="16.7109375" style="3" customWidth="1"/>
    <col min="6506" max="6506" width="55.140625" style="3" customWidth="1"/>
    <col min="6507" max="6507" width="22.5703125" style="3" customWidth="1"/>
    <col min="6508" max="6508" width="23" style="3" customWidth="1"/>
    <col min="6509" max="6509" width="22.85546875" style="3" customWidth="1"/>
    <col min="6510" max="6510" width="23.42578125" style="3" customWidth="1"/>
    <col min="6511" max="6511" width="28.7109375" style="3" customWidth="1"/>
    <col min="6512" max="6512" width="12.7109375" style="3" customWidth="1"/>
    <col min="6513" max="6513" width="11.42578125" style="3"/>
    <col min="6514" max="6514" width="25.28515625" style="3" customWidth="1"/>
    <col min="6515" max="6515" width="15.85546875" style="3" bestFit="1" customWidth="1"/>
    <col min="6516" max="6517" width="18" style="3" bestFit="1" customWidth="1"/>
    <col min="6518" max="6736" width="11.42578125" style="3"/>
    <col min="6737" max="6737" width="15.42578125" style="3" customWidth="1"/>
    <col min="6738" max="6738" width="9.5703125" style="3" customWidth="1"/>
    <col min="6739" max="6739" width="14.42578125" style="3" customWidth="1"/>
    <col min="6740" max="6740" width="49.85546875" style="3" customWidth="1"/>
    <col min="6741" max="6741" width="22.5703125" style="3" customWidth="1"/>
    <col min="6742" max="6742" width="23" style="3" customWidth="1"/>
    <col min="6743" max="6743" width="22.85546875" style="3" customWidth="1"/>
    <col min="6744" max="6744" width="23.42578125" style="3" customWidth="1"/>
    <col min="6745" max="6745" width="22.42578125" style="3" customWidth="1"/>
    <col min="6746" max="6746" width="13.85546875" style="3" customWidth="1"/>
    <col min="6747" max="6747" width="20.7109375" style="3" customWidth="1"/>
    <col min="6748" max="6748" width="18.140625" style="3" customWidth="1"/>
    <col min="6749" max="6749" width="14.85546875" style="3" bestFit="1" customWidth="1"/>
    <col min="6750" max="6750" width="11.42578125" style="3"/>
    <col min="6751" max="6751" width="17.42578125" style="3" customWidth="1"/>
    <col min="6752" max="6754" width="18.140625" style="3" customWidth="1"/>
    <col min="6755" max="6758" width="11.42578125" style="3"/>
    <col min="6759" max="6759" width="34" style="3" customWidth="1"/>
    <col min="6760" max="6760" width="9.5703125" style="3" customWidth="1"/>
    <col min="6761" max="6761" width="16.7109375" style="3" customWidth="1"/>
    <col min="6762" max="6762" width="55.140625" style="3" customWidth="1"/>
    <col min="6763" max="6763" width="22.5703125" style="3" customWidth="1"/>
    <col min="6764" max="6764" width="23" style="3" customWidth="1"/>
    <col min="6765" max="6765" width="22.85546875" style="3" customWidth="1"/>
    <col min="6766" max="6766" width="23.42578125" style="3" customWidth="1"/>
    <col min="6767" max="6767" width="28.7109375" style="3" customWidth="1"/>
    <col min="6768" max="6768" width="12.7109375" style="3" customWidth="1"/>
    <col min="6769" max="6769" width="11.42578125" style="3"/>
    <col min="6770" max="6770" width="25.28515625" style="3" customWidth="1"/>
    <col min="6771" max="6771" width="15.85546875" style="3" bestFit="1" customWidth="1"/>
    <col min="6772" max="6773" width="18" style="3" bestFit="1" customWidth="1"/>
    <col min="6774" max="6992" width="11.42578125" style="3"/>
    <col min="6993" max="6993" width="15.42578125" style="3" customWidth="1"/>
    <col min="6994" max="6994" width="9.5703125" style="3" customWidth="1"/>
    <col min="6995" max="6995" width="14.42578125" style="3" customWidth="1"/>
    <col min="6996" max="6996" width="49.85546875" style="3" customWidth="1"/>
    <col min="6997" max="6997" width="22.5703125" style="3" customWidth="1"/>
    <col min="6998" max="6998" width="23" style="3" customWidth="1"/>
    <col min="6999" max="6999" width="22.85546875" style="3" customWidth="1"/>
    <col min="7000" max="7000" width="23.42578125" style="3" customWidth="1"/>
    <col min="7001" max="7001" width="22.42578125" style="3" customWidth="1"/>
    <col min="7002" max="7002" width="13.85546875" style="3" customWidth="1"/>
    <col min="7003" max="7003" width="20.7109375" style="3" customWidth="1"/>
    <col min="7004" max="7004" width="18.140625" style="3" customWidth="1"/>
    <col min="7005" max="7005" width="14.85546875" style="3" bestFit="1" customWidth="1"/>
    <col min="7006" max="7006" width="11.42578125" style="3"/>
    <col min="7007" max="7007" width="17.42578125" style="3" customWidth="1"/>
    <col min="7008" max="7010" width="18.140625" style="3" customWidth="1"/>
    <col min="7011" max="7014" width="11.42578125" style="3"/>
    <col min="7015" max="7015" width="34" style="3" customWidth="1"/>
    <col min="7016" max="7016" width="9.5703125" style="3" customWidth="1"/>
    <col min="7017" max="7017" width="16.7109375" style="3" customWidth="1"/>
    <col min="7018" max="7018" width="55.140625" style="3" customWidth="1"/>
    <col min="7019" max="7019" width="22.5703125" style="3" customWidth="1"/>
    <col min="7020" max="7020" width="23" style="3" customWidth="1"/>
    <col min="7021" max="7021" width="22.85546875" style="3" customWidth="1"/>
    <col min="7022" max="7022" width="23.42578125" style="3" customWidth="1"/>
    <col min="7023" max="7023" width="28.7109375" style="3" customWidth="1"/>
    <col min="7024" max="7024" width="12.7109375" style="3" customWidth="1"/>
    <col min="7025" max="7025" width="11.42578125" style="3"/>
    <col min="7026" max="7026" width="25.28515625" style="3" customWidth="1"/>
    <col min="7027" max="7027" width="15.85546875" style="3" bestFit="1" customWidth="1"/>
    <col min="7028" max="7029" width="18" style="3" bestFit="1" customWidth="1"/>
    <col min="7030" max="7248" width="11.42578125" style="3"/>
    <col min="7249" max="7249" width="15.42578125" style="3" customWidth="1"/>
    <col min="7250" max="7250" width="9.5703125" style="3" customWidth="1"/>
    <col min="7251" max="7251" width="14.42578125" style="3" customWidth="1"/>
    <col min="7252" max="7252" width="49.85546875" style="3" customWidth="1"/>
    <col min="7253" max="7253" width="22.5703125" style="3" customWidth="1"/>
    <col min="7254" max="7254" width="23" style="3" customWidth="1"/>
    <col min="7255" max="7255" width="22.85546875" style="3" customWidth="1"/>
    <col min="7256" max="7256" width="23.42578125" style="3" customWidth="1"/>
    <col min="7257" max="7257" width="22.42578125" style="3" customWidth="1"/>
    <col min="7258" max="7258" width="13.85546875" style="3" customWidth="1"/>
    <col min="7259" max="7259" width="20.7109375" style="3" customWidth="1"/>
    <col min="7260" max="7260" width="18.140625" style="3" customWidth="1"/>
    <col min="7261" max="7261" width="14.85546875" style="3" bestFit="1" customWidth="1"/>
    <col min="7262" max="7262" width="11.42578125" style="3"/>
    <col min="7263" max="7263" width="17.42578125" style="3" customWidth="1"/>
    <col min="7264" max="7266" width="18.140625" style="3" customWidth="1"/>
    <col min="7267" max="7270" width="11.42578125" style="3"/>
    <col min="7271" max="7271" width="34" style="3" customWidth="1"/>
    <col min="7272" max="7272" width="9.5703125" style="3" customWidth="1"/>
    <col min="7273" max="7273" width="16.7109375" style="3" customWidth="1"/>
    <col min="7274" max="7274" width="55.140625" style="3" customWidth="1"/>
    <col min="7275" max="7275" width="22.5703125" style="3" customWidth="1"/>
    <col min="7276" max="7276" width="23" style="3" customWidth="1"/>
    <col min="7277" max="7277" width="22.85546875" style="3" customWidth="1"/>
    <col min="7278" max="7278" width="23.42578125" style="3" customWidth="1"/>
    <col min="7279" max="7279" width="28.7109375" style="3" customWidth="1"/>
    <col min="7280" max="7280" width="12.7109375" style="3" customWidth="1"/>
    <col min="7281" max="7281" width="11.42578125" style="3"/>
    <col min="7282" max="7282" width="25.28515625" style="3" customWidth="1"/>
    <col min="7283" max="7283" width="15.85546875" style="3" bestFit="1" customWidth="1"/>
    <col min="7284" max="7285" width="18" style="3" bestFit="1" customWidth="1"/>
    <col min="7286" max="7504" width="11.42578125" style="3"/>
    <col min="7505" max="7505" width="15.42578125" style="3" customWidth="1"/>
    <col min="7506" max="7506" width="9.5703125" style="3" customWidth="1"/>
    <col min="7507" max="7507" width="14.42578125" style="3" customWidth="1"/>
    <col min="7508" max="7508" width="49.85546875" style="3" customWidth="1"/>
    <col min="7509" max="7509" width="22.5703125" style="3" customWidth="1"/>
    <col min="7510" max="7510" width="23" style="3" customWidth="1"/>
    <col min="7511" max="7511" width="22.85546875" style="3" customWidth="1"/>
    <col min="7512" max="7512" width="23.42578125" style="3" customWidth="1"/>
    <col min="7513" max="7513" width="22.42578125" style="3" customWidth="1"/>
    <col min="7514" max="7514" width="13.85546875" style="3" customWidth="1"/>
    <col min="7515" max="7515" width="20.7109375" style="3" customWidth="1"/>
    <col min="7516" max="7516" width="18.140625" style="3" customWidth="1"/>
    <col min="7517" max="7517" width="14.85546875" style="3" bestFit="1" customWidth="1"/>
    <col min="7518" max="7518" width="11.42578125" style="3"/>
    <col min="7519" max="7519" width="17.42578125" style="3" customWidth="1"/>
    <col min="7520" max="7522" width="18.140625" style="3" customWidth="1"/>
    <col min="7523" max="7526" width="11.42578125" style="3"/>
    <col min="7527" max="7527" width="34" style="3" customWidth="1"/>
    <col min="7528" max="7528" width="9.5703125" style="3" customWidth="1"/>
    <col min="7529" max="7529" width="16.7109375" style="3" customWidth="1"/>
    <col min="7530" max="7530" width="55.140625" style="3" customWidth="1"/>
    <col min="7531" max="7531" width="22.5703125" style="3" customWidth="1"/>
    <col min="7532" max="7532" width="23" style="3" customWidth="1"/>
    <col min="7533" max="7533" width="22.85546875" style="3" customWidth="1"/>
    <col min="7534" max="7534" width="23.42578125" style="3" customWidth="1"/>
    <col min="7535" max="7535" width="28.7109375" style="3" customWidth="1"/>
    <col min="7536" max="7536" width="12.7109375" style="3" customWidth="1"/>
    <col min="7537" max="7537" width="11.42578125" style="3"/>
    <col min="7538" max="7538" width="25.28515625" style="3" customWidth="1"/>
    <col min="7539" max="7539" width="15.85546875" style="3" bestFit="1" customWidth="1"/>
    <col min="7540" max="7541" width="18" style="3" bestFit="1" customWidth="1"/>
    <col min="7542" max="7760" width="11.42578125" style="3"/>
    <col min="7761" max="7761" width="15.42578125" style="3" customWidth="1"/>
    <col min="7762" max="7762" width="9.5703125" style="3" customWidth="1"/>
    <col min="7763" max="7763" width="14.42578125" style="3" customWidth="1"/>
    <col min="7764" max="7764" width="49.85546875" style="3" customWidth="1"/>
    <col min="7765" max="7765" width="22.5703125" style="3" customWidth="1"/>
    <col min="7766" max="7766" width="23" style="3" customWidth="1"/>
    <col min="7767" max="7767" width="22.85546875" style="3" customWidth="1"/>
    <col min="7768" max="7768" width="23.42578125" style="3" customWidth="1"/>
    <col min="7769" max="7769" width="22.42578125" style="3" customWidth="1"/>
    <col min="7770" max="7770" width="13.85546875" style="3" customWidth="1"/>
    <col min="7771" max="7771" width="20.7109375" style="3" customWidth="1"/>
    <col min="7772" max="7772" width="18.140625" style="3" customWidth="1"/>
    <col min="7773" max="7773" width="14.85546875" style="3" bestFit="1" customWidth="1"/>
    <col min="7774" max="7774" width="11.42578125" style="3"/>
    <col min="7775" max="7775" width="17.42578125" style="3" customWidth="1"/>
    <col min="7776" max="7778" width="18.140625" style="3" customWidth="1"/>
    <col min="7779" max="7782" width="11.42578125" style="3"/>
    <col min="7783" max="7783" width="34" style="3" customWidth="1"/>
    <col min="7784" max="7784" width="9.5703125" style="3" customWidth="1"/>
    <col min="7785" max="7785" width="16.7109375" style="3" customWidth="1"/>
    <col min="7786" max="7786" width="55.140625" style="3" customWidth="1"/>
    <col min="7787" max="7787" width="22.5703125" style="3" customWidth="1"/>
    <col min="7788" max="7788" width="23" style="3" customWidth="1"/>
    <col min="7789" max="7789" width="22.85546875" style="3" customWidth="1"/>
    <col min="7790" max="7790" width="23.42578125" style="3" customWidth="1"/>
    <col min="7791" max="7791" width="28.7109375" style="3" customWidth="1"/>
    <col min="7792" max="7792" width="12.7109375" style="3" customWidth="1"/>
    <col min="7793" max="7793" width="11.42578125" style="3"/>
    <col min="7794" max="7794" width="25.28515625" style="3" customWidth="1"/>
    <col min="7795" max="7795" width="15.85546875" style="3" bestFit="1" customWidth="1"/>
    <col min="7796" max="7797" width="18" style="3" bestFit="1" customWidth="1"/>
    <col min="7798" max="8016" width="11.42578125" style="3"/>
    <col min="8017" max="8017" width="15.42578125" style="3" customWidth="1"/>
    <col min="8018" max="8018" width="9.5703125" style="3" customWidth="1"/>
    <col min="8019" max="8019" width="14.42578125" style="3" customWidth="1"/>
    <col min="8020" max="8020" width="49.85546875" style="3" customWidth="1"/>
    <col min="8021" max="8021" width="22.5703125" style="3" customWidth="1"/>
    <col min="8022" max="8022" width="23" style="3" customWidth="1"/>
    <col min="8023" max="8023" width="22.85546875" style="3" customWidth="1"/>
    <col min="8024" max="8024" width="23.42578125" style="3" customWidth="1"/>
    <col min="8025" max="8025" width="22.42578125" style="3" customWidth="1"/>
    <col min="8026" max="8026" width="13.85546875" style="3" customWidth="1"/>
    <col min="8027" max="8027" width="20.7109375" style="3" customWidth="1"/>
    <col min="8028" max="8028" width="18.140625" style="3" customWidth="1"/>
    <col min="8029" max="8029" width="14.85546875" style="3" bestFit="1" customWidth="1"/>
    <col min="8030" max="8030" width="11.42578125" style="3"/>
    <col min="8031" max="8031" width="17.42578125" style="3" customWidth="1"/>
    <col min="8032" max="8034" width="18.140625" style="3" customWidth="1"/>
    <col min="8035" max="8038" width="11.42578125" style="3"/>
    <col min="8039" max="8039" width="34" style="3" customWidth="1"/>
    <col min="8040" max="8040" width="9.5703125" style="3" customWidth="1"/>
    <col min="8041" max="8041" width="16.7109375" style="3" customWidth="1"/>
    <col min="8042" max="8042" width="55.140625" style="3" customWidth="1"/>
    <col min="8043" max="8043" width="22.5703125" style="3" customWidth="1"/>
    <col min="8044" max="8044" width="23" style="3" customWidth="1"/>
    <col min="8045" max="8045" width="22.85546875" style="3" customWidth="1"/>
    <col min="8046" max="8046" width="23.42578125" style="3" customWidth="1"/>
    <col min="8047" max="8047" width="28.7109375" style="3" customWidth="1"/>
    <col min="8048" max="8048" width="12.7109375" style="3" customWidth="1"/>
    <col min="8049" max="8049" width="11.42578125" style="3"/>
    <col min="8050" max="8050" width="25.28515625" style="3" customWidth="1"/>
    <col min="8051" max="8051" width="15.85546875" style="3" bestFit="1" customWidth="1"/>
    <col min="8052" max="8053" width="18" style="3" bestFit="1" customWidth="1"/>
    <col min="8054" max="8272" width="11.42578125" style="3"/>
    <col min="8273" max="8273" width="15.42578125" style="3" customWidth="1"/>
    <col min="8274" max="8274" width="9.5703125" style="3" customWidth="1"/>
    <col min="8275" max="8275" width="14.42578125" style="3" customWidth="1"/>
    <col min="8276" max="8276" width="49.85546875" style="3" customWidth="1"/>
    <col min="8277" max="8277" width="22.5703125" style="3" customWidth="1"/>
    <col min="8278" max="8278" width="23" style="3" customWidth="1"/>
    <col min="8279" max="8279" width="22.85546875" style="3" customWidth="1"/>
    <col min="8280" max="8280" width="23.42578125" style="3" customWidth="1"/>
    <col min="8281" max="8281" width="22.42578125" style="3" customWidth="1"/>
    <col min="8282" max="8282" width="13.85546875" style="3" customWidth="1"/>
    <col min="8283" max="8283" width="20.7109375" style="3" customWidth="1"/>
    <col min="8284" max="8284" width="18.140625" style="3" customWidth="1"/>
    <col min="8285" max="8285" width="14.85546875" style="3" bestFit="1" customWidth="1"/>
    <col min="8286" max="8286" width="11.42578125" style="3"/>
    <col min="8287" max="8287" width="17.42578125" style="3" customWidth="1"/>
    <col min="8288" max="8290" width="18.140625" style="3" customWidth="1"/>
    <col min="8291" max="8294" width="11.42578125" style="3"/>
    <col min="8295" max="8295" width="34" style="3" customWidth="1"/>
    <col min="8296" max="8296" width="9.5703125" style="3" customWidth="1"/>
    <col min="8297" max="8297" width="16.7109375" style="3" customWidth="1"/>
    <col min="8298" max="8298" width="55.140625" style="3" customWidth="1"/>
    <col min="8299" max="8299" width="22.5703125" style="3" customWidth="1"/>
    <col min="8300" max="8300" width="23" style="3" customWidth="1"/>
    <col min="8301" max="8301" width="22.85546875" style="3" customWidth="1"/>
    <col min="8302" max="8302" width="23.42578125" style="3" customWidth="1"/>
    <col min="8303" max="8303" width="28.7109375" style="3" customWidth="1"/>
    <col min="8304" max="8304" width="12.7109375" style="3" customWidth="1"/>
    <col min="8305" max="8305" width="11.42578125" style="3"/>
    <col min="8306" max="8306" width="25.28515625" style="3" customWidth="1"/>
    <col min="8307" max="8307" width="15.85546875" style="3" bestFit="1" customWidth="1"/>
    <col min="8308" max="8309" width="18" style="3" bestFit="1" customWidth="1"/>
    <col min="8310" max="8528" width="11.42578125" style="3"/>
    <col min="8529" max="8529" width="15.42578125" style="3" customWidth="1"/>
    <col min="8530" max="8530" width="9.5703125" style="3" customWidth="1"/>
    <col min="8531" max="8531" width="14.42578125" style="3" customWidth="1"/>
    <col min="8532" max="8532" width="49.85546875" style="3" customWidth="1"/>
    <col min="8533" max="8533" width="22.5703125" style="3" customWidth="1"/>
    <col min="8534" max="8534" width="23" style="3" customWidth="1"/>
    <col min="8535" max="8535" width="22.85546875" style="3" customWidth="1"/>
    <col min="8536" max="8536" width="23.42578125" style="3" customWidth="1"/>
    <col min="8537" max="8537" width="22.42578125" style="3" customWidth="1"/>
    <col min="8538" max="8538" width="13.85546875" style="3" customWidth="1"/>
    <col min="8539" max="8539" width="20.7109375" style="3" customWidth="1"/>
    <col min="8540" max="8540" width="18.140625" style="3" customWidth="1"/>
    <col min="8541" max="8541" width="14.85546875" style="3" bestFit="1" customWidth="1"/>
    <col min="8542" max="8542" width="11.42578125" style="3"/>
    <col min="8543" max="8543" width="17.42578125" style="3" customWidth="1"/>
    <col min="8544" max="8546" width="18.140625" style="3" customWidth="1"/>
    <col min="8547" max="8550" width="11.42578125" style="3"/>
    <col min="8551" max="8551" width="34" style="3" customWidth="1"/>
    <col min="8552" max="8552" width="9.5703125" style="3" customWidth="1"/>
    <col min="8553" max="8553" width="16.7109375" style="3" customWidth="1"/>
    <col min="8554" max="8554" width="55.140625" style="3" customWidth="1"/>
    <col min="8555" max="8555" width="22.5703125" style="3" customWidth="1"/>
    <col min="8556" max="8556" width="23" style="3" customWidth="1"/>
    <col min="8557" max="8557" width="22.85546875" style="3" customWidth="1"/>
    <col min="8558" max="8558" width="23.42578125" style="3" customWidth="1"/>
    <col min="8559" max="8559" width="28.7109375" style="3" customWidth="1"/>
    <col min="8560" max="8560" width="12.7109375" style="3" customWidth="1"/>
    <col min="8561" max="8561" width="11.42578125" style="3"/>
    <col min="8562" max="8562" width="25.28515625" style="3" customWidth="1"/>
    <col min="8563" max="8563" width="15.85546875" style="3" bestFit="1" customWidth="1"/>
    <col min="8564" max="8565" width="18" style="3" bestFit="1" customWidth="1"/>
    <col min="8566" max="8784" width="11.42578125" style="3"/>
    <col min="8785" max="8785" width="15.42578125" style="3" customWidth="1"/>
    <col min="8786" max="8786" width="9.5703125" style="3" customWidth="1"/>
    <col min="8787" max="8787" width="14.42578125" style="3" customWidth="1"/>
    <col min="8788" max="8788" width="49.85546875" style="3" customWidth="1"/>
    <col min="8789" max="8789" width="22.5703125" style="3" customWidth="1"/>
    <col min="8790" max="8790" width="23" style="3" customWidth="1"/>
    <col min="8791" max="8791" width="22.85546875" style="3" customWidth="1"/>
    <col min="8792" max="8792" width="23.42578125" style="3" customWidth="1"/>
    <col min="8793" max="8793" width="22.42578125" style="3" customWidth="1"/>
    <col min="8794" max="8794" width="13.85546875" style="3" customWidth="1"/>
    <col min="8795" max="8795" width="20.7109375" style="3" customWidth="1"/>
    <col min="8796" max="8796" width="18.140625" style="3" customWidth="1"/>
    <col min="8797" max="8797" width="14.85546875" style="3" bestFit="1" customWidth="1"/>
    <col min="8798" max="8798" width="11.42578125" style="3"/>
    <col min="8799" max="8799" width="17.42578125" style="3" customWidth="1"/>
    <col min="8800" max="8802" width="18.140625" style="3" customWidth="1"/>
    <col min="8803" max="8806" width="11.42578125" style="3"/>
    <col min="8807" max="8807" width="34" style="3" customWidth="1"/>
    <col min="8808" max="8808" width="9.5703125" style="3" customWidth="1"/>
    <col min="8809" max="8809" width="16.7109375" style="3" customWidth="1"/>
    <col min="8810" max="8810" width="55.140625" style="3" customWidth="1"/>
    <col min="8811" max="8811" width="22.5703125" style="3" customWidth="1"/>
    <col min="8812" max="8812" width="23" style="3" customWidth="1"/>
    <col min="8813" max="8813" width="22.85546875" style="3" customWidth="1"/>
    <col min="8814" max="8814" width="23.42578125" style="3" customWidth="1"/>
    <col min="8815" max="8815" width="28.7109375" style="3" customWidth="1"/>
    <col min="8816" max="8816" width="12.7109375" style="3" customWidth="1"/>
    <col min="8817" max="8817" width="11.42578125" style="3"/>
    <col min="8818" max="8818" width="25.28515625" style="3" customWidth="1"/>
    <col min="8819" max="8819" width="15.85546875" style="3" bestFit="1" customWidth="1"/>
    <col min="8820" max="8821" width="18" style="3" bestFit="1" customWidth="1"/>
    <col min="8822" max="9040" width="11.42578125" style="3"/>
    <col min="9041" max="9041" width="15.42578125" style="3" customWidth="1"/>
    <col min="9042" max="9042" width="9.5703125" style="3" customWidth="1"/>
    <col min="9043" max="9043" width="14.42578125" style="3" customWidth="1"/>
    <col min="9044" max="9044" width="49.85546875" style="3" customWidth="1"/>
    <col min="9045" max="9045" width="22.5703125" style="3" customWidth="1"/>
    <col min="9046" max="9046" width="23" style="3" customWidth="1"/>
    <col min="9047" max="9047" width="22.85546875" style="3" customWidth="1"/>
    <col min="9048" max="9048" width="23.42578125" style="3" customWidth="1"/>
    <col min="9049" max="9049" width="22.42578125" style="3" customWidth="1"/>
    <col min="9050" max="9050" width="13.85546875" style="3" customWidth="1"/>
    <col min="9051" max="9051" width="20.7109375" style="3" customWidth="1"/>
    <col min="9052" max="9052" width="18.140625" style="3" customWidth="1"/>
    <col min="9053" max="9053" width="14.85546875" style="3" bestFit="1" customWidth="1"/>
    <col min="9054" max="9054" width="11.42578125" style="3"/>
    <col min="9055" max="9055" width="17.42578125" style="3" customWidth="1"/>
    <col min="9056" max="9058" width="18.140625" style="3" customWidth="1"/>
    <col min="9059" max="9062" width="11.42578125" style="3"/>
    <col min="9063" max="9063" width="34" style="3" customWidth="1"/>
    <col min="9064" max="9064" width="9.5703125" style="3" customWidth="1"/>
    <col min="9065" max="9065" width="16.7109375" style="3" customWidth="1"/>
    <col min="9066" max="9066" width="55.140625" style="3" customWidth="1"/>
    <col min="9067" max="9067" width="22.5703125" style="3" customWidth="1"/>
    <col min="9068" max="9068" width="23" style="3" customWidth="1"/>
    <col min="9069" max="9069" width="22.85546875" style="3" customWidth="1"/>
    <col min="9070" max="9070" width="23.42578125" style="3" customWidth="1"/>
    <col min="9071" max="9071" width="28.7109375" style="3" customWidth="1"/>
    <col min="9072" max="9072" width="12.7109375" style="3" customWidth="1"/>
    <col min="9073" max="9073" width="11.42578125" style="3"/>
    <col min="9074" max="9074" width="25.28515625" style="3" customWidth="1"/>
    <col min="9075" max="9075" width="15.85546875" style="3" bestFit="1" customWidth="1"/>
    <col min="9076" max="9077" width="18" style="3" bestFit="1" customWidth="1"/>
    <col min="9078" max="9296" width="11.42578125" style="3"/>
    <col min="9297" max="9297" width="15.42578125" style="3" customWidth="1"/>
    <col min="9298" max="9298" width="9.5703125" style="3" customWidth="1"/>
    <col min="9299" max="9299" width="14.42578125" style="3" customWidth="1"/>
    <col min="9300" max="9300" width="49.85546875" style="3" customWidth="1"/>
    <col min="9301" max="9301" width="22.5703125" style="3" customWidth="1"/>
    <col min="9302" max="9302" width="23" style="3" customWidth="1"/>
    <col min="9303" max="9303" width="22.85546875" style="3" customWidth="1"/>
    <col min="9304" max="9304" width="23.42578125" style="3" customWidth="1"/>
    <col min="9305" max="9305" width="22.42578125" style="3" customWidth="1"/>
    <col min="9306" max="9306" width="13.85546875" style="3" customWidth="1"/>
    <col min="9307" max="9307" width="20.7109375" style="3" customWidth="1"/>
    <col min="9308" max="9308" width="18.140625" style="3" customWidth="1"/>
    <col min="9309" max="9309" width="14.85546875" style="3" bestFit="1" customWidth="1"/>
    <col min="9310" max="9310" width="11.42578125" style="3"/>
    <col min="9311" max="9311" width="17.42578125" style="3" customWidth="1"/>
    <col min="9312" max="9314" width="18.140625" style="3" customWidth="1"/>
    <col min="9315" max="9318" width="11.42578125" style="3"/>
    <col min="9319" max="9319" width="34" style="3" customWidth="1"/>
    <col min="9320" max="9320" width="9.5703125" style="3" customWidth="1"/>
    <col min="9321" max="9321" width="16.7109375" style="3" customWidth="1"/>
    <col min="9322" max="9322" width="55.140625" style="3" customWidth="1"/>
    <col min="9323" max="9323" width="22.5703125" style="3" customWidth="1"/>
    <col min="9324" max="9324" width="23" style="3" customWidth="1"/>
    <col min="9325" max="9325" width="22.85546875" style="3" customWidth="1"/>
    <col min="9326" max="9326" width="23.42578125" style="3" customWidth="1"/>
    <col min="9327" max="9327" width="28.7109375" style="3" customWidth="1"/>
    <col min="9328" max="9328" width="12.7109375" style="3" customWidth="1"/>
    <col min="9329" max="9329" width="11.42578125" style="3"/>
    <col min="9330" max="9330" width="25.28515625" style="3" customWidth="1"/>
    <col min="9331" max="9331" width="15.85546875" style="3" bestFit="1" customWidth="1"/>
    <col min="9332" max="9333" width="18" style="3" bestFit="1" customWidth="1"/>
    <col min="9334" max="9552" width="11.42578125" style="3"/>
    <col min="9553" max="9553" width="15.42578125" style="3" customWidth="1"/>
    <col min="9554" max="9554" width="9.5703125" style="3" customWidth="1"/>
    <col min="9555" max="9555" width="14.42578125" style="3" customWidth="1"/>
    <col min="9556" max="9556" width="49.85546875" style="3" customWidth="1"/>
    <col min="9557" max="9557" width="22.5703125" style="3" customWidth="1"/>
    <col min="9558" max="9558" width="23" style="3" customWidth="1"/>
    <col min="9559" max="9559" width="22.85546875" style="3" customWidth="1"/>
    <col min="9560" max="9560" width="23.42578125" style="3" customWidth="1"/>
    <col min="9561" max="9561" width="22.42578125" style="3" customWidth="1"/>
    <col min="9562" max="9562" width="13.85546875" style="3" customWidth="1"/>
    <col min="9563" max="9563" width="20.7109375" style="3" customWidth="1"/>
    <col min="9564" max="9564" width="18.140625" style="3" customWidth="1"/>
    <col min="9565" max="9565" width="14.85546875" style="3" bestFit="1" customWidth="1"/>
    <col min="9566" max="9566" width="11.42578125" style="3"/>
    <col min="9567" max="9567" width="17.42578125" style="3" customWidth="1"/>
    <col min="9568" max="9570" width="18.140625" style="3" customWidth="1"/>
    <col min="9571" max="9574" width="11.42578125" style="3"/>
    <col min="9575" max="9575" width="34" style="3" customWidth="1"/>
    <col min="9576" max="9576" width="9.5703125" style="3" customWidth="1"/>
    <col min="9577" max="9577" width="16.7109375" style="3" customWidth="1"/>
    <col min="9578" max="9578" width="55.140625" style="3" customWidth="1"/>
    <col min="9579" max="9579" width="22.5703125" style="3" customWidth="1"/>
    <col min="9580" max="9580" width="23" style="3" customWidth="1"/>
    <col min="9581" max="9581" width="22.85546875" style="3" customWidth="1"/>
    <col min="9582" max="9582" width="23.42578125" style="3" customWidth="1"/>
    <col min="9583" max="9583" width="28.7109375" style="3" customWidth="1"/>
    <col min="9584" max="9584" width="12.7109375" style="3" customWidth="1"/>
    <col min="9585" max="9585" width="11.42578125" style="3"/>
    <col min="9586" max="9586" width="25.28515625" style="3" customWidth="1"/>
    <col min="9587" max="9587" width="15.85546875" style="3" bestFit="1" customWidth="1"/>
    <col min="9588" max="9589" width="18" style="3" bestFit="1" customWidth="1"/>
    <col min="9590" max="9808" width="11.42578125" style="3"/>
    <col min="9809" max="9809" width="15.42578125" style="3" customWidth="1"/>
    <col min="9810" max="9810" width="9.5703125" style="3" customWidth="1"/>
    <col min="9811" max="9811" width="14.42578125" style="3" customWidth="1"/>
    <col min="9812" max="9812" width="49.85546875" style="3" customWidth="1"/>
    <col min="9813" max="9813" width="22.5703125" style="3" customWidth="1"/>
    <col min="9814" max="9814" width="23" style="3" customWidth="1"/>
    <col min="9815" max="9815" width="22.85546875" style="3" customWidth="1"/>
    <col min="9816" max="9816" width="23.42578125" style="3" customWidth="1"/>
    <col min="9817" max="9817" width="22.42578125" style="3" customWidth="1"/>
    <col min="9818" max="9818" width="13.85546875" style="3" customWidth="1"/>
    <col min="9819" max="9819" width="20.7109375" style="3" customWidth="1"/>
    <col min="9820" max="9820" width="18.140625" style="3" customWidth="1"/>
    <col min="9821" max="9821" width="14.85546875" style="3" bestFit="1" customWidth="1"/>
    <col min="9822" max="9822" width="11.42578125" style="3"/>
    <col min="9823" max="9823" width="17.42578125" style="3" customWidth="1"/>
    <col min="9824" max="9826" width="18.140625" style="3" customWidth="1"/>
    <col min="9827" max="9830" width="11.42578125" style="3"/>
    <col min="9831" max="9831" width="34" style="3" customWidth="1"/>
    <col min="9832" max="9832" width="9.5703125" style="3" customWidth="1"/>
    <col min="9833" max="9833" width="16.7109375" style="3" customWidth="1"/>
    <col min="9834" max="9834" width="55.140625" style="3" customWidth="1"/>
    <col min="9835" max="9835" width="22.5703125" style="3" customWidth="1"/>
    <col min="9836" max="9836" width="23" style="3" customWidth="1"/>
    <col min="9837" max="9837" width="22.85546875" style="3" customWidth="1"/>
    <col min="9838" max="9838" width="23.42578125" style="3" customWidth="1"/>
    <col min="9839" max="9839" width="28.7109375" style="3" customWidth="1"/>
    <col min="9840" max="9840" width="12.7109375" style="3" customWidth="1"/>
    <col min="9841" max="9841" width="11.42578125" style="3"/>
    <col min="9842" max="9842" width="25.28515625" style="3" customWidth="1"/>
    <col min="9843" max="9843" width="15.85546875" style="3" bestFit="1" customWidth="1"/>
    <col min="9844" max="9845" width="18" style="3" bestFit="1" customWidth="1"/>
    <col min="9846" max="10064" width="11.42578125" style="3"/>
    <col min="10065" max="10065" width="15.42578125" style="3" customWidth="1"/>
    <col min="10066" max="10066" width="9.5703125" style="3" customWidth="1"/>
    <col min="10067" max="10067" width="14.42578125" style="3" customWidth="1"/>
    <col min="10068" max="10068" width="49.85546875" style="3" customWidth="1"/>
    <col min="10069" max="10069" width="22.5703125" style="3" customWidth="1"/>
    <col min="10070" max="10070" width="23" style="3" customWidth="1"/>
    <col min="10071" max="10071" width="22.85546875" style="3" customWidth="1"/>
    <col min="10072" max="10072" width="23.42578125" style="3" customWidth="1"/>
    <col min="10073" max="10073" width="22.42578125" style="3" customWidth="1"/>
    <col min="10074" max="10074" width="13.85546875" style="3" customWidth="1"/>
    <col min="10075" max="10075" width="20.7109375" style="3" customWidth="1"/>
    <col min="10076" max="10076" width="18.140625" style="3" customWidth="1"/>
    <col min="10077" max="10077" width="14.85546875" style="3" bestFit="1" customWidth="1"/>
    <col min="10078" max="10078" width="11.42578125" style="3"/>
    <col min="10079" max="10079" width="17.42578125" style="3" customWidth="1"/>
    <col min="10080" max="10082" width="18.140625" style="3" customWidth="1"/>
    <col min="10083" max="10086" width="11.42578125" style="3"/>
    <col min="10087" max="10087" width="34" style="3" customWidth="1"/>
    <col min="10088" max="10088" width="9.5703125" style="3" customWidth="1"/>
    <col min="10089" max="10089" width="16.7109375" style="3" customWidth="1"/>
    <col min="10090" max="10090" width="55.140625" style="3" customWidth="1"/>
    <col min="10091" max="10091" width="22.5703125" style="3" customWidth="1"/>
    <col min="10092" max="10092" width="23" style="3" customWidth="1"/>
    <col min="10093" max="10093" width="22.85546875" style="3" customWidth="1"/>
    <col min="10094" max="10094" width="23.42578125" style="3" customWidth="1"/>
    <col min="10095" max="10095" width="28.7109375" style="3" customWidth="1"/>
    <col min="10096" max="10096" width="12.7109375" style="3" customWidth="1"/>
    <col min="10097" max="10097" width="11.42578125" style="3"/>
    <col min="10098" max="10098" width="25.28515625" style="3" customWidth="1"/>
    <col min="10099" max="10099" width="15.85546875" style="3" bestFit="1" customWidth="1"/>
    <col min="10100" max="10101" width="18" style="3" bestFit="1" customWidth="1"/>
    <col min="10102" max="10320" width="11.42578125" style="3"/>
    <col min="10321" max="10321" width="15.42578125" style="3" customWidth="1"/>
    <col min="10322" max="10322" width="9.5703125" style="3" customWidth="1"/>
    <col min="10323" max="10323" width="14.42578125" style="3" customWidth="1"/>
    <col min="10324" max="10324" width="49.85546875" style="3" customWidth="1"/>
    <col min="10325" max="10325" width="22.5703125" style="3" customWidth="1"/>
    <col min="10326" max="10326" width="23" style="3" customWidth="1"/>
    <col min="10327" max="10327" width="22.85546875" style="3" customWidth="1"/>
    <col min="10328" max="10328" width="23.42578125" style="3" customWidth="1"/>
    <col min="10329" max="10329" width="22.42578125" style="3" customWidth="1"/>
    <col min="10330" max="10330" width="13.85546875" style="3" customWidth="1"/>
    <col min="10331" max="10331" width="20.7109375" style="3" customWidth="1"/>
    <col min="10332" max="10332" width="18.140625" style="3" customWidth="1"/>
    <col min="10333" max="10333" width="14.85546875" style="3" bestFit="1" customWidth="1"/>
    <col min="10334" max="10334" width="11.42578125" style="3"/>
    <col min="10335" max="10335" width="17.42578125" style="3" customWidth="1"/>
    <col min="10336" max="10338" width="18.140625" style="3" customWidth="1"/>
    <col min="10339" max="10342" width="11.42578125" style="3"/>
    <col min="10343" max="10343" width="34" style="3" customWidth="1"/>
    <col min="10344" max="10344" width="9.5703125" style="3" customWidth="1"/>
    <col min="10345" max="10345" width="16.7109375" style="3" customWidth="1"/>
    <col min="10346" max="10346" width="55.140625" style="3" customWidth="1"/>
    <col min="10347" max="10347" width="22.5703125" style="3" customWidth="1"/>
    <col min="10348" max="10348" width="23" style="3" customWidth="1"/>
    <col min="10349" max="10349" width="22.85546875" style="3" customWidth="1"/>
    <col min="10350" max="10350" width="23.42578125" style="3" customWidth="1"/>
    <col min="10351" max="10351" width="28.7109375" style="3" customWidth="1"/>
    <col min="10352" max="10352" width="12.7109375" style="3" customWidth="1"/>
    <col min="10353" max="10353" width="11.42578125" style="3"/>
    <col min="10354" max="10354" width="25.28515625" style="3" customWidth="1"/>
    <col min="10355" max="10355" width="15.85546875" style="3" bestFit="1" customWidth="1"/>
    <col min="10356" max="10357" width="18" style="3" bestFit="1" customWidth="1"/>
    <col min="10358" max="10576" width="11.42578125" style="3"/>
    <col min="10577" max="10577" width="15.42578125" style="3" customWidth="1"/>
    <col min="10578" max="10578" width="9.5703125" style="3" customWidth="1"/>
    <col min="10579" max="10579" width="14.42578125" style="3" customWidth="1"/>
    <col min="10580" max="10580" width="49.85546875" style="3" customWidth="1"/>
    <col min="10581" max="10581" width="22.5703125" style="3" customWidth="1"/>
    <col min="10582" max="10582" width="23" style="3" customWidth="1"/>
    <col min="10583" max="10583" width="22.85546875" style="3" customWidth="1"/>
    <col min="10584" max="10584" width="23.42578125" style="3" customWidth="1"/>
    <col min="10585" max="10585" width="22.42578125" style="3" customWidth="1"/>
    <col min="10586" max="10586" width="13.85546875" style="3" customWidth="1"/>
    <col min="10587" max="10587" width="20.7109375" style="3" customWidth="1"/>
    <col min="10588" max="10588" width="18.140625" style="3" customWidth="1"/>
    <col min="10589" max="10589" width="14.85546875" style="3" bestFit="1" customWidth="1"/>
    <col min="10590" max="10590" width="11.42578125" style="3"/>
    <col min="10591" max="10591" width="17.42578125" style="3" customWidth="1"/>
    <col min="10592" max="10594" width="18.140625" style="3" customWidth="1"/>
    <col min="10595" max="10598" width="11.42578125" style="3"/>
    <col min="10599" max="10599" width="34" style="3" customWidth="1"/>
    <col min="10600" max="10600" width="9.5703125" style="3" customWidth="1"/>
    <col min="10601" max="10601" width="16.7109375" style="3" customWidth="1"/>
    <col min="10602" max="10602" width="55.140625" style="3" customWidth="1"/>
    <col min="10603" max="10603" width="22.5703125" style="3" customWidth="1"/>
    <col min="10604" max="10604" width="23" style="3" customWidth="1"/>
    <col min="10605" max="10605" width="22.85546875" style="3" customWidth="1"/>
    <col min="10606" max="10606" width="23.42578125" style="3" customWidth="1"/>
    <col min="10607" max="10607" width="28.7109375" style="3" customWidth="1"/>
    <col min="10608" max="10608" width="12.7109375" style="3" customWidth="1"/>
    <col min="10609" max="10609" width="11.42578125" style="3"/>
    <col min="10610" max="10610" width="25.28515625" style="3" customWidth="1"/>
    <col min="10611" max="10611" width="15.85546875" style="3" bestFit="1" customWidth="1"/>
    <col min="10612" max="10613" width="18" style="3" bestFit="1" customWidth="1"/>
    <col min="10614" max="10832" width="11.42578125" style="3"/>
    <col min="10833" max="10833" width="15.42578125" style="3" customWidth="1"/>
    <col min="10834" max="10834" width="9.5703125" style="3" customWidth="1"/>
    <col min="10835" max="10835" width="14.42578125" style="3" customWidth="1"/>
    <col min="10836" max="10836" width="49.85546875" style="3" customWidth="1"/>
    <col min="10837" max="10837" width="22.5703125" style="3" customWidth="1"/>
    <col min="10838" max="10838" width="23" style="3" customWidth="1"/>
    <col min="10839" max="10839" width="22.85546875" style="3" customWidth="1"/>
    <col min="10840" max="10840" width="23.42578125" style="3" customWidth="1"/>
    <col min="10841" max="10841" width="22.42578125" style="3" customWidth="1"/>
    <col min="10842" max="10842" width="13.85546875" style="3" customWidth="1"/>
    <col min="10843" max="10843" width="20.7109375" style="3" customWidth="1"/>
    <col min="10844" max="10844" width="18.140625" style="3" customWidth="1"/>
    <col min="10845" max="10845" width="14.85546875" style="3" bestFit="1" customWidth="1"/>
    <col min="10846" max="10846" width="11.42578125" style="3"/>
    <col min="10847" max="10847" width="17.42578125" style="3" customWidth="1"/>
    <col min="10848" max="10850" width="18.140625" style="3" customWidth="1"/>
    <col min="10851" max="10854" width="11.42578125" style="3"/>
    <col min="10855" max="10855" width="34" style="3" customWidth="1"/>
    <col min="10856" max="10856" width="9.5703125" style="3" customWidth="1"/>
    <col min="10857" max="10857" width="16.7109375" style="3" customWidth="1"/>
    <col min="10858" max="10858" width="55.140625" style="3" customWidth="1"/>
    <col min="10859" max="10859" width="22.5703125" style="3" customWidth="1"/>
    <col min="10860" max="10860" width="23" style="3" customWidth="1"/>
    <col min="10861" max="10861" width="22.85546875" style="3" customWidth="1"/>
    <col min="10862" max="10862" width="23.42578125" style="3" customWidth="1"/>
    <col min="10863" max="10863" width="28.7109375" style="3" customWidth="1"/>
    <col min="10864" max="10864" width="12.7109375" style="3" customWidth="1"/>
    <col min="10865" max="10865" width="11.42578125" style="3"/>
    <col min="10866" max="10866" width="25.28515625" style="3" customWidth="1"/>
    <col min="10867" max="10867" width="15.85546875" style="3" bestFit="1" customWidth="1"/>
    <col min="10868" max="10869" width="18" style="3" bestFit="1" customWidth="1"/>
    <col min="10870" max="11088" width="11.42578125" style="3"/>
    <col min="11089" max="11089" width="15.42578125" style="3" customWidth="1"/>
    <col min="11090" max="11090" width="9.5703125" style="3" customWidth="1"/>
    <col min="11091" max="11091" width="14.42578125" style="3" customWidth="1"/>
    <col min="11092" max="11092" width="49.85546875" style="3" customWidth="1"/>
    <col min="11093" max="11093" width="22.5703125" style="3" customWidth="1"/>
    <col min="11094" max="11094" width="23" style="3" customWidth="1"/>
    <col min="11095" max="11095" width="22.85546875" style="3" customWidth="1"/>
    <col min="11096" max="11096" width="23.42578125" style="3" customWidth="1"/>
    <col min="11097" max="11097" width="22.42578125" style="3" customWidth="1"/>
    <col min="11098" max="11098" width="13.85546875" style="3" customWidth="1"/>
    <col min="11099" max="11099" width="20.7109375" style="3" customWidth="1"/>
    <col min="11100" max="11100" width="18.140625" style="3" customWidth="1"/>
    <col min="11101" max="11101" width="14.85546875" style="3" bestFit="1" customWidth="1"/>
    <col min="11102" max="11102" width="11.42578125" style="3"/>
    <col min="11103" max="11103" width="17.42578125" style="3" customWidth="1"/>
    <col min="11104" max="11106" width="18.140625" style="3" customWidth="1"/>
    <col min="11107" max="11110" width="11.42578125" style="3"/>
    <col min="11111" max="11111" width="34" style="3" customWidth="1"/>
    <col min="11112" max="11112" width="9.5703125" style="3" customWidth="1"/>
    <col min="11113" max="11113" width="16.7109375" style="3" customWidth="1"/>
    <col min="11114" max="11114" width="55.140625" style="3" customWidth="1"/>
    <col min="11115" max="11115" width="22.5703125" style="3" customWidth="1"/>
    <col min="11116" max="11116" width="23" style="3" customWidth="1"/>
    <col min="11117" max="11117" width="22.85546875" style="3" customWidth="1"/>
    <col min="11118" max="11118" width="23.42578125" style="3" customWidth="1"/>
    <col min="11119" max="11119" width="28.7109375" style="3" customWidth="1"/>
    <col min="11120" max="11120" width="12.7109375" style="3" customWidth="1"/>
    <col min="11121" max="11121" width="11.42578125" style="3"/>
    <col min="11122" max="11122" width="25.28515625" style="3" customWidth="1"/>
    <col min="11123" max="11123" width="15.85546875" style="3" bestFit="1" customWidth="1"/>
    <col min="11124" max="11125" width="18" style="3" bestFit="1" customWidth="1"/>
    <col min="11126" max="11344" width="11.42578125" style="3"/>
    <col min="11345" max="11345" width="15.42578125" style="3" customWidth="1"/>
    <col min="11346" max="11346" width="9.5703125" style="3" customWidth="1"/>
    <col min="11347" max="11347" width="14.42578125" style="3" customWidth="1"/>
    <col min="11348" max="11348" width="49.85546875" style="3" customWidth="1"/>
    <col min="11349" max="11349" width="22.5703125" style="3" customWidth="1"/>
    <col min="11350" max="11350" width="23" style="3" customWidth="1"/>
    <col min="11351" max="11351" width="22.85546875" style="3" customWidth="1"/>
    <col min="11352" max="11352" width="23.42578125" style="3" customWidth="1"/>
    <col min="11353" max="11353" width="22.42578125" style="3" customWidth="1"/>
    <col min="11354" max="11354" width="13.85546875" style="3" customWidth="1"/>
    <col min="11355" max="11355" width="20.7109375" style="3" customWidth="1"/>
    <col min="11356" max="11356" width="18.140625" style="3" customWidth="1"/>
    <col min="11357" max="11357" width="14.85546875" style="3" bestFit="1" customWidth="1"/>
    <col min="11358" max="11358" width="11.42578125" style="3"/>
    <col min="11359" max="11359" width="17.42578125" style="3" customWidth="1"/>
    <col min="11360" max="11362" width="18.140625" style="3" customWidth="1"/>
    <col min="11363" max="11366" width="11.42578125" style="3"/>
    <col min="11367" max="11367" width="34" style="3" customWidth="1"/>
    <col min="11368" max="11368" width="9.5703125" style="3" customWidth="1"/>
    <col min="11369" max="11369" width="16.7109375" style="3" customWidth="1"/>
    <col min="11370" max="11370" width="55.140625" style="3" customWidth="1"/>
    <col min="11371" max="11371" width="22.5703125" style="3" customWidth="1"/>
    <col min="11372" max="11372" width="23" style="3" customWidth="1"/>
    <col min="11373" max="11373" width="22.85546875" style="3" customWidth="1"/>
    <col min="11374" max="11374" width="23.42578125" style="3" customWidth="1"/>
    <col min="11375" max="11375" width="28.7109375" style="3" customWidth="1"/>
    <col min="11376" max="11376" width="12.7109375" style="3" customWidth="1"/>
    <col min="11377" max="11377" width="11.42578125" style="3"/>
    <col min="11378" max="11378" width="25.28515625" style="3" customWidth="1"/>
    <col min="11379" max="11379" width="15.85546875" style="3" bestFit="1" customWidth="1"/>
    <col min="11380" max="11381" width="18" style="3" bestFit="1" customWidth="1"/>
    <col min="11382" max="11600" width="11.42578125" style="3"/>
    <col min="11601" max="11601" width="15.42578125" style="3" customWidth="1"/>
    <col min="11602" max="11602" width="9.5703125" style="3" customWidth="1"/>
    <col min="11603" max="11603" width="14.42578125" style="3" customWidth="1"/>
    <col min="11604" max="11604" width="49.85546875" style="3" customWidth="1"/>
    <col min="11605" max="11605" width="22.5703125" style="3" customWidth="1"/>
    <col min="11606" max="11606" width="23" style="3" customWidth="1"/>
    <col min="11607" max="11607" width="22.85546875" style="3" customWidth="1"/>
    <col min="11608" max="11608" width="23.42578125" style="3" customWidth="1"/>
    <col min="11609" max="11609" width="22.42578125" style="3" customWidth="1"/>
    <col min="11610" max="11610" width="13.85546875" style="3" customWidth="1"/>
    <col min="11611" max="11611" width="20.7109375" style="3" customWidth="1"/>
    <col min="11612" max="11612" width="18.140625" style="3" customWidth="1"/>
    <col min="11613" max="11613" width="14.85546875" style="3" bestFit="1" customWidth="1"/>
    <col min="11614" max="11614" width="11.42578125" style="3"/>
    <col min="11615" max="11615" width="17.42578125" style="3" customWidth="1"/>
    <col min="11616" max="11618" width="18.140625" style="3" customWidth="1"/>
    <col min="11619" max="11622" width="11.42578125" style="3"/>
    <col min="11623" max="11623" width="34" style="3" customWidth="1"/>
    <col min="11624" max="11624" width="9.5703125" style="3" customWidth="1"/>
    <col min="11625" max="11625" width="16.7109375" style="3" customWidth="1"/>
    <col min="11626" max="11626" width="55.140625" style="3" customWidth="1"/>
    <col min="11627" max="11627" width="22.5703125" style="3" customWidth="1"/>
    <col min="11628" max="11628" width="23" style="3" customWidth="1"/>
    <col min="11629" max="11629" width="22.85546875" style="3" customWidth="1"/>
    <col min="11630" max="11630" width="23.42578125" style="3" customWidth="1"/>
    <col min="11631" max="11631" width="28.7109375" style="3" customWidth="1"/>
    <col min="11632" max="11632" width="12.7109375" style="3" customWidth="1"/>
    <col min="11633" max="11633" width="11.42578125" style="3"/>
    <col min="11634" max="11634" width="25.28515625" style="3" customWidth="1"/>
    <col min="11635" max="11635" width="15.85546875" style="3" bestFit="1" customWidth="1"/>
    <col min="11636" max="11637" width="18" style="3" bestFit="1" customWidth="1"/>
    <col min="11638" max="11856" width="11.42578125" style="3"/>
    <col min="11857" max="11857" width="15.42578125" style="3" customWidth="1"/>
    <col min="11858" max="11858" width="9.5703125" style="3" customWidth="1"/>
    <col min="11859" max="11859" width="14.42578125" style="3" customWidth="1"/>
    <col min="11860" max="11860" width="49.85546875" style="3" customWidth="1"/>
    <col min="11861" max="11861" width="22.5703125" style="3" customWidth="1"/>
    <col min="11862" max="11862" width="23" style="3" customWidth="1"/>
    <col min="11863" max="11863" width="22.85546875" style="3" customWidth="1"/>
    <col min="11864" max="11864" width="23.42578125" style="3" customWidth="1"/>
    <col min="11865" max="11865" width="22.42578125" style="3" customWidth="1"/>
    <col min="11866" max="11866" width="13.85546875" style="3" customWidth="1"/>
    <col min="11867" max="11867" width="20.7109375" style="3" customWidth="1"/>
    <col min="11868" max="11868" width="18.140625" style="3" customWidth="1"/>
    <col min="11869" max="11869" width="14.85546875" style="3" bestFit="1" customWidth="1"/>
    <col min="11870" max="11870" width="11.42578125" style="3"/>
    <col min="11871" max="11871" width="17.42578125" style="3" customWidth="1"/>
    <col min="11872" max="11874" width="18.140625" style="3" customWidth="1"/>
    <col min="11875" max="11878" width="11.42578125" style="3"/>
    <col min="11879" max="11879" width="34" style="3" customWidth="1"/>
    <col min="11880" max="11880" width="9.5703125" style="3" customWidth="1"/>
    <col min="11881" max="11881" width="16.7109375" style="3" customWidth="1"/>
    <col min="11882" max="11882" width="55.140625" style="3" customWidth="1"/>
    <col min="11883" max="11883" width="22.5703125" style="3" customWidth="1"/>
    <col min="11884" max="11884" width="23" style="3" customWidth="1"/>
    <col min="11885" max="11885" width="22.85546875" style="3" customWidth="1"/>
    <col min="11886" max="11886" width="23.42578125" style="3" customWidth="1"/>
    <col min="11887" max="11887" width="28.7109375" style="3" customWidth="1"/>
    <col min="11888" max="11888" width="12.7109375" style="3" customWidth="1"/>
    <col min="11889" max="11889" width="11.42578125" style="3"/>
    <col min="11890" max="11890" width="25.28515625" style="3" customWidth="1"/>
    <col min="11891" max="11891" width="15.85546875" style="3" bestFit="1" customWidth="1"/>
    <col min="11892" max="11893" width="18" style="3" bestFit="1" customWidth="1"/>
    <col min="11894" max="12112" width="11.42578125" style="3"/>
    <col min="12113" max="12113" width="15.42578125" style="3" customWidth="1"/>
    <col min="12114" max="12114" width="9.5703125" style="3" customWidth="1"/>
    <col min="12115" max="12115" width="14.42578125" style="3" customWidth="1"/>
    <col min="12116" max="12116" width="49.85546875" style="3" customWidth="1"/>
    <col min="12117" max="12117" width="22.5703125" style="3" customWidth="1"/>
    <col min="12118" max="12118" width="23" style="3" customWidth="1"/>
    <col min="12119" max="12119" width="22.85546875" style="3" customWidth="1"/>
    <col min="12120" max="12120" width="23.42578125" style="3" customWidth="1"/>
    <col min="12121" max="12121" width="22.42578125" style="3" customWidth="1"/>
    <col min="12122" max="12122" width="13.85546875" style="3" customWidth="1"/>
    <col min="12123" max="12123" width="20.7109375" style="3" customWidth="1"/>
    <col min="12124" max="12124" width="18.140625" style="3" customWidth="1"/>
    <col min="12125" max="12125" width="14.85546875" style="3" bestFit="1" customWidth="1"/>
    <col min="12126" max="12126" width="11.42578125" style="3"/>
    <col min="12127" max="12127" width="17.42578125" style="3" customWidth="1"/>
    <col min="12128" max="12130" width="18.140625" style="3" customWidth="1"/>
    <col min="12131" max="12134" width="11.42578125" style="3"/>
    <col min="12135" max="12135" width="34" style="3" customWidth="1"/>
    <col min="12136" max="12136" width="9.5703125" style="3" customWidth="1"/>
    <col min="12137" max="12137" width="16.7109375" style="3" customWidth="1"/>
    <col min="12138" max="12138" width="55.140625" style="3" customWidth="1"/>
    <col min="12139" max="12139" width="22.5703125" style="3" customWidth="1"/>
    <col min="12140" max="12140" width="23" style="3" customWidth="1"/>
    <col min="12141" max="12141" width="22.85546875" style="3" customWidth="1"/>
    <col min="12142" max="12142" width="23.42578125" style="3" customWidth="1"/>
    <col min="12143" max="12143" width="28.7109375" style="3" customWidth="1"/>
    <col min="12144" max="12144" width="12.7109375" style="3" customWidth="1"/>
    <col min="12145" max="12145" width="11.42578125" style="3"/>
    <col min="12146" max="12146" width="25.28515625" style="3" customWidth="1"/>
    <col min="12147" max="12147" width="15.85546875" style="3" bestFit="1" customWidth="1"/>
    <col min="12148" max="12149" width="18" style="3" bestFit="1" customWidth="1"/>
    <col min="12150" max="12368" width="11.42578125" style="3"/>
    <col min="12369" max="12369" width="15.42578125" style="3" customWidth="1"/>
    <col min="12370" max="12370" width="9.5703125" style="3" customWidth="1"/>
    <col min="12371" max="12371" width="14.42578125" style="3" customWidth="1"/>
    <col min="12372" max="12372" width="49.85546875" style="3" customWidth="1"/>
    <col min="12373" max="12373" width="22.5703125" style="3" customWidth="1"/>
    <col min="12374" max="12374" width="23" style="3" customWidth="1"/>
    <col min="12375" max="12375" width="22.85546875" style="3" customWidth="1"/>
    <col min="12376" max="12376" width="23.42578125" style="3" customWidth="1"/>
    <col min="12377" max="12377" width="22.42578125" style="3" customWidth="1"/>
    <col min="12378" max="12378" width="13.85546875" style="3" customWidth="1"/>
    <col min="12379" max="12379" width="20.7109375" style="3" customWidth="1"/>
    <col min="12380" max="12380" width="18.140625" style="3" customWidth="1"/>
    <col min="12381" max="12381" width="14.85546875" style="3" bestFit="1" customWidth="1"/>
    <col min="12382" max="12382" width="11.42578125" style="3"/>
    <col min="12383" max="12383" width="17.42578125" style="3" customWidth="1"/>
    <col min="12384" max="12386" width="18.140625" style="3" customWidth="1"/>
    <col min="12387" max="12390" width="11.42578125" style="3"/>
    <col min="12391" max="12391" width="34" style="3" customWidth="1"/>
    <col min="12392" max="12392" width="9.5703125" style="3" customWidth="1"/>
    <col min="12393" max="12393" width="16.7109375" style="3" customWidth="1"/>
    <col min="12394" max="12394" width="55.140625" style="3" customWidth="1"/>
    <col min="12395" max="12395" width="22.5703125" style="3" customWidth="1"/>
    <col min="12396" max="12396" width="23" style="3" customWidth="1"/>
    <col min="12397" max="12397" width="22.85546875" style="3" customWidth="1"/>
    <col min="12398" max="12398" width="23.42578125" style="3" customWidth="1"/>
    <col min="12399" max="12399" width="28.7109375" style="3" customWidth="1"/>
    <col min="12400" max="12400" width="12.7109375" style="3" customWidth="1"/>
    <col min="12401" max="12401" width="11.42578125" style="3"/>
    <col min="12402" max="12402" width="25.28515625" style="3" customWidth="1"/>
    <col min="12403" max="12403" width="15.85546875" style="3" bestFit="1" customWidth="1"/>
    <col min="12404" max="12405" width="18" style="3" bestFit="1" customWidth="1"/>
    <col min="12406" max="12624" width="11.42578125" style="3"/>
    <col min="12625" max="12625" width="15.42578125" style="3" customWidth="1"/>
    <col min="12626" max="12626" width="9.5703125" style="3" customWidth="1"/>
    <col min="12627" max="12627" width="14.42578125" style="3" customWidth="1"/>
    <col min="12628" max="12628" width="49.85546875" style="3" customWidth="1"/>
    <col min="12629" max="12629" width="22.5703125" style="3" customWidth="1"/>
    <col min="12630" max="12630" width="23" style="3" customWidth="1"/>
    <col min="12631" max="12631" width="22.85546875" style="3" customWidth="1"/>
    <col min="12632" max="12632" width="23.42578125" style="3" customWidth="1"/>
    <col min="12633" max="12633" width="22.42578125" style="3" customWidth="1"/>
    <col min="12634" max="12634" width="13.85546875" style="3" customWidth="1"/>
    <col min="12635" max="12635" width="20.7109375" style="3" customWidth="1"/>
    <col min="12636" max="12636" width="18.140625" style="3" customWidth="1"/>
    <col min="12637" max="12637" width="14.85546875" style="3" bestFit="1" customWidth="1"/>
    <col min="12638" max="12638" width="11.42578125" style="3"/>
    <col min="12639" max="12639" width="17.42578125" style="3" customWidth="1"/>
    <col min="12640" max="12642" width="18.140625" style="3" customWidth="1"/>
    <col min="12643" max="12646" width="11.42578125" style="3"/>
    <col min="12647" max="12647" width="34" style="3" customWidth="1"/>
    <col min="12648" max="12648" width="9.5703125" style="3" customWidth="1"/>
    <col min="12649" max="12649" width="16.7109375" style="3" customWidth="1"/>
    <col min="12650" max="12650" width="55.140625" style="3" customWidth="1"/>
    <col min="12651" max="12651" width="22.5703125" style="3" customWidth="1"/>
    <col min="12652" max="12652" width="23" style="3" customWidth="1"/>
    <col min="12653" max="12653" width="22.85546875" style="3" customWidth="1"/>
    <col min="12654" max="12654" width="23.42578125" style="3" customWidth="1"/>
    <col min="12655" max="12655" width="28.7109375" style="3" customWidth="1"/>
    <col min="12656" max="12656" width="12.7109375" style="3" customWidth="1"/>
    <col min="12657" max="12657" width="11.42578125" style="3"/>
    <col min="12658" max="12658" width="25.28515625" style="3" customWidth="1"/>
    <col min="12659" max="12659" width="15.85546875" style="3" bestFit="1" customWidth="1"/>
    <col min="12660" max="12661" width="18" style="3" bestFit="1" customWidth="1"/>
    <col min="12662" max="12880" width="11.42578125" style="3"/>
    <col min="12881" max="12881" width="15.42578125" style="3" customWidth="1"/>
    <col min="12882" max="12882" width="9.5703125" style="3" customWidth="1"/>
    <col min="12883" max="12883" width="14.42578125" style="3" customWidth="1"/>
    <col min="12884" max="12884" width="49.85546875" style="3" customWidth="1"/>
    <col min="12885" max="12885" width="22.5703125" style="3" customWidth="1"/>
    <col min="12886" max="12886" width="23" style="3" customWidth="1"/>
    <col min="12887" max="12887" width="22.85546875" style="3" customWidth="1"/>
    <col min="12888" max="12888" width="23.42578125" style="3" customWidth="1"/>
    <col min="12889" max="12889" width="22.42578125" style="3" customWidth="1"/>
    <col min="12890" max="12890" width="13.85546875" style="3" customWidth="1"/>
    <col min="12891" max="12891" width="20.7109375" style="3" customWidth="1"/>
    <col min="12892" max="12892" width="18.140625" style="3" customWidth="1"/>
    <col min="12893" max="12893" width="14.85546875" style="3" bestFit="1" customWidth="1"/>
    <col min="12894" max="12894" width="11.42578125" style="3"/>
    <col min="12895" max="12895" width="17.42578125" style="3" customWidth="1"/>
    <col min="12896" max="12898" width="18.140625" style="3" customWidth="1"/>
    <col min="12899" max="12902" width="11.42578125" style="3"/>
    <col min="12903" max="12903" width="34" style="3" customWidth="1"/>
    <col min="12904" max="12904" width="9.5703125" style="3" customWidth="1"/>
    <col min="12905" max="12905" width="16.7109375" style="3" customWidth="1"/>
    <col min="12906" max="12906" width="55.140625" style="3" customWidth="1"/>
    <col min="12907" max="12907" width="22.5703125" style="3" customWidth="1"/>
    <col min="12908" max="12908" width="23" style="3" customWidth="1"/>
    <col min="12909" max="12909" width="22.85546875" style="3" customWidth="1"/>
    <col min="12910" max="12910" width="23.42578125" style="3" customWidth="1"/>
    <col min="12911" max="12911" width="28.7109375" style="3" customWidth="1"/>
    <col min="12912" max="12912" width="12.7109375" style="3" customWidth="1"/>
    <col min="12913" max="12913" width="11.42578125" style="3"/>
    <col min="12914" max="12914" width="25.28515625" style="3" customWidth="1"/>
    <col min="12915" max="12915" width="15.85546875" style="3" bestFit="1" customWidth="1"/>
    <col min="12916" max="12917" width="18" style="3" bestFit="1" customWidth="1"/>
    <col min="12918" max="13136" width="11.42578125" style="3"/>
    <col min="13137" max="13137" width="15.42578125" style="3" customWidth="1"/>
    <col min="13138" max="13138" width="9.5703125" style="3" customWidth="1"/>
    <col min="13139" max="13139" width="14.42578125" style="3" customWidth="1"/>
    <col min="13140" max="13140" width="49.85546875" style="3" customWidth="1"/>
    <col min="13141" max="13141" width="22.5703125" style="3" customWidth="1"/>
    <col min="13142" max="13142" width="23" style="3" customWidth="1"/>
    <col min="13143" max="13143" width="22.85546875" style="3" customWidth="1"/>
    <col min="13144" max="13144" width="23.42578125" style="3" customWidth="1"/>
    <col min="13145" max="13145" width="22.42578125" style="3" customWidth="1"/>
    <col min="13146" max="13146" width="13.85546875" style="3" customWidth="1"/>
    <col min="13147" max="13147" width="20.7109375" style="3" customWidth="1"/>
    <col min="13148" max="13148" width="18.140625" style="3" customWidth="1"/>
    <col min="13149" max="13149" width="14.85546875" style="3" bestFit="1" customWidth="1"/>
    <col min="13150" max="13150" width="11.42578125" style="3"/>
    <col min="13151" max="13151" width="17.42578125" style="3" customWidth="1"/>
    <col min="13152" max="13154" width="18.140625" style="3" customWidth="1"/>
    <col min="13155" max="13158" width="11.42578125" style="3"/>
    <col min="13159" max="13159" width="34" style="3" customWidth="1"/>
    <col min="13160" max="13160" width="9.5703125" style="3" customWidth="1"/>
    <col min="13161" max="13161" width="16.7109375" style="3" customWidth="1"/>
    <col min="13162" max="13162" width="55.140625" style="3" customWidth="1"/>
    <col min="13163" max="13163" width="22.5703125" style="3" customWidth="1"/>
    <col min="13164" max="13164" width="23" style="3" customWidth="1"/>
    <col min="13165" max="13165" width="22.85546875" style="3" customWidth="1"/>
    <col min="13166" max="13166" width="23.42578125" style="3" customWidth="1"/>
    <col min="13167" max="13167" width="28.7109375" style="3" customWidth="1"/>
    <col min="13168" max="13168" width="12.7109375" style="3" customWidth="1"/>
    <col min="13169" max="13169" width="11.42578125" style="3"/>
    <col min="13170" max="13170" width="25.28515625" style="3" customWidth="1"/>
    <col min="13171" max="13171" width="15.85546875" style="3" bestFit="1" customWidth="1"/>
    <col min="13172" max="13173" width="18" style="3" bestFit="1" customWidth="1"/>
    <col min="13174" max="13392" width="11.42578125" style="3"/>
    <col min="13393" max="13393" width="15.42578125" style="3" customWidth="1"/>
    <col min="13394" max="13394" width="9.5703125" style="3" customWidth="1"/>
    <col min="13395" max="13395" width="14.42578125" style="3" customWidth="1"/>
    <col min="13396" max="13396" width="49.85546875" style="3" customWidth="1"/>
    <col min="13397" max="13397" width="22.5703125" style="3" customWidth="1"/>
    <col min="13398" max="13398" width="23" style="3" customWidth="1"/>
    <col min="13399" max="13399" width="22.85546875" style="3" customWidth="1"/>
    <col min="13400" max="13400" width="23.42578125" style="3" customWidth="1"/>
    <col min="13401" max="13401" width="22.42578125" style="3" customWidth="1"/>
    <col min="13402" max="13402" width="13.85546875" style="3" customWidth="1"/>
    <col min="13403" max="13403" width="20.7109375" style="3" customWidth="1"/>
    <col min="13404" max="13404" width="18.140625" style="3" customWidth="1"/>
    <col min="13405" max="13405" width="14.85546875" style="3" bestFit="1" customWidth="1"/>
    <col min="13406" max="13406" width="11.42578125" style="3"/>
    <col min="13407" max="13407" width="17.42578125" style="3" customWidth="1"/>
    <col min="13408" max="13410" width="18.140625" style="3" customWidth="1"/>
    <col min="13411" max="13414" width="11.42578125" style="3"/>
    <col min="13415" max="13415" width="34" style="3" customWidth="1"/>
    <col min="13416" max="13416" width="9.5703125" style="3" customWidth="1"/>
    <col min="13417" max="13417" width="16.7109375" style="3" customWidth="1"/>
    <col min="13418" max="13418" width="55.140625" style="3" customWidth="1"/>
    <col min="13419" max="13419" width="22.5703125" style="3" customWidth="1"/>
    <col min="13420" max="13420" width="23" style="3" customWidth="1"/>
    <col min="13421" max="13421" width="22.85546875" style="3" customWidth="1"/>
    <col min="13422" max="13422" width="23.42578125" style="3" customWidth="1"/>
    <col min="13423" max="13423" width="28.7109375" style="3" customWidth="1"/>
    <col min="13424" max="13424" width="12.7109375" style="3" customWidth="1"/>
    <col min="13425" max="13425" width="11.42578125" style="3"/>
    <col min="13426" max="13426" width="25.28515625" style="3" customWidth="1"/>
    <col min="13427" max="13427" width="15.85546875" style="3" bestFit="1" customWidth="1"/>
    <col min="13428" max="13429" width="18" style="3" bestFit="1" customWidth="1"/>
    <col min="13430" max="13648" width="11.42578125" style="3"/>
    <col min="13649" max="13649" width="15.42578125" style="3" customWidth="1"/>
    <col min="13650" max="13650" width="9.5703125" style="3" customWidth="1"/>
    <col min="13651" max="13651" width="14.42578125" style="3" customWidth="1"/>
    <col min="13652" max="13652" width="49.85546875" style="3" customWidth="1"/>
    <col min="13653" max="13653" width="22.5703125" style="3" customWidth="1"/>
    <col min="13654" max="13654" width="23" style="3" customWidth="1"/>
    <col min="13655" max="13655" width="22.85546875" style="3" customWidth="1"/>
    <col min="13656" max="13656" width="23.42578125" style="3" customWidth="1"/>
    <col min="13657" max="13657" width="22.42578125" style="3" customWidth="1"/>
    <col min="13658" max="13658" width="13.85546875" style="3" customWidth="1"/>
    <col min="13659" max="13659" width="20.7109375" style="3" customWidth="1"/>
    <col min="13660" max="13660" width="18.140625" style="3" customWidth="1"/>
    <col min="13661" max="13661" width="14.85546875" style="3" bestFit="1" customWidth="1"/>
    <col min="13662" max="13662" width="11.42578125" style="3"/>
    <col min="13663" max="13663" width="17.42578125" style="3" customWidth="1"/>
    <col min="13664" max="13666" width="18.140625" style="3" customWidth="1"/>
    <col min="13667" max="13670" width="11.42578125" style="3"/>
    <col min="13671" max="13671" width="34" style="3" customWidth="1"/>
    <col min="13672" max="13672" width="9.5703125" style="3" customWidth="1"/>
    <col min="13673" max="13673" width="16.7109375" style="3" customWidth="1"/>
    <col min="13674" max="13674" width="55.140625" style="3" customWidth="1"/>
    <col min="13675" max="13675" width="22.5703125" style="3" customWidth="1"/>
    <col min="13676" max="13676" width="23" style="3" customWidth="1"/>
    <col min="13677" max="13677" width="22.85546875" style="3" customWidth="1"/>
    <col min="13678" max="13678" width="23.42578125" style="3" customWidth="1"/>
    <col min="13679" max="13679" width="28.7109375" style="3" customWidth="1"/>
    <col min="13680" max="13680" width="12.7109375" style="3" customWidth="1"/>
    <col min="13681" max="13681" width="11.42578125" style="3"/>
    <col min="13682" max="13682" width="25.28515625" style="3" customWidth="1"/>
    <col min="13683" max="13683" width="15.85546875" style="3" bestFit="1" customWidth="1"/>
    <col min="13684" max="13685" width="18" style="3" bestFit="1" customWidth="1"/>
    <col min="13686" max="13904" width="11.42578125" style="3"/>
    <col min="13905" max="13905" width="15.42578125" style="3" customWidth="1"/>
    <col min="13906" max="13906" width="9.5703125" style="3" customWidth="1"/>
    <col min="13907" max="13907" width="14.42578125" style="3" customWidth="1"/>
    <col min="13908" max="13908" width="49.85546875" style="3" customWidth="1"/>
    <col min="13909" max="13909" width="22.5703125" style="3" customWidth="1"/>
    <col min="13910" max="13910" width="23" style="3" customWidth="1"/>
    <col min="13911" max="13911" width="22.85546875" style="3" customWidth="1"/>
    <col min="13912" max="13912" width="23.42578125" style="3" customWidth="1"/>
    <col min="13913" max="13913" width="22.42578125" style="3" customWidth="1"/>
    <col min="13914" max="13914" width="13.85546875" style="3" customWidth="1"/>
    <col min="13915" max="13915" width="20.7109375" style="3" customWidth="1"/>
    <col min="13916" max="13916" width="18.140625" style="3" customWidth="1"/>
    <col min="13917" max="13917" width="14.85546875" style="3" bestFit="1" customWidth="1"/>
    <col min="13918" max="13918" width="11.42578125" style="3"/>
    <col min="13919" max="13919" width="17.42578125" style="3" customWidth="1"/>
    <col min="13920" max="13922" width="18.140625" style="3" customWidth="1"/>
    <col min="13923" max="13926" width="11.42578125" style="3"/>
    <col min="13927" max="13927" width="34" style="3" customWidth="1"/>
    <col min="13928" max="13928" width="9.5703125" style="3" customWidth="1"/>
    <col min="13929" max="13929" width="16.7109375" style="3" customWidth="1"/>
    <col min="13930" max="13930" width="55.140625" style="3" customWidth="1"/>
    <col min="13931" max="13931" width="22.5703125" style="3" customWidth="1"/>
    <col min="13932" max="13932" width="23" style="3" customWidth="1"/>
    <col min="13933" max="13933" width="22.85546875" style="3" customWidth="1"/>
    <col min="13934" max="13934" width="23.42578125" style="3" customWidth="1"/>
    <col min="13935" max="13935" width="28.7109375" style="3" customWidth="1"/>
    <col min="13936" max="13936" width="12.7109375" style="3" customWidth="1"/>
    <col min="13937" max="13937" width="11.42578125" style="3"/>
    <col min="13938" max="13938" width="25.28515625" style="3" customWidth="1"/>
    <col min="13939" max="13939" width="15.85546875" style="3" bestFit="1" customWidth="1"/>
    <col min="13940" max="13941" width="18" style="3" bestFit="1" customWidth="1"/>
    <col min="13942" max="14160" width="11.42578125" style="3"/>
    <col min="14161" max="14161" width="15.42578125" style="3" customWidth="1"/>
    <col min="14162" max="14162" width="9.5703125" style="3" customWidth="1"/>
    <col min="14163" max="14163" width="14.42578125" style="3" customWidth="1"/>
    <col min="14164" max="14164" width="49.85546875" style="3" customWidth="1"/>
    <col min="14165" max="14165" width="22.5703125" style="3" customWidth="1"/>
    <col min="14166" max="14166" width="23" style="3" customWidth="1"/>
    <col min="14167" max="14167" width="22.85546875" style="3" customWidth="1"/>
    <col min="14168" max="14168" width="23.42578125" style="3" customWidth="1"/>
    <col min="14169" max="14169" width="22.42578125" style="3" customWidth="1"/>
    <col min="14170" max="14170" width="13.85546875" style="3" customWidth="1"/>
    <col min="14171" max="14171" width="20.7109375" style="3" customWidth="1"/>
    <col min="14172" max="14172" width="18.140625" style="3" customWidth="1"/>
    <col min="14173" max="14173" width="14.85546875" style="3" bestFit="1" customWidth="1"/>
    <col min="14174" max="14174" width="11.42578125" style="3"/>
    <col min="14175" max="14175" width="17.42578125" style="3" customWidth="1"/>
    <col min="14176" max="14178" width="18.140625" style="3" customWidth="1"/>
    <col min="14179" max="14182" width="11.42578125" style="3"/>
    <col min="14183" max="14183" width="34" style="3" customWidth="1"/>
    <col min="14184" max="14184" width="9.5703125" style="3" customWidth="1"/>
    <col min="14185" max="14185" width="16.7109375" style="3" customWidth="1"/>
    <col min="14186" max="14186" width="55.140625" style="3" customWidth="1"/>
    <col min="14187" max="14187" width="22.5703125" style="3" customWidth="1"/>
    <col min="14188" max="14188" width="23" style="3" customWidth="1"/>
    <col min="14189" max="14189" width="22.85546875" style="3" customWidth="1"/>
    <col min="14190" max="14190" width="23.42578125" style="3" customWidth="1"/>
    <col min="14191" max="14191" width="28.7109375" style="3" customWidth="1"/>
    <col min="14192" max="14192" width="12.7109375" style="3" customWidth="1"/>
    <col min="14193" max="14193" width="11.42578125" style="3"/>
    <col min="14194" max="14194" width="25.28515625" style="3" customWidth="1"/>
    <col min="14195" max="14195" width="15.85546875" style="3" bestFit="1" customWidth="1"/>
    <col min="14196" max="14197" width="18" style="3" bestFit="1" customWidth="1"/>
    <col min="14198" max="14416" width="11.42578125" style="3"/>
    <col min="14417" max="14417" width="15.42578125" style="3" customWidth="1"/>
    <col min="14418" max="14418" width="9.5703125" style="3" customWidth="1"/>
    <col min="14419" max="14419" width="14.42578125" style="3" customWidth="1"/>
    <col min="14420" max="14420" width="49.85546875" style="3" customWidth="1"/>
    <col min="14421" max="14421" width="22.5703125" style="3" customWidth="1"/>
    <col min="14422" max="14422" width="23" style="3" customWidth="1"/>
    <col min="14423" max="14423" width="22.85546875" style="3" customWidth="1"/>
    <col min="14424" max="14424" width="23.42578125" style="3" customWidth="1"/>
    <col min="14425" max="14425" width="22.42578125" style="3" customWidth="1"/>
    <col min="14426" max="14426" width="13.85546875" style="3" customWidth="1"/>
    <col min="14427" max="14427" width="20.7109375" style="3" customWidth="1"/>
    <col min="14428" max="14428" width="18.140625" style="3" customWidth="1"/>
    <col min="14429" max="14429" width="14.85546875" style="3" bestFit="1" customWidth="1"/>
    <col min="14430" max="14430" width="11.42578125" style="3"/>
    <col min="14431" max="14431" width="17.42578125" style="3" customWidth="1"/>
    <col min="14432" max="14434" width="18.140625" style="3" customWidth="1"/>
    <col min="14435" max="14438" width="11.42578125" style="3"/>
    <col min="14439" max="14439" width="34" style="3" customWidth="1"/>
    <col min="14440" max="14440" width="9.5703125" style="3" customWidth="1"/>
    <col min="14441" max="14441" width="16.7109375" style="3" customWidth="1"/>
    <col min="14442" max="14442" width="55.140625" style="3" customWidth="1"/>
    <col min="14443" max="14443" width="22.5703125" style="3" customWidth="1"/>
    <col min="14444" max="14444" width="23" style="3" customWidth="1"/>
    <col min="14445" max="14445" width="22.85546875" style="3" customWidth="1"/>
    <col min="14446" max="14446" width="23.42578125" style="3" customWidth="1"/>
    <col min="14447" max="14447" width="28.7109375" style="3" customWidth="1"/>
    <col min="14448" max="14448" width="12.7109375" style="3" customWidth="1"/>
    <col min="14449" max="14449" width="11.42578125" style="3"/>
    <col min="14450" max="14450" width="25.28515625" style="3" customWidth="1"/>
    <col min="14451" max="14451" width="15.85546875" style="3" bestFit="1" customWidth="1"/>
    <col min="14452" max="14453" width="18" style="3" bestFit="1" customWidth="1"/>
    <col min="14454" max="14672" width="11.42578125" style="3"/>
    <col min="14673" max="14673" width="15.42578125" style="3" customWidth="1"/>
    <col min="14674" max="14674" width="9.5703125" style="3" customWidth="1"/>
    <col min="14675" max="14675" width="14.42578125" style="3" customWidth="1"/>
    <col min="14676" max="14676" width="49.85546875" style="3" customWidth="1"/>
    <col min="14677" max="14677" width="22.5703125" style="3" customWidth="1"/>
    <col min="14678" max="14678" width="23" style="3" customWidth="1"/>
    <col min="14679" max="14679" width="22.85546875" style="3" customWidth="1"/>
    <col min="14680" max="14680" width="23.42578125" style="3" customWidth="1"/>
    <col min="14681" max="14681" width="22.42578125" style="3" customWidth="1"/>
    <col min="14682" max="14682" width="13.85546875" style="3" customWidth="1"/>
    <col min="14683" max="14683" width="20.7109375" style="3" customWidth="1"/>
    <col min="14684" max="14684" width="18.140625" style="3" customWidth="1"/>
    <col min="14685" max="14685" width="14.85546875" style="3" bestFit="1" customWidth="1"/>
    <col min="14686" max="14686" width="11.42578125" style="3"/>
    <col min="14687" max="14687" width="17.42578125" style="3" customWidth="1"/>
    <col min="14688" max="14690" width="18.140625" style="3" customWidth="1"/>
    <col min="14691" max="14694" width="11.42578125" style="3"/>
    <col min="14695" max="14695" width="34" style="3" customWidth="1"/>
    <col min="14696" max="14696" width="9.5703125" style="3" customWidth="1"/>
    <col min="14697" max="14697" width="16.7109375" style="3" customWidth="1"/>
    <col min="14698" max="14698" width="55.140625" style="3" customWidth="1"/>
    <col min="14699" max="14699" width="22.5703125" style="3" customWidth="1"/>
    <col min="14700" max="14700" width="23" style="3" customWidth="1"/>
    <col min="14701" max="14701" width="22.85546875" style="3" customWidth="1"/>
    <col min="14702" max="14702" width="23.42578125" style="3" customWidth="1"/>
    <col min="14703" max="14703" width="28.7109375" style="3" customWidth="1"/>
    <col min="14704" max="14704" width="12.7109375" style="3" customWidth="1"/>
    <col min="14705" max="14705" width="11.42578125" style="3"/>
    <col min="14706" max="14706" width="25.28515625" style="3" customWidth="1"/>
    <col min="14707" max="14707" width="15.85546875" style="3" bestFit="1" customWidth="1"/>
    <col min="14708" max="14709" width="18" style="3" bestFit="1" customWidth="1"/>
    <col min="14710" max="14928" width="11.42578125" style="3"/>
    <col min="14929" max="14929" width="15.42578125" style="3" customWidth="1"/>
    <col min="14930" max="14930" width="9.5703125" style="3" customWidth="1"/>
    <col min="14931" max="14931" width="14.42578125" style="3" customWidth="1"/>
    <col min="14932" max="14932" width="49.85546875" style="3" customWidth="1"/>
    <col min="14933" max="14933" width="22.5703125" style="3" customWidth="1"/>
    <col min="14934" max="14934" width="23" style="3" customWidth="1"/>
    <col min="14935" max="14935" width="22.85546875" style="3" customWidth="1"/>
    <col min="14936" max="14936" width="23.42578125" style="3" customWidth="1"/>
    <col min="14937" max="14937" width="22.42578125" style="3" customWidth="1"/>
    <col min="14938" max="14938" width="13.85546875" style="3" customWidth="1"/>
    <col min="14939" max="14939" width="20.7109375" style="3" customWidth="1"/>
    <col min="14940" max="14940" width="18.140625" style="3" customWidth="1"/>
    <col min="14941" max="14941" width="14.85546875" style="3" bestFit="1" customWidth="1"/>
    <col min="14942" max="14942" width="11.42578125" style="3"/>
    <col min="14943" max="14943" width="17.42578125" style="3" customWidth="1"/>
    <col min="14944" max="14946" width="18.140625" style="3" customWidth="1"/>
    <col min="14947" max="14950" width="11.42578125" style="3"/>
    <col min="14951" max="14951" width="34" style="3" customWidth="1"/>
    <col min="14952" max="14952" width="9.5703125" style="3" customWidth="1"/>
    <col min="14953" max="14953" width="16.7109375" style="3" customWidth="1"/>
    <col min="14954" max="14954" width="55.140625" style="3" customWidth="1"/>
    <col min="14955" max="14955" width="22.5703125" style="3" customWidth="1"/>
    <col min="14956" max="14956" width="23" style="3" customWidth="1"/>
    <col min="14957" max="14957" width="22.85546875" style="3" customWidth="1"/>
    <col min="14958" max="14958" width="23.42578125" style="3" customWidth="1"/>
    <col min="14959" max="14959" width="28.7109375" style="3" customWidth="1"/>
    <col min="14960" max="14960" width="12.7109375" style="3" customWidth="1"/>
    <col min="14961" max="14961" width="11.42578125" style="3"/>
    <col min="14962" max="14962" width="25.28515625" style="3" customWidth="1"/>
    <col min="14963" max="14963" width="15.85546875" style="3" bestFit="1" customWidth="1"/>
    <col min="14964" max="14965" width="18" style="3" bestFit="1" customWidth="1"/>
    <col min="14966" max="15184" width="11.42578125" style="3"/>
    <col min="15185" max="15185" width="15.42578125" style="3" customWidth="1"/>
    <col min="15186" max="15186" width="9.5703125" style="3" customWidth="1"/>
    <col min="15187" max="15187" width="14.42578125" style="3" customWidth="1"/>
    <col min="15188" max="15188" width="49.85546875" style="3" customWidth="1"/>
    <col min="15189" max="15189" width="22.5703125" style="3" customWidth="1"/>
    <col min="15190" max="15190" width="23" style="3" customWidth="1"/>
    <col min="15191" max="15191" width="22.85546875" style="3" customWidth="1"/>
    <col min="15192" max="15192" width="23.42578125" style="3" customWidth="1"/>
    <col min="15193" max="15193" width="22.42578125" style="3" customWidth="1"/>
    <col min="15194" max="15194" width="13.85546875" style="3" customWidth="1"/>
    <col min="15195" max="15195" width="20.7109375" style="3" customWidth="1"/>
    <col min="15196" max="15196" width="18.140625" style="3" customWidth="1"/>
    <col min="15197" max="15197" width="14.85546875" style="3" bestFit="1" customWidth="1"/>
    <col min="15198" max="15198" width="11.42578125" style="3"/>
    <col min="15199" max="15199" width="17.42578125" style="3" customWidth="1"/>
    <col min="15200" max="15202" width="18.140625" style="3" customWidth="1"/>
    <col min="15203" max="15206" width="11.42578125" style="3"/>
    <col min="15207" max="15207" width="34" style="3" customWidth="1"/>
    <col min="15208" max="15208" width="9.5703125" style="3" customWidth="1"/>
    <col min="15209" max="15209" width="16.7109375" style="3" customWidth="1"/>
    <col min="15210" max="15210" width="55.140625" style="3" customWidth="1"/>
    <col min="15211" max="15211" width="22.5703125" style="3" customWidth="1"/>
    <col min="15212" max="15212" width="23" style="3" customWidth="1"/>
    <col min="15213" max="15213" width="22.85546875" style="3" customWidth="1"/>
    <col min="15214" max="15214" width="23.42578125" style="3" customWidth="1"/>
    <col min="15215" max="15215" width="28.7109375" style="3" customWidth="1"/>
    <col min="15216" max="15216" width="12.7109375" style="3" customWidth="1"/>
    <col min="15217" max="15217" width="11.42578125" style="3"/>
    <col min="15218" max="15218" width="25.28515625" style="3" customWidth="1"/>
    <col min="15219" max="15219" width="15.85546875" style="3" bestFit="1" customWidth="1"/>
    <col min="15220" max="15221" width="18" style="3" bestFit="1" customWidth="1"/>
    <col min="15222" max="15440" width="11.42578125" style="3"/>
    <col min="15441" max="15441" width="15.42578125" style="3" customWidth="1"/>
    <col min="15442" max="15442" width="9.5703125" style="3" customWidth="1"/>
    <col min="15443" max="15443" width="14.42578125" style="3" customWidth="1"/>
    <col min="15444" max="15444" width="49.85546875" style="3" customWidth="1"/>
    <col min="15445" max="15445" width="22.5703125" style="3" customWidth="1"/>
    <col min="15446" max="15446" width="23" style="3" customWidth="1"/>
    <col min="15447" max="15447" width="22.85546875" style="3" customWidth="1"/>
    <col min="15448" max="15448" width="23.42578125" style="3" customWidth="1"/>
    <col min="15449" max="15449" width="22.42578125" style="3" customWidth="1"/>
    <col min="15450" max="15450" width="13.85546875" style="3" customWidth="1"/>
    <col min="15451" max="15451" width="20.7109375" style="3" customWidth="1"/>
    <col min="15452" max="15452" width="18.140625" style="3" customWidth="1"/>
    <col min="15453" max="15453" width="14.85546875" style="3" bestFit="1" customWidth="1"/>
    <col min="15454" max="15454" width="11.42578125" style="3"/>
    <col min="15455" max="15455" width="17.42578125" style="3" customWidth="1"/>
    <col min="15456" max="15458" width="18.140625" style="3" customWidth="1"/>
    <col min="15459" max="15462" width="11.42578125" style="3"/>
    <col min="15463" max="15463" width="34" style="3" customWidth="1"/>
    <col min="15464" max="15464" width="9.5703125" style="3" customWidth="1"/>
    <col min="15465" max="15465" width="16.7109375" style="3" customWidth="1"/>
    <col min="15466" max="15466" width="55.140625" style="3" customWidth="1"/>
    <col min="15467" max="15467" width="22.5703125" style="3" customWidth="1"/>
    <col min="15468" max="15468" width="23" style="3" customWidth="1"/>
    <col min="15469" max="15469" width="22.85546875" style="3" customWidth="1"/>
    <col min="15470" max="15470" width="23.42578125" style="3" customWidth="1"/>
    <col min="15471" max="15471" width="28.7109375" style="3" customWidth="1"/>
    <col min="15472" max="15472" width="12.7109375" style="3" customWidth="1"/>
    <col min="15473" max="15473" width="11.42578125" style="3"/>
    <col min="15474" max="15474" width="25.28515625" style="3" customWidth="1"/>
    <col min="15475" max="15475" width="15.85546875" style="3" bestFit="1" customWidth="1"/>
    <col min="15476" max="15477" width="18" style="3" bestFit="1" customWidth="1"/>
    <col min="15478" max="15696" width="11.42578125" style="3"/>
    <col min="15697" max="15697" width="15.42578125" style="3" customWidth="1"/>
    <col min="15698" max="15698" width="9.5703125" style="3" customWidth="1"/>
    <col min="15699" max="15699" width="14.42578125" style="3" customWidth="1"/>
    <col min="15700" max="15700" width="49.85546875" style="3" customWidth="1"/>
    <col min="15701" max="15701" width="22.5703125" style="3" customWidth="1"/>
    <col min="15702" max="15702" width="23" style="3" customWidth="1"/>
    <col min="15703" max="15703" width="22.85546875" style="3" customWidth="1"/>
    <col min="15704" max="15704" width="23.42578125" style="3" customWidth="1"/>
    <col min="15705" max="15705" width="22.42578125" style="3" customWidth="1"/>
    <col min="15706" max="15706" width="13.85546875" style="3" customWidth="1"/>
    <col min="15707" max="15707" width="20.7109375" style="3" customWidth="1"/>
    <col min="15708" max="15708" width="18.140625" style="3" customWidth="1"/>
    <col min="15709" max="15709" width="14.85546875" style="3" bestFit="1" customWidth="1"/>
    <col min="15710" max="15710" width="11.42578125" style="3"/>
    <col min="15711" max="15711" width="17.42578125" style="3" customWidth="1"/>
    <col min="15712" max="15714" width="18.140625" style="3" customWidth="1"/>
    <col min="15715" max="15718" width="11.42578125" style="3"/>
    <col min="15719" max="15719" width="34" style="3" customWidth="1"/>
    <col min="15720" max="15720" width="9.5703125" style="3" customWidth="1"/>
    <col min="15721" max="15721" width="16.7109375" style="3" customWidth="1"/>
    <col min="15722" max="15722" width="55.140625" style="3" customWidth="1"/>
    <col min="15723" max="15723" width="22.5703125" style="3" customWidth="1"/>
    <col min="15724" max="15724" width="23" style="3" customWidth="1"/>
    <col min="15725" max="15725" width="22.85546875" style="3" customWidth="1"/>
    <col min="15726" max="15726" width="23.42578125" style="3" customWidth="1"/>
    <col min="15727" max="15727" width="28.7109375" style="3" customWidth="1"/>
    <col min="15728" max="15728" width="12.7109375" style="3" customWidth="1"/>
    <col min="15729" max="15729" width="11.42578125" style="3"/>
    <col min="15730" max="15730" width="25.28515625" style="3" customWidth="1"/>
    <col min="15731" max="15731" width="15.85546875" style="3" bestFit="1" customWidth="1"/>
    <col min="15732" max="15733" width="18" style="3" bestFit="1" customWidth="1"/>
    <col min="15734" max="15952" width="11.42578125" style="3"/>
    <col min="15953" max="15953" width="15.42578125" style="3" customWidth="1"/>
    <col min="15954" max="15954" width="9.5703125" style="3" customWidth="1"/>
    <col min="15955" max="15955" width="14.42578125" style="3" customWidth="1"/>
    <col min="15956" max="15956" width="49.85546875" style="3" customWidth="1"/>
    <col min="15957" max="15957" width="22.5703125" style="3" customWidth="1"/>
    <col min="15958" max="15958" width="23" style="3" customWidth="1"/>
    <col min="15959" max="15959" width="22.85546875" style="3" customWidth="1"/>
    <col min="15960" max="15960" width="23.42578125" style="3" customWidth="1"/>
    <col min="15961" max="15961" width="22.42578125" style="3" customWidth="1"/>
    <col min="15962" max="15962" width="13.85546875" style="3" customWidth="1"/>
    <col min="15963" max="15963" width="20.7109375" style="3" customWidth="1"/>
    <col min="15964" max="15964" width="18.140625" style="3" customWidth="1"/>
    <col min="15965" max="15965" width="14.85546875" style="3" bestFit="1" customWidth="1"/>
    <col min="15966" max="15966" width="11.42578125" style="3"/>
    <col min="15967" max="15967" width="17.42578125" style="3" customWidth="1"/>
    <col min="15968" max="15970" width="18.140625" style="3" customWidth="1"/>
    <col min="15971" max="15974" width="11.42578125" style="3"/>
    <col min="15975" max="15975" width="34" style="3" customWidth="1"/>
    <col min="15976" max="15976" width="9.5703125" style="3" customWidth="1"/>
    <col min="15977" max="15977" width="16.7109375" style="3" customWidth="1"/>
    <col min="15978" max="15978" width="55.140625" style="3" customWidth="1"/>
    <col min="15979" max="15979" width="22.5703125" style="3" customWidth="1"/>
    <col min="15980" max="15980" width="23" style="3" customWidth="1"/>
    <col min="15981" max="15981" width="22.85546875" style="3" customWidth="1"/>
    <col min="15982" max="15982" width="23.42578125" style="3" customWidth="1"/>
    <col min="15983" max="15983" width="28.7109375" style="3" customWidth="1"/>
    <col min="15984" max="15984" width="12.7109375" style="3" customWidth="1"/>
    <col min="15985" max="15985" width="11.42578125" style="3"/>
    <col min="15986" max="15986" width="25.28515625" style="3" customWidth="1"/>
    <col min="15987" max="15987" width="15.85546875" style="3" bestFit="1" customWidth="1"/>
    <col min="15988" max="15989" width="18" style="3" bestFit="1" customWidth="1"/>
    <col min="15990" max="16208" width="11.42578125" style="3"/>
    <col min="16209" max="16209" width="15.42578125" style="3" customWidth="1"/>
    <col min="16210" max="16210" width="9.5703125" style="3" customWidth="1"/>
    <col min="16211" max="16211" width="14.42578125" style="3" customWidth="1"/>
    <col min="16212" max="16212" width="49.85546875" style="3" customWidth="1"/>
    <col min="16213" max="16213" width="22.5703125" style="3" customWidth="1"/>
    <col min="16214" max="16214" width="23" style="3" customWidth="1"/>
    <col min="16215" max="16215" width="22.85546875" style="3" customWidth="1"/>
    <col min="16216" max="16216" width="23.42578125" style="3" customWidth="1"/>
    <col min="16217" max="16217" width="22.42578125" style="3" customWidth="1"/>
    <col min="16218" max="16218" width="13.85546875" style="3" customWidth="1"/>
    <col min="16219" max="16219" width="20.7109375" style="3" customWidth="1"/>
    <col min="16220" max="16220" width="18.140625" style="3" customWidth="1"/>
    <col min="16221" max="16221" width="14.85546875" style="3" bestFit="1" customWidth="1"/>
    <col min="16222" max="16222" width="11.42578125" style="3"/>
    <col min="16223" max="16223" width="17.42578125" style="3" customWidth="1"/>
    <col min="16224" max="16226" width="18.140625" style="3" customWidth="1"/>
    <col min="16227" max="16384" width="11.42578125" style="3"/>
  </cols>
  <sheetData>
    <row r="1" spans="1:11" ht="24.75" customHeight="1" x14ac:dyDescent="0.25">
      <c r="A1" s="292" t="s">
        <v>515</v>
      </c>
      <c r="B1" s="292"/>
      <c r="C1" s="292"/>
      <c r="D1" s="292"/>
      <c r="E1" s="292"/>
      <c r="F1" s="292"/>
      <c r="G1" s="292"/>
      <c r="H1" s="292"/>
      <c r="I1" s="292"/>
      <c r="J1" s="292"/>
      <c r="K1" s="292"/>
    </row>
    <row r="2" spans="1:11" ht="24.95" customHeight="1" x14ac:dyDescent="0.25">
      <c r="A2" s="293" t="s">
        <v>516</v>
      </c>
      <c r="B2" s="293"/>
      <c r="C2" s="293"/>
      <c r="D2" s="293"/>
      <c r="E2" s="293"/>
      <c r="F2" s="293"/>
      <c r="G2" s="293"/>
      <c r="H2" s="293"/>
      <c r="I2" s="293"/>
      <c r="J2" s="293"/>
      <c r="K2" s="293"/>
    </row>
    <row r="3" spans="1:11" ht="24.95" customHeight="1" x14ac:dyDescent="0.25">
      <c r="A3" s="294" t="s">
        <v>543</v>
      </c>
      <c r="B3" s="294"/>
      <c r="C3" s="294"/>
      <c r="D3" s="294"/>
      <c r="E3" s="294"/>
      <c r="F3" s="294"/>
      <c r="G3" s="294"/>
      <c r="H3" s="294"/>
      <c r="I3" s="294"/>
      <c r="J3" s="294"/>
      <c r="K3" s="294"/>
    </row>
    <row r="4" spans="1:11" ht="15" customHeight="1" x14ac:dyDescent="0.25">
      <c r="A4" s="2"/>
      <c r="B4" s="2"/>
      <c r="C4" s="201"/>
      <c r="D4" s="2"/>
      <c r="E4" s="2"/>
      <c r="F4" s="2"/>
      <c r="G4" s="2"/>
      <c r="H4" s="2"/>
      <c r="I4" s="2"/>
      <c r="J4" s="2"/>
      <c r="K4" s="202"/>
    </row>
    <row r="5" spans="1:11" ht="15" customHeight="1" x14ac:dyDescent="0.25">
      <c r="B5" s="3"/>
      <c r="C5" s="203"/>
      <c r="D5" s="204"/>
      <c r="E5" s="3"/>
      <c r="F5" s="205"/>
      <c r="G5" s="4" t="s">
        <v>3</v>
      </c>
      <c r="H5" s="13" t="s">
        <v>4</v>
      </c>
      <c r="I5" s="13"/>
      <c r="J5" s="14" t="s">
        <v>5</v>
      </c>
      <c r="K5" s="202"/>
    </row>
    <row r="6" spans="1:11" ht="9" customHeight="1" thickBot="1" x14ac:dyDescent="0.3">
      <c r="A6" s="206"/>
      <c r="B6" s="206"/>
      <c r="C6" s="207"/>
      <c r="D6" s="208"/>
      <c r="E6" s="206"/>
      <c r="F6" s="209"/>
      <c r="G6" s="210"/>
      <c r="H6" s="211"/>
      <c r="I6" s="211"/>
      <c r="J6" s="212"/>
      <c r="K6" s="213"/>
    </row>
    <row r="7" spans="1:11" ht="29.25" customHeight="1" x14ac:dyDescent="0.25">
      <c r="A7" s="295" t="s">
        <v>6</v>
      </c>
      <c r="B7" s="297" t="s">
        <v>7</v>
      </c>
      <c r="C7" s="297" t="s">
        <v>8</v>
      </c>
      <c r="D7" s="297" t="s">
        <v>9</v>
      </c>
      <c r="E7" s="297" t="s">
        <v>10</v>
      </c>
      <c r="F7" s="286" t="s">
        <v>518</v>
      </c>
      <c r="G7" s="290" t="s">
        <v>519</v>
      </c>
      <c r="H7" s="286" t="s">
        <v>520</v>
      </c>
      <c r="I7" s="286" t="s">
        <v>14</v>
      </c>
      <c r="J7" s="331" t="s">
        <v>521</v>
      </c>
      <c r="K7" s="333" t="s">
        <v>522</v>
      </c>
    </row>
    <row r="8" spans="1:11" ht="84.75" customHeight="1" thickBot="1" x14ac:dyDescent="0.3">
      <c r="A8" s="296"/>
      <c r="B8" s="298"/>
      <c r="C8" s="298"/>
      <c r="D8" s="298"/>
      <c r="E8" s="298"/>
      <c r="F8" s="287"/>
      <c r="G8" s="291"/>
      <c r="H8" s="287"/>
      <c r="I8" s="287"/>
      <c r="J8" s="332"/>
      <c r="K8" s="334"/>
    </row>
    <row r="9" spans="1:11" s="4" customFormat="1" ht="27.75" customHeight="1" thickBot="1" x14ac:dyDescent="0.3">
      <c r="A9" s="21" t="s">
        <v>36</v>
      </c>
      <c r="B9" s="89" t="s">
        <v>37</v>
      </c>
      <c r="C9" s="214">
        <v>10</v>
      </c>
      <c r="D9" s="89" t="s">
        <v>38</v>
      </c>
      <c r="E9" s="23" t="s">
        <v>39</v>
      </c>
      <c r="F9" s="24">
        <f>+F41</f>
        <v>1451042370</v>
      </c>
      <c r="G9" s="24">
        <f t="shared" ref="G9:H9" si="0">+G41</f>
        <v>0</v>
      </c>
      <c r="H9" s="24">
        <f t="shared" si="0"/>
        <v>1451042370</v>
      </c>
      <c r="I9" s="215">
        <f t="shared" ref="I9:I72" si="1">+H9/$H$102</f>
        <v>0.35187065038114301</v>
      </c>
      <c r="J9" s="24">
        <f>+J41</f>
        <v>1451042370</v>
      </c>
      <c r="K9" s="216">
        <f>+J9/H9</f>
        <v>1</v>
      </c>
    </row>
    <row r="10" spans="1:11" s="4" customFormat="1" ht="27.75" customHeight="1" thickBot="1" x14ac:dyDescent="0.3">
      <c r="A10" s="175" t="s">
        <v>36</v>
      </c>
      <c r="B10" s="217" t="s">
        <v>41</v>
      </c>
      <c r="C10" s="218">
        <v>20</v>
      </c>
      <c r="D10" s="217" t="s">
        <v>38</v>
      </c>
      <c r="E10" s="177" t="s">
        <v>39</v>
      </c>
      <c r="F10" s="178">
        <f>+F11+F42</f>
        <v>1354611074.5</v>
      </c>
      <c r="G10" s="178">
        <f t="shared" ref="G10:H10" si="2">+G11+G42</f>
        <v>0</v>
      </c>
      <c r="H10" s="178">
        <f t="shared" si="2"/>
        <v>1354611074.5</v>
      </c>
      <c r="I10" s="219">
        <f t="shared" si="1"/>
        <v>0.32848653468183292</v>
      </c>
      <c r="J10" s="178">
        <f>+J11+J42</f>
        <v>1354611074.5</v>
      </c>
      <c r="K10" s="216">
        <f>+J10/H10</f>
        <v>1</v>
      </c>
    </row>
    <row r="11" spans="1:11" ht="33.75" customHeight="1" x14ac:dyDescent="0.25">
      <c r="A11" s="33" t="s">
        <v>100</v>
      </c>
      <c r="B11" s="92" t="s">
        <v>41</v>
      </c>
      <c r="C11" s="220">
        <v>20</v>
      </c>
      <c r="D11" s="92" t="s">
        <v>38</v>
      </c>
      <c r="E11" s="35" t="s">
        <v>101</v>
      </c>
      <c r="F11" s="93">
        <f>+F12+F17</f>
        <v>233320577.94</v>
      </c>
      <c r="G11" s="93">
        <f>+G12+G17</f>
        <v>0</v>
      </c>
      <c r="H11" s="93">
        <f>+H12+H17</f>
        <v>233320577.94</v>
      </c>
      <c r="I11" s="221">
        <f t="shared" si="1"/>
        <v>5.6579094590499084E-2</v>
      </c>
      <c r="J11" s="93">
        <f>+J12+J17</f>
        <v>233320577.94</v>
      </c>
      <c r="K11" s="222">
        <f>+J11/H11</f>
        <v>1</v>
      </c>
    </row>
    <row r="12" spans="1:11" ht="36" customHeight="1" x14ac:dyDescent="0.25">
      <c r="A12" s="39" t="s">
        <v>102</v>
      </c>
      <c r="B12" s="34" t="s">
        <v>41</v>
      </c>
      <c r="C12" s="34">
        <v>20</v>
      </c>
      <c r="D12" s="34" t="s">
        <v>38</v>
      </c>
      <c r="E12" s="40" t="s">
        <v>103</v>
      </c>
      <c r="F12" s="62">
        <f t="shared" ref="F12:J12" si="3">+F13</f>
        <v>6592600</v>
      </c>
      <c r="G12" s="62">
        <f t="shared" si="3"/>
        <v>0</v>
      </c>
      <c r="H12" s="62">
        <f t="shared" si="3"/>
        <v>6592600</v>
      </c>
      <c r="I12" s="223">
        <f t="shared" si="1"/>
        <v>1.5986731315796958E-3</v>
      </c>
      <c r="J12" s="62">
        <f t="shared" si="3"/>
        <v>6592600</v>
      </c>
      <c r="K12" s="222">
        <f t="shared" ref="K12:K14" si="4">+J12/H12</f>
        <v>1</v>
      </c>
    </row>
    <row r="13" spans="1:11" ht="43.5" customHeight="1" x14ac:dyDescent="0.25">
      <c r="A13" s="39" t="s">
        <v>104</v>
      </c>
      <c r="B13" s="34" t="s">
        <v>41</v>
      </c>
      <c r="C13" s="34">
        <v>20</v>
      </c>
      <c r="D13" s="34" t="s">
        <v>38</v>
      </c>
      <c r="E13" s="40" t="s">
        <v>105</v>
      </c>
      <c r="F13" s="62">
        <f>+F14</f>
        <v>6592600</v>
      </c>
      <c r="G13" s="62">
        <f>+G14</f>
        <v>0</v>
      </c>
      <c r="H13" s="62">
        <f>+H14</f>
        <v>6592600</v>
      </c>
      <c r="I13" s="223">
        <f t="shared" si="1"/>
        <v>1.5986731315796958E-3</v>
      </c>
      <c r="J13" s="62">
        <f>+J14</f>
        <v>6592600</v>
      </c>
      <c r="K13" s="222">
        <f t="shared" si="4"/>
        <v>1</v>
      </c>
    </row>
    <row r="14" spans="1:11" ht="24.75" customHeight="1" x14ac:dyDescent="0.25">
      <c r="A14" s="39" t="s">
        <v>110</v>
      </c>
      <c r="B14" s="34" t="s">
        <v>41</v>
      </c>
      <c r="C14" s="34">
        <v>20</v>
      </c>
      <c r="D14" s="34" t="s">
        <v>38</v>
      </c>
      <c r="E14" s="40" t="s">
        <v>111</v>
      </c>
      <c r="F14" s="62">
        <f>+F15+F16</f>
        <v>6592600</v>
      </c>
      <c r="G14" s="62">
        <f>+G15+G16</f>
        <v>0</v>
      </c>
      <c r="H14" s="62">
        <f t="shared" ref="H14" si="5">+H15+H16</f>
        <v>6592600</v>
      </c>
      <c r="I14" s="223">
        <f t="shared" si="1"/>
        <v>1.5986731315796958E-3</v>
      </c>
      <c r="J14" s="62">
        <f>+J15+J16</f>
        <v>6592600</v>
      </c>
      <c r="K14" s="222">
        <f t="shared" si="4"/>
        <v>1</v>
      </c>
    </row>
    <row r="15" spans="1:11" ht="37.5" customHeight="1" x14ac:dyDescent="0.25">
      <c r="A15" s="71" t="s">
        <v>523</v>
      </c>
      <c r="B15" s="44" t="s">
        <v>41</v>
      </c>
      <c r="C15" s="99">
        <v>20</v>
      </c>
      <c r="D15" s="44" t="s">
        <v>38</v>
      </c>
      <c r="E15" s="45" t="s">
        <v>143</v>
      </c>
      <c r="F15" s="48">
        <v>6110650</v>
      </c>
      <c r="G15" s="48">
        <v>0</v>
      </c>
      <c r="H15" s="48">
        <f>+F15-G15</f>
        <v>6110650</v>
      </c>
      <c r="I15" s="224">
        <f t="shared" si="1"/>
        <v>1.4818026228631295E-3</v>
      </c>
      <c r="J15" s="48">
        <v>6110650</v>
      </c>
      <c r="K15" s="225">
        <f>+J15/H15</f>
        <v>1</v>
      </c>
    </row>
    <row r="16" spans="1:11" ht="25.5" customHeight="1" x14ac:dyDescent="0.25">
      <c r="A16" s="71" t="s">
        <v>524</v>
      </c>
      <c r="B16" s="44" t="s">
        <v>41</v>
      </c>
      <c r="C16" s="99">
        <v>20</v>
      </c>
      <c r="D16" s="44" t="s">
        <v>38</v>
      </c>
      <c r="E16" s="45" t="s">
        <v>145</v>
      </c>
      <c r="F16" s="48">
        <v>481950</v>
      </c>
      <c r="G16" s="48">
        <v>0</v>
      </c>
      <c r="H16" s="48">
        <f>+F16-G16</f>
        <v>481950</v>
      </c>
      <c r="I16" s="226">
        <f t="shared" si="1"/>
        <v>1.1687050871656621E-4</v>
      </c>
      <c r="J16" s="48">
        <v>481950</v>
      </c>
      <c r="K16" s="225">
        <f>+J16/H16</f>
        <v>1</v>
      </c>
    </row>
    <row r="17" spans="1:11" ht="30" customHeight="1" x14ac:dyDescent="0.25">
      <c r="A17" s="39" t="s">
        <v>114</v>
      </c>
      <c r="B17" s="34" t="s">
        <v>41</v>
      </c>
      <c r="C17" s="107">
        <v>20</v>
      </c>
      <c r="D17" s="34" t="s">
        <v>38</v>
      </c>
      <c r="E17" s="40" t="s">
        <v>115</v>
      </c>
      <c r="F17" s="66">
        <f>+F18+F30</f>
        <v>226727977.94</v>
      </c>
      <c r="G17" s="66">
        <f t="shared" ref="G17:H17" si="6">+G18+G30</f>
        <v>0</v>
      </c>
      <c r="H17" s="66">
        <f t="shared" si="6"/>
        <v>226727977.94</v>
      </c>
      <c r="I17" s="227">
        <f t="shared" si="1"/>
        <v>5.498042145891939E-2</v>
      </c>
      <c r="J17" s="66">
        <f>+J18+J30</f>
        <v>226727977.94</v>
      </c>
      <c r="K17" s="222">
        <f t="shared" ref="K17:K80" si="7">+J17/H17</f>
        <v>1</v>
      </c>
    </row>
    <row r="18" spans="1:11" ht="24.75" customHeight="1" x14ac:dyDescent="0.25">
      <c r="A18" s="39" t="s">
        <v>116</v>
      </c>
      <c r="B18" s="34" t="s">
        <v>41</v>
      </c>
      <c r="C18" s="107">
        <v>20</v>
      </c>
      <c r="D18" s="34" t="s">
        <v>38</v>
      </c>
      <c r="E18" s="40" t="s">
        <v>117</v>
      </c>
      <c r="F18" s="66">
        <f>+F19+F21+F26</f>
        <v>88641516.379999995</v>
      </c>
      <c r="G18" s="66">
        <f t="shared" ref="G18:H18" si="8">+G19+G21+G26</f>
        <v>0</v>
      </c>
      <c r="H18" s="66">
        <f t="shared" si="8"/>
        <v>88641516.379999995</v>
      </c>
      <c r="I18" s="223">
        <f t="shared" si="1"/>
        <v>2.1495132509053709E-2</v>
      </c>
      <c r="J18" s="66">
        <f>+J19+J21+J26</f>
        <v>88641516.379999995</v>
      </c>
      <c r="K18" s="222">
        <f t="shared" si="7"/>
        <v>1</v>
      </c>
    </row>
    <row r="19" spans="1:11" ht="48" customHeight="1" x14ac:dyDescent="0.25">
      <c r="A19" s="39" t="s">
        <v>118</v>
      </c>
      <c r="B19" s="34" t="s">
        <v>41</v>
      </c>
      <c r="C19" s="34">
        <v>20</v>
      </c>
      <c r="D19" s="34" t="s">
        <v>38</v>
      </c>
      <c r="E19" s="40" t="s">
        <v>119</v>
      </c>
      <c r="F19" s="62">
        <f t="shared" ref="F19:H19" si="9">+F20</f>
        <v>4184400</v>
      </c>
      <c r="G19" s="62">
        <f t="shared" si="9"/>
        <v>0</v>
      </c>
      <c r="H19" s="62">
        <f t="shared" si="9"/>
        <v>4184400</v>
      </c>
      <c r="I19" s="223">
        <f t="shared" si="1"/>
        <v>1.0146964553866577E-3</v>
      </c>
      <c r="J19" s="62">
        <f>+J20</f>
        <v>4184400</v>
      </c>
      <c r="K19" s="222">
        <f t="shared" si="7"/>
        <v>1</v>
      </c>
    </row>
    <row r="20" spans="1:11" ht="48" customHeight="1" x14ac:dyDescent="0.25">
      <c r="A20" s="43" t="s">
        <v>122</v>
      </c>
      <c r="B20" s="44" t="s">
        <v>41</v>
      </c>
      <c r="C20" s="44">
        <v>20</v>
      </c>
      <c r="D20" s="44" t="s">
        <v>38</v>
      </c>
      <c r="E20" s="45" t="s">
        <v>123</v>
      </c>
      <c r="F20" s="48">
        <v>4184400</v>
      </c>
      <c r="G20" s="48">
        <v>0</v>
      </c>
      <c r="H20" s="48">
        <f>+F20-G20</f>
        <v>4184400</v>
      </c>
      <c r="I20" s="224">
        <f t="shared" si="1"/>
        <v>1.0146964553866577E-3</v>
      </c>
      <c r="J20" s="48">
        <v>4184400</v>
      </c>
      <c r="K20" s="225">
        <f>+J20/H20</f>
        <v>1</v>
      </c>
    </row>
    <row r="21" spans="1:11" ht="43.5" customHeight="1" x14ac:dyDescent="0.25">
      <c r="A21" s="70" t="s">
        <v>126</v>
      </c>
      <c r="B21" s="34" t="s">
        <v>41</v>
      </c>
      <c r="C21" s="107">
        <v>20</v>
      </c>
      <c r="D21" s="34" t="s">
        <v>38</v>
      </c>
      <c r="E21" s="40" t="s">
        <v>489</v>
      </c>
      <c r="F21" s="62">
        <f>+F22+F23+F24+F25</f>
        <v>82299192.379999995</v>
      </c>
      <c r="G21" s="62">
        <f t="shared" ref="G21:J21" si="10">+G22+G23+G24+G25</f>
        <v>0</v>
      </c>
      <c r="H21" s="62">
        <f t="shared" si="10"/>
        <v>82299192.379999995</v>
      </c>
      <c r="I21" s="223">
        <f t="shared" si="1"/>
        <v>1.9957150078666146E-2</v>
      </c>
      <c r="J21" s="62">
        <f t="shared" si="10"/>
        <v>82299192.379999995</v>
      </c>
      <c r="K21" s="222">
        <f t="shared" si="7"/>
        <v>1</v>
      </c>
    </row>
    <row r="22" spans="1:11" ht="43.5" customHeight="1" x14ac:dyDescent="0.25">
      <c r="A22" s="71" t="s">
        <v>128</v>
      </c>
      <c r="B22" s="44" t="s">
        <v>41</v>
      </c>
      <c r="C22" s="44">
        <v>20</v>
      </c>
      <c r="D22" s="44" t="s">
        <v>38</v>
      </c>
      <c r="E22" s="45" t="s">
        <v>129</v>
      </c>
      <c r="F22" s="48">
        <v>66343560</v>
      </c>
      <c r="G22" s="48">
        <v>0</v>
      </c>
      <c r="H22" s="48">
        <f t="shared" ref="H22:H24" si="11">+F22-G22</f>
        <v>66343560</v>
      </c>
      <c r="I22" s="224">
        <f t="shared" si="1"/>
        <v>1.6087987565656256E-2</v>
      </c>
      <c r="J22" s="48">
        <v>66343560</v>
      </c>
      <c r="K22" s="225">
        <f t="shared" si="7"/>
        <v>1</v>
      </c>
    </row>
    <row r="23" spans="1:11" ht="51" customHeight="1" x14ac:dyDescent="0.25">
      <c r="A23" s="71" t="s">
        <v>134</v>
      </c>
      <c r="B23" s="44" t="s">
        <v>41</v>
      </c>
      <c r="C23" s="44">
        <v>20</v>
      </c>
      <c r="D23" s="44" t="s">
        <v>38</v>
      </c>
      <c r="E23" s="45" t="s">
        <v>135</v>
      </c>
      <c r="F23" s="48">
        <v>1543637</v>
      </c>
      <c r="G23" s="48">
        <v>0</v>
      </c>
      <c r="H23" s="48">
        <f t="shared" si="11"/>
        <v>1543637</v>
      </c>
      <c r="I23" s="226">
        <f t="shared" si="1"/>
        <v>3.7432439353400583E-4</v>
      </c>
      <c r="J23" s="48">
        <v>1543637</v>
      </c>
      <c r="K23" s="225">
        <f t="shared" si="7"/>
        <v>1</v>
      </c>
    </row>
    <row r="24" spans="1:11" ht="43.5" customHeight="1" x14ac:dyDescent="0.25">
      <c r="A24" s="71" t="s">
        <v>136</v>
      </c>
      <c r="B24" s="44" t="s">
        <v>41</v>
      </c>
      <c r="C24" s="44">
        <v>20</v>
      </c>
      <c r="D24" s="44" t="s">
        <v>38</v>
      </c>
      <c r="E24" s="45" t="s">
        <v>137</v>
      </c>
      <c r="F24" s="48">
        <v>6139145</v>
      </c>
      <c r="G24" s="48">
        <v>0</v>
      </c>
      <c r="H24" s="48">
        <f t="shared" si="11"/>
        <v>6139145</v>
      </c>
      <c r="I24" s="224">
        <f t="shared" si="1"/>
        <v>1.4887125204580639E-3</v>
      </c>
      <c r="J24" s="48">
        <v>6139145</v>
      </c>
      <c r="K24" s="225">
        <f t="shared" si="7"/>
        <v>1</v>
      </c>
    </row>
    <row r="25" spans="1:11" ht="25.5" customHeight="1" x14ac:dyDescent="0.25">
      <c r="A25" s="71" t="s">
        <v>138</v>
      </c>
      <c r="B25" s="44" t="s">
        <v>41</v>
      </c>
      <c r="C25" s="99">
        <v>20</v>
      </c>
      <c r="D25" s="44" t="s">
        <v>38</v>
      </c>
      <c r="E25" s="45" t="s">
        <v>139</v>
      </c>
      <c r="F25" s="48">
        <v>8272850.3799999999</v>
      </c>
      <c r="G25" s="48">
        <v>0</v>
      </c>
      <c r="H25" s="48">
        <f>+F25-G25</f>
        <v>8272850.3799999999</v>
      </c>
      <c r="I25" s="224">
        <f t="shared" si="1"/>
        <v>2.0061255990178194E-3</v>
      </c>
      <c r="J25" s="48">
        <v>8272850.3799999999</v>
      </c>
      <c r="K25" s="225">
        <f t="shared" si="7"/>
        <v>1</v>
      </c>
    </row>
    <row r="26" spans="1:11" ht="42.75" customHeight="1" x14ac:dyDescent="0.25">
      <c r="A26" s="39" t="s">
        <v>140</v>
      </c>
      <c r="B26" s="34" t="s">
        <v>41</v>
      </c>
      <c r="C26" s="34">
        <v>20</v>
      </c>
      <c r="D26" s="34" t="s">
        <v>38</v>
      </c>
      <c r="E26" s="40" t="s">
        <v>141</v>
      </c>
      <c r="F26" s="62">
        <f>+F27+F28+F29</f>
        <v>2157924</v>
      </c>
      <c r="G26" s="62">
        <f>+G27+G28+G29</f>
        <v>0</v>
      </c>
      <c r="H26" s="62">
        <f>+H27+H28+H29</f>
        <v>2157924</v>
      </c>
      <c r="I26" s="223">
        <f t="shared" si="1"/>
        <v>5.2328597500090755E-4</v>
      </c>
      <c r="J26" s="62">
        <f>+J27+J28+J29</f>
        <v>2157924</v>
      </c>
      <c r="K26" s="222">
        <f t="shared" si="7"/>
        <v>1</v>
      </c>
    </row>
    <row r="27" spans="1:11" ht="36" customHeight="1" x14ac:dyDescent="0.25">
      <c r="A27" s="43" t="s">
        <v>525</v>
      </c>
      <c r="B27" s="44" t="s">
        <v>41</v>
      </c>
      <c r="C27" s="44">
        <v>20</v>
      </c>
      <c r="D27" s="44" t="s">
        <v>38</v>
      </c>
      <c r="E27" s="45" t="s">
        <v>526</v>
      </c>
      <c r="F27" s="48">
        <v>842790</v>
      </c>
      <c r="G27" s="48">
        <v>0</v>
      </c>
      <c r="H27" s="48">
        <f t="shared" ref="H27:H29" si="12">+F27-G27</f>
        <v>842790</v>
      </c>
      <c r="I27" s="226">
        <f t="shared" si="1"/>
        <v>2.0437243706034823E-4</v>
      </c>
      <c r="J27" s="48">
        <v>842790</v>
      </c>
      <c r="K27" s="225">
        <f t="shared" si="7"/>
        <v>1</v>
      </c>
    </row>
    <row r="28" spans="1:11" ht="36" customHeight="1" x14ac:dyDescent="0.25">
      <c r="A28" s="43" t="s">
        <v>144</v>
      </c>
      <c r="B28" s="44" t="s">
        <v>41</v>
      </c>
      <c r="C28" s="44">
        <v>20</v>
      </c>
      <c r="D28" s="44" t="s">
        <v>38</v>
      </c>
      <c r="E28" s="45" t="s">
        <v>145</v>
      </c>
      <c r="F28" s="48">
        <v>949784</v>
      </c>
      <c r="G28" s="48">
        <v>0</v>
      </c>
      <c r="H28" s="48">
        <f t="shared" si="12"/>
        <v>949784</v>
      </c>
      <c r="I28" s="226">
        <f t="shared" si="1"/>
        <v>2.3031795674002513E-4</v>
      </c>
      <c r="J28" s="48">
        <v>949784</v>
      </c>
      <c r="K28" s="225">
        <f t="shared" si="7"/>
        <v>1</v>
      </c>
    </row>
    <row r="29" spans="1:11" ht="40.5" customHeight="1" x14ac:dyDescent="0.25">
      <c r="A29" s="43" t="s">
        <v>527</v>
      </c>
      <c r="B29" s="44" t="s">
        <v>41</v>
      </c>
      <c r="C29" s="44">
        <v>20</v>
      </c>
      <c r="D29" s="44" t="s">
        <v>38</v>
      </c>
      <c r="E29" s="45" t="s">
        <v>528</v>
      </c>
      <c r="F29" s="48">
        <v>365350</v>
      </c>
      <c r="G29" s="48">
        <v>0</v>
      </c>
      <c r="H29" s="48">
        <f t="shared" si="12"/>
        <v>365350</v>
      </c>
      <c r="I29" s="226">
        <f t="shared" si="1"/>
        <v>8.8595581200534207E-5</v>
      </c>
      <c r="J29" s="48">
        <v>365350</v>
      </c>
      <c r="K29" s="225">
        <f t="shared" si="7"/>
        <v>1</v>
      </c>
    </row>
    <row r="30" spans="1:11" ht="29.25" customHeight="1" x14ac:dyDescent="0.25">
      <c r="A30" s="39" t="s">
        <v>148</v>
      </c>
      <c r="B30" s="34" t="s">
        <v>41</v>
      </c>
      <c r="C30" s="107">
        <v>20</v>
      </c>
      <c r="D30" s="34" t="s">
        <v>38</v>
      </c>
      <c r="E30" s="40" t="s">
        <v>149</v>
      </c>
      <c r="F30" s="62">
        <f>+F31+F33+F35+F39</f>
        <v>138086461.56</v>
      </c>
      <c r="G30" s="62">
        <f t="shared" ref="G30:J30" si="13">+G31+G33+G35+G39</f>
        <v>0</v>
      </c>
      <c r="H30" s="62">
        <f t="shared" si="13"/>
        <v>138086461.56</v>
      </c>
      <c r="I30" s="223">
        <f t="shared" si="1"/>
        <v>3.3485288949865681E-2</v>
      </c>
      <c r="J30" s="62">
        <f t="shared" si="13"/>
        <v>138086461.56</v>
      </c>
      <c r="K30" s="222">
        <f t="shared" si="7"/>
        <v>1</v>
      </c>
    </row>
    <row r="31" spans="1:11" ht="29.25" customHeight="1" x14ac:dyDescent="0.25">
      <c r="A31" s="39" t="s">
        <v>494</v>
      </c>
      <c r="B31" s="34" t="s">
        <v>41</v>
      </c>
      <c r="C31" s="34">
        <v>20</v>
      </c>
      <c r="D31" s="34" t="s">
        <v>38</v>
      </c>
      <c r="E31" s="40" t="s">
        <v>495</v>
      </c>
      <c r="F31" s="62">
        <f>+F32</f>
        <v>97215.75</v>
      </c>
      <c r="G31" s="62">
        <f>+G32</f>
        <v>0</v>
      </c>
      <c r="H31" s="62">
        <f>+H32</f>
        <v>97215.75</v>
      </c>
      <c r="I31" s="228">
        <f t="shared" si="1"/>
        <v>2.3574342064036769E-5</v>
      </c>
      <c r="J31" s="62">
        <f>+J32</f>
        <v>97215.75</v>
      </c>
      <c r="K31" s="222">
        <f t="shared" si="7"/>
        <v>1</v>
      </c>
    </row>
    <row r="32" spans="1:11" ht="29.25" customHeight="1" x14ac:dyDescent="0.25">
      <c r="A32" s="43" t="s">
        <v>496</v>
      </c>
      <c r="B32" s="44" t="s">
        <v>41</v>
      </c>
      <c r="C32" s="44">
        <v>20</v>
      </c>
      <c r="D32" s="44" t="s">
        <v>38</v>
      </c>
      <c r="E32" s="45" t="s">
        <v>497</v>
      </c>
      <c r="F32" s="48">
        <v>97215.75</v>
      </c>
      <c r="G32" s="48">
        <v>0</v>
      </c>
      <c r="H32" s="48">
        <f>+F32-G32</f>
        <v>97215.75</v>
      </c>
      <c r="I32" s="229">
        <f t="shared" si="1"/>
        <v>2.3574342064036769E-5</v>
      </c>
      <c r="J32" s="48">
        <v>97215.75</v>
      </c>
      <c r="K32" s="225">
        <f t="shared" si="7"/>
        <v>1</v>
      </c>
    </row>
    <row r="33" spans="1:11" ht="79.5" customHeight="1" x14ac:dyDescent="0.25">
      <c r="A33" s="39" t="s">
        <v>150</v>
      </c>
      <c r="B33" s="34" t="s">
        <v>41</v>
      </c>
      <c r="C33" s="107">
        <v>20</v>
      </c>
      <c r="D33" s="34" t="s">
        <v>38</v>
      </c>
      <c r="E33" s="40" t="s">
        <v>498</v>
      </c>
      <c r="F33" s="62">
        <f>+F34</f>
        <v>978773.33</v>
      </c>
      <c r="G33" s="62">
        <f>+G34</f>
        <v>0</v>
      </c>
      <c r="H33" s="62">
        <f>+H34</f>
        <v>978773.33</v>
      </c>
      <c r="I33" s="228">
        <f t="shared" si="1"/>
        <v>2.3734772693289246E-4</v>
      </c>
      <c r="J33" s="62">
        <f>+J34</f>
        <v>978773.33</v>
      </c>
      <c r="K33" s="222">
        <f t="shared" si="7"/>
        <v>1</v>
      </c>
    </row>
    <row r="34" spans="1:11" ht="36" customHeight="1" x14ac:dyDescent="0.25">
      <c r="A34" s="43" t="s">
        <v>156</v>
      </c>
      <c r="B34" s="44" t="s">
        <v>41</v>
      </c>
      <c r="C34" s="44">
        <v>20</v>
      </c>
      <c r="D34" s="44" t="s">
        <v>38</v>
      </c>
      <c r="E34" s="45" t="s">
        <v>157</v>
      </c>
      <c r="F34" s="48">
        <v>978773.33</v>
      </c>
      <c r="G34" s="48">
        <v>0</v>
      </c>
      <c r="H34" s="48">
        <f>+F34-G34</f>
        <v>978773.33</v>
      </c>
      <c r="I34" s="229">
        <f t="shared" si="1"/>
        <v>2.3734772693289246E-4</v>
      </c>
      <c r="J34" s="48">
        <v>978773.33</v>
      </c>
      <c r="K34" s="225">
        <f t="shared" si="7"/>
        <v>1</v>
      </c>
    </row>
    <row r="35" spans="1:11" ht="49.5" customHeight="1" x14ac:dyDescent="0.25">
      <c r="A35" s="39" t="s">
        <v>172</v>
      </c>
      <c r="B35" s="34" t="s">
        <v>41</v>
      </c>
      <c r="C35" s="107">
        <v>20</v>
      </c>
      <c r="D35" s="34" t="s">
        <v>38</v>
      </c>
      <c r="E35" s="40" t="s">
        <v>173</v>
      </c>
      <c r="F35" s="62">
        <f>SUM(F36:F38)</f>
        <v>133714366.47999999</v>
      </c>
      <c r="G35" s="62">
        <f t="shared" ref="G35:H35" si="14">SUM(G36:G38)</f>
        <v>0</v>
      </c>
      <c r="H35" s="62">
        <f t="shared" si="14"/>
        <v>133714366.47999999</v>
      </c>
      <c r="I35" s="223">
        <f t="shared" si="1"/>
        <v>3.2425077359126399E-2</v>
      </c>
      <c r="J35" s="62">
        <f>SUM(J36:J38)</f>
        <v>133714366.47999999</v>
      </c>
      <c r="K35" s="222">
        <f t="shared" si="7"/>
        <v>1</v>
      </c>
    </row>
    <row r="36" spans="1:11" ht="43.5" customHeight="1" x14ac:dyDescent="0.25">
      <c r="A36" s="43" t="s">
        <v>176</v>
      </c>
      <c r="B36" s="44" t="s">
        <v>41</v>
      </c>
      <c r="C36" s="99">
        <v>20</v>
      </c>
      <c r="D36" s="44" t="s">
        <v>38</v>
      </c>
      <c r="E36" s="45" t="s">
        <v>500</v>
      </c>
      <c r="F36" s="48">
        <v>22322143</v>
      </c>
      <c r="G36" s="48">
        <v>0</v>
      </c>
      <c r="H36" s="48">
        <f>+F36-G36</f>
        <v>22322143</v>
      </c>
      <c r="I36" s="224">
        <f t="shared" si="1"/>
        <v>5.4130100799957203E-3</v>
      </c>
      <c r="J36" s="48">
        <v>22322143</v>
      </c>
      <c r="K36" s="225">
        <f t="shared" si="7"/>
        <v>1</v>
      </c>
    </row>
    <row r="37" spans="1:11" ht="36.75" customHeight="1" x14ac:dyDescent="0.25">
      <c r="A37" s="43" t="s">
        <v>180</v>
      </c>
      <c r="B37" s="44" t="s">
        <v>41</v>
      </c>
      <c r="C37" s="99">
        <v>20</v>
      </c>
      <c r="D37" s="44" t="s">
        <v>38</v>
      </c>
      <c r="E37" s="45" t="s">
        <v>181</v>
      </c>
      <c r="F37" s="48">
        <v>49860362</v>
      </c>
      <c r="G37" s="48">
        <v>0</v>
      </c>
      <c r="H37" s="48">
        <f>+F37-G37</f>
        <v>49860362</v>
      </c>
      <c r="I37" s="224">
        <f t="shared" si="1"/>
        <v>1.2090892980043877E-2</v>
      </c>
      <c r="J37" s="48">
        <v>49860362</v>
      </c>
      <c r="K37" s="225">
        <f t="shared" si="7"/>
        <v>1</v>
      </c>
    </row>
    <row r="38" spans="1:11" ht="61.5" customHeight="1" x14ac:dyDescent="0.25">
      <c r="A38" s="43" t="s">
        <v>182</v>
      </c>
      <c r="B38" s="44" t="s">
        <v>41</v>
      </c>
      <c r="C38" s="99">
        <v>20</v>
      </c>
      <c r="D38" s="44" t="s">
        <v>38</v>
      </c>
      <c r="E38" s="45" t="s">
        <v>502</v>
      </c>
      <c r="F38" s="48">
        <v>61531861.479999997</v>
      </c>
      <c r="G38" s="48">
        <v>0</v>
      </c>
      <c r="H38" s="48">
        <f>+F38-G38</f>
        <v>61531861.479999997</v>
      </c>
      <c r="I38" s="224">
        <f t="shared" si="1"/>
        <v>1.4921174299086801E-2</v>
      </c>
      <c r="J38" s="48">
        <v>61531861.479999997</v>
      </c>
      <c r="K38" s="225">
        <f t="shared" si="7"/>
        <v>1</v>
      </c>
    </row>
    <row r="39" spans="1:11" ht="61.5" customHeight="1" x14ac:dyDescent="0.25">
      <c r="A39" s="39" t="s">
        <v>186</v>
      </c>
      <c r="B39" s="34" t="s">
        <v>41</v>
      </c>
      <c r="C39" s="34">
        <v>20</v>
      </c>
      <c r="D39" s="34" t="s">
        <v>38</v>
      </c>
      <c r="E39" s="40" t="s">
        <v>187</v>
      </c>
      <c r="F39" s="62">
        <f>+F40</f>
        <v>3296106</v>
      </c>
      <c r="G39" s="62">
        <f>+G40</f>
        <v>0</v>
      </c>
      <c r="H39" s="62">
        <f>+H40</f>
        <v>3296106</v>
      </c>
      <c r="I39" s="223">
        <f t="shared" si="1"/>
        <v>7.9928952174235126E-4</v>
      </c>
      <c r="J39" s="62">
        <f>+J40</f>
        <v>3296106</v>
      </c>
      <c r="K39" s="222">
        <f t="shared" si="7"/>
        <v>1</v>
      </c>
    </row>
    <row r="40" spans="1:11" ht="61.5" customHeight="1" x14ac:dyDescent="0.25">
      <c r="A40" s="43" t="s">
        <v>190</v>
      </c>
      <c r="B40" s="44" t="s">
        <v>41</v>
      </c>
      <c r="C40" s="44">
        <v>20</v>
      </c>
      <c r="D40" s="44" t="s">
        <v>38</v>
      </c>
      <c r="E40" s="45" t="s">
        <v>191</v>
      </c>
      <c r="F40" s="48">
        <v>3296106</v>
      </c>
      <c r="G40" s="48">
        <v>0</v>
      </c>
      <c r="H40" s="48">
        <f>+F40-G40</f>
        <v>3296106</v>
      </c>
      <c r="I40" s="224">
        <f t="shared" si="1"/>
        <v>7.9928952174235126E-4</v>
      </c>
      <c r="J40" s="48">
        <v>3296106</v>
      </c>
      <c r="K40" s="225">
        <f t="shared" si="7"/>
        <v>1</v>
      </c>
    </row>
    <row r="41" spans="1:11" ht="26.25" customHeight="1" x14ac:dyDescent="0.25">
      <c r="A41" s="39" t="s">
        <v>200</v>
      </c>
      <c r="B41" s="34" t="s">
        <v>37</v>
      </c>
      <c r="C41" s="34">
        <v>10</v>
      </c>
      <c r="D41" s="34" t="s">
        <v>38</v>
      </c>
      <c r="E41" s="40" t="s">
        <v>201</v>
      </c>
      <c r="F41" s="62">
        <f t="shared" ref="F41:H46" si="15">+F43</f>
        <v>1451042370</v>
      </c>
      <c r="G41" s="62">
        <f t="shared" si="15"/>
        <v>0</v>
      </c>
      <c r="H41" s="62">
        <f t="shared" si="15"/>
        <v>1451042370</v>
      </c>
      <c r="I41" s="223">
        <f t="shared" si="1"/>
        <v>0.35187065038114301</v>
      </c>
      <c r="J41" s="62">
        <f t="shared" ref="J41:J46" si="16">+J43</f>
        <v>1451042370</v>
      </c>
      <c r="K41" s="222">
        <f t="shared" si="7"/>
        <v>1</v>
      </c>
    </row>
    <row r="42" spans="1:11" ht="29.25" customHeight="1" x14ac:dyDescent="0.25">
      <c r="A42" s="39" t="s">
        <v>200</v>
      </c>
      <c r="B42" s="34" t="s">
        <v>41</v>
      </c>
      <c r="C42" s="34">
        <v>20</v>
      </c>
      <c r="D42" s="34" t="s">
        <v>38</v>
      </c>
      <c r="E42" s="40" t="s">
        <v>201</v>
      </c>
      <c r="F42" s="62">
        <f t="shared" si="15"/>
        <v>1121290496.5599999</v>
      </c>
      <c r="G42" s="62">
        <f t="shared" si="15"/>
        <v>0</v>
      </c>
      <c r="H42" s="62">
        <f t="shared" si="15"/>
        <v>1121290496.5599999</v>
      </c>
      <c r="I42" s="223">
        <f t="shared" si="1"/>
        <v>0.27190744009133377</v>
      </c>
      <c r="J42" s="62">
        <f t="shared" si="16"/>
        <v>1121290496.5599999</v>
      </c>
      <c r="K42" s="222">
        <f t="shared" si="7"/>
        <v>1</v>
      </c>
    </row>
    <row r="43" spans="1:11" ht="29.25" customHeight="1" x14ac:dyDescent="0.25">
      <c r="A43" s="39" t="s">
        <v>218</v>
      </c>
      <c r="B43" s="34" t="s">
        <v>37</v>
      </c>
      <c r="C43" s="34">
        <v>10</v>
      </c>
      <c r="D43" s="34" t="s">
        <v>38</v>
      </c>
      <c r="E43" s="40" t="s">
        <v>219</v>
      </c>
      <c r="F43" s="62">
        <f t="shared" si="15"/>
        <v>1451042370</v>
      </c>
      <c r="G43" s="62">
        <f t="shared" si="15"/>
        <v>0</v>
      </c>
      <c r="H43" s="62">
        <f t="shared" si="15"/>
        <v>1451042370</v>
      </c>
      <c r="I43" s="223">
        <f t="shared" si="1"/>
        <v>0.35187065038114301</v>
      </c>
      <c r="J43" s="62">
        <f t="shared" si="16"/>
        <v>1451042370</v>
      </c>
      <c r="K43" s="222">
        <f t="shared" si="7"/>
        <v>1</v>
      </c>
    </row>
    <row r="44" spans="1:11" ht="24.75" customHeight="1" x14ac:dyDescent="0.25">
      <c r="A44" s="39" t="s">
        <v>218</v>
      </c>
      <c r="B44" s="34" t="s">
        <v>41</v>
      </c>
      <c r="C44" s="34">
        <v>20</v>
      </c>
      <c r="D44" s="34" t="s">
        <v>38</v>
      </c>
      <c r="E44" s="40" t="s">
        <v>219</v>
      </c>
      <c r="F44" s="63">
        <f t="shared" si="15"/>
        <v>1121290496.5599999</v>
      </c>
      <c r="G44" s="63">
        <f t="shared" si="15"/>
        <v>0</v>
      </c>
      <c r="H44" s="63">
        <f t="shared" si="15"/>
        <v>1121290496.5599999</v>
      </c>
      <c r="I44" s="224">
        <f t="shared" si="1"/>
        <v>0.27190744009133377</v>
      </c>
      <c r="J44" s="63">
        <f t="shared" si="16"/>
        <v>1121290496.5599999</v>
      </c>
      <c r="K44" s="222">
        <f t="shared" si="7"/>
        <v>1</v>
      </c>
    </row>
    <row r="45" spans="1:11" ht="24.75" customHeight="1" x14ac:dyDescent="0.25">
      <c r="A45" s="39" t="s">
        <v>220</v>
      </c>
      <c r="B45" s="34" t="s">
        <v>37</v>
      </c>
      <c r="C45" s="34">
        <v>10</v>
      </c>
      <c r="D45" s="34" t="s">
        <v>38</v>
      </c>
      <c r="E45" s="40" t="s">
        <v>221</v>
      </c>
      <c r="F45" s="63">
        <f t="shared" si="15"/>
        <v>1451042370</v>
      </c>
      <c r="G45" s="63">
        <f t="shared" si="15"/>
        <v>0</v>
      </c>
      <c r="H45" s="63">
        <f t="shared" si="15"/>
        <v>1451042370</v>
      </c>
      <c r="I45" s="224">
        <f t="shared" si="1"/>
        <v>0.35187065038114301</v>
      </c>
      <c r="J45" s="63">
        <f t="shared" si="16"/>
        <v>1451042370</v>
      </c>
      <c r="K45" s="222">
        <f t="shared" si="7"/>
        <v>1</v>
      </c>
    </row>
    <row r="46" spans="1:11" ht="24.75" customHeight="1" x14ac:dyDescent="0.25">
      <c r="A46" s="39" t="s">
        <v>220</v>
      </c>
      <c r="B46" s="34" t="s">
        <v>41</v>
      </c>
      <c r="C46" s="34">
        <v>20</v>
      </c>
      <c r="D46" s="34" t="s">
        <v>38</v>
      </c>
      <c r="E46" s="40" t="s">
        <v>221</v>
      </c>
      <c r="F46" s="63">
        <f t="shared" si="15"/>
        <v>1121290496.5599999</v>
      </c>
      <c r="G46" s="63">
        <f t="shared" si="15"/>
        <v>0</v>
      </c>
      <c r="H46" s="63">
        <f t="shared" si="15"/>
        <v>1121290496.5599999</v>
      </c>
      <c r="I46" s="224">
        <f t="shared" si="1"/>
        <v>0.27190744009133377</v>
      </c>
      <c r="J46" s="63">
        <f t="shared" si="16"/>
        <v>1121290496.5599999</v>
      </c>
      <c r="K46" s="222">
        <f t="shared" si="7"/>
        <v>1</v>
      </c>
    </row>
    <row r="47" spans="1:11" ht="24.75" customHeight="1" x14ac:dyDescent="0.25">
      <c r="A47" s="43" t="s">
        <v>224</v>
      </c>
      <c r="B47" s="44" t="s">
        <v>37</v>
      </c>
      <c r="C47" s="44">
        <v>10</v>
      </c>
      <c r="D47" s="44" t="s">
        <v>38</v>
      </c>
      <c r="E47" s="45" t="s">
        <v>225</v>
      </c>
      <c r="F47" s="48">
        <v>1451042370</v>
      </c>
      <c r="G47" s="48">
        <v>0</v>
      </c>
      <c r="H47" s="48">
        <f t="shared" ref="H47:H48" si="17">+F47-G47</f>
        <v>1451042370</v>
      </c>
      <c r="I47" s="224">
        <f t="shared" si="1"/>
        <v>0.35187065038114301</v>
      </c>
      <c r="J47" s="48">
        <v>1451042370</v>
      </c>
      <c r="K47" s="225">
        <f t="shared" si="7"/>
        <v>1</v>
      </c>
    </row>
    <row r="48" spans="1:11" ht="24.75" customHeight="1" thickBot="1" x14ac:dyDescent="0.3">
      <c r="A48" s="83" t="s">
        <v>224</v>
      </c>
      <c r="B48" s="84" t="s">
        <v>41</v>
      </c>
      <c r="C48" s="84">
        <v>20</v>
      </c>
      <c r="D48" s="84" t="s">
        <v>38</v>
      </c>
      <c r="E48" s="85" t="s">
        <v>225</v>
      </c>
      <c r="F48" s="88">
        <v>1121290496.5599999</v>
      </c>
      <c r="G48" s="88">
        <v>0</v>
      </c>
      <c r="H48" s="88">
        <f t="shared" si="17"/>
        <v>1121290496.5599999</v>
      </c>
      <c r="I48" s="230">
        <f t="shared" si="1"/>
        <v>0.27190744009133377</v>
      </c>
      <c r="J48" s="88">
        <v>1121290496.5599999</v>
      </c>
      <c r="K48" s="231">
        <f t="shared" si="7"/>
        <v>1</v>
      </c>
    </row>
    <row r="49" spans="1:11" s="4" customFormat="1" ht="27.75" customHeight="1" thickBot="1" x14ac:dyDescent="0.3">
      <c r="A49" s="21" t="s">
        <v>246</v>
      </c>
      <c r="B49" s="141" t="s">
        <v>37</v>
      </c>
      <c r="C49" s="232" t="s">
        <v>505</v>
      </c>
      <c r="D49" s="141" t="s">
        <v>38</v>
      </c>
      <c r="E49" s="23" t="s">
        <v>247</v>
      </c>
      <c r="F49" s="24">
        <f>+F50+F56+F62+F68+F78+F84</f>
        <v>1318141388.71</v>
      </c>
      <c r="G49" s="24">
        <f>+G50+G56+G62+G68+G78+G84</f>
        <v>0</v>
      </c>
      <c r="H49" s="24">
        <f>+H50+H56+H62+H68+H78+H84</f>
        <v>1318141388.71</v>
      </c>
      <c r="I49" s="233">
        <f t="shared" si="1"/>
        <v>0.31964281493702407</v>
      </c>
      <c r="J49" s="24">
        <f>+J50+J56+J62+J68+J78+J84</f>
        <v>1318141388.71</v>
      </c>
      <c r="K49" s="233">
        <f t="shared" si="7"/>
        <v>1</v>
      </c>
    </row>
    <row r="50" spans="1:11" ht="24" customHeight="1" x14ac:dyDescent="0.25">
      <c r="A50" s="33" t="s">
        <v>248</v>
      </c>
      <c r="B50" s="182" t="s">
        <v>37</v>
      </c>
      <c r="C50" s="183" t="s">
        <v>505</v>
      </c>
      <c r="D50" s="182" t="s">
        <v>38</v>
      </c>
      <c r="E50" s="35" t="s">
        <v>249</v>
      </c>
      <c r="F50" s="93">
        <f t="shared" ref="F50:H54" si="18">+F51</f>
        <v>241083896.5</v>
      </c>
      <c r="G50" s="93">
        <f t="shared" si="18"/>
        <v>0</v>
      </c>
      <c r="H50" s="93">
        <f t="shared" si="18"/>
        <v>241083896.5</v>
      </c>
      <c r="I50" s="221">
        <f t="shared" si="1"/>
        <v>5.8461661224871862E-2</v>
      </c>
      <c r="J50" s="93">
        <f>+J51</f>
        <v>241083896.5</v>
      </c>
      <c r="K50" s="222">
        <f t="shared" si="7"/>
        <v>1</v>
      </c>
    </row>
    <row r="51" spans="1:11" ht="24" customHeight="1" x14ac:dyDescent="0.25">
      <c r="A51" s="39" t="s">
        <v>250</v>
      </c>
      <c r="B51" s="191" t="s">
        <v>37</v>
      </c>
      <c r="C51" s="186" t="s">
        <v>505</v>
      </c>
      <c r="D51" s="191" t="s">
        <v>38</v>
      </c>
      <c r="E51" s="40" t="s">
        <v>251</v>
      </c>
      <c r="F51" s="62">
        <f t="shared" si="18"/>
        <v>241083896.5</v>
      </c>
      <c r="G51" s="62">
        <f t="shared" si="18"/>
        <v>0</v>
      </c>
      <c r="H51" s="62">
        <f t="shared" si="18"/>
        <v>241083896.5</v>
      </c>
      <c r="I51" s="223">
        <f t="shared" si="1"/>
        <v>5.8461661224871862E-2</v>
      </c>
      <c r="J51" s="62">
        <f>+J52</f>
        <v>241083896.5</v>
      </c>
      <c r="K51" s="222">
        <f t="shared" si="7"/>
        <v>1</v>
      </c>
    </row>
    <row r="52" spans="1:11" ht="49.5" customHeight="1" x14ac:dyDescent="0.25">
      <c r="A52" s="96" t="s">
        <v>300</v>
      </c>
      <c r="B52" s="191" t="s">
        <v>37</v>
      </c>
      <c r="C52" s="186" t="s">
        <v>505</v>
      </c>
      <c r="D52" s="191" t="s">
        <v>38</v>
      </c>
      <c r="E52" s="40" t="s">
        <v>301</v>
      </c>
      <c r="F52" s="62">
        <f t="shared" si="18"/>
        <v>241083896.5</v>
      </c>
      <c r="G52" s="62">
        <f t="shared" si="18"/>
        <v>0</v>
      </c>
      <c r="H52" s="62">
        <f t="shared" si="18"/>
        <v>241083896.5</v>
      </c>
      <c r="I52" s="223">
        <f t="shared" si="1"/>
        <v>5.8461661224871862E-2</v>
      </c>
      <c r="J52" s="62">
        <f>+J53</f>
        <v>241083896.5</v>
      </c>
      <c r="K52" s="222">
        <f t="shared" si="7"/>
        <v>1</v>
      </c>
    </row>
    <row r="53" spans="1:11" ht="49.5" customHeight="1" x14ac:dyDescent="0.25">
      <c r="A53" s="39" t="s">
        <v>302</v>
      </c>
      <c r="B53" s="191" t="s">
        <v>37</v>
      </c>
      <c r="C53" s="186" t="s">
        <v>505</v>
      </c>
      <c r="D53" s="191" t="s">
        <v>38</v>
      </c>
      <c r="E53" s="40" t="s">
        <v>301</v>
      </c>
      <c r="F53" s="62">
        <f t="shared" si="18"/>
        <v>241083896.5</v>
      </c>
      <c r="G53" s="62">
        <f t="shared" si="18"/>
        <v>0</v>
      </c>
      <c r="H53" s="62">
        <f t="shared" si="18"/>
        <v>241083896.5</v>
      </c>
      <c r="I53" s="223">
        <f t="shared" si="1"/>
        <v>5.8461661224871862E-2</v>
      </c>
      <c r="J53" s="62">
        <f>+J54</f>
        <v>241083896.5</v>
      </c>
      <c r="K53" s="222">
        <f t="shared" si="7"/>
        <v>1</v>
      </c>
    </row>
    <row r="54" spans="1:11" ht="55.5" customHeight="1" x14ac:dyDescent="0.25">
      <c r="A54" s="39" t="s">
        <v>303</v>
      </c>
      <c r="B54" s="191" t="s">
        <v>37</v>
      </c>
      <c r="C54" s="186" t="s">
        <v>505</v>
      </c>
      <c r="D54" s="191" t="s">
        <v>38</v>
      </c>
      <c r="E54" s="40" t="s">
        <v>304</v>
      </c>
      <c r="F54" s="62">
        <f t="shared" si="18"/>
        <v>241083896.5</v>
      </c>
      <c r="G54" s="62">
        <f t="shared" si="18"/>
        <v>0</v>
      </c>
      <c r="H54" s="62">
        <f t="shared" si="18"/>
        <v>241083896.5</v>
      </c>
      <c r="I54" s="223">
        <f t="shared" si="1"/>
        <v>5.8461661224871862E-2</v>
      </c>
      <c r="J54" s="62">
        <f>+J55</f>
        <v>241083896.5</v>
      </c>
      <c r="K54" s="222">
        <f t="shared" si="7"/>
        <v>1</v>
      </c>
    </row>
    <row r="55" spans="1:11" ht="30" customHeight="1" x14ac:dyDescent="0.25">
      <c r="A55" s="43" t="s">
        <v>305</v>
      </c>
      <c r="B55" s="44" t="s">
        <v>37</v>
      </c>
      <c r="C55" s="99">
        <v>13</v>
      </c>
      <c r="D55" s="44" t="s">
        <v>38</v>
      </c>
      <c r="E55" s="45" t="s">
        <v>258</v>
      </c>
      <c r="F55" s="48">
        <v>241083896.5</v>
      </c>
      <c r="G55" s="48">
        <v>0</v>
      </c>
      <c r="H55" s="48">
        <f>+F55-G55</f>
        <v>241083896.5</v>
      </c>
      <c r="I55" s="224">
        <f t="shared" si="1"/>
        <v>5.8461661224871862E-2</v>
      </c>
      <c r="J55" s="48">
        <v>241083896.5</v>
      </c>
      <c r="K55" s="225">
        <f t="shared" si="7"/>
        <v>1</v>
      </c>
    </row>
    <row r="56" spans="1:11" ht="35.25" customHeight="1" x14ac:dyDescent="0.25">
      <c r="A56" s="39" t="s">
        <v>386</v>
      </c>
      <c r="B56" s="44" t="s">
        <v>37</v>
      </c>
      <c r="C56" s="107">
        <v>13</v>
      </c>
      <c r="D56" s="44" t="s">
        <v>38</v>
      </c>
      <c r="E56" s="95" t="s">
        <v>387</v>
      </c>
      <c r="F56" s="62">
        <f t="shared" ref="F56:J60" si="19">+F57</f>
        <v>52191294.5</v>
      </c>
      <c r="G56" s="62">
        <f t="shared" si="19"/>
        <v>0</v>
      </c>
      <c r="H56" s="62">
        <f t="shared" si="19"/>
        <v>52191294.5</v>
      </c>
      <c r="I56" s="223">
        <f t="shared" si="1"/>
        <v>1.265613266685574E-2</v>
      </c>
      <c r="J56" s="62">
        <f t="shared" si="19"/>
        <v>52191294.5</v>
      </c>
      <c r="K56" s="222">
        <f t="shared" si="7"/>
        <v>1</v>
      </c>
    </row>
    <row r="57" spans="1:11" ht="33" customHeight="1" x14ac:dyDescent="0.25">
      <c r="A57" s="39" t="s">
        <v>388</v>
      </c>
      <c r="B57" s="44" t="s">
        <v>37</v>
      </c>
      <c r="C57" s="107">
        <v>13</v>
      </c>
      <c r="D57" s="44" t="s">
        <v>38</v>
      </c>
      <c r="E57" s="40" t="s">
        <v>251</v>
      </c>
      <c r="F57" s="62">
        <f t="shared" si="19"/>
        <v>52191294.5</v>
      </c>
      <c r="G57" s="62">
        <f t="shared" si="19"/>
        <v>0</v>
      </c>
      <c r="H57" s="62">
        <f t="shared" si="19"/>
        <v>52191294.5</v>
      </c>
      <c r="I57" s="223">
        <f t="shared" si="1"/>
        <v>1.265613266685574E-2</v>
      </c>
      <c r="J57" s="62">
        <f t="shared" si="19"/>
        <v>52191294.5</v>
      </c>
      <c r="K57" s="222">
        <f t="shared" si="7"/>
        <v>1</v>
      </c>
    </row>
    <row r="58" spans="1:11" ht="51.75" customHeight="1" x14ac:dyDescent="0.25">
      <c r="A58" s="39" t="s">
        <v>389</v>
      </c>
      <c r="B58" s="44" t="s">
        <v>37</v>
      </c>
      <c r="C58" s="107">
        <v>13</v>
      </c>
      <c r="D58" s="44" t="s">
        <v>38</v>
      </c>
      <c r="E58" s="40" t="s">
        <v>390</v>
      </c>
      <c r="F58" s="62">
        <f t="shared" si="19"/>
        <v>52191294.5</v>
      </c>
      <c r="G58" s="62">
        <f t="shared" si="19"/>
        <v>0</v>
      </c>
      <c r="H58" s="62">
        <f t="shared" si="19"/>
        <v>52191294.5</v>
      </c>
      <c r="I58" s="223">
        <f t="shared" si="1"/>
        <v>1.265613266685574E-2</v>
      </c>
      <c r="J58" s="62">
        <f t="shared" si="19"/>
        <v>52191294.5</v>
      </c>
      <c r="K58" s="222">
        <f t="shared" si="7"/>
        <v>1</v>
      </c>
    </row>
    <row r="59" spans="1:11" ht="51.75" customHeight="1" x14ac:dyDescent="0.25">
      <c r="A59" s="39" t="s">
        <v>391</v>
      </c>
      <c r="B59" s="44" t="s">
        <v>37</v>
      </c>
      <c r="C59" s="107">
        <v>13</v>
      </c>
      <c r="D59" s="44" t="s">
        <v>38</v>
      </c>
      <c r="E59" s="40" t="s">
        <v>390</v>
      </c>
      <c r="F59" s="62">
        <f t="shared" si="19"/>
        <v>52191294.5</v>
      </c>
      <c r="G59" s="62">
        <f t="shared" si="19"/>
        <v>0</v>
      </c>
      <c r="H59" s="62">
        <f t="shared" si="19"/>
        <v>52191294.5</v>
      </c>
      <c r="I59" s="223">
        <f t="shared" si="1"/>
        <v>1.265613266685574E-2</v>
      </c>
      <c r="J59" s="62">
        <f t="shared" si="19"/>
        <v>52191294.5</v>
      </c>
      <c r="K59" s="222">
        <f t="shared" si="7"/>
        <v>1</v>
      </c>
    </row>
    <row r="60" spans="1:11" ht="29.25" customHeight="1" x14ac:dyDescent="0.25">
      <c r="A60" s="39" t="s">
        <v>392</v>
      </c>
      <c r="B60" s="44" t="s">
        <v>37</v>
      </c>
      <c r="C60" s="107">
        <v>13</v>
      </c>
      <c r="D60" s="44" t="s">
        <v>38</v>
      </c>
      <c r="E60" s="95" t="s">
        <v>393</v>
      </c>
      <c r="F60" s="62">
        <f t="shared" si="19"/>
        <v>52191294.5</v>
      </c>
      <c r="G60" s="62">
        <f t="shared" si="19"/>
        <v>0</v>
      </c>
      <c r="H60" s="62">
        <f t="shared" si="19"/>
        <v>52191294.5</v>
      </c>
      <c r="I60" s="223">
        <f t="shared" si="1"/>
        <v>1.265613266685574E-2</v>
      </c>
      <c r="J60" s="62">
        <f t="shared" si="19"/>
        <v>52191294.5</v>
      </c>
      <c r="K60" s="222">
        <f t="shared" si="7"/>
        <v>1</v>
      </c>
    </row>
    <row r="61" spans="1:11" ht="30" customHeight="1" x14ac:dyDescent="0.25">
      <c r="A61" s="43" t="s">
        <v>394</v>
      </c>
      <c r="B61" s="44" t="s">
        <v>37</v>
      </c>
      <c r="C61" s="99">
        <v>13</v>
      </c>
      <c r="D61" s="44" t="s">
        <v>38</v>
      </c>
      <c r="E61" s="45" t="s">
        <v>258</v>
      </c>
      <c r="F61" s="48">
        <v>52191294.5</v>
      </c>
      <c r="G61" s="48">
        <v>0</v>
      </c>
      <c r="H61" s="48">
        <f>+F61-G61</f>
        <v>52191294.5</v>
      </c>
      <c r="I61" s="224">
        <f t="shared" si="1"/>
        <v>1.265613266685574E-2</v>
      </c>
      <c r="J61" s="48">
        <v>52191294.5</v>
      </c>
      <c r="K61" s="225">
        <f t="shared" si="7"/>
        <v>1</v>
      </c>
    </row>
    <row r="62" spans="1:11" ht="33" customHeight="1" x14ac:dyDescent="0.25">
      <c r="A62" s="39" t="s">
        <v>401</v>
      </c>
      <c r="B62" s="34" t="s">
        <v>37</v>
      </c>
      <c r="C62" s="107">
        <v>13</v>
      </c>
      <c r="D62" s="34" t="s">
        <v>38</v>
      </c>
      <c r="E62" s="40" t="s">
        <v>402</v>
      </c>
      <c r="F62" s="62">
        <f t="shared" ref="F62:J66" si="20">+F63</f>
        <v>18086887</v>
      </c>
      <c r="G62" s="62">
        <f t="shared" si="20"/>
        <v>0</v>
      </c>
      <c r="H62" s="62">
        <f t="shared" si="20"/>
        <v>18086887</v>
      </c>
      <c r="I62" s="223">
        <f t="shared" si="1"/>
        <v>4.3859812943024129E-3</v>
      </c>
      <c r="J62" s="62">
        <f t="shared" si="20"/>
        <v>18086887</v>
      </c>
      <c r="K62" s="222">
        <f t="shared" si="7"/>
        <v>1</v>
      </c>
    </row>
    <row r="63" spans="1:11" ht="38.25" customHeight="1" x14ac:dyDescent="0.25">
      <c r="A63" s="39" t="s">
        <v>403</v>
      </c>
      <c r="B63" s="34" t="s">
        <v>37</v>
      </c>
      <c r="C63" s="107">
        <v>13</v>
      </c>
      <c r="D63" s="34" t="s">
        <v>38</v>
      </c>
      <c r="E63" s="40" t="s">
        <v>251</v>
      </c>
      <c r="F63" s="62">
        <f t="shared" si="20"/>
        <v>18086887</v>
      </c>
      <c r="G63" s="62">
        <f t="shared" si="20"/>
        <v>0</v>
      </c>
      <c r="H63" s="62">
        <f t="shared" si="20"/>
        <v>18086887</v>
      </c>
      <c r="I63" s="223">
        <f t="shared" si="1"/>
        <v>4.3859812943024129E-3</v>
      </c>
      <c r="J63" s="62">
        <f t="shared" si="20"/>
        <v>18086887</v>
      </c>
      <c r="K63" s="222">
        <f t="shared" si="7"/>
        <v>1</v>
      </c>
    </row>
    <row r="64" spans="1:11" ht="39" customHeight="1" x14ac:dyDescent="0.25">
      <c r="A64" s="39" t="s">
        <v>413</v>
      </c>
      <c r="B64" s="34" t="s">
        <v>37</v>
      </c>
      <c r="C64" s="107">
        <v>13</v>
      </c>
      <c r="D64" s="34" t="s">
        <v>38</v>
      </c>
      <c r="E64" s="40" t="s">
        <v>414</v>
      </c>
      <c r="F64" s="62">
        <f t="shared" si="20"/>
        <v>18086887</v>
      </c>
      <c r="G64" s="62">
        <f t="shared" si="20"/>
        <v>0</v>
      </c>
      <c r="H64" s="62">
        <f t="shared" si="20"/>
        <v>18086887</v>
      </c>
      <c r="I64" s="223">
        <f t="shared" si="1"/>
        <v>4.3859812943024129E-3</v>
      </c>
      <c r="J64" s="62">
        <f t="shared" si="20"/>
        <v>18086887</v>
      </c>
      <c r="K64" s="222">
        <f t="shared" si="7"/>
        <v>1</v>
      </c>
    </row>
    <row r="65" spans="1:11" ht="39" customHeight="1" x14ac:dyDescent="0.25">
      <c r="A65" s="39" t="s">
        <v>415</v>
      </c>
      <c r="B65" s="34" t="s">
        <v>37</v>
      </c>
      <c r="C65" s="107">
        <v>13</v>
      </c>
      <c r="D65" s="34" t="s">
        <v>38</v>
      </c>
      <c r="E65" s="40" t="s">
        <v>414</v>
      </c>
      <c r="F65" s="62">
        <f t="shared" si="20"/>
        <v>18086887</v>
      </c>
      <c r="G65" s="62">
        <f t="shared" si="20"/>
        <v>0</v>
      </c>
      <c r="H65" s="62">
        <f t="shared" si="20"/>
        <v>18086887</v>
      </c>
      <c r="I65" s="223">
        <f t="shared" si="1"/>
        <v>4.3859812943024129E-3</v>
      </c>
      <c r="J65" s="62">
        <f t="shared" si="20"/>
        <v>18086887</v>
      </c>
      <c r="K65" s="222">
        <f t="shared" si="7"/>
        <v>1</v>
      </c>
    </row>
    <row r="66" spans="1:11" ht="39" customHeight="1" x14ac:dyDescent="0.25">
      <c r="A66" s="39" t="s">
        <v>416</v>
      </c>
      <c r="B66" s="34" t="s">
        <v>37</v>
      </c>
      <c r="C66" s="107">
        <v>13</v>
      </c>
      <c r="D66" s="34" t="s">
        <v>38</v>
      </c>
      <c r="E66" s="40" t="s">
        <v>393</v>
      </c>
      <c r="F66" s="41">
        <f t="shared" si="20"/>
        <v>18086887</v>
      </c>
      <c r="G66" s="41">
        <f t="shared" si="20"/>
        <v>0</v>
      </c>
      <c r="H66" s="41">
        <f t="shared" si="20"/>
        <v>18086887</v>
      </c>
      <c r="I66" s="223">
        <f t="shared" si="1"/>
        <v>4.3859812943024129E-3</v>
      </c>
      <c r="J66" s="41">
        <f t="shared" si="20"/>
        <v>18086887</v>
      </c>
      <c r="K66" s="222">
        <f t="shared" si="7"/>
        <v>1</v>
      </c>
    </row>
    <row r="67" spans="1:11" ht="30" customHeight="1" x14ac:dyDescent="0.25">
      <c r="A67" s="43" t="s">
        <v>417</v>
      </c>
      <c r="B67" s="44" t="s">
        <v>37</v>
      </c>
      <c r="C67" s="99">
        <v>13</v>
      </c>
      <c r="D67" s="44" t="s">
        <v>38</v>
      </c>
      <c r="E67" s="45" t="s">
        <v>258</v>
      </c>
      <c r="F67" s="48">
        <v>18086887</v>
      </c>
      <c r="G67" s="48">
        <v>0</v>
      </c>
      <c r="H67" s="48">
        <f>+F67-G67</f>
        <v>18086887</v>
      </c>
      <c r="I67" s="224">
        <f t="shared" si="1"/>
        <v>4.3859812943024129E-3</v>
      </c>
      <c r="J67" s="48">
        <v>18086887</v>
      </c>
      <c r="K67" s="225">
        <f t="shared" si="7"/>
        <v>1</v>
      </c>
    </row>
    <row r="68" spans="1:11" ht="34.5" customHeight="1" x14ac:dyDescent="0.25">
      <c r="A68" s="39" t="s">
        <v>418</v>
      </c>
      <c r="B68" s="34" t="s">
        <v>37</v>
      </c>
      <c r="C68" s="107">
        <v>13</v>
      </c>
      <c r="D68" s="34" t="s">
        <v>38</v>
      </c>
      <c r="E68" s="40" t="s">
        <v>419</v>
      </c>
      <c r="F68" s="60">
        <f t="shared" ref="F68:J76" si="21">+F69</f>
        <v>252804367.38</v>
      </c>
      <c r="G68" s="60">
        <f t="shared" si="21"/>
        <v>0</v>
      </c>
      <c r="H68" s="60">
        <f t="shared" si="21"/>
        <v>252804367.38</v>
      </c>
      <c r="I68" s="223">
        <f t="shared" si="1"/>
        <v>6.1303817867974467E-2</v>
      </c>
      <c r="J68" s="60">
        <f t="shared" si="21"/>
        <v>252804367.38</v>
      </c>
      <c r="K68" s="222">
        <f t="shared" si="7"/>
        <v>1</v>
      </c>
    </row>
    <row r="69" spans="1:11" ht="34.5" customHeight="1" x14ac:dyDescent="0.25">
      <c r="A69" s="39" t="s">
        <v>420</v>
      </c>
      <c r="B69" s="34" t="s">
        <v>37</v>
      </c>
      <c r="C69" s="107">
        <v>13</v>
      </c>
      <c r="D69" s="34" t="s">
        <v>38</v>
      </c>
      <c r="E69" s="95" t="s">
        <v>251</v>
      </c>
      <c r="F69" s="60">
        <f>+F70+F74</f>
        <v>252804367.38</v>
      </c>
      <c r="G69" s="60">
        <f>+G74</f>
        <v>0</v>
      </c>
      <c r="H69" s="60">
        <f>+H70+H74</f>
        <v>252804367.38</v>
      </c>
      <c r="I69" s="223">
        <f t="shared" si="1"/>
        <v>6.1303817867974467E-2</v>
      </c>
      <c r="J69" s="60">
        <f>+J70+J74</f>
        <v>252804367.38</v>
      </c>
      <c r="K69" s="222">
        <f t="shared" si="7"/>
        <v>1</v>
      </c>
    </row>
    <row r="70" spans="1:11" ht="38.25" customHeight="1" x14ac:dyDescent="0.25">
      <c r="A70" s="39" t="s">
        <v>421</v>
      </c>
      <c r="B70" s="34" t="s">
        <v>37</v>
      </c>
      <c r="C70" s="34">
        <v>13</v>
      </c>
      <c r="D70" s="34" t="s">
        <v>38</v>
      </c>
      <c r="E70" s="40" t="s">
        <v>422</v>
      </c>
      <c r="F70" s="62">
        <f t="shared" si="21"/>
        <v>173925178.38</v>
      </c>
      <c r="G70" s="62">
        <f t="shared" si="21"/>
        <v>0</v>
      </c>
      <c r="H70" s="62">
        <f t="shared" si="21"/>
        <v>173925178.38</v>
      </c>
      <c r="I70" s="223">
        <f t="shared" si="1"/>
        <v>4.2176001817387947E-2</v>
      </c>
      <c r="J70" s="62">
        <f t="shared" si="21"/>
        <v>173925178.38</v>
      </c>
      <c r="K70" s="222">
        <f t="shared" si="7"/>
        <v>1</v>
      </c>
    </row>
    <row r="71" spans="1:11" ht="38.25" customHeight="1" x14ac:dyDescent="0.25">
      <c r="A71" s="39" t="s">
        <v>423</v>
      </c>
      <c r="B71" s="34" t="s">
        <v>37</v>
      </c>
      <c r="C71" s="34">
        <v>13</v>
      </c>
      <c r="D71" s="34" t="s">
        <v>38</v>
      </c>
      <c r="E71" s="40" t="s">
        <v>422</v>
      </c>
      <c r="F71" s="62">
        <f t="shared" si="21"/>
        <v>173925178.38</v>
      </c>
      <c r="G71" s="62">
        <f t="shared" si="21"/>
        <v>0</v>
      </c>
      <c r="H71" s="62">
        <f t="shared" si="21"/>
        <v>173925178.38</v>
      </c>
      <c r="I71" s="223">
        <f t="shared" si="1"/>
        <v>4.2176001817387947E-2</v>
      </c>
      <c r="J71" s="62">
        <f t="shared" si="21"/>
        <v>173925178.38</v>
      </c>
      <c r="K71" s="222">
        <f t="shared" si="7"/>
        <v>1</v>
      </c>
    </row>
    <row r="72" spans="1:11" ht="34.5" customHeight="1" x14ac:dyDescent="0.25">
      <c r="A72" s="39" t="s">
        <v>424</v>
      </c>
      <c r="B72" s="34" t="s">
        <v>37</v>
      </c>
      <c r="C72" s="34">
        <v>13</v>
      </c>
      <c r="D72" s="34" t="s">
        <v>38</v>
      </c>
      <c r="E72" s="40" t="s">
        <v>425</v>
      </c>
      <c r="F72" s="62">
        <f t="shared" si="21"/>
        <v>173925178.38</v>
      </c>
      <c r="G72" s="62">
        <f t="shared" si="21"/>
        <v>0</v>
      </c>
      <c r="H72" s="62">
        <f t="shared" si="21"/>
        <v>173925178.38</v>
      </c>
      <c r="I72" s="223">
        <f t="shared" si="1"/>
        <v>4.2176001817387947E-2</v>
      </c>
      <c r="J72" s="62">
        <f t="shared" si="21"/>
        <v>173925178.38</v>
      </c>
      <c r="K72" s="222">
        <f t="shared" si="7"/>
        <v>1</v>
      </c>
    </row>
    <row r="73" spans="1:11" ht="34.5" customHeight="1" x14ac:dyDescent="0.25">
      <c r="A73" s="43" t="s">
        <v>426</v>
      </c>
      <c r="B73" s="44" t="s">
        <v>37</v>
      </c>
      <c r="C73" s="44">
        <v>13</v>
      </c>
      <c r="D73" s="44" t="s">
        <v>38</v>
      </c>
      <c r="E73" s="45" t="s">
        <v>258</v>
      </c>
      <c r="F73" s="48">
        <v>173925178.38</v>
      </c>
      <c r="G73" s="48">
        <v>0</v>
      </c>
      <c r="H73" s="48">
        <f>+F73-G73</f>
        <v>173925178.38</v>
      </c>
      <c r="I73" s="224">
        <f t="shared" ref="I73:I101" si="22">+H73/$H$102</f>
        <v>4.2176001817387947E-2</v>
      </c>
      <c r="J73" s="48">
        <v>173925178.38</v>
      </c>
      <c r="K73" s="225">
        <f t="shared" si="7"/>
        <v>1</v>
      </c>
    </row>
    <row r="74" spans="1:11" ht="49.5" customHeight="1" x14ac:dyDescent="0.25">
      <c r="A74" s="39" t="s">
        <v>427</v>
      </c>
      <c r="B74" s="34" t="s">
        <v>37</v>
      </c>
      <c r="C74" s="107">
        <v>13</v>
      </c>
      <c r="D74" s="34" t="s">
        <v>38</v>
      </c>
      <c r="E74" s="40" t="s">
        <v>428</v>
      </c>
      <c r="F74" s="62">
        <f t="shared" si="21"/>
        <v>78879189</v>
      </c>
      <c r="G74" s="62">
        <f t="shared" si="21"/>
        <v>0</v>
      </c>
      <c r="H74" s="62">
        <f t="shared" si="21"/>
        <v>78879189</v>
      </c>
      <c r="I74" s="223">
        <f t="shared" si="22"/>
        <v>1.912781605058652E-2</v>
      </c>
      <c r="J74" s="62">
        <f t="shared" si="21"/>
        <v>78879189</v>
      </c>
      <c r="K74" s="222">
        <f t="shared" si="7"/>
        <v>1</v>
      </c>
    </row>
    <row r="75" spans="1:11" ht="49.5" customHeight="1" x14ac:dyDescent="0.25">
      <c r="A75" s="39" t="s">
        <v>429</v>
      </c>
      <c r="B75" s="34" t="s">
        <v>37</v>
      </c>
      <c r="C75" s="107">
        <v>13</v>
      </c>
      <c r="D75" s="34" t="s">
        <v>38</v>
      </c>
      <c r="E75" s="40" t="s">
        <v>428</v>
      </c>
      <c r="F75" s="62">
        <f t="shared" si="21"/>
        <v>78879189</v>
      </c>
      <c r="G75" s="62">
        <f t="shared" si="21"/>
        <v>0</v>
      </c>
      <c r="H75" s="62">
        <f t="shared" si="21"/>
        <v>78879189</v>
      </c>
      <c r="I75" s="223">
        <f t="shared" si="22"/>
        <v>1.912781605058652E-2</v>
      </c>
      <c r="J75" s="62">
        <f t="shared" si="21"/>
        <v>78879189</v>
      </c>
      <c r="K75" s="222">
        <f t="shared" si="7"/>
        <v>1</v>
      </c>
    </row>
    <row r="76" spans="1:11" ht="34.5" customHeight="1" x14ac:dyDescent="0.25">
      <c r="A76" s="39" t="s">
        <v>430</v>
      </c>
      <c r="B76" s="34" t="s">
        <v>37</v>
      </c>
      <c r="C76" s="107">
        <v>13</v>
      </c>
      <c r="D76" s="34" t="s">
        <v>38</v>
      </c>
      <c r="E76" s="40" t="s">
        <v>393</v>
      </c>
      <c r="F76" s="62">
        <f t="shared" si="21"/>
        <v>78879189</v>
      </c>
      <c r="G76" s="62">
        <f t="shared" si="21"/>
        <v>0</v>
      </c>
      <c r="H76" s="62">
        <f t="shared" si="21"/>
        <v>78879189</v>
      </c>
      <c r="I76" s="223">
        <f t="shared" si="22"/>
        <v>1.912781605058652E-2</v>
      </c>
      <c r="J76" s="62">
        <f t="shared" si="21"/>
        <v>78879189</v>
      </c>
      <c r="K76" s="222">
        <f t="shared" si="7"/>
        <v>1</v>
      </c>
    </row>
    <row r="77" spans="1:11" ht="30" customHeight="1" x14ac:dyDescent="0.25">
      <c r="A77" s="43" t="s">
        <v>431</v>
      </c>
      <c r="B77" s="44" t="s">
        <v>37</v>
      </c>
      <c r="C77" s="99">
        <v>13</v>
      </c>
      <c r="D77" s="44" t="s">
        <v>38</v>
      </c>
      <c r="E77" s="45" t="s">
        <v>258</v>
      </c>
      <c r="F77" s="48">
        <v>78879189</v>
      </c>
      <c r="G77" s="48">
        <v>0</v>
      </c>
      <c r="H77" s="48">
        <f>+F77-G77</f>
        <v>78879189</v>
      </c>
      <c r="I77" s="224">
        <f t="shared" si="22"/>
        <v>1.912781605058652E-2</v>
      </c>
      <c r="J77" s="48">
        <v>78879189</v>
      </c>
      <c r="K77" s="225">
        <f t="shared" si="7"/>
        <v>1</v>
      </c>
    </row>
    <row r="78" spans="1:11" ht="39" customHeight="1" x14ac:dyDescent="0.25">
      <c r="A78" s="39" t="s">
        <v>432</v>
      </c>
      <c r="B78" s="34" t="s">
        <v>37</v>
      </c>
      <c r="C78" s="34">
        <v>13</v>
      </c>
      <c r="D78" s="34" t="s">
        <v>38</v>
      </c>
      <c r="E78" s="40" t="s">
        <v>433</v>
      </c>
      <c r="F78" s="60">
        <f t="shared" ref="F78:J79" si="23">+F79</f>
        <v>3015011</v>
      </c>
      <c r="G78" s="60">
        <f t="shared" si="23"/>
        <v>0</v>
      </c>
      <c r="H78" s="60">
        <f t="shared" si="23"/>
        <v>3015011</v>
      </c>
      <c r="I78" s="223">
        <f t="shared" si="22"/>
        <v>7.3112536436568726E-4</v>
      </c>
      <c r="J78" s="60">
        <f t="shared" si="23"/>
        <v>3015011</v>
      </c>
      <c r="K78" s="222">
        <f t="shared" si="7"/>
        <v>1</v>
      </c>
    </row>
    <row r="79" spans="1:11" ht="39" customHeight="1" x14ac:dyDescent="0.25">
      <c r="A79" s="39" t="s">
        <v>434</v>
      </c>
      <c r="B79" s="34" t="s">
        <v>37</v>
      </c>
      <c r="C79" s="34">
        <v>13</v>
      </c>
      <c r="D79" s="34" t="s">
        <v>38</v>
      </c>
      <c r="E79" s="95" t="s">
        <v>251</v>
      </c>
      <c r="F79" s="60">
        <f t="shared" si="23"/>
        <v>3015011</v>
      </c>
      <c r="G79" s="60">
        <f t="shared" si="23"/>
        <v>0</v>
      </c>
      <c r="H79" s="60">
        <f t="shared" si="23"/>
        <v>3015011</v>
      </c>
      <c r="I79" s="223">
        <f t="shared" si="22"/>
        <v>7.3112536436568726E-4</v>
      </c>
      <c r="J79" s="60">
        <f t="shared" si="23"/>
        <v>3015011</v>
      </c>
      <c r="K79" s="222">
        <f t="shared" si="7"/>
        <v>1</v>
      </c>
    </row>
    <row r="80" spans="1:11" ht="39" customHeight="1" x14ac:dyDescent="0.25">
      <c r="A80" s="39" t="s">
        <v>508</v>
      </c>
      <c r="B80" s="34" t="s">
        <v>37</v>
      </c>
      <c r="C80" s="34">
        <v>13</v>
      </c>
      <c r="D80" s="34" t="s">
        <v>38</v>
      </c>
      <c r="E80" s="40" t="s">
        <v>509</v>
      </c>
      <c r="F80" s="60">
        <f t="shared" ref="F80:J80" si="24">F81</f>
        <v>3015011</v>
      </c>
      <c r="G80" s="60">
        <f t="shared" si="24"/>
        <v>0</v>
      </c>
      <c r="H80" s="60">
        <f t="shared" si="24"/>
        <v>3015011</v>
      </c>
      <c r="I80" s="223">
        <f t="shared" si="22"/>
        <v>7.3112536436568726E-4</v>
      </c>
      <c r="J80" s="60">
        <f t="shared" si="24"/>
        <v>3015011</v>
      </c>
      <c r="K80" s="222">
        <f t="shared" si="7"/>
        <v>1</v>
      </c>
    </row>
    <row r="81" spans="1:11" ht="39" customHeight="1" x14ac:dyDescent="0.25">
      <c r="A81" s="39" t="s">
        <v>510</v>
      </c>
      <c r="B81" s="34" t="s">
        <v>37</v>
      </c>
      <c r="C81" s="34">
        <v>13</v>
      </c>
      <c r="D81" s="34" t="s">
        <v>38</v>
      </c>
      <c r="E81" s="40" t="s">
        <v>509</v>
      </c>
      <c r="F81" s="60">
        <f t="shared" ref="F81:J82" si="25">+F82</f>
        <v>3015011</v>
      </c>
      <c r="G81" s="60">
        <f t="shared" si="25"/>
        <v>0</v>
      </c>
      <c r="H81" s="60">
        <f t="shared" si="25"/>
        <v>3015011</v>
      </c>
      <c r="I81" s="223">
        <f t="shared" si="22"/>
        <v>7.3112536436568726E-4</v>
      </c>
      <c r="J81" s="60">
        <f t="shared" si="25"/>
        <v>3015011</v>
      </c>
      <c r="K81" s="222">
        <f t="shared" ref="K81:K100" si="26">+J81/H81</f>
        <v>1</v>
      </c>
    </row>
    <row r="82" spans="1:11" ht="39" customHeight="1" x14ac:dyDescent="0.25">
      <c r="A82" s="39" t="s">
        <v>511</v>
      </c>
      <c r="B82" s="34" t="s">
        <v>37</v>
      </c>
      <c r="C82" s="34">
        <v>13</v>
      </c>
      <c r="D82" s="34" t="s">
        <v>38</v>
      </c>
      <c r="E82" s="40" t="s">
        <v>393</v>
      </c>
      <c r="F82" s="60">
        <f t="shared" si="25"/>
        <v>3015011</v>
      </c>
      <c r="G82" s="60">
        <f t="shared" si="25"/>
        <v>0</v>
      </c>
      <c r="H82" s="60">
        <f t="shared" si="25"/>
        <v>3015011</v>
      </c>
      <c r="I82" s="223">
        <f t="shared" si="22"/>
        <v>7.3112536436568726E-4</v>
      </c>
      <c r="J82" s="60">
        <f t="shared" si="25"/>
        <v>3015011</v>
      </c>
      <c r="K82" s="222">
        <f t="shared" si="26"/>
        <v>1</v>
      </c>
    </row>
    <row r="83" spans="1:11" ht="39" customHeight="1" x14ac:dyDescent="0.25">
      <c r="A83" s="43" t="s">
        <v>512</v>
      </c>
      <c r="B83" s="44" t="s">
        <v>37</v>
      </c>
      <c r="C83" s="44">
        <v>13</v>
      </c>
      <c r="D83" s="44" t="s">
        <v>38</v>
      </c>
      <c r="E83" s="45" t="s">
        <v>258</v>
      </c>
      <c r="F83" s="46">
        <v>3015011</v>
      </c>
      <c r="G83" s="46">
        <v>0</v>
      </c>
      <c r="H83" s="48">
        <f>+F83-G83</f>
        <v>3015011</v>
      </c>
      <c r="I83" s="224">
        <f t="shared" si="22"/>
        <v>7.3112536436568726E-4</v>
      </c>
      <c r="J83" s="46">
        <v>3015011</v>
      </c>
      <c r="K83" s="225">
        <f t="shared" si="26"/>
        <v>1</v>
      </c>
    </row>
    <row r="84" spans="1:11" ht="39" customHeight="1" x14ac:dyDescent="0.25">
      <c r="A84" s="105" t="s">
        <v>441</v>
      </c>
      <c r="B84" s="100" t="s">
        <v>37</v>
      </c>
      <c r="C84" s="34">
        <v>13</v>
      </c>
      <c r="D84" s="34" t="s">
        <v>38</v>
      </c>
      <c r="E84" s="95" t="s">
        <v>442</v>
      </c>
      <c r="F84" s="66">
        <f>+F85</f>
        <v>750959932.33000004</v>
      </c>
      <c r="G84" s="66">
        <f t="shared" ref="G84:H84" si="27">+G85</f>
        <v>0</v>
      </c>
      <c r="H84" s="66">
        <f t="shared" si="27"/>
        <v>750959932.33000004</v>
      </c>
      <c r="I84" s="223">
        <f t="shared" si="22"/>
        <v>0.18210409651865389</v>
      </c>
      <c r="J84" s="66">
        <f>+J85</f>
        <v>750959932.33000004</v>
      </c>
      <c r="K84" s="222">
        <f t="shared" si="26"/>
        <v>1</v>
      </c>
    </row>
    <row r="85" spans="1:11" ht="39" customHeight="1" x14ac:dyDescent="0.25">
      <c r="A85" s="105" t="s">
        <v>443</v>
      </c>
      <c r="B85" s="100" t="s">
        <v>37</v>
      </c>
      <c r="C85" s="34">
        <v>13</v>
      </c>
      <c r="D85" s="34" t="s">
        <v>38</v>
      </c>
      <c r="E85" s="95" t="s">
        <v>251</v>
      </c>
      <c r="F85" s="66">
        <f>+F86+F90+F94+F98</f>
        <v>750959932.33000004</v>
      </c>
      <c r="G85" s="66">
        <f t="shared" ref="G85:H85" si="28">+G86+G90+G94+G98</f>
        <v>0</v>
      </c>
      <c r="H85" s="66">
        <f t="shared" si="28"/>
        <v>750959932.33000004</v>
      </c>
      <c r="I85" s="223">
        <f t="shared" si="22"/>
        <v>0.18210409651865389</v>
      </c>
      <c r="J85" s="66">
        <f>+J86+J90+J94+J98</f>
        <v>750959932.33000004</v>
      </c>
      <c r="K85" s="222">
        <f t="shared" si="26"/>
        <v>1</v>
      </c>
    </row>
    <row r="86" spans="1:11" ht="53.25" customHeight="1" x14ac:dyDescent="0.25">
      <c r="A86" s="96" t="s">
        <v>444</v>
      </c>
      <c r="B86" s="100" t="s">
        <v>37</v>
      </c>
      <c r="C86" s="34">
        <v>13</v>
      </c>
      <c r="D86" s="34" t="s">
        <v>38</v>
      </c>
      <c r="E86" s="95" t="s">
        <v>445</v>
      </c>
      <c r="F86" s="66">
        <f t="shared" ref="F86:J88" si="29">+F87</f>
        <v>15068634</v>
      </c>
      <c r="G86" s="66">
        <f t="shared" si="29"/>
        <v>0</v>
      </c>
      <c r="H86" s="66">
        <f t="shared" si="29"/>
        <v>15068634</v>
      </c>
      <c r="I86" s="223">
        <f t="shared" si="22"/>
        <v>3.6540697608543333E-3</v>
      </c>
      <c r="J86" s="66">
        <f t="shared" si="29"/>
        <v>15068634</v>
      </c>
      <c r="K86" s="222">
        <f t="shared" si="26"/>
        <v>1</v>
      </c>
    </row>
    <row r="87" spans="1:11" ht="53.25" customHeight="1" x14ac:dyDescent="0.25">
      <c r="A87" s="96" t="s">
        <v>446</v>
      </c>
      <c r="B87" s="100" t="s">
        <v>37</v>
      </c>
      <c r="C87" s="34">
        <v>13</v>
      </c>
      <c r="D87" s="34" t="s">
        <v>38</v>
      </c>
      <c r="E87" s="95" t="s">
        <v>445</v>
      </c>
      <c r="F87" s="66">
        <f t="shared" si="29"/>
        <v>15068634</v>
      </c>
      <c r="G87" s="66">
        <f t="shared" si="29"/>
        <v>0</v>
      </c>
      <c r="H87" s="66">
        <f t="shared" si="29"/>
        <v>15068634</v>
      </c>
      <c r="I87" s="223">
        <f t="shared" si="22"/>
        <v>3.6540697608543333E-3</v>
      </c>
      <c r="J87" s="66">
        <f t="shared" si="29"/>
        <v>15068634</v>
      </c>
      <c r="K87" s="222">
        <f t="shared" si="26"/>
        <v>1</v>
      </c>
    </row>
    <row r="88" spans="1:11" ht="39" customHeight="1" x14ac:dyDescent="0.25">
      <c r="A88" s="96" t="s">
        <v>447</v>
      </c>
      <c r="B88" s="100" t="s">
        <v>37</v>
      </c>
      <c r="C88" s="34">
        <v>13</v>
      </c>
      <c r="D88" s="34" t="s">
        <v>38</v>
      </c>
      <c r="E88" s="95" t="s">
        <v>448</v>
      </c>
      <c r="F88" s="66">
        <f t="shared" si="29"/>
        <v>15068634</v>
      </c>
      <c r="G88" s="66">
        <f t="shared" si="29"/>
        <v>0</v>
      </c>
      <c r="H88" s="66">
        <f t="shared" si="29"/>
        <v>15068634</v>
      </c>
      <c r="I88" s="223">
        <f t="shared" si="22"/>
        <v>3.6540697608543333E-3</v>
      </c>
      <c r="J88" s="66">
        <f t="shared" si="29"/>
        <v>15068634</v>
      </c>
      <c r="K88" s="222">
        <f t="shared" si="26"/>
        <v>1</v>
      </c>
    </row>
    <row r="89" spans="1:11" ht="39" customHeight="1" x14ac:dyDescent="0.25">
      <c r="A89" s="43" t="s">
        <v>449</v>
      </c>
      <c r="B89" s="103" t="s">
        <v>37</v>
      </c>
      <c r="C89" s="44">
        <v>13</v>
      </c>
      <c r="D89" s="44" t="s">
        <v>38</v>
      </c>
      <c r="E89" s="45" t="s">
        <v>258</v>
      </c>
      <c r="F89" s="46">
        <v>15068634</v>
      </c>
      <c r="G89" s="46">
        <v>0</v>
      </c>
      <c r="H89" s="48">
        <f>+F89-G89</f>
        <v>15068634</v>
      </c>
      <c r="I89" s="224">
        <f t="shared" si="22"/>
        <v>3.6540697608543333E-3</v>
      </c>
      <c r="J89" s="46">
        <v>15068634</v>
      </c>
      <c r="K89" s="225">
        <f t="shared" si="26"/>
        <v>1</v>
      </c>
    </row>
    <row r="90" spans="1:11" ht="56.25" customHeight="1" x14ac:dyDescent="0.25">
      <c r="A90" s="96" t="s">
        <v>450</v>
      </c>
      <c r="B90" s="107" t="s">
        <v>37</v>
      </c>
      <c r="C90" s="34">
        <v>13</v>
      </c>
      <c r="D90" s="34" t="s">
        <v>38</v>
      </c>
      <c r="E90" s="95" t="s">
        <v>451</v>
      </c>
      <c r="F90" s="60">
        <f t="shared" ref="F90:H90" si="30">+F91</f>
        <v>546882409.33000004</v>
      </c>
      <c r="G90" s="60">
        <f t="shared" si="30"/>
        <v>0</v>
      </c>
      <c r="H90" s="60">
        <f t="shared" si="30"/>
        <v>546882409.33000004</v>
      </c>
      <c r="I90" s="235">
        <f t="shared" si="22"/>
        <v>0.13261629917323062</v>
      </c>
      <c r="J90" s="60">
        <f t="shared" ref="J90" si="31">+J91</f>
        <v>546882409.33000004</v>
      </c>
      <c r="K90" s="222">
        <f t="shared" si="26"/>
        <v>1</v>
      </c>
    </row>
    <row r="91" spans="1:11" ht="56.25" customHeight="1" x14ac:dyDescent="0.25">
      <c r="A91" s="96" t="s">
        <v>452</v>
      </c>
      <c r="B91" s="107" t="s">
        <v>37</v>
      </c>
      <c r="C91" s="34">
        <v>13</v>
      </c>
      <c r="D91" s="34" t="s">
        <v>38</v>
      </c>
      <c r="E91" s="95" t="s">
        <v>451</v>
      </c>
      <c r="F91" s="66">
        <f>+F92</f>
        <v>546882409.33000004</v>
      </c>
      <c r="G91" s="66">
        <f>+G92</f>
        <v>0</v>
      </c>
      <c r="H91" s="66">
        <f>+H92</f>
        <v>546882409.33000004</v>
      </c>
      <c r="I91" s="235">
        <f t="shared" si="22"/>
        <v>0.13261629917323062</v>
      </c>
      <c r="J91" s="66">
        <f>+J92</f>
        <v>546882409.33000004</v>
      </c>
      <c r="K91" s="222">
        <f t="shared" si="26"/>
        <v>1</v>
      </c>
    </row>
    <row r="92" spans="1:11" ht="39" customHeight="1" x14ac:dyDescent="0.25">
      <c r="A92" s="96" t="s">
        <v>453</v>
      </c>
      <c r="B92" s="107" t="s">
        <v>37</v>
      </c>
      <c r="C92" s="34">
        <v>13</v>
      </c>
      <c r="D92" s="34" t="s">
        <v>38</v>
      </c>
      <c r="E92" s="95" t="s">
        <v>393</v>
      </c>
      <c r="F92" s="66">
        <f t="shared" ref="F92:H92" si="32">+F93</f>
        <v>546882409.33000004</v>
      </c>
      <c r="G92" s="66">
        <f t="shared" si="32"/>
        <v>0</v>
      </c>
      <c r="H92" s="66">
        <f t="shared" si="32"/>
        <v>546882409.33000004</v>
      </c>
      <c r="I92" s="235">
        <f t="shared" si="22"/>
        <v>0.13261629917323062</v>
      </c>
      <c r="J92" s="66">
        <f t="shared" ref="J92" si="33">+J93</f>
        <v>546882409.33000004</v>
      </c>
      <c r="K92" s="222">
        <f t="shared" si="26"/>
        <v>1</v>
      </c>
    </row>
    <row r="93" spans="1:11" ht="39" customHeight="1" x14ac:dyDescent="0.25">
      <c r="A93" s="43" t="s">
        <v>456</v>
      </c>
      <c r="B93" s="99" t="s">
        <v>37</v>
      </c>
      <c r="C93" s="44">
        <v>13</v>
      </c>
      <c r="D93" s="44" t="s">
        <v>38</v>
      </c>
      <c r="E93" s="108" t="s">
        <v>258</v>
      </c>
      <c r="F93" s="46">
        <v>546882409.33000004</v>
      </c>
      <c r="G93" s="46">
        <v>0</v>
      </c>
      <c r="H93" s="48">
        <f>+F93-G93</f>
        <v>546882409.33000004</v>
      </c>
      <c r="I93" s="225">
        <f t="shared" si="22"/>
        <v>0.13261629917323062</v>
      </c>
      <c r="J93" s="46">
        <v>546882409.33000004</v>
      </c>
      <c r="K93" s="225">
        <f t="shared" si="26"/>
        <v>1</v>
      </c>
    </row>
    <row r="94" spans="1:11" ht="59.25" customHeight="1" x14ac:dyDescent="0.25">
      <c r="A94" s="96" t="s">
        <v>458</v>
      </c>
      <c r="B94" s="100" t="s">
        <v>37</v>
      </c>
      <c r="C94" s="34">
        <v>13</v>
      </c>
      <c r="D94" s="34" t="s">
        <v>38</v>
      </c>
      <c r="E94" s="95" t="s">
        <v>459</v>
      </c>
      <c r="F94" s="66">
        <f t="shared" ref="F94:J96" si="34">+F95</f>
        <v>166580829</v>
      </c>
      <c r="G94" s="66">
        <f t="shared" si="34"/>
        <v>0</v>
      </c>
      <c r="H94" s="66">
        <f t="shared" si="34"/>
        <v>166580829</v>
      </c>
      <c r="I94" s="235">
        <f t="shared" si="22"/>
        <v>4.0395033152105665E-2</v>
      </c>
      <c r="J94" s="66">
        <f t="shared" si="34"/>
        <v>166580829</v>
      </c>
      <c r="K94" s="222">
        <f t="shared" si="26"/>
        <v>1</v>
      </c>
    </row>
    <row r="95" spans="1:11" ht="59.25" customHeight="1" x14ac:dyDescent="0.25">
      <c r="A95" s="96" t="s">
        <v>460</v>
      </c>
      <c r="B95" s="100" t="s">
        <v>37</v>
      </c>
      <c r="C95" s="34">
        <v>13</v>
      </c>
      <c r="D95" s="34" t="s">
        <v>38</v>
      </c>
      <c r="E95" s="95" t="s">
        <v>459</v>
      </c>
      <c r="F95" s="66">
        <f t="shared" si="34"/>
        <v>166580829</v>
      </c>
      <c r="G95" s="66">
        <f t="shared" si="34"/>
        <v>0</v>
      </c>
      <c r="H95" s="66">
        <f t="shared" si="34"/>
        <v>166580829</v>
      </c>
      <c r="I95" s="235">
        <f t="shared" si="22"/>
        <v>4.0395033152105665E-2</v>
      </c>
      <c r="J95" s="66">
        <f t="shared" si="34"/>
        <v>166580829</v>
      </c>
      <c r="K95" s="222">
        <f t="shared" si="26"/>
        <v>1</v>
      </c>
    </row>
    <row r="96" spans="1:11" ht="39" customHeight="1" x14ac:dyDescent="0.25">
      <c r="A96" s="96" t="s">
        <v>461</v>
      </c>
      <c r="B96" s="100" t="s">
        <v>37</v>
      </c>
      <c r="C96" s="34">
        <v>13</v>
      </c>
      <c r="D96" s="34" t="s">
        <v>38</v>
      </c>
      <c r="E96" s="95" t="s">
        <v>462</v>
      </c>
      <c r="F96" s="66">
        <f t="shared" si="34"/>
        <v>166580829</v>
      </c>
      <c r="G96" s="66">
        <f t="shared" si="34"/>
        <v>0</v>
      </c>
      <c r="H96" s="66">
        <f t="shared" si="34"/>
        <v>166580829</v>
      </c>
      <c r="I96" s="235">
        <f t="shared" si="22"/>
        <v>4.0395033152105665E-2</v>
      </c>
      <c r="J96" s="66">
        <f t="shared" si="34"/>
        <v>166580829</v>
      </c>
      <c r="K96" s="222">
        <f t="shared" si="26"/>
        <v>1</v>
      </c>
    </row>
    <row r="97" spans="1:11" ht="39" customHeight="1" x14ac:dyDescent="0.25">
      <c r="A97" s="43" t="s">
        <v>463</v>
      </c>
      <c r="B97" s="103" t="s">
        <v>37</v>
      </c>
      <c r="C97" s="44">
        <v>13</v>
      </c>
      <c r="D97" s="44" t="s">
        <v>38</v>
      </c>
      <c r="E97" s="108" t="s">
        <v>258</v>
      </c>
      <c r="F97" s="46">
        <v>166580829</v>
      </c>
      <c r="G97" s="46">
        <v>0</v>
      </c>
      <c r="H97" s="48">
        <f>+F97-G97</f>
        <v>166580829</v>
      </c>
      <c r="I97" s="225">
        <f t="shared" si="22"/>
        <v>4.0395033152105665E-2</v>
      </c>
      <c r="J97" s="46">
        <v>166580829</v>
      </c>
      <c r="K97" s="225">
        <f t="shared" si="26"/>
        <v>1</v>
      </c>
    </row>
    <row r="98" spans="1:11" ht="57" customHeight="1" x14ac:dyDescent="0.25">
      <c r="A98" s="96" t="s">
        <v>464</v>
      </c>
      <c r="B98" s="100" t="s">
        <v>37</v>
      </c>
      <c r="C98" s="34">
        <v>13</v>
      </c>
      <c r="D98" s="34" t="s">
        <v>38</v>
      </c>
      <c r="E98" s="95" t="s">
        <v>465</v>
      </c>
      <c r="F98" s="66">
        <f t="shared" ref="F98:J100" si="35">+F99</f>
        <v>22428060</v>
      </c>
      <c r="G98" s="66">
        <f t="shared" si="35"/>
        <v>0</v>
      </c>
      <c r="H98" s="66">
        <f t="shared" si="35"/>
        <v>22428060</v>
      </c>
      <c r="I98" s="223">
        <f t="shared" si="22"/>
        <v>5.438694432463264E-3</v>
      </c>
      <c r="J98" s="66">
        <f t="shared" si="35"/>
        <v>22428060</v>
      </c>
      <c r="K98" s="222">
        <f t="shared" si="26"/>
        <v>1</v>
      </c>
    </row>
    <row r="99" spans="1:11" ht="60" customHeight="1" x14ac:dyDescent="0.25">
      <c r="A99" s="96" t="s">
        <v>466</v>
      </c>
      <c r="B99" s="100" t="s">
        <v>37</v>
      </c>
      <c r="C99" s="34">
        <v>13</v>
      </c>
      <c r="D99" s="34" t="s">
        <v>38</v>
      </c>
      <c r="E99" s="95" t="s">
        <v>465</v>
      </c>
      <c r="F99" s="66">
        <f t="shared" si="35"/>
        <v>22428060</v>
      </c>
      <c r="G99" s="66">
        <f t="shared" si="35"/>
        <v>0</v>
      </c>
      <c r="H99" s="66">
        <f t="shared" si="35"/>
        <v>22428060</v>
      </c>
      <c r="I99" s="223">
        <f t="shared" si="22"/>
        <v>5.438694432463264E-3</v>
      </c>
      <c r="J99" s="66">
        <f t="shared" si="35"/>
        <v>22428060</v>
      </c>
      <c r="K99" s="222">
        <f t="shared" si="26"/>
        <v>1</v>
      </c>
    </row>
    <row r="100" spans="1:11" ht="39" customHeight="1" x14ac:dyDescent="0.25">
      <c r="A100" s="96" t="s">
        <v>467</v>
      </c>
      <c r="B100" s="100" t="s">
        <v>37</v>
      </c>
      <c r="C100" s="34">
        <v>13</v>
      </c>
      <c r="D100" s="34" t="s">
        <v>38</v>
      </c>
      <c r="E100" s="95" t="s">
        <v>468</v>
      </c>
      <c r="F100" s="66">
        <f t="shared" si="35"/>
        <v>22428060</v>
      </c>
      <c r="G100" s="66">
        <f t="shared" si="35"/>
        <v>0</v>
      </c>
      <c r="H100" s="66">
        <f t="shared" si="35"/>
        <v>22428060</v>
      </c>
      <c r="I100" s="223">
        <f t="shared" si="22"/>
        <v>5.438694432463264E-3</v>
      </c>
      <c r="J100" s="66">
        <f t="shared" si="35"/>
        <v>22428060</v>
      </c>
      <c r="K100" s="222">
        <f t="shared" si="26"/>
        <v>1</v>
      </c>
    </row>
    <row r="101" spans="1:11" ht="39" customHeight="1" thickBot="1" x14ac:dyDescent="0.3">
      <c r="A101" s="83" t="s">
        <v>469</v>
      </c>
      <c r="B101" s="194" t="s">
        <v>37</v>
      </c>
      <c r="C101" s="84">
        <v>13</v>
      </c>
      <c r="D101" s="84" t="s">
        <v>38</v>
      </c>
      <c r="E101" s="195" t="s">
        <v>258</v>
      </c>
      <c r="F101" s="86">
        <v>22428060</v>
      </c>
      <c r="G101" s="86">
        <v>0</v>
      </c>
      <c r="H101" s="88">
        <f>+F101-G101</f>
        <v>22428060</v>
      </c>
      <c r="I101" s="230">
        <f t="shared" si="22"/>
        <v>5.438694432463264E-3</v>
      </c>
      <c r="J101" s="86">
        <v>22428060</v>
      </c>
      <c r="K101" s="225">
        <f t="shared" ref="K101" si="36">+H101/J101</f>
        <v>1</v>
      </c>
    </row>
    <row r="102" spans="1:11" ht="31.5" customHeight="1" thickBot="1" x14ac:dyDescent="0.3">
      <c r="A102" s="311" t="s">
        <v>470</v>
      </c>
      <c r="B102" s="312"/>
      <c r="C102" s="312"/>
      <c r="D102" s="312"/>
      <c r="E102" s="312"/>
      <c r="F102" s="198">
        <f>+F49+F10+F9</f>
        <v>4123794833.21</v>
      </c>
      <c r="G102" s="198">
        <f>+G49+G10+G9</f>
        <v>0</v>
      </c>
      <c r="H102" s="198">
        <f>+F102-G102</f>
        <v>4123794833.21</v>
      </c>
      <c r="I102" s="236">
        <f>+I49+I9+I10</f>
        <v>1</v>
      </c>
      <c r="J102" s="198">
        <f>+J49+J10+J9</f>
        <v>4123794833.21</v>
      </c>
      <c r="K102" s="236">
        <f>+J102/H102</f>
        <v>1</v>
      </c>
    </row>
    <row r="103" spans="1:11" x14ac:dyDescent="0.25">
      <c r="A103" s="119" t="s">
        <v>542</v>
      </c>
      <c r="B103" s="237"/>
      <c r="C103" s="238"/>
      <c r="D103" s="120"/>
      <c r="E103" s="120"/>
      <c r="F103" s="239"/>
      <c r="G103" s="240"/>
      <c r="H103" s="240"/>
      <c r="I103" s="240"/>
      <c r="J103" s="120"/>
    </row>
    <row r="104" spans="1:11" x14ac:dyDescent="0.25">
      <c r="A104" s="119" t="s">
        <v>514</v>
      </c>
      <c r="B104" s="237"/>
      <c r="C104" s="238"/>
      <c r="D104" s="120"/>
      <c r="E104" s="120"/>
      <c r="F104" s="239"/>
      <c r="G104" s="240"/>
      <c r="H104" s="240"/>
      <c r="I104" s="240"/>
      <c r="J104" s="120"/>
    </row>
  </sheetData>
  <mergeCells count="15">
    <mergeCell ref="A102:E102"/>
    <mergeCell ref="A1:K1"/>
    <mergeCell ref="A2:K2"/>
    <mergeCell ref="A3:K3"/>
    <mergeCell ref="A7:A8"/>
    <mergeCell ref="B7:B8"/>
    <mergeCell ref="C7:C8"/>
    <mergeCell ref="D7:D8"/>
    <mergeCell ref="E7:E8"/>
    <mergeCell ref="F7:F8"/>
    <mergeCell ref="G7:G8"/>
    <mergeCell ref="H7:H8"/>
    <mergeCell ref="I7:I8"/>
    <mergeCell ref="J7:J8"/>
    <mergeCell ref="K7:K8"/>
  </mergeCells>
  <printOptions horizontalCentered="1" verticalCentered="1"/>
  <pageMargins left="0.31496062992125984" right="0.31496062992125984" top="0.39370078740157483" bottom="0.59055118110236227" header="0.31496062992125984" footer="0.31496062992125984"/>
  <pageSetup paperSize="5" scale="65"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E95C19-F677-4B73-93AD-A8CC5CEABFCD}">
  <sheetPr>
    <tabColor theme="0"/>
  </sheetPr>
  <dimension ref="A1:K104"/>
  <sheetViews>
    <sheetView topLeftCell="A93" zoomScale="78" zoomScaleNormal="78" workbookViewId="0">
      <selection activeCell="F12" sqref="F12"/>
    </sheetView>
  </sheetViews>
  <sheetFormatPr baseColWidth="10" defaultRowHeight="15.75" x14ac:dyDescent="0.25"/>
  <cols>
    <col min="1" max="1" width="32.5703125" style="3" customWidth="1"/>
    <col min="2" max="2" width="16.140625" style="5" customWidth="1"/>
    <col min="3" max="3" width="11" style="190" customWidth="1"/>
    <col min="4" max="4" width="9.5703125" style="3" customWidth="1"/>
    <col min="5" max="5" width="49.28515625" style="8" customWidth="1"/>
    <col min="6" max="6" width="24.140625" style="16" customWidth="1"/>
    <col min="7" max="7" width="20.28515625" style="3" customWidth="1"/>
    <col min="8" max="8" width="22.140625" style="3" customWidth="1"/>
    <col min="9" max="9" width="17.85546875" style="3" customWidth="1"/>
    <col min="10" max="10" width="22.28515625" style="3" customWidth="1"/>
    <col min="11" max="11" width="15.85546875" style="3" customWidth="1"/>
    <col min="12" max="79" width="11.42578125" style="3"/>
    <col min="80" max="80" width="15.42578125" style="3" customWidth="1"/>
    <col min="81" max="81" width="9.5703125" style="3" customWidth="1"/>
    <col min="82" max="82" width="14.42578125" style="3" customWidth="1"/>
    <col min="83" max="83" width="49.85546875" style="3" customWidth="1"/>
    <col min="84" max="84" width="22.5703125" style="3" customWidth="1"/>
    <col min="85" max="85" width="23" style="3" customWidth="1"/>
    <col min="86" max="86" width="22.85546875" style="3" customWidth="1"/>
    <col min="87" max="87" width="23.42578125" style="3" customWidth="1"/>
    <col min="88" max="88" width="22.42578125" style="3" customWidth="1"/>
    <col min="89" max="89" width="13.85546875" style="3" customWidth="1"/>
    <col min="90" max="90" width="20.7109375" style="3" customWidth="1"/>
    <col min="91" max="91" width="18.140625" style="3" customWidth="1"/>
    <col min="92" max="92" width="14.85546875" style="3" bestFit="1" customWidth="1"/>
    <col min="93" max="93" width="11.42578125" style="3"/>
    <col min="94" max="94" width="17.42578125" style="3" customWidth="1"/>
    <col min="95" max="97" width="18.140625" style="3" customWidth="1"/>
    <col min="98" max="101" width="11.42578125" style="3"/>
    <col min="102" max="102" width="34" style="3" customWidth="1"/>
    <col min="103" max="103" width="9.5703125" style="3" customWidth="1"/>
    <col min="104" max="104" width="16.7109375" style="3" customWidth="1"/>
    <col min="105" max="105" width="55.140625" style="3" customWidth="1"/>
    <col min="106" max="106" width="22.5703125" style="3" customWidth="1"/>
    <col min="107" max="107" width="23" style="3" customWidth="1"/>
    <col min="108" max="108" width="22.85546875" style="3" customWidth="1"/>
    <col min="109" max="109" width="23.42578125" style="3" customWidth="1"/>
    <col min="110" max="110" width="28.7109375" style="3" customWidth="1"/>
    <col min="111" max="111" width="12.7109375" style="3" customWidth="1"/>
    <col min="112" max="112" width="11.42578125" style="3"/>
    <col min="113" max="113" width="25.28515625" style="3" customWidth="1"/>
    <col min="114" max="114" width="15.85546875" style="3" bestFit="1" customWidth="1"/>
    <col min="115" max="116" width="18" style="3" bestFit="1" customWidth="1"/>
    <col min="117" max="335" width="11.42578125" style="3"/>
    <col min="336" max="336" width="15.42578125" style="3" customWidth="1"/>
    <col min="337" max="337" width="9.5703125" style="3" customWidth="1"/>
    <col min="338" max="338" width="14.42578125" style="3" customWidth="1"/>
    <col min="339" max="339" width="49.85546875" style="3" customWidth="1"/>
    <col min="340" max="340" width="22.5703125" style="3" customWidth="1"/>
    <col min="341" max="341" width="23" style="3" customWidth="1"/>
    <col min="342" max="342" width="22.85546875" style="3" customWidth="1"/>
    <col min="343" max="343" width="23.42578125" style="3" customWidth="1"/>
    <col min="344" max="344" width="22.42578125" style="3" customWidth="1"/>
    <col min="345" max="345" width="13.85546875" style="3" customWidth="1"/>
    <col min="346" max="346" width="20.7109375" style="3" customWidth="1"/>
    <col min="347" max="347" width="18.140625" style="3" customWidth="1"/>
    <col min="348" max="348" width="14.85546875" style="3" bestFit="1" customWidth="1"/>
    <col min="349" max="349" width="11.42578125" style="3"/>
    <col min="350" max="350" width="17.42578125" style="3" customWidth="1"/>
    <col min="351" max="353" width="18.140625" style="3" customWidth="1"/>
    <col min="354" max="357" width="11.42578125" style="3"/>
    <col min="358" max="358" width="34" style="3" customWidth="1"/>
    <col min="359" max="359" width="9.5703125" style="3" customWidth="1"/>
    <col min="360" max="360" width="16.7109375" style="3" customWidth="1"/>
    <col min="361" max="361" width="55.140625" style="3" customWidth="1"/>
    <col min="362" max="362" width="22.5703125" style="3" customWidth="1"/>
    <col min="363" max="363" width="23" style="3" customWidth="1"/>
    <col min="364" max="364" width="22.85546875" style="3" customWidth="1"/>
    <col min="365" max="365" width="23.42578125" style="3" customWidth="1"/>
    <col min="366" max="366" width="28.7109375" style="3" customWidth="1"/>
    <col min="367" max="367" width="12.7109375" style="3" customWidth="1"/>
    <col min="368" max="368" width="11.42578125" style="3"/>
    <col min="369" max="369" width="25.28515625" style="3" customWidth="1"/>
    <col min="370" max="370" width="15.85546875" style="3" bestFit="1" customWidth="1"/>
    <col min="371" max="372" width="18" style="3" bestFit="1" customWidth="1"/>
    <col min="373" max="591" width="11.42578125" style="3"/>
    <col min="592" max="592" width="15.42578125" style="3" customWidth="1"/>
    <col min="593" max="593" width="9.5703125" style="3" customWidth="1"/>
    <col min="594" max="594" width="14.42578125" style="3" customWidth="1"/>
    <col min="595" max="595" width="49.85546875" style="3" customWidth="1"/>
    <col min="596" max="596" width="22.5703125" style="3" customWidth="1"/>
    <col min="597" max="597" width="23" style="3" customWidth="1"/>
    <col min="598" max="598" width="22.85546875" style="3" customWidth="1"/>
    <col min="599" max="599" width="23.42578125" style="3" customWidth="1"/>
    <col min="600" max="600" width="22.42578125" style="3" customWidth="1"/>
    <col min="601" max="601" width="13.85546875" style="3" customWidth="1"/>
    <col min="602" max="602" width="20.7109375" style="3" customWidth="1"/>
    <col min="603" max="603" width="18.140625" style="3" customWidth="1"/>
    <col min="604" max="604" width="14.85546875" style="3" bestFit="1" customWidth="1"/>
    <col min="605" max="605" width="11.42578125" style="3"/>
    <col min="606" max="606" width="17.42578125" style="3" customWidth="1"/>
    <col min="607" max="609" width="18.140625" style="3" customWidth="1"/>
    <col min="610" max="613" width="11.42578125" style="3"/>
    <col min="614" max="614" width="34" style="3" customWidth="1"/>
    <col min="615" max="615" width="9.5703125" style="3" customWidth="1"/>
    <col min="616" max="616" width="16.7109375" style="3" customWidth="1"/>
    <col min="617" max="617" width="55.140625" style="3" customWidth="1"/>
    <col min="618" max="618" width="22.5703125" style="3" customWidth="1"/>
    <col min="619" max="619" width="23" style="3" customWidth="1"/>
    <col min="620" max="620" width="22.85546875" style="3" customWidth="1"/>
    <col min="621" max="621" width="23.42578125" style="3" customWidth="1"/>
    <col min="622" max="622" width="28.7109375" style="3" customWidth="1"/>
    <col min="623" max="623" width="12.7109375" style="3" customWidth="1"/>
    <col min="624" max="624" width="11.42578125" style="3"/>
    <col min="625" max="625" width="25.28515625" style="3" customWidth="1"/>
    <col min="626" max="626" width="15.85546875" style="3" bestFit="1" customWidth="1"/>
    <col min="627" max="628" width="18" style="3" bestFit="1" customWidth="1"/>
    <col min="629" max="847" width="11.42578125" style="3"/>
    <col min="848" max="848" width="15.42578125" style="3" customWidth="1"/>
    <col min="849" max="849" width="9.5703125" style="3" customWidth="1"/>
    <col min="850" max="850" width="14.42578125" style="3" customWidth="1"/>
    <col min="851" max="851" width="49.85546875" style="3" customWidth="1"/>
    <col min="852" max="852" width="22.5703125" style="3" customWidth="1"/>
    <col min="853" max="853" width="23" style="3" customWidth="1"/>
    <col min="854" max="854" width="22.85546875" style="3" customWidth="1"/>
    <col min="855" max="855" width="23.42578125" style="3" customWidth="1"/>
    <col min="856" max="856" width="22.42578125" style="3" customWidth="1"/>
    <col min="857" max="857" width="13.85546875" style="3" customWidth="1"/>
    <col min="858" max="858" width="20.7109375" style="3" customWidth="1"/>
    <col min="859" max="859" width="18.140625" style="3" customWidth="1"/>
    <col min="860" max="860" width="14.85546875" style="3" bestFit="1" customWidth="1"/>
    <col min="861" max="861" width="11.42578125" style="3"/>
    <col min="862" max="862" width="17.42578125" style="3" customWidth="1"/>
    <col min="863" max="865" width="18.140625" style="3" customWidth="1"/>
    <col min="866" max="869" width="11.42578125" style="3"/>
    <col min="870" max="870" width="34" style="3" customWidth="1"/>
    <col min="871" max="871" width="9.5703125" style="3" customWidth="1"/>
    <col min="872" max="872" width="16.7109375" style="3" customWidth="1"/>
    <col min="873" max="873" width="55.140625" style="3" customWidth="1"/>
    <col min="874" max="874" width="22.5703125" style="3" customWidth="1"/>
    <col min="875" max="875" width="23" style="3" customWidth="1"/>
    <col min="876" max="876" width="22.85546875" style="3" customWidth="1"/>
    <col min="877" max="877" width="23.42578125" style="3" customWidth="1"/>
    <col min="878" max="878" width="28.7109375" style="3" customWidth="1"/>
    <col min="879" max="879" width="12.7109375" style="3" customWidth="1"/>
    <col min="880" max="880" width="11.42578125" style="3"/>
    <col min="881" max="881" width="25.28515625" style="3" customWidth="1"/>
    <col min="882" max="882" width="15.85546875" style="3" bestFit="1" customWidth="1"/>
    <col min="883" max="884" width="18" style="3" bestFit="1" customWidth="1"/>
    <col min="885" max="1103" width="11.42578125" style="3"/>
    <col min="1104" max="1104" width="15.42578125" style="3" customWidth="1"/>
    <col min="1105" max="1105" width="9.5703125" style="3" customWidth="1"/>
    <col min="1106" max="1106" width="14.42578125" style="3" customWidth="1"/>
    <col min="1107" max="1107" width="49.85546875" style="3" customWidth="1"/>
    <col min="1108" max="1108" width="22.5703125" style="3" customWidth="1"/>
    <col min="1109" max="1109" width="23" style="3" customWidth="1"/>
    <col min="1110" max="1110" width="22.85546875" style="3" customWidth="1"/>
    <col min="1111" max="1111" width="23.42578125" style="3" customWidth="1"/>
    <col min="1112" max="1112" width="22.42578125" style="3" customWidth="1"/>
    <col min="1113" max="1113" width="13.85546875" style="3" customWidth="1"/>
    <col min="1114" max="1114" width="20.7109375" style="3" customWidth="1"/>
    <col min="1115" max="1115" width="18.140625" style="3" customWidth="1"/>
    <col min="1116" max="1116" width="14.85546875" style="3" bestFit="1" customWidth="1"/>
    <col min="1117" max="1117" width="11.42578125" style="3"/>
    <col min="1118" max="1118" width="17.42578125" style="3" customWidth="1"/>
    <col min="1119" max="1121" width="18.140625" style="3" customWidth="1"/>
    <col min="1122" max="1125" width="11.42578125" style="3"/>
    <col min="1126" max="1126" width="34" style="3" customWidth="1"/>
    <col min="1127" max="1127" width="9.5703125" style="3" customWidth="1"/>
    <col min="1128" max="1128" width="16.7109375" style="3" customWidth="1"/>
    <col min="1129" max="1129" width="55.140625" style="3" customWidth="1"/>
    <col min="1130" max="1130" width="22.5703125" style="3" customWidth="1"/>
    <col min="1131" max="1131" width="23" style="3" customWidth="1"/>
    <col min="1132" max="1132" width="22.85546875" style="3" customWidth="1"/>
    <col min="1133" max="1133" width="23.42578125" style="3" customWidth="1"/>
    <col min="1134" max="1134" width="28.7109375" style="3" customWidth="1"/>
    <col min="1135" max="1135" width="12.7109375" style="3" customWidth="1"/>
    <col min="1136" max="1136" width="11.42578125" style="3"/>
    <col min="1137" max="1137" width="25.28515625" style="3" customWidth="1"/>
    <col min="1138" max="1138" width="15.85546875" style="3" bestFit="1" customWidth="1"/>
    <col min="1139" max="1140" width="18" style="3" bestFit="1" customWidth="1"/>
    <col min="1141" max="1359" width="11.42578125" style="3"/>
    <col min="1360" max="1360" width="15.42578125" style="3" customWidth="1"/>
    <col min="1361" max="1361" width="9.5703125" style="3" customWidth="1"/>
    <col min="1362" max="1362" width="14.42578125" style="3" customWidth="1"/>
    <col min="1363" max="1363" width="49.85546875" style="3" customWidth="1"/>
    <col min="1364" max="1364" width="22.5703125" style="3" customWidth="1"/>
    <col min="1365" max="1365" width="23" style="3" customWidth="1"/>
    <col min="1366" max="1366" width="22.85546875" style="3" customWidth="1"/>
    <col min="1367" max="1367" width="23.42578125" style="3" customWidth="1"/>
    <col min="1368" max="1368" width="22.42578125" style="3" customWidth="1"/>
    <col min="1369" max="1369" width="13.85546875" style="3" customWidth="1"/>
    <col min="1370" max="1370" width="20.7109375" style="3" customWidth="1"/>
    <col min="1371" max="1371" width="18.140625" style="3" customWidth="1"/>
    <col min="1372" max="1372" width="14.85546875" style="3" bestFit="1" customWidth="1"/>
    <col min="1373" max="1373" width="11.42578125" style="3"/>
    <col min="1374" max="1374" width="17.42578125" style="3" customWidth="1"/>
    <col min="1375" max="1377" width="18.140625" style="3" customWidth="1"/>
    <col min="1378" max="1381" width="11.42578125" style="3"/>
    <col min="1382" max="1382" width="34" style="3" customWidth="1"/>
    <col min="1383" max="1383" width="9.5703125" style="3" customWidth="1"/>
    <col min="1384" max="1384" width="16.7109375" style="3" customWidth="1"/>
    <col min="1385" max="1385" width="55.140625" style="3" customWidth="1"/>
    <col min="1386" max="1386" width="22.5703125" style="3" customWidth="1"/>
    <col min="1387" max="1387" width="23" style="3" customWidth="1"/>
    <col min="1388" max="1388" width="22.85546875" style="3" customWidth="1"/>
    <col min="1389" max="1389" width="23.42578125" style="3" customWidth="1"/>
    <col min="1390" max="1390" width="28.7109375" style="3" customWidth="1"/>
    <col min="1391" max="1391" width="12.7109375" style="3" customWidth="1"/>
    <col min="1392" max="1392" width="11.42578125" style="3"/>
    <col min="1393" max="1393" width="25.28515625" style="3" customWidth="1"/>
    <col min="1394" max="1394" width="15.85546875" style="3" bestFit="1" customWidth="1"/>
    <col min="1395" max="1396" width="18" style="3" bestFit="1" customWidth="1"/>
    <col min="1397" max="1615" width="11.42578125" style="3"/>
    <col min="1616" max="1616" width="15.42578125" style="3" customWidth="1"/>
    <col min="1617" max="1617" width="9.5703125" style="3" customWidth="1"/>
    <col min="1618" max="1618" width="14.42578125" style="3" customWidth="1"/>
    <col min="1619" max="1619" width="49.85546875" style="3" customWidth="1"/>
    <col min="1620" max="1620" width="22.5703125" style="3" customWidth="1"/>
    <col min="1621" max="1621" width="23" style="3" customWidth="1"/>
    <col min="1622" max="1622" width="22.85546875" style="3" customWidth="1"/>
    <col min="1623" max="1623" width="23.42578125" style="3" customWidth="1"/>
    <col min="1624" max="1624" width="22.42578125" style="3" customWidth="1"/>
    <col min="1625" max="1625" width="13.85546875" style="3" customWidth="1"/>
    <col min="1626" max="1626" width="20.7109375" style="3" customWidth="1"/>
    <col min="1627" max="1627" width="18.140625" style="3" customWidth="1"/>
    <col min="1628" max="1628" width="14.85546875" style="3" bestFit="1" customWidth="1"/>
    <col min="1629" max="1629" width="11.42578125" style="3"/>
    <col min="1630" max="1630" width="17.42578125" style="3" customWidth="1"/>
    <col min="1631" max="1633" width="18.140625" style="3" customWidth="1"/>
    <col min="1634" max="1637" width="11.42578125" style="3"/>
    <col min="1638" max="1638" width="34" style="3" customWidth="1"/>
    <col min="1639" max="1639" width="9.5703125" style="3" customWidth="1"/>
    <col min="1640" max="1640" width="16.7109375" style="3" customWidth="1"/>
    <col min="1641" max="1641" width="55.140625" style="3" customWidth="1"/>
    <col min="1642" max="1642" width="22.5703125" style="3" customWidth="1"/>
    <col min="1643" max="1643" width="23" style="3" customWidth="1"/>
    <col min="1644" max="1644" width="22.85546875" style="3" customWidth="1"/>
    <col min="1645" max="1645" width="23.42578125" style="3" customWidth="1"/>
    <col min="1646" max="1646" width="28.7109375" style="3" customWidth="1"/>
    <col min="1647" max="1647" width="12.7109375" style="3" customWidth="1"/>
    <col min="1648" max="1648" width="11.42578125" style="3"/>
    <col min="1649" max="1649" width="25.28515625" style="3" customWidth="1"/>
    <col min="1650" max="1650" width="15.85546875" style="3" bestFit="1" customWidth="1"/>
    <col min="1651" max="1652" width="18" style="3" bestFit="1" customWidth="1"/>
    <col min="1653" max="1871" width="11.42578125" style="3"/>
    <col min="1872" max="1872" width="15.42578125" style="3" customWidth="1"/>
    <col min="1873" max="1873" width="9.5703125" style="3" customWidth="1"/>
    <col min="1874" max="1874" width="14.42578125" style="3" customWidth="1"/>
    <col min="1875" max="1875" width="49.85546875" style="3" customWidth="1"/>
    <col min="1876" max="1876" width="22.5703125" style="3" customWidth="1"/>
    <col min="1877" max="1877" width="23" style="3" customWidth="1"/>
    <col min="1878" max="1878" width="22.85546875" style="3" customWidth="1"/>
    <col min="1879" max="1879" width="23.42578125" style="3" customWidth="1"/>
    <col min="1880" max="1880" width="22.42578125" style="3" customWidth="1"/>
    <col min="1881" max="1881" width="13.85546875" style="3" customWidth="1"/>
    <col min="1882" max="1882" width="20.7109375" style="3" customWidth="1"/>
    <col min="1883" max="1883" width="18.140625" style="3" customWidth="1"/>
    <col min="1884" max="1884" width="14.85546875" style="3" bestFit="1" customWidth="1"/>
    <col min="1885" max="1885" width="11.42578125" style="3"/>
    <col min="1886" max="1886" width="17.42578125" style="3" customWidth="1"/>
    <col min="1887" max="1889" width="18.140625" style="3" customWidth="1"/>
    <col min="1890" max="1893" width="11.42578125" style="3"/>
    <col min="1894" max="1894" width="34" style="3" customWidth="1"/>
    <col min="1895" max="1895" width="9.5703125" style="3" customWidth="1"/>
    <col min="1896" max="1896" width="16.7109375" style="3" customWidth="1"/>
    <col min="1897" max="1897" width="55.140625" style="3" customWidth="1"/>
    <col min="1898" max="1898" width="22.5703125" style="3" customWidth="1"/>
    <col min="1899" max="1899" width="23" style="3" customWidth="1"/>
    <col min="1900" max="1900" width="22.85546875" style="3" customWidth="1"/>
    <col min="1901" max="1901" width="23.42578125" style="3" customWidth="1"/>
    <col min="1902" max="1902" width="28.7109375" style="3" customWidth="1"/>
    <col min="1903" max="1903" width="12.7109375" style="3" customWidth="1"/>
    <col min="1904" max="1904" width="11.42578125" style="3"/>
    <col min="1905" max="1905" width="25.28515625" style="3" customWidth="1"/>
    <col min="1906" max="1906" width="15.85546875" style="3" bestFit="1" customWidth="1"/>
    <col min="1907" max="1908" width="18" style="3" bestFit="1" customWidth="1"/>
    <col min="1909" max="2127" width="11.42578125" style="3"/>
    <col min="2128" max="2128" width="15.42578125" style="3" customWidth="1"/>
    <col min="2129" max="2129" width="9.5703125" style="3" customWidth="1"/>
    <col min="2130" max="2130" width="14.42578125" style="3" customWidth="1"/>
    <col min="2131" max="2131" width="49.85546875" style="3" customWidth="1"/>
    <col min="2132" max="2132" width="22.5703125" style="3" customWidth="1"/>
    <col min="2133" max="2133" width="23" style="3" customWidth="1"/>
    <col min="2134" max="2134" width="22.85546875" style="3" customWidth="1"/>
    <col min="2135" max="2135" width="23.42578125" style="3" customWidth="1"/>
    <col min="2136" max="2136" width="22.42578125" style="3" customWidth="1"/>
    <col min="2137" max="2137" width="13.85546875" style="3" customWidth="1"/>
    <col min="2138" max="2138" width="20.7109375" style="3" customWidth="1"/>
    <col min="2139" max="2139" width="18.140625" style="3" customWidth="1"/>
    <col min="2140" max="2140" width="14.85546875" style="3" bestFit="1" customWidth="1"/>
    <col min="2141" max="2141" width="11.42578125" style="3"/>
    <col min="2142" max="2142" width="17.42578125" style="3" customWidth="1"/>
    <col min="2143" max="2145" width="18.140625" style="3" customWidth="1"/>
    <col min="2146" max="2149" width="11.42578125" style="3"/>
    <col min="2150" max="2150" width="34" style="3" customWidth="1"/>
    <col min="2151" max="2151" width="9.5703125" style="3" customWidth="1"/>
    <col min="2152" max="2152" width="16.7109375" style="3" customWidth="1"/>
    <col min="2153" max="2153" width="55.140625" style="3" customWidth="1"/>
    <col min="2154" max="2154" width="22.5703125" style="3" customWidth="1"/>
    <col min="2155" max="2155" width="23" style="3" customWidth="1"/>
    <col min="2156" max="2156" width="22.85546875" style="3" customWidth="1"/>
    <col min="2157" max="2157" width="23.42578125" style="3" customWidth="1"/>
    <col min="2158" max="2158" width="28.7109375" style="3" customWidth="1"/>
    <col min="2159" max="2159" width="12.7109375" style="3" customWidth="1"/>
    <col min="2160" max="2160" width="11.42578125" style="3"/>
    <col min="2161" max="2161" width="25.28515625" style="3" customWidth="1"/>
    <col min="2162" max="2162" width="15.85546875" style="3" bestFit="1" customWidth="1"/>
    <col min="2163" max="2164" width="18" style="3" bestFit="1" customWidth="1"/>
    <col min="2165" max="2383" width="11.42578125" style="3"/>
    <col min="2384" max="2384" width="15.42578125" style="3" customWidth="1"/>
    <col min="2385" max="2385" width="9.5703125" style="3" customWidth="1"/>
    <col min="2386" max="2386" width="14.42578125" style="3" customWidth="1"/>
    <col min="2387" max="2387" width="49.85546875" style="3" customWidth="1"/>
    <col min="2388" max="2388" width="22.5703125" style="3" customWidth="1"/>
    <col min="2389" max="2389" width="23" style="3" customWidth="1"/>
    <col min="2390" max="2390" width="22.85546875" style="3" customWidth="1"/>
    <col min="2391" max="2391" width="23.42578125" style="3" customWidth="1"/>
    <col min="2392" max="2392" width="22.42578125" style="3" customWidth="1"/>
    <col min="2393" max="2393" width="13.85546875" style="3" customWidth="1"/>
    <col min="2394" max="2394" width="20.7109375" style="3" customWidth="1"/>
    <col min="2395" max="2395" width="18.140625" style="3" customWidth="1"/>
    <col min="2396" max="2396" width="14.85546875" style="3" bestFit="1" customWidth="1"/>
    <col min="2397" max="2397" width="11.42578125" style="3"/>
    <col min="2398" max="2398" width="17.42578125" style="3" customWidth="1"/>
    <col min="2399" max="2401" width="18.140625" style="3" customWidth="1"/>
    <col min="2402" max="2405" width="11.42578125" style="3"/>
    <col min="2406" max="2406" width="34" style="3" customWidth="1"/>
    <col min="2407" max="2407" width="9.5703125" style="3" customWidth="1"/>
    <col min="2408" max="2408" width="16.7109375" style="3" customWidth="1"/>
    <col min="2409" max="2409" width="55.140625" style="3" customWidth="1"/>
    <col min="2410" max="2410" width="22.5703125" style="3" customWidth="1"/>
    <col min="2411" max="2411" width="23" style="3" customWidth="1"/>
    <col min="2412" max="2412" width="22.85546875" style="3" customWidth="1"/>
    <col min="2413" max="2413" width="23.42578125" style="3" customWidth="1"/>
    <col min="2414" max="2414" width="28.7109375" style="3" customWidth="1"/>
    <col min="2415" max="2415" width="12.7109375" style="3" customWidth="1"/>
    <col min="2416" max="2416" width="11.42578125" style="3"/>
    <col min="2417" max="2417" width="25.28515625" style="3" customWidth="1"/>
    <col min="2418" max="2418" width="15.85546875" style="3" bestFit="1" customWidth="1"/>
    <col min="2419" max="2420" width="18" style="3" bestFit="1" customWidth="1"/>
    <col min="2421" max="2639" width="11.42578125" style="3"/>
    <col min="2640" max="2640" width="15.42578125" style="3" customWidth="1"/>
    <col min="2641" max="2641" width="9.5703125" style="3" customWidth="1"/>
    <col min="2642" max="2642" width="14.42578125" style="3" customWidth="1"/>
    <col min="2643" max="2643" width="49.85546875" style="3" customWidth="1"/>
    <col min="2644" max="2644" width="22.5703125" style="3" customWidth="1"/>
    <col min="2645" max="2645" width="23" style="3" customWidth="1"/>
    <col min="2646" max="2646" width="22.85546875" style="3" customWidth="1"/>
    <col min="2647" max="2647" width="23.42578125" style="3" customWidth="1"/>
    <col min="2648" max="2648" width="22.42578125" style="3" customWidth="1"/>
    <col min="2649" max="2649" width="13.85546875" style="3" customWidth="1"/>
    <col min="2650" max="2650" width="20.7109375" style="3" customWidth="1"/>
    <col min="2651" max="2651" width="18.140625" style="3" customWidth="1"/>
    <col min="2652" max="2652" width="14.85546875" style="3" bestFit="1" customWidth="1"/>
    <col min="2653" max="2653" width="11.42578125" style="3"/>
    <col min="2654" max="2654" width="17.42578125" style="3" customWidth="1"/>
    <col min="2655" max="2657" width="18.140625" style="3" customWidth="1"/>
    <col min="2658" max="2661" width="11.42578125" style="3"/>
    <col min="2662" max="2662" width="34" style="3" customWidth="1"/>
    <col min="2663" max="2663" width="9.5703125" style="3" customWidth="1"/>
    <col min="2664" max="2664" width="16.7109375" style="3" customWidth="1"/>
    <col min="2665" max="2665" width="55.140625" style="3" customWidth="1"/>
    <col min="2666" max="2666" width="22.5703125" style="3" customWidth="1"/>
    <col min="2667" max="2667" width="23" style="3" customWidth="1"/>
    <col min="2668" max="2668" width="22.85546875" style="3" customWidth="1"/>
    <col min="2669" max="2669" width="23.42578125" style="3" customWidth="1"/>
    <col min="2670" max="2670" width="28.7109375" style="3" customWidth="1"/>
    <col min="2671" max="2671" width="12.7109375" style="3" customWidth="1"/>
    <col min="2672" max="2672" width="11.42578125" style="3"/>
    <col min="2673" max="2673" width="25.28515625" style="3" customWidth="1"/>
    <col min="2674" max="2674" width="15.85546875" style="3" bestFit="1" customWidth="1"/>
    <col min="2675" max="2676" width="18" style="3" bestFit="1" customWidth="1"/>
    <col min="2677" max="2895" width="11.42578125" style="3"/>
    <col min="2896" max="2896" width="15.42578125" style="3" customWidth="1"/>
    <col min="2897" max="2897" width="9.5703125" style="3" customWidth="1"/>
    <col min="2898" max="2898" width="14.42578125" style="3" customWidth="1"/>
    <col min="2899" max="2899" width="49.85546875" style="3" customWidth="1"/>
    <col min="2900" max="2900" width="22.5703125" style="3" customWidth="1"/>
    <col min="2901" max="2901" width="23" style="3" customWidth="1"/>
    <col min="2902" max="2902" width="22.85546875" style="3" customWidth="1"/>
    <col min="2903" max="2903" width="23.42578125" style="3" customWidth="1"/>
    <col min="2904" max="2904" width="22.42578125" style="3" customWidth="1"/>
    <col min="2905" max="2905" width="13.85546875" style="3" customWidth="1"/>
    <col min="2906" max="2906" width="20.7109375" style="3" customWidth="1"/>
    <col min="2907" max="2907" width="18.140625" style="3" customWidth="1"/>
    <col min="2908" max="2908" width="14.85546875" style="3" bestFit="1" customWidth="1"/>
    <col min="2909" max="2909" width="11.42578125" style="3"/>
    <col min="2910" max="2910" width="17.42578125" style="3" customWidth="1"/>
    <col min="2911" max="2913" width="18.140625" style="3" customWidth="1"/>
    <col min="2914" max="2917" width="11.42578125" style="3"/>
    <col min="2918" max="2918" width="34" style="3" customWidth="1"/>
    <col min="2919" max="2919" width="9.5703125" style="3" customWidth="1"/>
    <col min="2920" max="2920" width="16.7109375" style="3" customWidth="1"/>
    <col min="2921" max="2921" width="55.140625" style="3" customWidth="1"/>
    <col min="2922" max="2922" width="22.5703125" style="3" customWidth="1"/>
    <col min="2923" max="2923" width="23" style="3" customWidth="1"/>
    <col min="2924" max="2924" width="22.85546875" style="3" customWidth="1"/>
    <col min="2925" max="2925" width="23.42578125" style="3" customWidth="1"/>
    <col min="2926" max="2926" width="28.7109375" style="3" customWidth="1"/>
    <col min="2927" max="2927" width="12.7109375" style="3" customWidth="1"/>
    <col min="2928" max="2928" width="11.42578125" style="3"/>
    <col min="2929" max="2929" width="25.28515625" style="3" customWidth="1"/>
    <col min="2930" max="2930" width="15.85546875" style="3" bestFit="1" customWidth="1"/>
    <col min="2931" max="2932" width="18" style="3" bestFit="1" customWidth="1"/>
    <col min="2933" max="3151" width="11.42578125" style="3"/>
    <col min="3152" max="3152" width="15.42578125" style="3" customWidth="1"/>
    <col min="3153" max="3153" width="9.5703125" style="3" customWidth="1"/>
    <col min="3154" max="3154" width="14.42578125" style="3" customWidth="1"/>
    <col min="3155" max="3155" width="49.85546875" style="3" customWidth="1"/>
    <col min="3156" max="3156" width="22.5703125" style="3" customWidth="1"/>
    <col min="3157" max="3157" width="23" style="3" customWidth="1"/>
    <col min="3158" max="3158" width="22.85546875" style="3" customWidth="1"/>
    <col min="3159" max="3159" width="23.42578125" style="3" customWidth="1"/>
    <col min="3160" max="3160" width="22.42578125" style="3" customWidth="1"/>
    <col min="3161" max="3161" width="13.85546875" style="3" customWidth="1"/>
    <col min="3162" max="3162" width="20.7109375" style="3" customWidth="1"/>
    <col min="3163" max="3163" width="18.140625" style="3" customWidth="1"/>
    <col min="3164" max="3164" width="14.85546875" style="3" bestFit="1" customWidth="1"/>
    <col min="3165" max="3165" width="11.42578125" style="3"/>
    <col min="3166" max="3166" width="17.42578125" style="3" customWidth="1"/>
    <col min="3167" max="3169" width="18.140625" style="3" customWidth="1"/>
    <col min="3170" max="3173" width="11.42578125" style="3"/>
    <col min="3174" max="3174" width="34" style="3" customWidth="1"/>
    <col min="3175" max="3175" width="9.5703125" style="3" customWidth="1"/>
    <col min="3176" max="3176" width="16.7109375" style="3" customWidth="1"/>
    <col min="3177" max="3177" width="55.140625" style="3" customWidth="1"/>
    <col min="3178" max="3178" width="22.5703125" style="3" customWidth="1"/>
    <col min="3179" max="3179" width="23" style="3" customWidth="1"/>
    <col min="3180" max="3180" width="22.85546875" style="3" customWidth="1"/>
    <col min="3181" max="3181" width="23.42578125" style="3" customWidth="1"/>
    <col min="3182" max="3182" width="28.7109375" style="3" customWidth="1"/>
    <col min="3183" max="3183" width="12.7109375" style="3" customWidth="1"/>
    <col min="3184" max="3184" width="11.42578125" style="3"/>
    <col min="3185" max="3185" width="25.28515625" style="3" customWidth="1"/>
    <col min="3186" max="3186" width="15.85546875" style="3" bestFit="1" customWidth="1"/>
    <col min="3187" max="3188" width="18" style="3" bestFit="1" customWidth="1"/>
    <col min="3189" max="3407" width="11.42578125" style="3"/>
    <col min="3408" max="3408" width="15.42578125" style="3" customWidth="1"/>
    <col min="3409" max="3409" width="9.5703125" style="3" customWidth="1"/>
    <col min="3410" max="3410" width="14.42578125" style="3" customWidth="1"/>
    <col min="3411" max="3411" width="49.85546875" style="3" customWidth="1"/>
    <col min="3412" max="3412" width="22.5703125" style="3" customWidth="1"/>
    <col min="3413" max="3413" width="23" style="3" customWidth="1"/>
    <col min="3414" max="3414" width="22.85546875" style="3" customWidth="1"/>
    <col min="3415" max="3415" width="23.42578125" style="3" customWidth="1"/>
    <col min="3416" max="3416" width="22.42578125" style="3" customWidth="1"/>
    <col min="3417" max="3417" width="13.85546875" style="3" customWidth="1"/>
    <col min="3418" max="3418" width="20.7109375" style="3" customWidth="1"/>
    <col min="3419" max="3419" width="18.140625" style="3" customWidth="1"/>
    <col min="3420" max="3420" width="14.85546875" style="3" bestFit="1" customWidth="1"/>
    <col min="3421" max="3421" width="11.42578125" style="3"/>
    <col min="3422" max="3422" width="17.42578125" style="3" customWidth="1"/>
    <col min="3423" max="3425" width="18.140625" style="3" customWidth="1"/>
    <col min="3426" max="3429" width="11.42578125" style="3"/>
    <col min="3430" max="3430" width="34" style="3" customWidth="1"/>
    <col min="3431" max="3431" width="9.5703125" style="3" customWidth="1"/>
    <col min="3432" max="3432" width="16.7109375" style="3" customWidth="1"/>
    <col min="3433" max="3433" width="55.140625" style="3" customWidth="1"/>
    <col min="3434" max="3434" width="22.5703125" style="3" customWidth="1"/>
    <col min="3435" max="3435" width="23" style="3" customWidth="1"/>
    <col min="3436" max="3436" width="22.85546875" style="3" customWidth="1"/>
    <col min="3437" max="3437" width="23.42578125" style="3" customWidth="1"/>
    <col min="3438" max="3438" width="28.7109375" style="3" customWidth="1"/>
    <col min="3439" max="3439" width="12.7109375" style="3" customWidth="1"/>
    <col min="3440" max="3440" width="11.42578125" style="3"/>
    <col min="3441" max="3441" width="25.28515625" style="3" customWidth="1"/>
    <col min="3442" max="3442" width="15.85546875" style="3" bestFit="1" customWidth="1"/>
    <col min="3443" max="3444" width="18" style="3" bestFit="1" customWidth="1"/>
    <col min="3445" max="3663" width="11.42578125" style="3"/>
    <col min="3664" max="3664" width="15.42578125" style="3" customWidth="1"/>
    <col min="3665" max="3665" width="9.5703125" style="3" customWidth="1"/>
    <col min="3666" max="3666" width="14.42578125" style="3" customWidth="1"/>
    <col min="3667" max="3667" width="49.85546875" style="3" customWidth="1"/>
    <col min="3668" max="3668" width="22.5703125" style="3" customWidth="1"/>
    <col min="3669" max="3669" width="23" style="3" customWidth="1"/>
    <col min="3670" max="3670" width="22.85546875" style="3" customWidth="1"/>
    <col min="3671" max="3671" width="23.42578125" style="3" customWidth="1"/>
    <col min="3672" max="3672" width="22.42578125" style="3" customWidth="1"/>
    <col min="3673" max="3673" width="13.85546875" style="3" customWidth="1"/>
    <col min="3674" max="3674" width="20.7109375" style="3" customWidth="1"/>
    <col min="3675" max="3675" width="18.140625" style="3" customWidth="1"/>
    <col min="3676" max="3676" width="14.85546875" style="3" bestFit="1" customWidth="1"/>
    <col min="3677" max="3677" width="11.42578125" style="3"/>
    <col min="3678" max="3678" width="17.42578125" style="3" customWidth="1"/>
    <col min="3679" max="3681" width="18.140625" style="3" customWidth="1"/>
    <col min="3682" max="3685" width="11.42578125" style="3"/>
    <col min="3686" max="3686" width="34" style="3" customWidth="1"/>
    <col min="3687" max="3687" width="9.5703125" style="3" customWidth="1"/>
    <col min="3688" max="3688" width="16.7109375" style="3" customWidth="1"/>
    <col min="3689" max="3689" width="55.140625" style="3" customWidth="1"/>
    <col min="3690" max="3690" width="22.5703125" style="3" customWidth="1"/>
    <col min="3691" max="3691" width="23" style="3" customWidth="1"/>
    <col min="3692" max="3692" width="22.85546875" style="3" customWidth="1"/>
    <col min="3693" max="3693" width="23.42578125" style="3" customWidth="1"/>
    <col min="3694" max="3694" width="28.7109375" style="3" customWidth="1"/>
    <col min="3695" max="3695" width="12.7109375" style="3" customWidth="1"/>
    <col min="3696" max="3696" width="11.42578125" style="3"/>
    <col min="3697" max="3697" width="25.28515625" style="3" customWidth="1"/>
    <col min="3698" max="3698" width="15.85546875" style="3" bestFit="1" customWidth="1"/>
    <col min="3699" max="3700" width="18" style="3" bestFit="1" customWidth="1"/>
    <col min="3701" max="3919" width="11.42578125" style="3"/>
    <col min="3920" max="3920" width="15.42578125" style="3" customWidth="1"/>
    <col min="3921" max="3921" width="9.5703125" style="3" customWidth="1"/>
    <col min="3922" max="3922" width="14.42578125" style="3" customWidth="1"/>
    <col min="3923" max="3923" width="49.85546875" style="3" customWidth="1"/>
    <col min="3924" max="3924" width="22.5703125" style="3" customWidth="1"/>
    <col min="3925" max="3925" width="23" style="3" customWidth="1"/>
    <col min="3926" max="3926" width="22.85546875" style="3" customWidth="1"/>
    <col min="3927" max="3927" width="23.42578125" style="3" customWidth="1"/>
    <col min="3928" max="3928" width="22.42578125" style="3" customWidth="1"/>
    <col min="3929" max="3929" width="13.85546875" style="3" customWidth="1"/>
    <col min="3930" max="3930" width="20.7109375" style="3" customWidth="1"/>
    <col min="3931" max="3931" width="18.140625" style="3" customWidth="1"/>
    <col min="3932" max="3932" width="14.85546875" style="3" bestFit="1" customWidth="1"/>
    <col min="3933" max="3933" width="11.42578125" style="3"/>
    <col min="3934" max="3934" width="17.42578125" style="3" customWidth="1"/>
    <col min="3935" max="3937" width="18.140625" style="3" customWidth="1"/>
    <col min="3938" max="3941" width="11.42578125" style="3"/>
    <col min="3942" max="3942" width="34" style="3" customWidth="1"/>
    <col min="3943" max="3943" width="9.5703125" style="3" customWidth="1"/>
    <col min="3944" max="3944" width="16.7109375" style="3" customWidth="1"/>
    <col min="3945" max="3945" width="55.140625" style="3" customWidth="1"/>
    <col min="3946" max="3946" width="22.5703125" style="3" customWidth="1"/>
    <col min="3947" max="3947" width="23" style="3" customWidth="1"/>
    <col min="3948" max="3948" width="22.85546875" style="3" customWidth="1"/>
    <col min="3949" max="3949" width="23.42578125" style="3" customWidth="1"/>
    <col min="3950" max="3950" width="28.7109375" style="3" customWidth="1"/>
    <col min="3951" max="3951" width="12.7109375" style="3" customWidth="1"/>
    <col min="3952" max="3952" width="11.42578125" style="3"/>
    <col min="3953" max="3953" width="25.28515625" style="3" customWidth="1"/>
    <col min="3954" max="3954" width="15.85546875" style="3" bestFit="1" customWidth="1"/>
    <col min="3955" max="3956" width="18" style="3" bestFit="1" customWidth="1"/>
    <col min="3957" max="4175" width="11.42578125" style="3"/>
    <col min="4176" max="4176" width="15.42578125" style="3" customWidth="1"/>
    <col min="4177" max="4177" width="9.5703125" style="3" customWidth="1"/>
    <col min="4178" max="4178" width="14.42578125" style="3" customWidth="1"/>
    <col min="4179" max="4179" width="49.85546875" style="3" customWidth="1"/>
    <col min="4180" max="4180" width="22.5703125" style="3" customWidth="1"/>
    <col min="4181" max="4181" width="23" style="3" customWidth="1"/>
    <col min="4182" max="4182" width="22.85546875" style="3" customWidth="1"/>
    <col min="4183" max="4183" width="23.42578125" style="3" customWidth="1"/>
    <col min="4184" max="4184" width="22.42578125" style="3" customWidth="1"/>
    <col min="4185" max="4185" width="13.85546875" style="3" customWidth="1"/>
    <col min="4186" max="4186" width="20.7109375" style="3" customWidth="1"/>
    <col min="4187" max="4187" width="18.140625" style="3" customWidth="1"/>
    <col min="4188" max="4188" width="14.85546875" style="3" bestFit="1" customWidth="1"/>
    <col min="4189" max="4189" width="11.42578125" style="3"/>
    <col min="4190" max="4190" width="17.42578125" style="3" customWidth="1"/>
    <col min="4191" max="4193" width="18.140625" style="3" customWidth="1"/>
    <col min="4194" max="4197" width="11.42578125" style="3"/>
    <col min="4198" max="4198" width="34" style="3" customWidth="1"/>
    <col min="4199" max="4199" width="9.5703125" style="3" customWidth="1"/>
    <col min="4200" max="4200" width="16.7109375" style="3" customWidth="1"/>
    <col min="4201" max="4201" width="55.140625" style="3" customWidth="1"/>
    <col min="4202" max="4202" width="22.5703125" style="3" customWidth="1"/>
    <col min="4203" max="4203" width="23" style="3" customWidth="1"/>
    <col min="4204" max="4204" width="22.85546875" style="3" customWidth="1"/>
    <col min="4205" max="4205" width="23.42578125" style="3" customWidth="1"/>
    <col min="4206" max="4206" width="28.7109375" style="3" customWidth="1"/>
    <col min="4207" max="4207" width="12.7109375" style="3" customWidth="1"/>
    <col min="4208" max="4208" width="11.42578125" style="3"/>
    <col min="4209" max="4209" width="25.28515625" style="3" customWidth="1"/>
    <col min="4210" max="4210" width="15.85546875" style="3" bestFit="1" customWidth="1"/>
    <col min="4211" max="4212" width="18" style="3" bestFit="1" customWidth="1"/>
    <col min="4213" max="4431" width="11.42578125" style="3"/>
    <col min="4432" max="4432" width="15.42578125" style="3" customWidth="1"/>
    <col min="4433" max="4433" width="9.5703125" style="3" customWidth="1"/>
    <col min="4434" max="4434" width="14.42578125" style="3" customWidth="1"/>
    <col min="4435" max="4435" width="49.85546875" style="3" customWidth="1"/>
    <col min="4436" max="4436" width="22.5703125" style="3" customWidth="1"/>
    <col min="4437" max="4437" width="23" style="3" customWidth="1"/>
    <col min="4438" max="4438" width="22.85546875" style="3" customWidth="1"/>
    <col min="4439" max="4439" width="23.42578125" style="3" customWidth="1"/>
    <col min="4440" max="4440" width="22.42578125" style="3" customWidth="1"/>
    <col min="4441" max="4441" width="13.85546875" style="3" customWidth="1"/>
    <col min="4442" max="4442" width="20.7109375" style="3" customWidth="1"/>
    <col min="4443" max="4443" width="18.140625" style="3" customWidth="1"/>
    <col min="4444" max="4444" width="14.85546875" style="3" bestFit="1" customWidth="1"/>
    <col min="4445" max="4445" width="11.42578125" style="3"/>
    <col min="4446" max="4446" width="17.42578125" style="3" customWidth="1"/>
    <col min="4447" max="4449" width="18.140625" style="3" customWidth="1"/>
    <col min="4450" max="4453" width="11.42578125" style="3"/>
    <col min="4454" max="4454" width="34" style="3" customWidth="1"/>
    <col min="4455" max="4455" width="9.5703125" style="3" customWidth="1"/>
    <col min="4456" max="4456" width="16.7109375" style="3" customWidth="1"/>
    <col min="4457" max="4457" width="55.140625" style="3" customWidth="1"/>
    <col min="4458" max="4458" width="22.5703125" style="3" customWidth="1"/>
    <col min="4459" max="4459" width="23" style="3" customWidth="1"/>
    <col min="4460" max="4460" width="22.85546875" style="3" customWidth="1"/>
    <col min="4461" max="4461" width="23.42578125" style="3" customWidth="1"/>
    <col min="4462" max="4462" width="28.7109375" style="3" customWidth="1"/>
    <col min="4463" max="4463" width="12.7109375" style="3" customWidth="1"/>
    <col min="4464" max="4464" width="11.42578125" style="3"/>
    <col min="4465" max="4465" width="25.28515625" style="3" customWidth="1"/>
    <col min="4466" max="4466" width="15.85546875" style="3" bestFit="1" customWidth="1"/>
    <col min="4467" max="4468" width="18" style="3" bestFit="1" customWidth="1"/>
    <col min="4469" max="4687" width="11.42578125" style="3"/>
    <col min="4688" max="4688" width="15.42578125" style="3" customWidth="1"/>
    <col min="4689" max="4689" width="9.5703125" style="3" customWidth="1"/>
    <col min="4690" max="4690" width="14.42578125" style="3" customWidth="1"/>
    <col min="4691" max="4691" width="49.85546875" style="3" customWidth="1"/>
    <col min="4692" max="4692" width="22.5703125" style="3" customWidth="1"/>
    <col min="4693" max="4693" width="23" style="3" customWidth="1"/>
    <col min="4694" max="4694" width="22.85546875" style="3" customWidth="1"/>
    <col min="4695" max="4695" width="23.42578125" style="3" customWidth="1"/>
    <col min="4696" max="4696" width="22.42578125" style="3" customWidth="1"/>
    <col min="4697" max="4697" width="13.85546875" style="3" customWidth="1"/>
    <col min="4698" max="4698" width="20.7109375" style="3" customWidth="1"/>
    <col min="4699" max="4699" width="18.140625" style="3" customWidth="1"/>
    <col min="4700" max="4700" width="14.85546875" style="3" bestFit="1" customWidth="1"/>
    <col min="4701" max="4701" width="11.42578125" style="3"/>
    <col min="4702" max="4702" width="17.42578125" style="3" customWidth="1"/>
    <col min="4703" max="4705" width="18.140625" style="3" customWidth="1"/>
    <col min="4706" max="4709" width="11.42578125" style="3"/>
    <col min="4710" max="4710" width="34" style="3" customWidth="1"/>
    <col min="4711" max="4711" width="9.5703125" style="3" customWidth="1"/>
    <col min="4712" max="4712" width="16.7109375" style="3" customWidth="1"/>
    <col min="4713" max="4713" width="55.140625" style="3" customWidth="1"/>
    <col min="4714" max="4714" width="22.5703125" style="3" customWidth="1"/>
    <col min="4715" max="4715" width="23" style="3" customWidth="1"/>
    <col min="4716" max="4716" width="22.85546875" style="3" customWidth="1"/>
    <col min="4717" max="4717" width="23.42578125" style="3" customWidth="1"/>
    <col min="4718" max="4718" width="28.7109375" style="3" customWidth="1"/>
    <col min="4719" max="4719" width="12.7109375" style="3" customWidth="1"/>
    <col min="4720" max="4720" width="11.42578125" style="3"/>
    <col min="4721" max="4721" width="25.28515625" style="3" customWidth="1"/>
    <col min="4722" max="4722" width="15.85546875" style="3" bestFit="1" customWidth="1"/>
    <col min="4723" max="4724" width="18" style="3" bestFit="1" customWidth="1"/>
    <col min="4725" max="4943" width="11.42578125" style="3"/>
    <col min="4944" max="4944" width="15.42578125" style="3" customWidth="1"/>
    <col min="4945" max="4945" width="9.5703125" style="3" customWidth="1"/>
    <col min="4946" max="4946" width="14.42578125" style="3" customWidth="1"/>
    <col min="4947" max="4947" width="49.85546875" style="3" customWidth="1"/>
    <col min="4948" max="4948" width="22.5703125" style="3" customWidth="1"/>
    <col min="4949" max="4949" width="23" style="3" customWidth="1"/>
    <col min="4950" max="4950" width="22.85546875" style="3" customWidth="1"/>
    <col min="4951" max="4951" width="23.42578125" style="3" customWidth="1"/>
    <col min="4952" max="4952" width="22.42578125" style="3" customWidth="1"/>
    <col min="4953" max="4953" width="13.85546875" style="3" customWidth="1"/>
    <col min="4954" max="4954" width="20.7109375" style="3" customWidth="1"/>
    <col min="4955" max="4955" width="18.140625" style="3" customWidth="1"/>
    <col min="4956" max="4956" width="14.85546875" style="3" bestFit="1" customWidth="1"/>
    <col min="4957" max="4957" width="11.42578125" style="3"/>
    <col min="4958" max="4958" width="17.42578125" style="3" customWidth="1"/>
    <col min="4959" max="4961" width="18.140625" style="3" customWidth="1"/>
    <col min="4962" max="4965" width="11.42578125" style="3"/>
    <col min="4966" max="4966" width="34" style="3" customWidth="1"/>
    <col min="4967" max="4967" width="9.5703125" style="3" customWidth="1"/>
    <col min="4968" max="4968" width="16.7109375" style="3" customWidth="1"/>
    <col min="4969" max="4969" width="55.140625" style="3" customWidth="1"/>
    <col min="4970" max="4970" width="22.5703125" style="3" customWidth="1"/>
    <col min="4971" max="4971" width="23" style="3" customWidth="1"/>
    <col min="4972" max="4972" width="22.85546875" style="3" customWidth="1"/>
    <col min="4973" max="4973" width="23.42578125" style="3" customWidth="1"/>
    <col min="4974" max="4974" width="28.7109375" style="3" customWidth="1"/>
    <col min="4975" max="4975" width="12.7109375" style="3" customWidth="1"/>
    <col min="4976" max="4976" width="11.42578125" style="3"/>
    <col min="4977" max="4977" width="25.28515625" style="3" customWidth="1"/>
    <col min="4978" max="4978" width="15.85546875" style="3" bestFit="1" customWidth="1"/>
    <col min="4979" max="4980" width="18" style="3" bestFit="1" customWidth="1"/>
    <col min="4981" max="5199" width="11.42578125" style="3"/>
    <col min="5200" max="5200" width="15.42578125" style="3" customWidth="1"/>
    <col min="5201" max="5201" width="9.5703125" style="3" customWidth="1"/>
    <col min="5202" max="5202" width="14.42578125" style="3" customWidth="1"/>
    <col min="5203" max="5203" width="49.85546875" style="3" customWidth="1"/>
    <col min="5204" max="5204" width="22.5703125" style="3" customWidth="1"/>
    <col min="5205" max="5205" width="23" style="3" customWidth="1"/>
    <col min="5206" max="5206" width="22.85546875" style="3" customWidth="1"/>
    <col min="5207" max="5207" width="23.42578125" style="3" customWidth="1"/>
    <col min="5208" max="5208" width="22.42578125" style="3" customWidth="1"/>
    <col min="5209" max="5209" width="13.85546875" style="3" customWidth="1"/>
    <col min="5210" max="5210" width="20.7109375" style="3" customWidth="1"/>
    <col min="5211" max="5211" width="18.140625" style="3" customWidth="1"/>
    <col min="5212" max="5212" width="14.85546875" style="3" bestFit="1" customWidth="1"/>
    <col min="5213" max="5213" width="11.42578125" style="3"/>
    <col min="5214" max="5214" width="17.42578125" style="3" customWidth="1"/>
    <col min="5215" max="5217" width="18.140625" style="3" customWidth="1"/>
    <col min="5218" max="5221" width="11.42578125" style="3"/>
    <col min="5222" max="5222" width="34" style="3" customWidth="1"/>
    <col min="5223" max="5223" width="9.5703125" style="3" customWidth="1"/>
    <col min="5224" max="5224" width="16.7109375" style="3" customWidth="1"/>
    <col min="5225" max="5225" width="55.140625" style="3" customWidth="1"/>
    <col min="5226" max="5226" width="22.5703125" style="3" customWidth="1"/>
    <col min="5227" max="5227" width="23" style="3" customWidth="1"/>
    <col min="5228" max="5228" width="22.85546875" style="3" customWidth="1"/>
    <col min="5229" max="5229" width="23.42578125" style="3" customWidth="1"/>
    <col min="5230" max="5230" width="28.7109375" style="3" customWidth="1"/>
    <col min="5231" max="5231" width="12.7109375" style="3" customWidth="1"/>
    <col min="5232" max="5232" width="11.42578125" style="3"/>
    <col min="5233" max="5233" width="25.28515625" style="3" customWidth="1"/>
    <col min="5234" max="5234" width="15.85546875" style="3" bestFit="1" customWidth="1"/>
    <col min="5235" max="5236" width="18" style="3" bestFit="1" customWidth="1"/>
    <col min="5237" max="5455" width="11.42578125" style="3"/>
    <col min="5456" max="5456" width="15.42578125" style="3" customWidth="1"/>
    <col min="5457" max="5457" width="9.5703125" style="3" customWidth="1"/>
    <col min="5458" max="5458" width="14.42578125" style="3" customWidth="1"/>
    <col min="5459" max="5459" width="49.85546875" style="3" customWidth="1"/>
    <col min="5460" max="5460" width="22.5703125" style="3" customWidth="1"/>
    <col min="5461" max="5461" width="23" style="3" customWidth="1"/>
    <col min="5462" max="5462" width="22.85546875" style="3" customWidth="1"/>
    <col min="5463" max="5463" width="23.42578125" style="3" customWidth="1"/>
    <col min="5464" max="5464" width="22.42578125" style="3" customWidth="1"/>
    <col min="5465" max="5465" width="13.85546875" style="3" customWidth="1"/>
    <col min="5466" max="5466" width="20.7109375" style="3" customWidth="1"/>
    <col min="5467" max="5467" width="18.140625" style="3" customWidth="1"/>
    <col min="5468" max="5468" width="14.85546875" style="3" bestFit="1" customWidth="1"/>
    <col min="5469" max="5469" width="11.42578125" style="3"/>
    <col min="5470" max="5470" width="17.42578125" style="3" customWidth="1"/>
    <col min="5471" max="5473" width="18.140625" style="3" customWidth="1"/>
    <col min="5474" max="5477" width="11.42578125" style="3"/>
    <col min="5478" max="5478" width="34" style="3" customWidth="1"/>
    <col min="5479" max="5479" width="9.5703125" style="3" customWidth="1"/>
    <col min="5480" max="5480" width="16.7109375" style="3" customWidth="1"/>
    <col min="5481" max="5481" width="55.140625" style="3" customWidth="1"/>
    <col min="5482" max="5482" width="22.5703125" style="3" customWidth="1"/>
    <col min="5483" max="5483" width="23" style="3" customWidth="1"/>
    <col min="5484" max="5484" width="22.85546875" style="3" customWidth="1"/>
    <col min="5485" max="5485" width="23.42578125" style="3" customWidth="1"/>
    <col min="5486" max="5486" width="28.7109375" style="3" customWidth="1"/>
    <col min="5487" max="5487" width="12.7109375" style="3" customWidth="1"/>
    <col min="5488" max="5488" width="11.42578125" style="3"/>
    <col min="5489" max="5489" width="25.28515625" style="3" customWidth="1"/>
    <col min="5490" max="5490" width="15.85546875" style="3" bestFit="1" customWidth="1"/>
    <col min="5491" max="5492" width="18" style="3" bestFit="1" customWidth="1"/>
    <col min="5493" max="5711" width="11.42578125" style="3"/>
    <col min="5712" max="5712" width="15.42578125" style="3" customWidth="1"/>
    <col min="5713" max="5713" width="9.5703125" style="3" customWidth="1"/>
    <col min="5714" max="5714" width="14.42578125" style="3" customWidth="1"/>
    <col min="5715" max="5715" width="49.85546875" style="3" customWidth="1"/>
    <col min="5716" max="5716" width="22.5703125" style="3" customWidth="1"/>
    <col min="5717" max="5717" width="23" style="3" customWidth="1"/>
    <col min="5718" max="5718" width="22.85546875" style="3" customWidth="1"/>
    <col min="5719" max="5719" width="23.42578125" style="3" customWidth="1"/>
    <col min="5720" max="5720" width="22.42578125" style="3" customWidth="1"/>
    <col min="5721" max="5721" width="13.85546875" style="3" customWidth="1"/>
    <col min="5722" max="5722" width="20.7109375" style="3" customWidth="1"/>
    <col min="5723" max="5723" width="18.140625" style="3" customWidth="1"/>
    <col min="5724" max="5724" width="14.85546875" style="3" bestFit="1" customWidth="1"/>
    <col min="5725" max="5725" width="11.42578125" style="3"/>
    <col min="5726" max="5726" width="17.42578125" style="3" customWidth="1"/>
    <col min="5727" max="5729" width="18.140625" style="3" customWidth="1"/>
    <col min="5730" max="5733" width="11.42578125" style="3"/>
    <col min="5734" max="5734" width="34" style="3" customWidth="1"/>
    <col min="5735" max="5735" width="9.5703125" style="3" customWidth="1"/>
    <col min="5736" max="5736" width="16.7109375" style="3" customWidth="1"/>
    <col min="5737" max="5737" width="55.140625" style="3" customWidth="1"/>
    <col min="5738" max="5738" width="22.5703125" style="3" customWidth="1"/>
    <col min="5739" max="5739" width="23" style="3" customWidth="1"/>
    <col min="5740" max="5740" width="22.85546875" style="3" customWidth="1"/>
    <col min="5741" max="5741" width="23.42578125" style="3" customWidth="1"/>
    <col min="5742" max="5742" width="28.7109375" style="3" customWidth="1"/>
    <col min="5743" max="5743" width="12.7109375" style="3" customWidth="1"/>
    <col min="5744" max="5744" width="11.42578125" style="3"/>
    <col min="5745" max="5745" width="25.28515625" style="3" customWidth="1"/>
    <col min="5746" max="5746" width="15.85546875" style="3" bestFit="1" customWidth="1"/>
    <col min="5747" max="5748" width="18" style="3" bestFit="1" customWidth="1"/>
    <col min="5749" max="5967" width="11.42578125" style="3"/>
    <col min="5968" max="5968" width="15.42578125" style="3" customWidth="1"/>
    <col min="5969" max="5969" width="9.5703125" style="3" customWidth="1"/>
    <col min="5970" max="5970" width="14.42578125" style="3" customWidth="1"/>
    <col min="5971" max="5971" width="49.85546875" style="3" customWidth="1"/>
    <col min="5972" max="5972" width="22.5703125" style="3" customWidth="1"/>
    <col min="5973" max="5973" width="23" style="3" customWidth="1"/>
    <col min="5974" max="5974" width="22.85546875" style="3" customWidth="1"/>
    <col min="5975" max="5975" width="23.42578125" style="3" customWidth="1"/>
    <col min="5976" max="5976" width="22.42578125" style="3" customWidth="1"/>
    <col min="5977" max="5977" width="13.85546875" style="3" customWidth="1"/>
    <col min="5978" max="5978" width="20.7109375" style="3" customWidth="1"/>
    <col min="5979" max="5979" width="18.140625" style="3" customWidth="1"/>
    <col min="5980" max="5980" width="14.85546875" style="3" bestFit="1" customWidth="1"/>
    <col min="5981" max="5981" width="11.42578125" style="3"/>
    <col min="5982" max="5982" width="17.42578125" style="3" customWidth="1"/>
    <col min="5983" max="5985" width="18.140625" style="3" customWidth="1"/>
    <col min="5986" max="5989" width="11.42578125" style="3"/>
    <col min="5990" max="5990" width="34" style="3" customWidth="1"/>
    <col min="5991" max="5991" width="9.5703125" style="3" customWidth="1"/>
    <col min="5992" max="5992" width="16.7109375" style="3" customWidth="1"/>
    <col min="5993" max="5993" width="55.140625" style="3" customWidth="1"/>
    <col min="5994" max="5994" width="22.5703125" style="3" customWidth="1"/>
    <col min="5995" max="5995" width="23" style="3" customWidth="1"/>
    <col min="5996" max="5996" width="22.85546875" style="3" customWidth="1"/>
    <col min="5997" max="5997" width="23.42578125" style="3" customWidth="1"/>
    <col min="5998" max="5998" width="28.7109375" style="3" customWidth="1"/>
    <col min="5999" max="5999" width="12.7109375" style="3" customWidth="1"/>
    <col min="6000" max="6000" width="11.42578125" style="3"/>
    <col min="6001" max="6001" width="25.28515625" style="3" customWidth="1"/>
    <col min="6002" max="6002" width="15.85546875" style="3" bestFit="1" customWidth="1"/>
    <col min="6003" max="6004" width="18" style="3" bestFit="1" customWidth="1"/>
    <col min="6005" max="6223" width="11.42578125" style="3"/>
    <col min="6224" max="6224" width="15.42578125" style="3" customWidth="1"/>
    <col min="6225" max="6225" width="9.5703125" style="3" customWidth="1"/>
    <col min="6226" max="6226" width="14.42578125" style="3" customWidth="1"/>
    <col min="6227" max="6227" width="49.85546875" style="3" customWidth="1"/>
    <col min="6228" max="6228" width="22.5703125" style="3" customWidth="1"/>
    <col min="6229" max="6229" width="23" style="3" customWidth="1"/>
    <col min="6230" max="6230" width="22.85546875" style="3" customWidth="1"/>
    <col min="6231" max="6231" width="23.42578125" style="3" customWidth="1"/>
    <col min="6232" max="6232" width="22.42578125" style="3" customWidth="1"/>
    <col min="6233" max="6233" width="13.85546875" style="3" customWidth="1"/>
    <col min="6234" max="6234" width="20.7109375" style="3" customWidth="1"/>
    <col min="6235" max="6235" width="18.140625" style="3" customWidth="1"/>
    <col min="6236" max="6236" width="14.85546875" style="3" bestFit="1" customWidth="1"/>
    <col min="6237" max="6237" width="11.42578125" style="3"/>
    <col min="6238" max="6238" width="17.42578125" style="3" customWidth="1"/>
    <col min="6239" max="6241" width="18.140625" style="3" customWidth="1"/>
    <col min="6242" max="6245" width="11.42578125" style="3"/>
    <col min="6246" max="6246" width="34" style="3" customWidth="1"/>
    <col min="6247" max="6247" width="9.5703125" style="3" customWidth="1"/>
    <col min="6248" max="6248" width="16.7109375" style="3" customWidth="1"/>
    <col min="6249" max="6249" width="55.140625" style="3" customWidth="1"/>
    <col min="6250" max="6250" width="22.5703125" style="3" customWidth="1"/>
    <col min="6251" max="6251" width="23" style="3" customWidth="1"/>
    <col min="6252" max="6252" width="22.85546875" style="3" customWidth="1"/>
    <col min="6253" max="6253" width="23.42578125" style="3" customWidth="1"/>
    <col min="6254" max="6254" width="28.7109375" style="3" customWidth="1"/>
    <col min="6255" max="6255" width="12.7109375" style="3" customWidth="1"/>
    <col min="6256" max="6256" width="11.42578125" style="3"/>
    <col min="6257" max="6257" width="25.28515625" style="3" customWidth="1"/>
    <col min="6258" max="6258" width="15.85546875" style="3" bestFit="1" customWidth="1"/>
    <col min="6259" max="6260" width="18" style="3" bestFit="1" customWidth="1"/>
    <col min="6261" max="6479" width="11.42578125" style="3"/>
    <col min="6480" max="6480" width="15.42578125" style="3" customWidth="1"/>
    <col min="6481" max="6481" width="9.5703125" style="3" customWidth="1"/>
    <col min="6482" max="6482" width="14.42578125" style="3" customWidth="1"/>
    <col min="6483" max="6483" width="49.85546875" style="3" customWidth="1"/>
    <col min="6484" max="6484" width="22.5703125" style="3" customWidth="1"/>
    <col min="6485" max="6485" width="23" style="3" customWidth="1"/>
    <col min="6486" max="6486" width="22.85546875" style="3" customWidth="1"/>
    <col min="6487" max="6487" width="23.42578125" style="3" customWidth="1"/>
    <col min="6488" max="6488" width="22.42578125" style="3" customWidth="1"/>
    <col min="6489" max="6489" width="13.85546875" style="3" customWidth="1"/>
    <col min="6490" max="6490" width="20.7109375" style="3" customWidth="1"/>
    <col min="6491" max="6491" width="18.140625" style="3" customWidth="1"/>
    <col min="6492" max="6492" width="14.85546875" style="3" bestFit="1" customWidth="1"/>
    <col min="6493" max="6493" width="11.42578125" style="3"/>
    <col min="6494" max="6494" width="17.42578125" style="3" customWidth="1"/>
    <col min="6495" max="6497" width="18.140625" style="3" customWidth="1"/>
    <col min="6498" max="6501" width="11.42578125" style="3"/>
    <col min="6502" max="6502" width="34" style="3" customWidth="1"/>
    <col min="6503" max="6503" width="9.5703125" style="3" customWidth="1"/>
    <col min="6504" max="6504" width="16.7109375" style="3" customWidth="1"/>
    <col min="6505" max="6505" width="55.140625" style="3" customWidth="1"/>
    <col min="6506" max="6506" width="22.5703125" style="3" customWidth="1"/>
    <col min="6507" max="6507" width="23" style="3" customWidth="1"/>
    <col min="6508" max="6508" width="22.85546875" style="3" customWidth="1"/>
    <col min="6509" max="6509" width="23.42578125" style="3" customWidth="1"/>
    <col min="6510" max="6510" width="28.7109375" style="3" customWidth="1"/>
    <col min="6511" max="6511" width="12.7109375" style="3" customWidth="1"/>
    <col min="6512" max="6512" width="11.42578125" style="3"/>
    <col min="6513" max="6513" width="25.28515625" style="3" customWidth="1"/>
    <col min="6514" max="6514" width="15.85546875" style="3" bestFit="1" customWidth="1"/>
    <col min="6515" max="6516" width="18" style="3" bestFit="1" customWidth="1"/>
    <col min="6517" max="6735" width="11.42578125" style="3"/>
    <col min="6736" max="6736" width="15.42578125" style="3" customWidth="1"/>
    <col min="6737" max="6737" width="9.5703125" style="3" customWidth="1"/>
    <col min="6738" max="6738" width="14.42578125" style="3" customWidth="1"/>
    <col min="6739" max="6739" width="49.85546875" style="3" customWidth="1"/>
    <col min="6740" max="6740" width="22.5703125" style="3" customWidth="1"/>
    <col min="6741" max="6741" width="23" style="3" customWidth="1"/>
    <col min="6742" max="6742" width="22.85546875" style="3" customWidth="1"/>
    <col min="6743" max="6743" width="23.42578125" style="3" customWidth="1"/>
    <col min="6744" max="6744" width="22.42578125" style="3" customWidth="1"/>
    <col min="6745" max="6745" width="13.85546875" style="3" customWidth="1"/>
    <col min="6746" max="6746" width="20.7109375" style="3" customWidth="1"/>
    <col min="6747" max="6747" width="18.140625" style="3" customWidth="1"/>
    <col min="6748" max="6748" width="14.85546875" style="3" bestFit="1" customWidth="1"/>
    <col min="6749" max="6749" width="11.42578125" style="3"/>
    <col min="6750" max="6750" width="17.42578125" style="3" customWidth="1"/>
    <col min="6751" max="6753" width="18.140625" style="3" customWidth="1"/>
    <col min="6754" max="6757" width="11.42578125" style="3"/>
    <col min="6758" max="6758" width="34" style="3" customWidth="1"/>
    <col min="6759" max="6759" width="9.5703125" style="3" customWidth="1"/>
    <col min="6760" max="6760" width="16.7109375" style="3" customWidth="1"/>
    <col min="6761" max="6761" width="55.140625" style="3" customWidth="1"/>
    <col min="6762" max="6762" width="22.5703125" style="3" customWidth="1"/>
    <col min="6763" max="6763" width="23" style="3" customWidth="1"/>
    <col min="6764" max="6764" width="22.85546875" style="3" customWidth="1"/>
    <col min="6765" max="6765" width="23.42578125" style="3" customWidth="1"/>
    <col min="6766" max="6766" width="28.7109375" style="3" customWidth="1"/>
    <col min="6767" max="6767" width="12.7109375" style="3" customWidth="1"/>
    <col min="6768" max="6768" width="11.42578125" style="3"/>
    <col min="6769" max="6769" width="25.28515625" style="3" customWidth="1"/>
    <col min="6770" max="6770" width="15.85546875" style="3" bestFit="1" customWidth="1"/>
    <col min="6771" max="6772" width="18" style="3" bestFit="1" customWidth="1"/>
    <col min="6773" max="6991" width="11.42578125" style="3"/>
    <col min="6992" max="6992" width="15.42578125" style="3" customWidth="1"/>
    <col min="6993" max="6993" width="9.5703125" style="3" customWidth="1"/>
    <col min="6994" max="6994" width="14.42578125" style="3" customWidth="1"/>
    <col min="6995" max="6995" width="49.85546875" style="3" customWidth="1"/>
    <col min="6996" max="6996" width="22.5703125" style="3" customWidth="1"/>
    <col min="6997" max="6997" width="23" style="3" customWidth="1"/>
    <col min="6998" max="6998" width="22.85546875" style="3" customWidth="1"/>
    <col min="6999" max="6999" width="23.42578125" style="3" customWidth="1"/>
    <col min="7000" max="7000" width="22.42578125" style="3" customWidth="1"/>
    <col min="7001" max="7001" width="13.85546875" style="3" customWidth="1"/>
    <col min="7002" max="7002" width="20.7109375" style="3" customWidth="1"/>
    <col min="7003" max="7003" width="18.140625" style="3" customWidth="1"/>
    <col min="7004" max="7004" width="14.85546875" style="3" bestFit="1" customWidth="1"/>
    <col min="7005" max="7005" width="11.42578125" style="3"/>
    <col min="7006" max="7006" width="17.42578125" style="3" customWidth="1"/>
    <col min="7007" max="7009" width="18.140625" style="3" customWidth="1"/>
    <col min="7010" max="7013" width="11.42578125" style="3"/>
    <col min="7014" max="7014" width="34" style="3" customWidth="1"/>
    <col min="7015" max="7015" width="9.5703125" style="3" customWidth="1"/>
    <col min="7016" max="7016" width="16.7109375" style="3" customWidth="1"/>
    <col min="7017" max="7017" width="55.140625" style="3" customWidth="1"/>
    <col min="7018" max="7018" width="22.5703125" style="3" customWidth="1"/>
    <col min="7019" max="7019" width="23" style="3" customWidth="1"/>
    <col min="7020" max="7020" width="22.85546875" style="3" customWidth="1"/>
    <col min="7021" max="7021" width="23.42578125" style="3" customWidth="1"/>
    <col min="7022" max="7022" width="28.7109375" style="3" customWidth="1"/>
    <col min="7023" max="7023" width="12.7109375" style="3" customWidth="1"/>
    <col min="7024" max="7024" width="11.42578125" style="3"/>
    <col min="7025" max="7025" width="25.28515625" style="3" customWidth="1"/>
    <col min="7026" max="7026" width="15.85546875" style="3" bestFit="1" customWidth="1"/>
    <col min="7027" max="7028" width="18" style="3" bestFit="1" customWidth="1"/>
    <col min="7029" max="7247" width="11.42578125" style="3"/>
    <col min="7248" max="7248" width="15.42578125" style="3" customWidth="1"/>
    <col min="7249" max="7249" width="9.5703125" style="3" customWidth="1"/>
    <col min="7250" max="7250" width="14.42578125" style="3" customWidth="1"/>
    <col min="7251" max="7251" width="49.85546875" style="3" customWidth="1"/>
    <col min="7252" max="7252" width="22.5703125" style="3" customWidth="1"/>
    <col min="7253" max="7253" width="23" style="3" customWidth="1"/>
    <col min="7254" max="7254" width="22.85546875" style="3" customWidth="1"/>
    <col min="7255" max="7255" width="23.42578125" style="3" customWidth="1"/>
    <col min="7256" max="7256" width="22.42578125" style="3" customWidth="1"/>
    <col min="7257" max="7257" width="13.85546875" style="3" customWidth="1"/>
    <col min="7258" max="7258" width="20.7109375" style="3" customWidth="1"/>
    <col min="7259" max="7259" width="18.140625" style="3" customWidth="1"/>
    <col min="7260" max="7260" width="14.85546875" style="3" bestFit="1" customWidth="1"/>
    <col min="7261" max="7261" width="11.42578125" style="3"/>
    <col min="7262" max="7262" width="17.42578125" style="3" customWidth="1"/>
    <col min="7263" max="7265" width="18.140625" style="3" customWidth="1"/>
    <col min="7266" max="7269" width="11.42578125" style="3"/>
    <col min="7270" max="7270" width="34" style="3" customWidth="1"/>
    <col min="7271" max="7271" width="9.5703125" style="3" customWidth="1"/>
    <col min="7272" max="7272" width="16.7109375" style="3" customWidth="1"/>
    <col min="7273" max="7273" width="55.140625" style="3" customWidth="1"/>
    <col min="7274" max="7274" width="22.5703125" style="3" customWidth="1"/>
    <col min="7275" max="7275" width="23" style="3" customWidth="1"/>
    <col min="7276" max="7276" width="22.85546875" style="3" customWidth="1"/>
    <col min="7277" max="7277" width="23.42578125" style="3" customWidth="1"/>
    <col min="7278" max="7278" width="28.7109375" style="3" customWidth="1"/>
    <col min="7279" max="7279" width="12.7109375" style="3" customWidth="1"/>
    <col min="7280" max="7280" width="11.42578125" style="3"/>
    <col min="7281" max="7281" width="25.28515625" style="3" customWidth="1"/>
    <col min="7282" max="7282" width="15.85546875" style="3" bestFit="1" customWidth="1"/>
    <col min="7283" max="7284" width="18" style="3" bestFit="1" customWidth="1"/>
    <col min="7285" max="7503" width="11.42578125" style="3"/>
    <col min="7504" max="7504" width="15.42578125" style="3" customWidth="1"/>
    <col min="7505" max="7505" width="9.5703125" style="3" customWidth="1"/>
    <col min="7506" max="7506" width="14.42578125" style="3" customWidth="1"/>
    <col min="7507" max="7507" width="49.85546875" style="3" customWidth="1"/>
    <col min="7508" max="7508" width="22.5703125" style="3" customWidth="1"/>
    <col min="7509" max="7509" width="23" style="3" customWidth="1"/>
    <col min="7510" max="7510" width="22.85546875" style="3" customWidth="1"/>
    <col min="7511" max="7511" width="23.42578125" style="3" customWidth="1"/>
    <col min="7512" max="7512" width="22.42578125" style="3" customWidth="1"/>
    <col min="7513" max="7513" width="13.85546875" style="3" customWidth="1"/>
    <col min="7514" max="7514" width="20.7109375" style="3" customWidth="1"/>
    <col min="7515" max="7515" width="18.140625" style="3" customWidth="1"/>
    <col min="7516" max="7516" width="14.85546875" style="3" bestFit="1" customWidth="1"/>
    <col min="7517" max="7517" width="11.42578125" style="3"/>
    <col min="7518" max="7518" width="17.42578125" style="3" customWidth="1"/>
    <col min="7519" max="7521" width="18.140625" style="3" customWidth="1"/>
    <col min="7522" max="7525" width="11.42578125" style="3"/>
    <col min="7526" max="7526" width="34" style="3" customWidth="1"/>
    <col min="7527" max="7527" width="9.5703125" style="3" customWidth="1"/>
    <col min="7528" max="7528" width="16.7109375" style="3" customWidth="1"/>
    <col min="7529" max="7529" width="55.140625" style="3" customWidth="1"/>
    <col min="7530" max="7530" width="22.5703125" style="3" customWidth="1"/>
    <col min="7531" max="7531" width="23" style="3" customWidth="1"/>
    <col min="7532" max="7532" width="22.85546875" style="3" customWidth="1"/>
    <col min="7533" max="7533" width="23.42578125" style="3" customWidth="1"/>
    <col min="7534" max="7534" width="28.7109375" style="3" customWidth="1"/>
    <col min="7535" max="7535" width="12.7109375" style="3" customWidth="1"/>
    <col min="7536" max="7536" width="11.42578125" style="3"/>
    <col min="7537" max="7537" width="25.28515625" style="3" customWidth="1"/>
    <col min="7538" max="7538" width="15.85546875" style="3" bestFit="1" customWidth="1"/>
    <col min="7539" max="7540" width="18" style="3" bestFit="1" customWidth="1"/>
    <col min="7541" max="7759" width="11.42578125" style="3"/>
    <col min="7760" max="7760" width="15.42578125" style="3" customWidth="1"/>
    <col min="7761" max="7761" width="9.5703125" style="3" customWidth="1"/>
    <col min="7762" max="7762" width="14.42578125" style="3" customWidth="1"/>
    <col min="7763" max="7763" width="49.85546875" style="3" customWidth="1"/>
    <col min="7764" max="7764" width="22.5703125" style="3" customWidth="1"/>
    <col min="7765" max="7765" width="23" style="3" customWidth="1"/>
    <col min="7766" max="7766" width="22.85546875" style="3" customWidth="1"/>
    <col min="7767" max="7767" width="23.42578125" style="3" customWidth="1"/>
    <col min="7768" max="7768" width="22.42578125" style="3" customWidth="1"/>
    <col min="7769" max="7769" width="13.85546875" style="3" customWidth="1"/>
    <col min="7770" max="7770" width="20.7109375" style="3" customWidth="1"/>
    <col min="7771" max="7771" width="18.140625" style="3" customWidth="1"/>
    <col min="7772" max="7772" width="14.85546875" style="3" bestFit="1" customWidth="1"/>
    <col min="7773" max="7773" width="11.42578125" style="3"/>
    <col min="7774" max="7774" width="17.42578125" style="3" customWidth="1"/>
    <col min="7775" max="7777" width="18.140625" style="3" customWidth="1"/>
    <col min="7778" max="7781" width="11.42578125" style="3"/>
    <col min="7782" max="7782" width="34" style="3" customWidth="1"/>
    <col min="7783" max="7783" width="9.5703125" style="3" customWidth="1"/>
    <col min="7784" max="7784" width="16.7109375" style="3" customWidth="1"/>
    <col min="7785" max="7785" width="55.140625" style="3" customWidth="1"/>
    <col min="7786" max="7786" width="22.5703125" style="3" customWidth="1"/>
    <col min="7787" max="7787" width="23" style="3" customWidth="1"/>
    <col min="7788" max="7788" width="22.85546875" style="3" customWidth="1"/>
    <col min="7789" max="7789" width="23.42578125" style="3" customWidth="1"/>
    <col min="7790" max="7790" width="28.7109375" style="3" customWidth="1"/>
    <col min="7791" max="7791" width="12.7109375" style="3" customWidth="1"/>
    <col min="7792" max="7792" width="11.42578125" style="3"/>
    <col min="7793" max="7793" width="25.28515625" style="3" customWidth="1"/>
    <col min="7794" max="7794" width="15.85546875" style="3" bestFit="1" customWidth="1"/>
    <col min="7795" max="7796" width="18" style="3" bestFit="1" customWidth="1"/>
    <col min="7797" max="8015" width="11.42578125" style="3"/>
    <col min="8016" max="8016" width="15.42578125" style="3" customWidth="1"/>
    <col min="8017" max="8017" width="9.5703125" style="3" customWidth="1"/>
    <col min="8018" max="8018" width="14.42578125" style="3" customWidth="1"/>
    <col min="8019" max="8019" width="49.85546875" style="3" customWidth="1"/>
    <col min="8020" max="8020" width="22.5703125" style="3" customWidth="1"/>
    <col min="8021" max="8021" width="23" style="3" customWidth="1"/>
    <col min="8022" max="8022" width="22.85546875" style="3" customWidth="1"/>
    <col min="8023" max="8023" width="23.42578125" style="3" customWidth="1"/>
    <col min="8024" max="8024" width="22.42578125" style="3" customWidth="1"/>
    <col min="8025" max="8025" width="13.85546875" style="3" customWidth="1"/>
    <col min="8026" max="8026" width="20.7109375" style="3" customWidth="1"/>
    <col min="8027" max="8027" width="18.140625" style="3" customWidth="1"/>
    <col min="8028" max="8028" width="14.85546875" style="3" bestFit="1" customWidth="1"/>
    <col min="8029" max="8029" width="11.42578125" style="3"/>
    <col min="8030" max="8030" width="17.42578125" style="3" customWidth="1"/>
    <col min="8031" max="8033" width="18.140625" style="3" customWidth="1"/>
    <col min="8034" max="8037" width="11.42578125" style="3"/>
    <col min="8038" max="8038" width="34" style="3" customWidth="1"/>
    <col min="8039" max="8039" width="9.5703125" style="3" customWidth="1"/>
    <col min="8040" max="8040" width="16.7109375" style="3" customWidth="1"/>
    <col min="8041" max="8041" width="55.140625" style="3" customWidth="1"/>
    <col min="8042" max="8042" width="22.5703125" style="3" customWidth="1"/>
    <col min="8043" max="8043" width="23" style="3" customWidth="1"/>
    <col min="8044" max="8044" width="22.85546875" style="3" customWidth="1"/>
    <col min="8045" max="8045" width="23.42578125" style="3" customWidth="1"/>
    <col min="8046" max="8046" width="28.7109375" style="3" customWidth="1"/>
    <col min="8047" max="8047" width="12.7109375" style="3" customWidth="1"/>
    <col min="8048" max="8048" width="11.42578125" style="3"/>
    <col min="8049" max="8049" width="25.28515625" style="3" customWidth="1"/>
    <col min="8050" max="8050" width="15.85546875" style="3" bestFit="1" customWidth="1"/>
    <col min="8051" max="8052" width="18" style="3" bestFit="1" customWidth="1"/>
    <col min="8053" max="8271" width="11.42578125" style="3"/>
    <col min="8272" max="8272" width="15.42578125" style="3" customWidth="1"/>
    <col min="8273" max="8273" width="9.5703125" style="3" customWidth="1"/>
    <col min="8274" max="8274" width="14.42578125" style="3" customWidth="1"/>
    <col min="8275" max="8275" width="49.85546875" style="3" customWidth="1"/>
    <col min="8276" max="8276" width="22.5703125" style="3" customWidth="1"/>
    <col min="8277" max="8277" width="23" style="3" customWidth="1"/>
    <col min="8278" max="8278" width="22.85546875" style="3" customWidth="1"/>
    <col min="8279" max="8279" width="23.42578125" style="3" customWidth="1"/>
    <col min="8280" max="8280" width="22.42578125" style="3" customWidth="1"/>
    <col min="8281" max="8281" width="13.85546875" style="3" customWidth="1"/>
    <col min="8282" max="8282" width="20.7109375" style="3" customWidth="1"/>
    <col min="8283" max="8283" width="18.140625" style="3" customWidth="1"/>
    <col min="8284" max="8284" width="14.85546875" style="3" bestFit="1" customWidth="1"/>
    <col min="8285" max="8285" width="11.42578125" style="3"/>
    <col min="8286" max="8286" width="17.42578125" style="3" customWidth="1"/>
    <col min="8287" max="8289" width="18.140625" style="3" customWidth="1"/>
    <col min="8290" max="8293" width="11.42578125" style="3"/>
    <col min="8294" max="8294" width="34" style="3" customWidth="1"/>
    <col min="8295" max="8295" width="9.5703125" style="3" customWidth="1"/>
    <col min="8296" max="8296" width="16.7109375" style="3" customWidth="1"/>
    <col min="8297" max="8297" width="55.140625" style="3" customWidth="1"/>
    <col min="8298" max="8298" width="22.5703125" style="3" customWidth="1"/>
    <col min="8299" max="8299" width="23" style="3" customWidth="1"/>
    <col min="8300" max="8300" width="22.85546875" style="3" customWidth="1"/>
    <col min="8301" max="8301" width="23.42578125" style="3" customWidth="1"/>
    <col min="8302" max="8302" width="28.7109375" style="3" customWidth="1"/>
    <col min="8303" max="8303" width="12.7109375" style="3" customWidth="1"/>
    <col min="8304" max="8304" width="11.42578125" style="3"/>
    <col min="8305" max="8305" width="25.28515625" style="3" customWidth="1"/>
    <col min="8306" max="8306" width="15.85546875" style="3" bestFit="1" customWidth="1"/>
    <col min="8307" max="8308" width="18" style="3" bestFit="1" customWidth="1"/>
    <col min="8309" max="8527" width="11.42578125" style="3"/>
    <col min="8528" max="8528" width="15.42578125" style="3" customWidth="1"/>
    <col min="8529" max="8529" width="9.5703125" style="3" customWidth="1"/>
    <col min="8530" max="8530" width="14.42578125" style="3" customWidth="1"/>
    <col min="8531" max="8531" width="49.85546875" style="3" customWidth="1"/>
    <col min="8532" max="8532" width="22.5703125" style="3" customWidth="1"/>
    <col min="8533" max="8533" width="23" style="3" customWidth="1"/>
    <col min="8534" max="8534" width="22.85546875" style="3" customWidth="1"/>
    <col min="8535" max="8535" width="23.42578125" style="3" customWidth="1"/>
    <col min="8536" max="8536" width="22.42578125" style="3" customWidth="1"/>
    <col min="8537" max="8537" width="13.85546875" style="3" customWidth="1"/>
    <col min="8538" max="8538" width="20.7109375" style="3" customWidth="1"/>
    <col min="8539" max="8539" width="18.140625" style="3" customWidth="1"/>
    <col min="8540" max="8540" width="14.85546875" style="3" bestFit="1" customWidth="1"/>
    <col min="8541" max="8541" width="11.42578125" style="3"/>
    <col min="8542" max="8542" width="17.42578125" style="3" customWidth="1"/>
    <col min="8543" max="8545" width="18.140625" style="3" customWidth="1"/>
    <col min="8546" max="8549" width="11.42578125" style="3"/>
    <col min="8550" max="8550" width="34" style="3" customWidth="1"/>
    <col min="8551" max="8551" width="9.5703125" style="3" customWidth="1"/>
    <col min="8552" max="8552" width="16.7109375" style="3" customWidth="1"/>
    <col min="8553" max="8553" width="55.140625" style="3" customWidth="1"/>
    <col min="8554" max="8554" width="22.5703125" style="3" customWidth="1"/>
    <col min="8555" max="8555" width="23" style="3" customWidth="1"/>
    <col min="8556" max="8556" width="22.85546875" style="3" customWidth="1"/>
    <col min="8557" max="8557" width="23.42578125" style="3" customWidth="1"/>
    <col min="8558" max="8558" width="28.7109375" style="3" customWidth="1"/>
    <col min="8559" max="8559" width="12.7109375" style="3" customWidth="1"/>
    <col min="8560" max="8560" width="11.42578125" style="3"/>
    <col min="8561" max="8561" width="25.28515625" style="3" customWidth="1"/>
    <col min="8562" max="8562" width="15.85546875" style="3" bestFit="1" customWidth="1"/>
    <col min="8563" max="8564" width="18" style="3" bestFit="1" customWidth="1"/>
    <col min="8565" max="8783" width="11.42578125" style="3"/>
    <col min="8784" max="8784" width="15.42578125" style="3" customWidth="1"/>
    <col min="8785" max="8785" width="9.5703125" style="3" customWidth="1"/>
    <col min="8786" max="8786" width="14.42578125" style="3" customWidth="1"/>
    <col min="8787" max="8787" width="49.85546875" style="3" customWidth="1"/>
    <col min="8788" max="8788" width="22.5703125" style="3" customWidth="1"/>
    <col min="8789" max="8789" width="23" style="3" customWidth="1"/>
    <col min="8790" max="8790" width="22.85546875" style="3" customWidth="1"/>
    <col min="8791" max="8791" width="23.42578125" style="3" customWidth="1"/>
    <col min="8792" max="8792" width="22.42578125" style="3" customWidth="1"/>
    <col min="8793" max="8793" width="13.85546875" style="3" customWidth="1"/>
    <col min="8794" max="8794" width="20.7109375" style="3" customWidth="1"/>
    <col min="8795" max="8795" width="18.140625" style="3" customWidth="1"/>
    <col min="8796" max="8796" width="14.85546875" style="3" bestFit="1" customWidth="1"/>
    <col min="8797" max="8797" width="11.42578125" style="3"/>
    <col min="8798" max="8798" width="17.42578125" style="3" customWidth="1"/>
    <col min="8799" max="8801" width="18.140625" style="3" customWidth="1"/>
    <col min="8802" max="8805" width="11.42578125" style="3"/>
    <col min="8806" max="8806" width="34" style="3" customWidth="1"/>
    <col min="8807" max="8807" width="9.5703125" style="3" customWidth="1"/>
    <col min="8808" max="8808" width="16.7109375" style="3" customWidth="1"/>
    <col min="8809" max="8809" width="55.140625" style="3" customWidth="1"/>
    <col min="8810" max="8810" width="22.5703125" style="3" customWidth="1"/>
    <col min="8811" max="8811" width="23" style="3" customWidth="1"/>
    <col min="8812" max="8812" width="22.85546875" style="3" customWidth="1"/>
    <col min="8813" max="8813" width="23.42578125" style="3" customWidth="1"/>
    <col min="8814" max="8814" width="28.7109375" style="3" customWidth="1"/>
    <col min="8815" max="8815" width="12.7109375" style="3" customWidth="1"/>
    <col min="8816" max="8816" width="11.42578125" style="3"/>
    <col min="8817" max="8817" width="25.28515625" style="3" customWidth="1"/>
    <col min="8818" max="8818" width="15.85546875" style="3" bestFit="1" customWidth="1"/>
    <col min="8819" max="8820" width="18" style="3" bestFit="1" customWidth="1"/>
    <col min="8821" max="9039" width="11.42578125" style="3"/>
    <col min="9040" max="9040" width="15.42578125" style="3" customWidth="1"/>
    <col min="9041" max="9041" width="9.5703125" style="3" customWidth="1"/>
    <col min="9042" max="9042" width="14.42578125" style="3" customWidth="1"/>
    <col min="9043" max="9043" width="49.85546875" style="3" customWidth="1"/>
    <col min="9044" max="9044" width="22.5703125" style="3" customWidth="1"/>
    <col min="9045" max="9045" width="23" style="3" customWidth="1"/>
    <col min="9046" max="9046" width="22.85546875" style="3" customWidth="1"/>
    <col min="9047" max="9047" width="23.42578125" style="3" customWidth="1"/>
    <col min="9048" max="9048" width="22.42578125" style="3" customWidth="1"/>
    <col min="9049" max="9049" width="13.85546875" style="3" customWidth="1"/>
    <col min="9050" max="9050" width="20.7109375" style="3" customWidth="1"/>
    <col min="9051" max="9051" width="18.140625" style="3" customWidth="1"/>
    <col min="9052" max="9052" width="14.85546875" style="3" bestFit="1" customWidth="1"/>
    <col min="9053" max="9053" width="11.42578125" style="3"/>
    <col min="9054" max="9054" width="17.42578125" style="3" customWidth="1"/>
    <col min="9055" max="9057" width="18.140625" style="3" customWidth="1"/>
    <col min="9058" max="9061" width="11.42578125" style="3"/>
    <col min="9062" max="9062" width="34" style="3" customWidth="1"/>
    <col min="9063" max="9063" width="9.5703125" style="3" customWidth="1"/>
    <col min="9064" max="9064" width="16.7109375" style="3" customWidth="1"/>
    <col min="9065" max="9065" width="55.140625" style="3" customWidth="1"/>
    <col min="9066" max="9066" width="22.5703125" style="3" customWidth="1"/>
    <col min="9067" max="9067" width="23" style="3" customWidth="1"/>
    <col min="9068" max="9068" width="22.85546875" style="3" customWidth="1"/>
    <col min="9069" max="9069" width="23.42578125" style="3" customWidth="1"/>
    <col min="9070" max="9070" width="28.7109375" style="3" customWidth="1"/>
    <col min="9071" max="9071" width="12.7109375" style="3" customWidth="1"/>
    <col min="9072" max="9072" width="11.42578125" style="3"/>
    <col min="9073" max="9073" width="25.28515625" style="3" customWidth="1"/>
    <col min="9074" max="9074" width="15.85546875" style="3" bestFit="1" customWidth="1"/>
    <col min="9075" max="9076" width="18" style="3" bestFit="1" customWidth="1"/>
    <col min="9077" max="9295" width="11.42578125" style="3"/>
    <col min="9296" max="9296" width="15.42578125" style="3" customWidth="1"/>
    <col min="9297" max="9297" width="9.5703125" style="3" customWidth="1"/>
    <col min="9298" max="9298" width="14.42578125" style="3" customWidth="1"/>
    <col min="9299" max="9299" width="49.85546875" style="3" customWidth="1"/>
    <col min="9300" max="9300" width="22.5703125" style="3" customWidth="1"/>
    <col min="9301" max="9301" width="23" style="3" customWidth="1"/>
    <col min="9302" max="9302" width="22.85546875" style="3" customWidth="1"/>
    <col min="9303" max="9303" width="23.42578125" style="3" customWidth="1"/>
    <col min="9304" max="9304" width="22.42578125" style="3" customWidth="1"/>
    <col min="9305" max="9305" width="13.85546875" style="3" customWidth="1"/>
    <col min="9306" max="9306" width="20.7109375" style="3" customWidth="1"/>
    <col min="9307" max="9307" width="18.140625" style="3" customWidth="1"/>
    <col min="9308" max="9308" width="14.85546875" style="3" bestFit="1" customWidth="1"/>
    <col min="9309" max="9309" width="11.42578125" style="3"/>
    <col min="9310" max="9310" width="17.42578125" style="3" customWidth="1"/>
    <col min="9311" max="9313" width="18.140625" style="3" customWidth="1"/>
    <col min="9314" max="9317" width="11.42578125" style="3"/>
    <col min="9318" max="9318" width="34" style="3" customWidth="1"/>
    <col min="9319" max="9319" width="9.5703125" style="3" customWidth="1"/>
    <col min="9320" max="9320" width="16.7109375" style="3" customWidth="1"/>
    <col min="9321" max="9321" width="55.140625" style="3" customWidth="1"/>
    <col min="9322" max="9322" width="22.5703125" style="3" customWidth="1"/>
    <col min="9323" max="9323" width="23" style="3" customWidth="1"/>
    <col min="9324" max="9324" width="22.85546875" style="3" customWidth="1"/>
    <col min="9325" max="9325" width="23.42578125" style="3" customWidth="1"/>
    <col min="9326" max="9326" width="28.7109375" style="3" customWidth="1"/>
    <col min="9327" max="9327" width="12.7109375" style="3" customWidth="1"/>
    <col min="9328" max="9328" width="11.42578125" style="3"/>
    <col min="9329" max="9329" width="25.28515625" style="3" customWidth="1"/>
    <col min="9330" max="9330" width="15.85546875" style="3" bestFit="1" customWidth="1"/>
    <col min="9331" max="9332" width="18" style="3" bestFit="1" customWidth="1"/>
    <col min="9333" max="9551" width="11.42578125" style="3"/>
    <col min="9552" max="9552" width="15.42578125" style="3" customWidth="1"/>
    <col min="9553" max="9553" width="9.5703125" style="3" customWidth="1"/>
    <col min="9554" max="9554" width="14.42578125" style="3" customWidth="1"/>
    <col min="9555" max="9555" width="49.85546875" style="3" customWidth="1"/>
    <col min="9556" max="9556" width="22.5703125" style="3" customWidth="1"/>
    <col min="9557" max="9557" width="23" style="3" customWidth="1"/>
    <col min="9558" max="9558" width="22.85546875" style="3" customWidth="1"/>
    <col min="9559" max="9559" width="23.42578125" style="3" customWidth="1"/>
    <col min="9560" max="9560" width="22.42578125" style="3" customWidth="1"/>
    <col min="9561" max="9561" width="13.85546875" style="3" customWidth="1"/>
    <col min="9562" max="9562" width="20.7109375" style="3" customWidth="1"/>
    <col min="9563" max="9563" width="18.140625" style="3" customWidth="1"/>
    <col min="9564" max="9564" width="14.85546875" style="3" bestFit="1" customWidth="1"/>
    <col min="9565" max="9565" width="11.42578125" style="3"/>
    <col min="9566" max="9566" width="17.42578125" style="3" customWidth="1"/>
    <col min="9567" max="9569" width="18.140625" style="3" customWidth="1"/>
    <col min="9570" max="9573" width="11.42578125" style="3"/>
    <col min="9574" max="9574" width="34" style="3" customWidth="1"/>
    <col min="9575" max="9575" width="9.5703125" style="3" customWidth="1"/>
    <col min="9576" max="9576" width="16.7109375" style="3" customWidth="1"/>
    <col min="9577" max="9577" width="55.140625" style="3" customWidth="1"/>
    <col min="9578" max="9578" width="22.5703125" style="3" customWidth="1"/>
    <col min="9579" max="9579" width="23" style="3" customWidth="1"/>
    <col min="9580" max="9580" width="22.85546875" style="3" customWidth="1"/>
    <col min="9581" max="9581" width="23.42578125" style="3" customWidth="1"/>
    <col min="9582" max="9582" width="28.7109375" style="3" customWidth="1"/>
    <col min="9583" max="9583" width="12.7109375" style="3" customWidth="1"/>
    <col min="9584" max="9584" width="11.42578125" style="3"/>
    <col min="9585" max="9585" width="25.28515625" style="3" customWidth="1"/>
    <col min="9586" max="9586" width="15.85546875" style="3" bestFit="1" customWidth="1"/>
    <col min="9587" max="9588" width="18" style="3" bestFit="1" customWidth="1"/>
    <col min="9589" max="9807" width="11.42578125" style="3"/>
    <col min="9808" max="9808" width="15.42578125" style="3" customWidth="1"/>
    <col min="9809" max="9809" width="9.5703125" style="3" customWidth="1"/>
    <col min="9810" max="9810" width="14.42578125" style="3" customWidth="1"/>
    <col min="9811" max="9811" width="49.85546875" style="3" customWidth="1"/>
    <col min="9812" max="9812" width="22.5703125" style="3" customWidth="1"/>
    <col min="9813" max="9813" width="23" style="3" customWidth="1"/>
    <col min="9814" max="9814" width="22.85546875" style="3" customWidth="1"/>
    <col min="9815" max="9815" width="23.42578125" style="3" customWidth="1"/>
    <col min="9816" max="9816" width="22.42578125" style="3" customWidth="1"/>
    <col min="9817" max="9817" width="13.85546875" style="3" customWidth="1"/>
    <col min="9818" max="9818" width="20.7109375" style="3" customWidth="1"/>
    <col min="9819" max="9819" width="18.140625" style="3" customWidth="1"/>
    <col min="9820" max="9820" width="14.85546875" style="3" bestFit="1" customWidth="1"/>
    <col min="9821" max="9821" width="11.42578125" style="3"/>
    <col min="9822" max="9822" width="17.42578125" style="3" customWidth="1"/>
    <col min="9823" max="9825" width="18.140625" style="3" customWidth="1"/>
    <col min="9826" max="9829" width="11.42578125" style="3"/>
    <col min="9830" max="9830" width="34" style="3" customWidth="1"/>
    <col min="9831" max="9831" width="9.5703125" style="3" customWidth="1"/>
    <col min="9832" max="9832" width="16.7109375" style="3" customWidth="1"/>
    <col min="9833" max="9833" width="55.140625" style="3" customWidth="1"/>
    <col min="9834" max="9834" width="22.5703125" style="3" customWidth="1"/>
    <col min="9835" max="9835" width="23" style="3" customWidth="1"/>
    <col min="9836" max="9836" width="22.85546875" style="3" customWidth="1"/>
    <col min="9837" max="9837" width="23.42578125" style="3" customWidth="1"/>
    <col min="9838" max="9838" width="28.7109375" style="3" customWidth="1"/>
    <col min="9839" max="9839" width="12.7109375" style="3" customWidth="1"/>
    <col min="9840" max="9840" width="11.42578125" style="3"/>
    <col min="9841" max="9841" width="25.28515625" style="3" customWidth="1"/>
    <col min="9842" max="9842" width="15.85546875" style="3" bestFit="1" customWidth="1"/>
    <col min="9843" max="9844" width="18" style="3" bestFit="1" customWidth="1"/>
    <col min="9845" max="10063" width="11.42578125" style="3"/>
    <col min="10064" max="10064" width="15.42578125" style="3" customWidth="1"/>
    <col min="10065" max="10065" width="9.5703125" style="3" customWidth="1"/>
    <col min="10066" max="10066" width="14.42578125" style="3" customWidth="1"/>
    <col min="10067" max="10067" width="49.85546875" style="3" customWidth="1"/>
    <col min="10068" max="10068" width="22.5703125" style="3" customWidth="1"/>
    <col min="10069" max="10069" width="23" style="3" customWidth="1"/>
    <col min="10070" max="10070" width="22.85546875" style="3" customWidth="1"/>
    <col min="10071" max="10071" width="23.42578125" style="3" customWidth="1"/>
    <col min="10072" max="10072" width="22.42578125" style="3" customWidth="1"/>
    <col min="10073" max="10073" width="13.85546875" style="3" customWidth="1"/>
    <col min="10074" max="10074" width="20.7109375" style="3" customWidth="1"/>
    <col min="10075" max="10075" width="18.140625" style="3" customWidth="1"/>
    <col min="10076" max="10076" width="14.85546875" style="3" bestFit="1" customWidth="1"/>
    <col min="10077" max="10077" width="11.42578125" style="3"/>
    <col min="10078" max="10078" width="17.42578125" style="3" customWidth="1"/>
    <col min="10079" max="10081" width="18.140625" style="3" customWidth="1"/>
    <col min="10082" max="10085" width="11.42578125" style="3"/>
    <col min="10086" max="10086" width="34" style="3" customWidth="1"/>
    <col min="10087" max="10087" width="9.5703125" style="3" customWidth="1"/>
    <col min="10088" max="10088" width="16.7109375" style="3" customWidth="1"/>
    <col min="10089" max="10089" width="55.140625" style="3" customWidth="1"/>
    <col min="10090" max="10090" width="22.5703125" style="3" customWidth="1"/>
    <col min="10091" max="10091" width="23" style="3" customWidth="1"/>
    <col min="10092" max="10092" width="22.85546875" style="3" customWidth="1"/>
    <col min="10093" max="10093" width="23.42578125" style="3" customWidth="1"/>
    <col min="10094" max="10094" width="28.7109375" style="3" customWidth="1"/>
    <col min="10095" max="10095" width="12.7109375" style="3" customWidth="1"/>
    <col min="10096" max="10096" width="11.42578125" style="3"/>
    <col min="10097" max="10097" width="25.28515625" style="3" customWidth="1"/>
    <col min="10098" max="10098" width="15.85546875" style="3" bestFit="1" customWidth="1"/>
    <col min="10099" max="10100" width="18" style="3" bestFit="1" customWidth="1"/>
    <col min="10101" max="10319" width="11.42578125" style="3"/>
    <col min="10320" max="10320" width="15.42578125" style="3" customWidth="1"/>
    <col min="10321" max="10321" width="9.5703125" style="3" customWidth="1"/>
    <col min="10322" max="10322" width="14.42578125" style="3" customWidth="1"/>
    <col min="10323" max="10323" width="49.85546875" style="3" customWidth="1"/>
    <col min="10324" max="10324" width="22.5703125" style="3" customWidth="1"/>
    <col min="10325" max="10325" width="23" style="3" customWidth="1"/>
    <col min="10326" max="10326" width="22.85546875" style="3" customWidth="1"/>
    <col min="10327" max="10327" width="23.42578125" style="3" customWidth="1"/>
    <col min="10328" max="10328" width="22.42578125" style="3" customWidth="1"/>
    <col min="10329" max="10329" width="13.85546875" style="3" customWidth="1"/>
    <col min="10330" max="10330" width="20.7109375" style="3" customWidth="1"/>
    <col min="10331" max="10331" width="18.140625" style="3" customWidth="1"/>
    <col min="10332" max="10332" width="14.85546875" style="3" bestFit="1" customWidth="1"/>
    <col min="10333" max="10333" width="11.42578125" style="3"/>
    <col min="10334" max="10334" width="17.42578125" style="3" customWidth="1"/>
    <col min="10335" max="10337" width="18.140625" style="3" customWidth="1"/>
    <col min="10338" max="10341" width="11.42578125" style="3"/>
    <col min="10342" max="10342" width="34" style="3" customWidth="1"/>
    <col min="10343" max="10343" width="9.5703125" style="3" customWidth="1"/>
    <col min="10344" max="10344" width="16.7109375" style="3" customWidth="1"/>
    <col min="10345" max="10345" width="55.140625" style="3" customWidth="1"/>
    <col min="10346" max="10346" width="22.5703125" style="3" customWidth="1"/>
    <col min="10347" max="10347" width="23" style="3" customWidth="1"/>
    <col min="10348" max="10348" width="22.85546875" style="3" customWidth="1"/>
    <col min="10349" max="10349" width="23.42578125" style="3" customWidth="1"/>
    <col min="10350" max="10350" width="28.7109375" style="3" customWidth="1"/>
    <col min="10351" max="10351" width="12.7109375" style="3" customWidth="1"/>
    <col min="10352" max="10352" width="11.42578125" style="3"/>
    <col min="10353" max="10353" width="25.28515625" style="3" customWidth="1"/>
    <col min="10354" max="10354" width="15.85546875" style="3" bestFit="1" customWidth="1"/>
    <col min="10355" max="10356" width="18" style="3" bestFit="1" customWidth="1"/>
    <col min="10357" max="10575" width="11.42578125" style="3"/>
    <col min="10576" max="10576" width="15.42578125" style="3" customWidth="1"/>
    <col min="10577" max="10577" width="9.5703125" style="3" customWidth="1"/>
    <col min="10578" max="10578" width="14.42578125" style="3" customWidth="1"/>
    <col min="10579" max="10579" width="49.85546875" style="3" customWidth="1"/>
    <col min="10580" max="10580" width="22.5703125" style="3" customWidth="1"/>
    <col min="10581" max="10581" width="23" style="3" customWidth="1"/>
    <col min="10582" max="10582" width="22.85546875" style="3" customWidth="1"/>
    <col min="10583" max="10583" width="23.42578125" style="3" customWidth="1"/>
    <col min="10584" max="10584" width="22.42578125" style="3" customWidth="1"/>
    <col min="10585" max="10585" width="13.85546875" style="3" customWidth="1"/>
    <col min="10586" max="10586" width="20.7109375" style="3" customWidth="1"/>
    <col min="10587" max="10587" width="18.140625" style="3" customWidth="1"/>
    <col min="10588" max="10588" width="14.85546875" style="3" bestFit="1" customWidth="1"/>
    <col min="10589" max="10589" width="11.42578125" style="3"/>
    <col min="10590" max="10590" width="17.42578125" style="3" customWidth="1"/>
    <col min="10591" max="10593" width="18.140625" style="3" customWidth="1"/>
    <col min="10594" max="10597" width="11.42578125" style="3"/>
    <col min="10598" max="10598" width="34" style="3" customWidth="1"/>
    <col min="10599" max="10599" width="9.5703125" style="3" customWidth="1"/>
    <col min="10600" max="10600" width="16.7109375" style="3" customWidth="1"/>
    <col min="10601" max="10601" width="55.140625" style="3" customWidth="1"/>
    <col min="10602" max="10602" width="22.5703125" style="3" customWidth="1"/>
    <col min="10603" max="10603" width="23" style="3" customWidth="1"/>
    <col min="10604" max="10604" width="22.85546875" style="3" customWidth="1"/>
    <col min="10605" max="10605" width="23.42578125" style="3" customWidth="1"/>
    <col min="10606" max="10606" width="28.7109375" style="3" customWidth="1"/>
    <col min="10607" max="10607" width="12.7109375" style="3" customWidth="1"/>
    <col min="10608" max="10608" width="11.42578125" style="3"/>
    <col min="10609" max="10609" width="25.28515625" style="3" customWidth="1"/>
    <col min="10610" max="10610" width="15.85546875" style="3" bestFit="1" customWidth="1"/>
    <col min="10611" max="10612" width="18" style="3" bestFit="1" customWidth="1"/>
    <col min="10613" max="10831" width="11.42578125" style="3"/>
    <col min="10832" max="10832" width="15.42578125" style="3" customWidth="1"/>
    <col min="10833" max="10833" width="9.5703125" style="3" customWidth="1"/>
    <col min="10834" max="10834" width="14.42578125" style="3" customWidth="1"/>
    <col min="10835" max="10835" width="49.85546875" style="3" customWidth="1"/>
    <col min="10836" max="10836" width="22.5703125" style="3" customWidth="1"/>
    <col min="10837" max="10837" width="23" style="3" customWidth="1"/>
    <col min="10838" max="10838" width="22.85546875" style="3" customWidth="1"/>
    <col min="10839" max="10839" width="23.42578125" style="3" customWidth="1"/>
    <col min="10840" max="10840" width="22.42578125" style="3" customWidth="1"/>
    <col min="10841" max="10841" width="13.85546875" style="3" customWidth="1"/>
    <col min="10842" max="10842" width="20.7109375" style="3" customWidth="1"/>
    <col min="10843" max="10843" width="18.140625" style="3" customWidth="1"/>
    <col min="10844" max="10844" width="14.85546875" style="3" bestFit="1" customWidth="1"/>
    <col min="10845" max="10845" width="11.42578125" style="3"/>
    <col min="10846" max="10846" width="17.42578125" style="3" customWidth="1"/>
    <col min="10847" max="10849" width="18.140625" style="3" customWidth="1"/>
    <col min="10850" max="10853" width="11.42578125" style="3"/>
    <col min="10854" max="10854" width="34" style="3" customWidth="1"/>
    <col min="10855" max="10855" width="9.5703125" style="3" customWidth="1"/>
    <col min="10856" max="10856" width="16.7109375" style="3" customWidth="1"/>
    <col min="10857" max="10857" width="55.140625" style="3" customWidth="1"/>
    <col min="10858" max="10858" width="22.5703125" style="3" customWidth="1"/>
    <col min="10859" max="10859" width="23" style="3" customWidth="1"/>
    <col min="10860" max="10860" width="22.85546875" style="3" customWidth="1"/>
    <col min="10861" max="10861" width="23.42578125" style="3" customWidth="1"/>
    <col min="10862" max="10862" width="28.7109375" style="3" customWidth="1"/>
    <col min="10863" max="10863" width="12.7109375" style="3" customWidth="1"/>
    <col min="10864" max="10864" width="11.42578125" style="3"/>
    <col min="10865" max="10865" width="25.28515625" style="3" customWidth="1"/>
    <col min="10866" max="10866" width="15.85546875" style="3" bestFit="1" customWidth="1"/>
    <col min="10867" max="10868" width="18" style="3" bestFit="1" customWidth="1"/>
    <col min="10869" max="11087" width="11.42578125" style="3"/>
    <col min="11088" max="11088" width="15.42578125" style="3" customWidth="1"/>
    <col min="11089" max="11089" width="9.5703125" style="3" customWidth="1"/>
    <col min="11090" max="11090" width="14.42578125" style="3" customWidth="1"/>
    <col min="11091" max="11091" width="49.85546875" style="3" customWidth="1"/>
    <col min="11092" max="11092" width="22.5703125" style="3" customWidth="1"/>
    <col min="11093" max="11093" width="23" style="3" customWidth="1"/>
    <col min="11094" max="11094" width="22.85546875" style="3" customWidth="1"/>
    <col min="11095" max="11095" width="23.42578125" style="3" customWidth="1"/>
    <col min="11096" max="11096" width="22.42578125" style="3" customWidth="1"/>
    <col min="11097" max="11097" width="13.85546875" style="3" customWidth="1"/>
    <col min="11098" max="11098" width="20.7109375" style="3" customWidth="1"/>
    <col min="11099" max="11099" width="18.140625" style="3" customWidth="1"/>
    <col min="11100" max="11100" width="14.85546875" style="3" bestFit="1" customWidth="1"/>
    <col min="11101" max="11101" width="11.42578125" style="3"/>
    <col min="11102" max="11102" width="17.42578125" style="3" customWidth="1"/>
    <col min="11103" max="11105" width="18.140625" style="3" customWidth="1"/>
    <col min="11106" max="11109" width="11.42578125" style="3"/>
    <col min="11110" max="11110" width="34" style="3" customWidth="1"/>
    <col min="11111" max="11111" width="9.5703125" style="3" customWidth="1"/>
    <col min="11112" max="11112" width="16.7109375" style="3" customWidth="1"/>
    <col min="11113" max="11113" width="55.140625" style="3" customWidth="1"/>
    <col min="11114" max="11114" width="22.5703125" style="3" customWidth="1"/>
    <col min="11115" max="11115" width="23" style="3" customWidth="1"/>
    <col min="11116" max="11116" width="22.85546875" style="3" customWidth="1"/>
    <col min="11117" max="11117" width="23.42578125" style="3" customWidth="1"/>
    <col min="11118" max="11118" width="28.7109375" style="3" customWidth="1"/>
    <col min="11119" max="11119" width="12.7109375" style="3" customWidth="1"/>
    <col min="11120" max="11120" width="11.42578125" style="3"/>
    <col min="11121" max="11121" width="25.28515625" style="3" customWidth="1"/>
    <col min="11122" max="11122" width="15.85546875" style="3" bestFit="1" customWidth="1"/>
    <col min="11123" max="11124" width="18" style="3" bestFit="1" customWidth="1"/>
    <col min="11125" max="11343" width="11.42578125" style="3"/>
    <col min="11344" max="11344" width="15.42578125" style="3" customWidth="1"/>
    <col min="11345" max="11345" width="9.5703125" style="3" customWidth="1"/>
    <col min="11346" max="11346" width="14.42578125" style="3" customWidth="1"/>
    <col min="11347" max="11347" width="49.85546875" style="3" customWidth="1"/>
    <col min="11348" max="11348" width="22.5703125" style="3" customWidth="1"/>
    <col min="11349" max="11349" width="23" style="3" customWidth="1"/>
    <col min="11350" max="11350" width="22.85546875" style="3" customWidth="1"/>
    <col min="11351" max="11351" width="23.42578125" style="3" customWidth="1"/>
    <col min="11352" max="11352" width="22.42578125" style="3" customWidth="1"/>
    <col min="11353" max="11353" width="13.85546875" style="3" customWidth="1"/>
    <col min="11354" max="11354" width="20.7109375" style="3" customWidth="1"/>
    <col min="11355" max="11355" width="18.140625" style="3" customWidth="1"/>
    <col min="11356" max="11356" width="14.85546875" style="3" bestFit="1" customWidth="1"/>
    <col min="11357" max="11357" width="11.42578125" style="3"/>
    <col min="11358" max="11358" width="17.42578125" style="3" customWidth="1"/>
    <col min="11359" max="11361" width="18.140625" style="3" customWidth="1"/>
    <col min="11362" max="11365" width="11.42578125" style="3"/>
    <col min="11366" max="11366" width="34" style="3" customWidth="1"/>
    <col min="11367" max="11367" width="9.5703125" style="3" customWidth="1"/>
    <col min="11368" max="11368" width="16.7109375" style="3" customWidth="1"/>
    <col min="11369" max="11369" width="55.140625" style="3" customWidth="1"/>
    <col min="11370" max="11370" width="22.5703125" style="3" customWidth="1"/>
    <col min="11371" max="11371" width="23" style="3" customWidth="1"/>
    <col min="11372" max="11372" width="22.85546875" style="3" customWidth="1"/>
    <col min="11373" max="11373" width="23.42578125" style="3" customWidth="1"/>
    <col min="11374" max="11374" width="28.7109375" style="3" customWidth="1"/>
    <col min="11375" max="11375" width="12.7109375" style="3" customWidth="1"/>
    <col min="11376" max="11376" width="11.42578125" style="3"/>
    <col min="11377" max="11377" width="25.28515625" style="3" customWidth="1"/>
    <col min="11378" max="11378" width="15.85546875" style="3" bestFit="1" customWidth="1"/>
    <col min="11379" max="11380" width="18" style="3" bestFit="1" customWidth="1"/>
    <col min="11381" max="11599" width="11.42578125" style="3"/>
    <col min="11600" max="11600" width="15.42578125" style="3" customWidth="1"/>
    <col min="11601" max="11601" width="9.5703125" style="3" customWidth="1"/>
    <col min="11602" max="11602" width="14.42578125" style="3" customWidth="1"/>
    <col min="11603" max="11603" width="49.85546875" style="3" customWidth="1"/>
    <col min="11604" max="11604" width="22.5703125" style="3" customWidth="1"/>
    <col min="11605" max="11605" width="23" style="3" customWidth="1"/>
    <col min="11606" max="11606" width="22.85546875" style="3" customWidth="1"/>
    <col min="11607" max="11607" width="23.42578125" style="3" customWidth="1"/>
    <col min="11608" max="11608" width="22.42578125" style="3" customWidth="1"/>
    <col min="11609" max="11609" width="13.85546875" style="3" customWidth="1"/>
    <col min="11610" max="11610" width="20.7109375" style="3" customWidth="1"/>
    <col min="11611" max="11611" width="18.140625" style="3" customWidth="1"/>
    <col min="11612" max="11612" width="14.85546875" style="3" bestFit="1" customWidth="1"/>
    <col min="11613" max="11613" width="11.42578125" style="3"/>
    <col min="11614" max="11614" width="17.42578125" style="3" customWidth="1"/>
    <col min="11615" max="11617" width="18.140625" style="3" customWidth="1"/>
    <col min="11618" max="11621" width="11.42578125" style="3"/>
    <col min="11622" max="11622" width="34" style="3" customWidth="1"/>
    <col min="11623" max="11623" width="9.5703125" style="3" customWidth="1"/>
    <col min="11624" max="11624" width="16.7109375" style="3" customWidth="1"/>
    <col min="11625" max="11625" width="55.140625" style="3" customWidth="1"/>
    <col min="11626" max="11626" width="22.5703125" style="3" customWidth="1"/>
    <col min="11627" max="11627" width="23" style="3" customWidth="1"/>
    <col min="11628" max="11628" width="22.85546875" style="3" customWidth="1"/>
    <col min="11629" max="11629" width="23.42578125" style="3" customWidth="1"/>
    <col min="11630" max="11630" width="28.7109375" style="3" customWidth="1"/>
    <col min="11631" max="11631" width="12.7109375" style="3" customWidth="1"/>
    <col min="11632" max="11632" width="11.42578125" style="3"/>
    <col min="11633" max="11633" width="25.28515625" style="3" customWidth="1"/>
    <col min="11634" max="11634" width="15.85546875" style="3" bestFit="1" customWidth="1"/>
    <col min="11635" max="11636" width="18" style="3" bestFit="1" customWidth="1"/>
    <col min="11637" max="11855" width="11.42578125" style="3"/>
    <col min="11856" max="11856" width="15.42578125" style="3" customWidth="1"/>
    <col min="11857" max="11857" width="9.5703125" style="3" customWidth="1"/>
    <col min="11858" max="11858" width="14.42578125" style="3" customWidth="1"/>
    <col min="11859" max="11859" width="49.85546875" style="3" customWidth="1"/>
    <col min="11860" max="11860" width="22.5703125" style="3" customWidth="1"/>
    <col min="11861" max="11861" width="23" style="3" customWidth="1"/>
    <col min="11862" max="11862" width="22.85546875" style="3" customWidth="1"/>
    <col min="11863" max="11863" width="23.42578125" style="3" customWidth="1"/>
    <col min="11864" max="11864" width="22.42578125" style="3" customWidth="1"/>
    <col min="11865" max="11865" width="13.85546875" style="3" customWidth="1"/>
    <col min="11866" max="11866" width="20.7109375" style="3" customWidth="1"/>
    <col min="11867" max="11867" width="18.140625" style="3" customWidth="1"/>
    <col min="11868" max="11868" width="14.85546875" style="3" bestFit="1" customWidth="1"/>
    <col min="11869" max="11869" width="11.42578125" style="3"/>
    <col min="11870" max="11870" width="17.42578125" style="3" customWidth="1"/>
    <col min="11871" max="11873" width="18.140625" style="3" customWidth="1"/>
    <col min="11874" max="11877" width="11.42578125" style="3"/>
    <col min="11878" max="11878" width="34" style="3" customWidth="1"/>
    <col min="11879" max="11879" width="9.5703125" style="3" customWidth="1"/>
    <col min="11880" max="11880" width="16.7109375" style="3" customWidth="1"/>
    <col min="11881" max="11881" width="55.140625" style="3" customWidth="1"/>
    <col min="11882" max="11882" width="22.5703125" style="3" customWidth="1"/>
    <col min="11883" max="11883" width="23" style="3" customWidth="1"/>
    <col min="11884" max="11884" width="22.85546875" style="3" customWidth="1"/>
    <col min="11885" max="11885" width="23.42578125" style="3" customWidth="1"/>
    <col min="11886" max="11886" width="28.7109375" style="3" customWidth="1"/>
    <col min="11887" max="11887" width="12.7109375" style="3" customWidth="1"/>
    <col min="11888" max="11888" width="11.42578125" style="3"/>
    <col min="11889" max="11889" width="25.28515625" style="3" customWidth="1"/>
    <col min="11890" max="11890" width="15.85546875" style="3" bestFit="1" customWidth="1"/>
    <col min="11891" max="11892" width="18" style="3" bestFit="1" customWidth="1"/>
    <col min="11893" max="12111" width="11.42578125" style="3"/>
    <col min="12112" max="12112" width="15.42578125" style="3" customWidth="1"/>
    <col min="12113" max="12113" width="9.5703125" style="3" customWidth="1"/>
    <col min="12114" max="12114" width="14.42578125" style="3" customWidth="1"/>
    <col min="12115" max="12115" width="49.85546875" style="3" customWidth="1"/>
    <col min="12116" max="12116" width="22.5703125" style="3" customWidth="1"/>
    <col min="12117" max="12117" width="23" style="3" customWidth="1"/>
    <col min="12118" max="12118" width="22.85546875" style="3" customWidth="1"/>
    <col min="12119" max="12119" width="23.42578125" style="3" customWidth="1"/>
    <col min="12120" max="12120" width="22.42578125" style="3" customWidth="1"/>
    <col min="12121" max="12121" width="13.85546875" style="3" customWidth="1"/>
    <col min="12122" max="12122" width="20.7109375" style="3" customWidth="1"/>
    <col min="12123" max="12123" width="18.140625" style="3" customWidth="1"/>
    <col min="12124" max="12124" width="14.85546875" style="3" bestFit="1" customWidth="1"/>
    <col min="12125" max="12125" width="11.42578125" style="3"/>
    <col min="12126" max="12126" width="17.42578125" style="3" customWidth="1"/>
    <col min="12127" max="12129" width="18.140625" style="3" customWidth="1"/>
    <col min="12130" max="12133" width="11.42578125" style="3"/>
    <col min="12134" max="12134" width="34" style="3" customWidth="1"/>
    <col min="12135" max="12135" width="9.5703125" style="3" customWidth="1"/>
    <col min="12136" max="12136" width="16.7109375" style="3" customWidth="1"/>
    <col min="12137" max="12137" width="55.140625" style="3" customWidth="1"/>
    <col min="12138" max="12138" width="22.5703125" style="3" customWidth="1"/>
    <col min="12139" max="12139" width="23" style="3" customWidth="1"/>
    <col min="12140" max="12140" width="22.85546875" style="3" customWidth="1"/>
    <col min="12141" max="12141" width="23.42578125" style="3" customWidth="1"/>
    <col min="12142" max="12142" width="28.7109375" style="3" customWidth="1"/>
    <col min="12143" max="12143" width="12.7109375" style="3" customWidth="1"/>
    <col min="12144" max="12144" width="11.42578125" style="3"/>
    <col min="12145" max="12145" width="25.28515625" style="3" customWidth="1"/>
    <col min="12146" max="12146" width="15.85546875" style="3" bestFit="1" customWidth="1"/>
    <col min="12147" max="12148" width="18" style="3" bestFit="1" customWidth="1"/>
    <col min="12149" max="12367" width="11.42578125" style="3"/>
    <col min="12368" max="12368" width="15.42578125" style="3" customWidth="1"/>
    <col min="12369" max="12369" width="9.5703125" style="3" customWidth="1"/>
    <col min="12370" max="12370" width="14.42578125" style="3" customWidth="1"/>
    <col min="12371" max="12371" width="49.85546875" style="3" customWidth="1"/>
    <col min="12372" max="12372" width="22.5703125" style="3" customWidth="1"/>
    <col min="12373" max="12373" width="23" style="3" customWidth="1"/>
    <col min="12374" max="12374" width="22.85546875" style="3" customWidth="1"/>
    <col min="12375" max="12375" width="23.42578125" style="3" customWidth="1"/>
    <col min="12376" max="12376" width="22.42578125" style="3" customWidth="1"/>
    <col min="12377" max="12377" width="13.85546875" style="3" customWidth="1"/>
    <col min="12378" max="12378" width="20.7109375" style="3" customWidth="1"/>
    <col min="12379" max="12379" width="18.140625" style="3" customWidth="1"/>
    <col min="12380" max="12380" width="14.85546875" style="3" bestFit="1" customWidth="1"/>
    <col min="12381" max="12381" width="11.42578125" style="3"/>
    <col min="12382" max="12382" width="17.42578125" style="3" customWidth="1"/>
    <col min="12383" max="12385" width="18.140625" style="3" customWidth="1"/>
    <col min="12386" max="12389" width="11.42578125" style="3"/>
    <col min="12390" max="12390" width="34" style="3" customWidth="1"/>
    <col min="12391" max="12391" width="9.5703125" style="3" customWidth="1"/>
    <col min="12392" max="12392" width="16.7109375" style="3" customWidth="1"/>
    <col min="12393" max="12393" width="55.140625" style="3" customWidth="1"/>
    <col min="12394" max="12394" width="22.5703125" style="3" customWidth="1"/>
    <col min="12395" max="12395" width="23" style="3" customWidth="1"/>
    <col min="12396" max="12396" width="22.85546875" style="3" customWidth="1"/>
    <col min="12397" max="12397" width="23.42578125" style="3" customWidth="1"/>
    <col min="12398" max="12398" width="28.7109375" style="3" customWidth="1"/>
    <col min="12399" max="12399" width="12.7109375" style="3" customWidth="1"/>
    <col min="12400" max="12400" width="11.42578125" style="3"/>
    <col min="12401" max="12401" width="25.28515625" style="3" customWidth="1"/>
    <col min="12402" max="12402" width="15.85546875" style="3" bestFit="1" customWidth="1"/>
    <col min="12403" max="12404" width="18" style="3" bestFit="1" customWidth="1"/>
    <col min="12405" max="12623" width="11.42578125" style="3"/>
    <col min="12624" max="12624" width="15.42578125" style="3" customWidth="1"/>
    <col min="12625" max="12625" width="9.5703125" style="3" customWidth="1"/>
    <col min="12626" max="12626" width="14.42578125" style="3" customWidth="1"/>
    <col min="12627" max="12627" width="49.85546875" style="3" customWidth="1"/>
    <col min="12628" max="12628" width="22.5703125" style="3" customWidth="1"/>
    <col min="12629" max="12629" width="23" style="3" customWidth="1"/>
    <col min="12630" max="12630" width="22.85546875" style="3" customWidth="1"/>
    <col min="12631" max="12631" width="23.42578125" style="3" customWidth="1"/>
    <col min="12632" max="12632" width="22.42578125" style="3" customWidth="1"/>
    <col min="12633" max="12633" width="13.85546875" style="3" customWidth="1"/>
    <col min="12634" max="12634" width="20.7109375" style="3" customWidth="1"/>
    <col min="12635" max="12635" width="18.140625" style="3" customWidth="1"/>
    <col min="12636" max="12636" width="14.85546875" style="3" bestFit="1" customWidth="1"/>
    <col min="12637" max="12637" width="11.42578125" style="3"/>
    <col min="12638" max="12638" width="17.42578125" style="3" customWidth="1"/>
    <col min="12639" max="12641" width="18.140625" style="3" customWidth="1"/>
    <col min="12642" max="12645" width="11.42578125" style="3"/>
    <col min="12646" max="12646" width="34" style="3" customWidth="1"/>
    <col min="12647" max="12647" width="9.5703125" style="3" customWidth="1"/>
    <col min="12648" max="12648" width="16.7109375" style="3" customWidth="1"/>
    <col min="12649" max="12649" width="55.140625" style="3" customWidth="1"/>
    <col min="12650" max="12650" width="22.5703125" style="3" customWidth="1"/>
    <col min="12651" max="12651" width="23" style="3" customWidth="1"/>
    <col min="12652" max="12652" width="22.85546875" style="3" customWidth="1"/>
    <col min="12653" max="12653" width="23.42578125" style="3" customWidth="1"/>
    <col min="12654" max="12654" width="28.7109375" style="3" customWidth="1"/>
    <col min="12655" max="12655" width="12.7109375" style="3" customWidth="1"/>
    <col min="12656" max="12656" width="11.42578125" style="3"/>
    <col min="12657" max="12657" width="25.28515625" style="3" customWidth="1"/>
    <col min="12658" max="12658" width="15.85546875" style="3" bestFit="1" customWidth="1"/>
    <col min="12659" max="12660" width="18" style="3" bestFit="1" customWidth="1"/>
    <col min="12661" max="12879" width="11.42578125" style="3"/>
    <col min="12880" max="12880" width="15.42578125" style="3" customWidth="1"/>
    <col min="12881" max="12881" width="9.5703125" style="3" customWidth="1"/>
    <col min="12882" max="12882" width="14.42578125" style="3" customWidth="1"/>
    <col min="12883" max="12883" width="49.85546875" style="3" customWidth="1"/>
    <col min="12884" max="12884" width="22.5703125" style="3" customWidth="1"/>
    <col min="12885" max="12885" width="23" style="3" customWidth="1"/>
    <col min="12886" max="12886" width="22.85546875" style="3" customWidth="1"/>
    <col min="12887" max="12887" width="23.42578125" style="3" customWidth="1"/>
    <col min="12888" max="12888" width="22.42578125" style="3" customWidth="1"/>
    <col min="12889" max="12889" width="13.85546875" style="3" customWidth="1"/>
    <col min="12890" max="12890" width="20.7109375" style="3" customWidth="1"/>
    <col min="12891" max="12891" width="18.140625" style="3" customWidth="1"/>
    <col min="12892" max="12892" width="14.85546875" style="3" bestFit="1" customWidth="1"/>
    <col min="12893" max="12893" width="11.42578125" style="3"/>
    <col min="12894" max="12894" width="17.42578125" style="3" customWidth="1"/>
    <col min="12895" max="12897" width="18.140625" style="3" customWidth="1"/>
    <col min="12898" max="12901" width="11.42578125" style="3"/>
    <col min="12902" max="12902" width="34" style="3" customWidth="1"/>
    <col min="12903" max="12903" width="9.5703125" style="3" customWidth="1"/>
    <col min="12904" max="12904" width="16.7109375" style="3" customWidth="1"/>
    <col min="12905" max="12905" width="55.140625" style="3" customWidth="1"/>
    <col min="12906" max="12906" width="22.5703125" style="3" customWidth="1"/>
    <col min="12907" max="12907" width="23" style="3" customWidth="1"/>
    <col min="12908" max="12908" width="22.85546875" style="3" customWidth="1"/>
    <col min="12909" max="12909" width="23.42578125" style="3" customWidth="1"/>
    <col min="12910" max="12910" width="28.7109375" style="3" customWidth="1"/>
    <col min="12911" max="12911" width="12.7109375" style="3" customWidth="1"/>
    <col min="12912" max="12912" width="11.42578125" style="3"/>
    <col min="12913" max="12913" width="25.28515625" style="3" customWidth="1"/>
    <col min="12914" max="12914" width="15.85546875" style="3" bestFit="1" customWidth="1"/>
    <col min="12915" max="12916" width="18" style="3" bestFit="1" customWidth="1"/>
    <col min="12917" max="13135" width="11.42578125" style="3"/>
    <col min="13136" max="13136" width="15.42578125" style="3" customWidth="1"/>
    <col min="13137" max="13137" width="9.5703125" style="3" customWidth="1"/>
    <col min="13138" max="13138" width="14.42578125" style="3" customWidth="1"/>
    <col min="13139" max="13139" width="49.85546875" style="3" customWidth="1"/>
    <col min="13140" max="13140" width="22.5703125" style="3" customWidth="1"/>
    <col min="13141" max="13141" width="23" style="3" customWidth="1"/>
    <col min="13142" max="13142" width="22.85546875" style="3" customWidth="1"/>
    <col min="13143" max="13143" width="23.42578125" style="3" customWidth="1"/>
    <col min="13144" max="13144" width="22.42578125" style="3" customWidth="1"/>
    <col min="13145" max="13145" width="13.85546875" style="3" customWidth="1"/>
    <col min="13146" max="13146" width="20.7109375" style="3" customWidth="1"/>
    <col min="13147" max="13147" width="18.140625" style="3" customWidth="1"/>
    <col min="13148" max="13148" width="14.85546875" style="3" bestFit="1" customWidth="1"/>
    <col min="13149" max="13149" width="11.42578125" style="3"/>
    <col min="13150" max="13150" width="17.42578125" style="3" customWidth="1"/>
    <col min="13151" max="13153" width="18.140625" style="3" customWidth="1"/>
    <col min="13154" max="13157" width="11.42578125" style="3"/>
    <col min="13158" max="13158" width="34" style="3" customWidth="1"/>
    <col min="13159" max="13159" width="9.5703125" style="3" customWidth="1"/>
    <col min="13160" max="13160" width="16.7109375" style="3" customWidth="1"/>
    <col min="13161" max="13161" width="55.140625" style="3" customWidth="1"/>
    <col min="13162" max="13162" width="22.5703125" style="3" customWidth="1"/>
    <col min="13163" max="13163" width="23" style="3" customWidth="1"/>
    <col min="13164" max="13164" width="22.85546875" style="3" customWidth="1"/>
    <col min="13165" max="13165" width="23.42578125" style="3" customWidth="1"/>
    <col min="13166" max="13166" width="28.7109375" style="3" customWidth="1"/>
    <col min="13167" max="13167" width="12.7109375" style="3" customWidth="1"/>
    <col min="13168" max="13168" width="11.42578125" style="3"/>
    <col min="13169" max="13169" width="25.28515625" style="3" customWidth="1"/>
    <col min="13170" max="13170" width="15.85546875" style="3" bestFit="1" customWidth="1"/>
    <col min="13171" max="13172" width="18" style="3" bestFit="1" customWidth="1"/>
    <col min="13173" max="13391" width="11.42578125" style="3"/>
    <col min="13392" max="13392" width="15.42578125" style="3" customWidth="1"/>
    <col min="13393" max="13393" width="9.5703125" style="3" customWidth="1"/>
    <col min="13394" max="13394" width="14.42578125" style="3" customWidth="1"/>
    <col min="13395" max="13395" width="49.85546875" style="3" customWidth="1"/>
    <col min="13396" max="13396" width="22.5703125" style="3" customWidth="1"/>
    <col min="13397" max="13397" width="23" style="3" customWidth="1"/>
    <col min="13398" max="13398" width="22.85546875" style="3" customWidth="1"/>
    <col min="13399" max="13399" width="23.42578125" style="3" customWidth="1"/>
    <col min="13400" max="13400" width="22.42578125" style="3" customWidth="1"/>
    <col min="13401" max="13401" width="13.85546875" style="3" customWidth="1"/>
    <col min="13402" max="13402" width="20.7109375" style="3" customWidth="1"/>
    <col min="13403" max="13403" width="18.140625" style="3" customWidth="1"/>
    <col min="13404" max="13404" width="14.85546875" style="3" bestFit="1" customWidth="1"/>
    <col min="13405" max="13405" width="11.42578125" style="3"/>
    <col min="13406" max="13406" width="17.42578125" style="3" customWidth="1"/>
    <col min="13407" max="13409" width="18.140625" style="3" customWidth="1"/>
    <col min="13410" max="13413" width="11.42578125" style="3"/>
    <col min="13414" max="13414" width="34" style="3" customWidth="1"/>
    <col min="13415" max="13415" width="9.5703125" style="3" customWidth="1"/>
    <col min="13416" max="13416" width="16.7109375" style="3" customWidth="1"/>
    <col min="13417" max="13417" width="55.140625" style="3" customWidth="1"/>
    <col min="13418" max="13418" width="22.5703125" style="3" customWidth="1"/>
    <col min="13419" max="13419" width="23" style="3" customWidth="1"/>
    <col min="13420" max="13420" width="22.85546875" style="3" customWidth="1"/>
    <col min="13421" max="13421" width="23.42578125" style="3" customWidth="1"/>
    <col min="13422" max="13422" width="28.7109375" style="3" customWidth="1"/>
    <col min="13423" max="13423" width="12.7109375" style="3" customWidth="1"/>
    <col min="13424" max="13424" width="11.42578125" style="3"/>
    <col min="13425" max="13425" width="25.28515625" style="3" customWidth="1"/>
    <col min="13426" max="13426" width="15.85546875" style="3" bestFit="1" customWidth="1"/>
    <col min="13427" max="13428" width="18" style="3" bestFit="1" customWidth="1"/>
    <col min="13429" max="13647" width="11.42578125" style="3"/>
    <col min="13648" max="13648" width="15.42578125" style="3" customWidth="1"/>
    <col min="13649" max="13649" width="9.5703125" style="3" customWidth="1"/>
    <col min="13650" max="13650" width="14.42578125" style="3" customWidth="1"/>
    <col min="13651" max="13651" width="49.85546875" style="3" customWidth="1"/>
    <col min="13652" max="13652" width="22.5703125" style="3" customWidth="1"/>
    <col min="13653" max="13653" width="23" style="3" customWidth="1"/>
    <col min="13654" max="13654" width="22.85546875" style="3" customWidth="1"/>
    <col min="13655" max="13655" width="23.42578125" style="3" customWidth="1"/>
    <col min="13656" max="13656" width="22.42578125" style="3" customWidth="1"/>
    <col min="13657" max="13657" width="13.85546875" style="3" customWidth="1"/>
    <col min="13658" max="13658" width="20.7109375" style="3" customWidth="1"/>
    <col min="13659" max="13659" width="18.140625" style="3" customWidth="1"/>
    <col min="13660" max="13660" width="14.85546875" style="3" bestFit="1" customWidth="1"/>
    <col min="13661" max="13661" width="11.42578125" style="3"/>
    <col min="13662" max="13662" width="17.42578125" style="3" customWidth="1"/>
    <col min="13663" max="13665" width="18.140625" style="3" customWidth="1"/>
    <col min="13666" max="13669" width="11.42578125" style="3"/>
    <col min="13670" max="13670" width="34" style="3" customWidth="1"/>
    <col min="13671" max="13671" width="9.5703125" style="3" customWidth="1"/>
    <col min="13672" max="13672" width="16.7109375" style="3" customWidth="1"/>
    <col min="13673" max="13673" width="55.140625" style="3" customWidth="1"/>
    <col min="13674" max="13674" width="22.5703125" style="3" customWidth="1"/>
    <col min="13675" max="13675" width="23" style="3" customWidth="1"/>
    <col min="13676" max="13676" width="22.85546875" style="3" customWidth="1"/>
    <col min="13677" max="13677" width="23.42578125" style="3" customWidth="1"/>
    <col min="13678" max="13678" width="28.7109375" style="3" customWidth="1"/>
    <col min="13679" max="13679" width="12.7109375" style="3" customWidth="1"/>
    <col min="13680" max="13680" width="11.42578125" style="3"/>
    <col min="13681" max="13681" width="25.28515625" style="3" customWidth="1"/>
    <col min="13682" max="13682" width="15.85546875" style="3" bestFit="1" customWidth="1"/>
    <col min="13683" max="13684" width="18" style="3" bestFit="1" customWidth="1"/>
    <col min="13685" max="13903" width="11.42578125" style="3"/>
    <col min="13904" max="13904" width="15.42578125" style="3" customWidth="1"/>
    <col min="13905" max="13905" width="9.5703125" style="3" customWidth="1"/>
    <col min="13906" max="13906" width="14.42578125" style="3" customWidth="1"/>
    <col min="13907" max="13907" width="49.85546875" style="3" customWidth="1"/>
    <col min="13908" max="13908" width="22.5703125" style="3" customWidth="1"/>
    <col min="13909" max="13909" width="23" style="3" customWidth="1"/>
    <col min="13910" max="13910" width="22.85546875" style="3" customWidth="1"/>
    <col min="13911" max="13911" width="23.42578125" style="3" customWidth="1"/>
    <col min="13912" max="13912" width="22.42578125" style="3" customWidth="1"/>
    <col min="13913" max="13913" width="13.85546875" style="3" customWidth="1"/>
    <col min="13914" max="13914" width="20.7109375" style="3" customWidth="1"/>
    <col min="13915" max="13915" width="18.140625" style="3" customWidth="1"/>
    <col min="13916" max="13916" width="14.85546875" style="3" bestFit="1" customWidth="1"/>
    <col min="13917" max="13917" width="11.42578125" style="3"/>
    <col min="13918" max="13918" width="17.42578125" style="3" customWidth="1"/>
    <col min="13919" max="13921" width="18.140625" style="3" customWidth="1"/>
    <col min="13922" max="13925" width="11.42578125" style="3"/>
    <col min="13926" max="13926" width="34" style="3" customWidth="1"/>
    <col min="13927" max="13927" width="9.5703125" style="3" customWidth="1"/>
    <col min="13928" max="13928" width="16.7109375" style="3" customWidth="1"/>
    <col min="13929" max="13929" width="55.140625" style="3" customWidth="1"/>
    <col min="13930" max="13930" width="22.5703125" style="3" customWidth="1"/>
    <col min="13931" max="13931" width="23" style="3" customWidth="1"/>
    <col min="13932" max="13932" width="22.85546875" style="3" customWidth="1"/>
    <col min="13933" max="13933" width="23.42578125" style="3" customWidth="1"/>
    <col min="13934" max="13934" width="28.7109375" style="3" customWidth="1"/>
    <col min="13935" max="13935" width="12.7109375" style="3" customWidth="1"/>
    <col min="13936" max="13936" width="11.42578125" style="3"/>
    <col min="13937" max="13937" width="25.28515625" style="3" customWidth="1"/>
    <col min="13938" max="13938" width="15.85546875" style="3" bestFit="1" customWidth="1"/>
    <col min="13939" max="13940" width="18" style="3" bestFit="1" customWidth="1"/>
    <col min="13941" max="14159" width="11.42578125" style="3"/>
    <col min="14160" max="14160" width="15.42578125" style="3" customWidth="1"/>
    <col min="14161" max="14161" width="9.5703125" style="3" customWidth="1"/>
    <col min="14162" max="14162" width="14.42578125" style="3" customWidth="1"/>
    <col min="14163" max="14163" width="49.85546875" style="3" customWidth="1"/>
    <col min="14164" max="14164" width="22.5703125" style="3" customWidth="1"/>
    <col min="14165" max="14165" width="23" style="3" customWidth="1"/>
    <col min="14166" max="14166" width="22.85546875" style="3" customWidth="1"/>
    <col min="14167" max="14167" width="23.42578125" style="3" customWidth="1"/>
    <col min="14168" max="14168" width="22.42578125" style="3" customWidth="1"/>
    <col min="14169" max="14169" width="13.85546875" style="3" customWidth="1"/>
    <col min="14170" max="14170" width="20.7109375" style="3" customWidth="1"/>
    <col min="14171" max="14171" width="18.140625" style="3" customWidth="1"/>
    <col min="14172" max="14172" width="14.85546875" style="3" bestFit="1" customWidth="1"/>
    <col min="14173" max="14173" width="11.42578125" style="3"/>
    <col min="14174" max="14174" width="17.42578125" style="3" customWidth="1"/>
    <col min="14175" max="14177" width="18.140625" style="3" customWidth="1"/>
    <col min="14178" max="14181" width="11.42578125" style="3"/>
    <col min="14182" max="14182" width="34" style="3" customWidth="1"/>
    <col min="14183" max="14183" width="9.5703125" style="3" customWidth="1"/>
    <col min="14184" max="14184" width="16.7109375" style="3" customWidth="1"/>
    <col min="14185" max="14185" width="55.140625" style="3" customWidth="1"/>
    <col min="14186" max="14186" width="22.5703125" style="3" customWidth="1"/>
    <col min="14187" max="14187" width="23" style="3" customWidth="1"/>
    <col min="14188" max="14188" width="22.85546875" style="3" customWidth="1"/>
    <col min="14189" max="14189" width="23.42578125" style="3" customWidth="1"/>
    <col min="14190" max="14190" width="28.7109375" style="3" customWidth="1"/>
    <col min="14191" max="14191" width="12.7109375" style="3" customWidth="1"/>
    <col min="14192" max="14192" width="11.42578125" style="3"/>
    <col min="14193" max="14193" width="25.28515625" style="3" customWidth="1"/>
    <col min="14194" max="14194" width="15.85546875" style="3" bestFit="1" customWidth="1"/>
    <col min="14195" max="14196" width="18" style="3" bestFit="1" customWidth="1"/>
    <col min="14197" max="14415" width="11.42578125" style="3"/>
    <col min="14416" max="14416" width="15.42578125" style="3" customWidth="1"/>
    <col min="14417" max="14417" width="9.5703125" style="3" customWidth="1"/>
    <col min="14418" max="14418" width="14.42578125" style="3" customWidth="1"/>
    <col min="14419" max="14419" width="49.85546875" style="3" customWidth="1"/>
    <col min="14420" max="14420" width="22.5703125" style="3" customWidth="1"/>
    <col min="14421" max="14421" width="23" style="3" customWidth="1"/>
    <col min="14422" max="14422" width="22.85546875" style="3" customWidth="1"/>
    <col min="14423" max="14423" width="23.42578125" style="3" customWidth="1"/>
    <col min="14424" max="14424" width="22.42578125" style="3" customWidth="1"/>
    <col min="14425" max="14425" width="13.85546875" style="3" customWidth="1"/>
    <col min="14426" max="14426" width="20.7109375" style="3" customWidth="1"/>
    <col min="14427" max="14427" width="18.140625" style="3" customWidth="1"/>
    <col min="14428" max="14428" width="14.85546875" style="3" bestFit="1" customWidth="1"/>
    <col min="14429" max="14429" width="11.42578125" style="3"/>
    <col min="14430" max="14430" width="17.42578125" style="3" customWidth="1"/>
    <col min="14431" max="14433" width="18.140625" style="3" customWidth="1"/>
    <col min="14434" max="14437" width="11.42578125" style="3"/>
    <col min="14438" max="14438" width="34" style="3" customWidth="1"/>
    <col min="14439" max="14439" width="9.5703125" style="3" customWidth="1"/>
    <col min="14440" max="14440" width="16.7109375" style="3" customWidth="1"/>
    <col min="14441" max="14441" width="55.140625" style="3" customWidth="1"/>
    <col min="14442" max="14442" width="22.5703125" style="3" customWidth="1"/>
    <col min="14443" max="14443" width="23" style="3" customWidth="1"/>
    <col min="14444" max="14444" width="22.85546875" style="3" customWidth="1"/>
    <col min="14445" max="14445" width="23.42578125" style="3" customWidth="1"/>
    <col min="14446" max="14446" width="28.7109375" style="3" customWidth="1"/>
    <col min="14447" max="14447" width="12.7109375" style="3" customWidth="1"/>
    <col min="14448" max="14448" width="11.42578125" style="3"/>
    <col min="14449" max="14449" width="25.28515625" style="3" customWidth="1"/>
    <col min="14450" max="14450" width="15.85546875" style="3" bestFit="1" customWidth="1"/>
    <col min="14451" max="14452" width="18" style="3" bestFit="1" customWidth="1"/>
    <col min="14453" max="14671" width="11.42578125" style="3"/>
    <col min="14672" max="14672" width="15.42578125" style="3" customWidth="1"/>
    <col min="14673" max="14673" width="9.5703125" style="3" customWidth="1"/>
    <col min="14674" max="14674" width="14.42578125" style="3" customWidth="1"/>
    <col min="14675" max="14675" width="49.85546875" style="3" customWidth="1"/>
    <col min="14676" max="14676" width="22.5703125" style="3" customWidth="1"/>
    <col min="14677" max="14677" width="23" style="3" customWidth="1"/>
    <col min="14678" max="14678" width="22.85546875" style="3" customWidth="1"/>
    <col min="14679" max="14679" width="23.42578125" style="3" customWidth="1"/>
    <col min="14680" max="14680" width="22.42578125" style="3" customWidth="1"/>
    <col min="14681" max="14681" width="13.85546875" style="3" customWidth="1"/>
    <col min="14682" max="14682" width="20.7109375" style="3" customWidth="1"/>
    <col min="14683" max="14683" width="18.140625" style="3" customWidth="1"/>
    <col min="14684" max="14684" width="14.85546875" style="3" bestFit="1" customWidth="1"/>
    <col min="14685" max="14685" width="11.42578125" style="3"/>
    <col min="14686" max="14686" width="17.42578125" style="3" customWidth="1"/>
    <col min="14687" max="14689" width="18.140625" style="3" customWidth="1"/>
    <col min="14690" max="14693" width="11.42578125" style="3"/>
    <col min="14694" max="14694" width="34" style="3" customWidth="1"/>
    <col min="14695" max="14695" width="9.5703125" style="3" customWidth="1"/>
    <col min="14696" max="14696" width="16.7109375" style="3" customWidth="1"/>
    <col min="14697" max="14697" width="55.140625" style="3" customWidth="1"/>
    <col min="14698" max="14698" width="22.5703125" style="3" customWidth="1"/>
    <col min="14699" max="14699" width="23" style="3" customWidth="1"/>
    <col min="14700" max="14700" width="22.85546875" style="3" customWidth="1"/>
    <col min="14701" max="14701" width="23.42578125" style="3" customWidth="1"/>
    <col min="14702" max="14702" width="28.7109375" style="3" customWidth="1"/>
    <col min="14703" max="14703" width="12.7109375" style="3" customWidth="1"/>
    <col min="14704" max="14704" width="11.42578125" style="3"/>
    <col min="14705" max="14705" width="25.28515625" style="3" customWidth="1"/>
    <col min="14706" max="14706" width="15.85546875" style="3" bestFit="1" customWidth="1"/>
    <col min="14707" max="14708" width="18" style="3" bestFit="1" customWidth="1"/>
    <col min="14709" max="14927" width="11.42578125" style="3"/>
    <col min="14928" max="14928" width="15.42578125" style="3" customWidth="1"/>
    <col min="14929" max="14929" width="9.5703125" style="3" customWidth="1"/>
    <col min="14930" max="14930" width="14.42578125" style="3" customWidth="1"/>
    <col min="14931" max="14931" width="49.85546875" style="3" customWidth="1"/>
    <col min="14932" max="14932" width="22.5703125" style="3" customWidth="1"/>
    <col min="14933" max="14933" width="23" style="3" customWidth="1"/>
    <col min="14934" max="14934" width="22.85546875" style="3" customWidth="1"/>
    <col min="14935" max="14935" width="23.42578125" style="3" customWidth="1"/>
    <col min="14936" max="14936" width="22.42578125" style="3" customWidth="1"/>
    <col min="14937" max="14937" width="13.85546875" style="3" customWidth="1"/>
    <col min="14938" max="14938" width="20.7109375" style="3" customWidth="1"/>
    <col min="14939" max="14939" width="18.140625" style="3" customWidth="1"/>
    <col min="14940" max="14940" width="14.85546875" style="3" bestFit="1" customWidth="1"/>
    <col min="14941" max="14941" width="11.42578125" style="3"/>
    <col min="14942" max="14942" width="17.42578125" style="3" customWidth="1"/>
    <col min="14943" max="14945" width="18.140625" style="3" customWidth="1"/>
    <col min="14946" max="14949" width="11.42578125" style="3"/>
    <col min="14950" max="14950" width="34" style="3" customWidth="1"/>
    <col min="14951" max="14951" width="9.5703125" style="3" customWidth="1"/>
    <col min="14952" max="14952" width="16.7109375" style="3" customWidth="1"/>
    <col min="14953" max="14953" width="55.140625" style="3" customWidth="1"/>
    <col min="14954" max="14954" width="22.5703125" style="3" customWidth="1"/>
    <col min="14955" max="14955" width="23" style="3" customWidth="1"/>
    <col min="14956" max="14956" width="22.85546875" style="3" customWidth="1"/>
    <col min="14957" max="14957" width="23.42578125" style="3" customWidth="1"/>
    <col min="14958" max="14958" width="28.7109375" style="3" customWidth="1"/>
    <col min="14959" max="14959" width="12.7109375" style="3" customWidth="1"/>
    <col min="14960" max="14960" width="11.42578125" style="3"/>
    <col min="14961" max="14961" width="25.28515625" style="3" customWidth="1"/>
    <col min="14962" max="14962" width="15.85546875" style="3" bestFit="1" customWidth="1"/>
    <col min="14963" max="14964" width="18" style="3" bestFit="1" customWidth="1"/>
    <col min="14965" max="15183" width="11.42578125" style="3"/>
    <col min="15184" max="15184" width="15.42578125" style="3" customWidth="1"/>
    <col min="15185" max="15185" width="9.5703125" style="3" customWidth="1"/>
    <col min="15186" max="15186" width="14.42578125" style="3" customWidth="1"/>
    <col min="15187" max="15187" width="49.85546875" style="3" customWidth="1"/>
    <col min="15188" max="15188" width="22.5703125" style="3" customWidth="1"/>
    <col min="15189" max="15189" width="23" style="3" customWidth="1"/>
    <col min="15190" max="15190" width="22.85546875" style="3" customWidth="1"/>
    <col min="15191" max="15191" width="23.42578125" style="3" customWidth="1"/>
    <col min="15192" max="15192" width="22.42578125" style="3" customWidth="1"/>
    <col min="15193" max="15193" width="13.85546875" style="3" customWidth="1"/>
    <col min="15194" max="15194" width="20.7109375" style="3" customWidth="1"/>
    <col min="15195" max="15195" width="18.140625" style="3" customWidth="1"/>
    <col min="15196" max="15196" width="14.85546875" style="3" bestFit="1" customWidth="1"/>
    <col min="15197" max="15197" width="11.42578125" style="3"/>
    <col min="15198" max="15198" width="17.42578125" style="3" customWidth="1"/>
    <col min="15199" max="15201" width="18.140625" style="3" customWidth="1"/>
    <col min="15202" max="15205" width="11.42578125" style="3"/>
    <col min="15206" max="15206" width="34" style="3" customWidth="1"/>
    <col min="15207" max="15207" width="9.5703125" style="3" customWidth="1"/>
    <col min="15208" max="15208" width="16.7109375" style="3" customWidth="1"/>
    <col min="15209" max="15209" width="55.140625" style="3" customWidth="1"/>
    <col min="15210" max="15210" width="22.5703125" style="3" customWidth="1"/>
    <col min="15211" max="15211" width="23" style="3" customWidth="1"/>
    <col min="15212" max="15212" width="22.85546875" style="3" customWidth="1"/>
    <col min="15213" max="15213" width="23.42578125" style="3" customWidth="1"/>
    <col min="15214" max="15214" width="28.7109375" style="3" customWidth="1"/>
    <col min="15215" max="15215" width="12.7109375" style="3" customWidth="1"/>
    <col min="15216" max="15216" width="11.42578125" style="3"/>
    <col min="15217" max="15217" width="25.28515625" style="3" customWidth="1"/>
    <col min="15218" max="15218" width="15.85546875" style="3" bestFit="1" customWidth="1"/>
    <col min="15219" max="15220" width="18" style="3" bestFit="1" customWidth="1"/>
    <col min="15221" max="15439" width="11.42578125" style="3"/>
    <col min="15440" max="15440" width="15.42578125" style="3" customWidth="1"/>
    <col min="15441" max="15441" width="9.5703125" style="3" customWidth="1"/>
    <col min="15442" max="15442" width="14.42578125" style="3" customWidth="1"/>
    <col min="15443" max="15443" width="49.85546875" style="3" customWidth="1"/>
    <col min="15444" max="15444" width="22.5703125" style="3" customWidth="1"/>
    <col min="15445" max="15445" width="23" style="3" customWidth="1"/>
    <col min="15446" max="15446" width="22.85546875" style="3" customWidth="1"/>
    <col min="15447" max="15447" width="23.42578125" style="3" customWidth="1"/>
    <col min="15448" max="15448" width="22.42578125" style="3" customWidth="1"/>
    <col min="15449" max="15449" width="13.85546875" style="3" customWidth="1"/>
    <col min="15450" max="15450" width="20.7109375" style="3" customWidth="1"/>
    <col min="15451" max="15451" width="18.140625" style="3" customWidth="1"/>
    <col min="15452" max="15452" width="14.85546875" style="3" bestFit="1" customWidth="1"/>
    <col min="15453" max="15453" width="11.42578125" style="3"/>
    <col min="15454" max="15454" width="17.42578125" style="3" customWidth="1"/>
    <col min="15455" max="15457" width="18.140625" style="3" customWidth="1"/>
    <col min="15458" max="15461" width="11.42578125" style="3"/>
    <col min="15462" max="15462" width="34" style="3" customWidth="1"/>
    <col min="15463" max="15463" width="9.5703125" style="3" customWidth="1"/>
    <col min="15464" max="15464" width="16.7109375" style="3" customWidth="1"/>
    <col min="15465" max="15465" width="55.140625" style="3" customWidth="1"/>
    <col min="15466" max="15466" width="22.5703125" style="3" customWidth="1"/>
    <col min="15467" max="15467" width="23" style="3" customWidth="1"/>
    <col min="15468" max="15468" width="22.85546875" style="3" customWidth="1"/>
    <col min="15469" max="15469" width="23.42578125" style="3" customWidth="1"/>
    <col min="15470" max="15470" width="28.7109375" style="3" customWidth="1"/>
    <col min="15471" max="15471" width="12.7109375" style="3" customWidth="1"/>
    <col min="15472" max="15472" width="11.42578125" style="3"/>
    <col min="15473" max="15473" width="25.28515625" style="3" customWidth="1"/>
    <col min="15474" max="15474" width="15.85546875" style="3" bestFit="1" customWidth="1"/>
    <col min="15475" max="15476" width="18" style="3" bestFit="1" customWidth="1"/>
    <col min="15477" max="15695" width="11.42578125" style="3"/>
    <col min="15696" max="15696" width="15.42578125" style="3" customWidth="1"/>
    <col min="15697" max="15697" width="9.5703125" style="3" customWidth="1"/>
    <col min="15698" max="15698" width="14.42578125" style="3" customWidth="1"/>
    <col min="15699" max="15699" width="49.85546875" style="3" customWidth="1"/>
    <col min="15700" max="15700" width="22.5703125" style="3" customWidth="1"/>
    <col min="15701" max="15701" width="23" style="3" customWidth="1"/>
    <col min="15702" max="15702" width="22.85546875" style="3" customWidth="1"/>
    <col min="15703" max="15703" width="23.42578125" style="3" customWidth="1"/>
    <col min="15704" max="15704" width="22.42578125" style="3" customWidth="1"/>
    <col min="15705" max="15705" width="13.85546875" style="3" customWidth="1"/>
    <col min="15706" max="15706" width="20.7109375" style="3" customWidth="1"/>
    <col min="15707" max="15707" width="18.140625" style="3" customWidth="1"/>
    <col min="15708" max="15708" width="14.85546875" style="3" bestFit="1" customWidth="1"/>
    <col min="15709" max="15709" width="11.42578125" style="3"/>
    <col min="15710" max="15710" width="17.42578125" style="3" customWidth="1"/>
    <col min="15711" max="15713" width="18.140625" style="3" customWidth="1"/>
    <col min="15714" max="15717" width="11.42578125" style="3"/>
    <col min="15718" max="15718" width="34" style="3" customWidth="1"/>
    <col min="15719" max="15719" width="9.5703125" style="3" customWidth="1"/>
    <col min="15720" max="15720" width="16.7109375" style="3" customWidth="1"/>
    <col min="15721" max="15721" width="55.140625" style="3" customWidth="1"/>
    <col min="15722" max="15722" width="22.5703125" style="3" customWidth="1"/>
    <col min="15723" max="15723" width="23" style="3" customWidth="1"/>
    <col min="15724" max="15724" width="22.85546875" style="3" customWidth="1"/>
    <col min="15725" max="15725" width="23.42578125" style="3" customWidth="1"/>
    <col min="15726" max="15726" width="28.7109375" style="3" customWidth="1"/>
    <col min="15727" max="15727" width="12.7109375" style="3" customWidth="1"/>
    <col min="15728" max="15728" width="11.42578125" style="3"/>
    <col min="15729" max="15729" width="25.28515625" style="3" customWidth="1"/>
    <col min="15730" max="15730" width="15.85546875" style="3" bestFit="1" customWidth="1"/>
    <col min="15731" max="15732" width="18" style="3" bestFit="1" customWidth="1"/>
    <col min="15733" max="15951" width="11.42578125" style="3"/>
    <col min="15952" max="15952" width="15.42578125" style="3" customWidth="1"/>
    <col min="15953" max="15953" width="9.5703125" style="3" customWidth="1"/>
    <col min="15954" max="15954" width="14.42578125" style="3" customWidth="1"/>
    <col min="15955" max="15955" width="49.85546875" style="3" customWidth="1"/>
    <col min="15956" max="15956" width="22.5703125" style="3" customWidth="1"/>
    <col min="15957" max="15957" width="23" style="3" customWidth="1"/>
    <col min="15958" max="15958" width="22.85546875" style="3" customWidth="1"/>
    <col min="15959" max="15959" width="23.42578125" style="3" customWidth="1"/>
    <col min="15960" max="15960" width="22.42578125" style="3" customWidth="1"/>
    <col min="15961" max="15961" width="13.85546875" style="3" customWidth="1"/>
    <col min="15962" max="15962" width="20.7109375" style="3" customWidth="1"/>
    <col min="15963" max="15963" width="18.140625" style="3" customWidth="1"/>
    <col min="15964" max="15964" width="14.85546875" style="3" bestFit="1" customWidth="1"/>
    <col min="15965" max="15965" width="11.42578125" style="3"/>
    <col min="15966" max="15966" width="17.42578125" style="3" customWidth="1"/>
    <col min="15967" max="15969" width="18.140625" style="3" customWidth="1"/>
    <col min="15970" max="15973" width="11.42578125" style="3"/>
    <col min="15974" max="15974" width="34" style="3" customWidth="1"/>
    <col min="15975" max="15975" width="9.5703125" style="3" customWidth="1"/>
    <col min="15976" max="15976" width="16.7109375" style="3" customWidth="1"/>
    <col min="15977" max="15977" width="55.140625" style="3" customWidth="1"/>
    <col min="15978" max="15978" width="22.5703125" style="3" customWidth="1"/>
    <col min="15979" max="15979" width="23" style="3" customWidth="1"/>
    <col min="15980" max="15980" width="22.85546875" style="3" customWidth="1"/>
    <col min="15981" max="15981" width="23.42578125" style="3" customWidth="1"/>
    <col min="15982" max="15982" width="28.7109375" style="3" customWidth="1"/>
    <col min="15983" max="15983" width="12.7109375" style="3" customWidth="1"/>
    <col min="15984" max="15984" width="11.42578125" style="3"/>
    <col min="15985" max="15985" width="25.28515625" style="3" customWidth="1"/>
    <col min="15986" max="15986" width="15.85546875" style="3" bestFit="1" customWidth="1"/>
    <col min="15987" max="15988" width="18" style="3" bestFit="1" customWidth="1"/>
    <col min="15989" max="16207" width="11.42578125" style="3"/>
    <col min="16208" max="16208" width="15.42578125" style="3" customWidth="1"/>
    <col min="16209" max="16209" width="9.5703125" style="3" customWidth="1"/>
    <col min="16210" max="16210" width="14.42578125" style="3" customWidth="1"/>
    <col min="16211" max="16211" width="49.85546875" style="3" customWidth="1"/>
    <col min="16212" max="16212" width="22.5703125" style="3" customWidth="1"/>
    <col min="16213" max="16213" width="23" style="3" customWidth="1"/>
    <col min="16214" max="16214" width="22.85546875" style="3" customWidth="1"/>
    <col min="16215" max="16215" width="23.42578125" style="3" customWidth="1"/>
    <col min="16216" max="16216" width="22.42578125" style="3" customWidth="1"/>
    <col min="16217" max="16217" width="13.85546875" style="3" customWidth="1"/>
    <col min="16218" max="16218" width="20.7109375" style="3" customWidth="1"/>
    <col min="16219" max="16219" width="18.140625" style="3" customWidth="1"/>
    <col min="16220" max="16220" width="14.85546875" style="3" bestFit="1" customWidth="1"/>
    <col min="16221" max="16221" width="11.42578125" style="3"/>
    <col min="16222" max="16222" width="17.42578125" style="3" customWidth="1"/>
    <col min="16223" max="16225" width="18.140625" style="3" customWidth="1"/>
    <col min="16226" max="16384" width="11.42578125" style="3"/>
  </cols>
  <sheetData>
    <row r="1" spans="1:11" ht="24.75" customHeight="1" x14ac:dyDescent="0.25">
      <c r="A1" s="292" t="s">
        <v>515</v>
      </c>
      <c r="B1" s="292"/>
      <c r="C1" s="292"/>
      <c r="D1" s="292"/>
      <c r="E1" s="292"/>
      <c r="F1" s="292"/>
      <c r="G1" s="292"/>
      <c r="H1" s="292"/>
      <c r="I1" s="292"/>
      <c r="J1" s="292"/>
      <c r="K1" s="292"/>
    </row>
    <row r="2" spans="1:11" ht="24.95" customHeight="1" x14ac:dyDescent="0.25">
      <c r="A2" s="293" t="s">
        <v>516</v>
      </c>
      <c r="B2" s="293"/>
      <c r="C2" s="293"/>
      <c r="D2" s="293"/>
      <c r="E2" s="293"/>
      <c r="F2" s="293"/>
      <c r="G2" s="293"/>
      <c r="H2" s="293"/>
      <c r="I2" s="293"/>
      <c r="J2" s="293"/>
      <c r="K2" s="293"/>
    </row>
    <row r="3" spans="1:11" ht="24.95" customHeight="1" x14ac:dyDescent="0.25">
      <c r="A3" s="294" t="s">
        <v>547</v>
      </c>
      <c r="B3" s="294"/>
      <c r="C3" s="294"/>
      <c r="D3" s="294"/>
      <c r="E3" s="294"/>
      <c r="F3" s="294"/>
      <c r="G3" s="294"/>
      <c r="H3" s="294"/>
      <c r="I3" s="294"/>
      <c r="J3" s="294"/>
      <c r="K3" s="294"/>
    </row>
    <row r="4" spans="1:11" ht="15" customHeight="1" x14ac:dyDescent="0.25">
      <c r="A4" s="2"/>
      <c r="B4" s="2"/>
      <c r="C4" s="201"/>
      <c r="D4" s="2"/>
      <c r="E4" s="2"/>
      <c r="F4" s="2"/>
      <c r="G4" s="2"/>
      <c r="H4" s="2"/>
      <c r="I4" s="2"/>
      <c r="J4" s="2"/>
      <c r="K4" s="202"/>
    </row>
    <row r="5" spans="1:11" ht="15" customHeight="1" x14ac:dyDescent="0.25">
      <c r="B5" s="3"/>
      <c r="C5" s="203"/>
      <c r="D5" s="204"/>
      <c r="E5" s="3"/>
      <c r="F5" s="205"/>
      <c r="G5" s="4" t="s">
        <v>3</v>
      </c>
      <c r="H5" s="13" t="s">
        <v>4</v>
      </c>
      <c r="I5" s="13"/>
      <c r="J5" s="14" t="s">
        <v>5</v>
      </c>
      <c r="K5" s="202"/>
    </row>
    <row r="6" spans="1:11" ht="9" customHeight="1" thickBot="1" x14ac:dyDescent="0.3">
      <c r="A6" s="206"/>
      <c r="B6" s="206"/>
      <c r="C6" s="207"/>
      <c r="D6" s="208"/>
      <c r="E6" s="206"/>
      <c r="F6" s="209"/>
      <c r="G6" s="210"/>
      <c r="H6" s="211"/>
      <c r="I6" s="211"/>
      <c r="J6" s="212"/>
      <c r="K6" s="213"/>
    </row>
    <row r="7" spans="1:11" ht="29.25" customHeight="1" x14ac:dyDescent="0.25">
      <c r="A7" s="295" t="s">
        <v>6</v>
      </c>
      <c r="B7" s="297" t="s">
        <v>7</v>
      </c>
      <c r="C7" s="297" t="s">
        <v>8</v>
      </c>
      <c r="D7" s="297" t="s">
        <v>9</v>
      </c>
      <c r="E7" s="297" t="s">
        <v>10</v>
      </c>
      <c r="F7" s="286" t="s">
        <v>518</v>
      </c>
      <c r="G7" s="290" t="s">
        <v>519</v>
      </c>
      <c r="H7" s="286" t="s">
        <v>520</v>
      </c>
      <c r="I7" s="286" t="s">
        <v>14</v>
      </c>
      <c r="J7" s="331" t="s">
        <v>521</v>
      </c>
      <c r="K7" s="333" t="s">
        <v>522</v>
      </c>
    </row>
    <row r="8" spans="1:11" ht="84.75" customHeight="1" thickBot="1" x14ac:dyDescent="0.3">
      <c r="A8" s="296"/>
      <c r="B8" s="298"/>
      <c r="C8" s="298"/>
      <c r="D8" s="298"/>
      <c r="E8" s="298"/>
      <c r="F8" s="287"/>
      <c r="G8" s="291"/>
      <c r="H8" s="287"/>
      <c r="I8" s="287"/>
      <c r="J8" s="332"/>
      <c r="K8" s="334"/>
    </row>
    <row r="9" spans="1:11" s="4" customFormat="1" ht="27.75" customHeight="1" thickBot="1" x14ac:dyDescent="0.3">
      <c r="A9" s="21" t="s">
        <v>36</v>
      </c>
      <c r="B9" s="89" t="s">
        <v>37</v>
      </c>
      <c r="C9" s="214">
        <v>10</v>
      </c>
      <c r="D9" s="89" t="s">
        <v>38</v>
      </c>
      <c r="E9" s="23" t="s">
        <v>39</v>
      </c>
      <c r="F9" s="24">
        <f>+F41</f>
        <v>1451042370</v>
      </c>
      <c r="G9" s="24">
        <f t="shared" ref="G9:H9" si="0">+G41</f>
        <v>0</v>
      </c>
      <c r="H9" s="24">
        <f t="shared" si="0"/>
        <v>1451042370</v>
      </c>
      <c r="I9" s="215">
        <f t="shared" ref="I9:I72" si="1">+H9/$H$102</f>
        <v>0.35187065038114301</v>
      </c>
      <c r="J9" s="24">
        <f>+J41</f>
        <v>1451042370</v>
      </c>
      <c r="K9" s="216">
        <f>+J9/H9</f>
        <v>1</v>
      </c>
    </row>
    <row r="10" spans="1:11" s="4" customFormat="1" ht="27.75" customHeight="1" thickBot="1" x14ac:dyDescent="0.3">
      <c r="A10" s="175" t="s">
        <v>36</v>
      </c>
      <c r="B10" s="217" t="s">
        <v>41</v>
      </c>
      <c r="C10" s="218">
        <v>20</v>
      </c>
      <c r="D10" s="217" t="s">
        <v>38</v>
      </c>
      <c r="E10" s="177" t="s">
        <v>39</v>
      </c>
      <c r="F10" s="178">
        <f>+F11+F42</f>
        <v>1354611074.5</v>
      </c>
      <c r="G10" s="178">
        <f t="shared" ref="G10:H10" si="2">+G11+G42</f>
        <v>0</v>
      </c>
      <c r="H10" s="178">
        <f t="shared" si="2"/>
        <v>1354611074.5</v>
      </c>
      <c r="I10" s="219">
        <f t="shared" si="1"/>
        <v>0.32848653468183292</v>
      </c>
      <c r="J10" s="178">
        <f>+J11+J42</f>
        <v>1354611074.5</v>
      </c>
      <c r="K10" s="216">
        <f>+J10/H10</f>
        <v>1</v>
      </c>
    </row>
    <row r="11" spans="1:11" ht="33.75" customHeight="1" x14ac:dyDescent="0.25">
      <c r="A11" s="33" t="s">
        <v>100</v>
      </c>
      <c r="B11" s="92" t="s">
        <v>41</v>
      </c>
      <c r="C11" s="220">
        <v>20</v>
      </c>
      <c r="D11" s="92" t="s">
        <v>38</v>
      </c>
      <c r="E11" s="35" t="s">
        <v>101</v>
      </c>
      <c r="F11" s="93">
        <f>+F12+F17</f>
        <v>233320577.94</v>
      </c>
      <c r="G11" s="93">
        <f>+G12+G17</f>
        <v>0</v>
      </c>
      <c r="H11" s="93">
        <f>+H12+H17</f>
        <v>233320577.94</v>
      </c>
      <c r="I11" s="221">
        <f t="shared" si="1"/>
        <v>5.6579094590499084E-2</v>
      </c>
      <c r="J11" s="93">
        <f>+J12+J17</f>
        <v>233320577.94</v>
      </c>
      <c r="K11" s="222">
        <f>+J11/H11</f>
        <v>1</v>
      </c>
    </row>
    <row r="12" spans="1:11" ht="36" customHeight="1" x14ac:dyDescent="0.25">
      <c r="A12" s="39" t="s">
        <v>102</v>
      </c>
      <c r="B12" s="34" t="s">
        <v>41</v>
      </c>
      <c r="C12" s="34">
        <v>20</v>
      </c>
      <c r="D12" s="34" t="s">
        <v>38</v>
      </c>
      <c r="E12" s="40" t="s">
        <v>103</v>
      </c>
      <c r="F12" s="62">
        <f t="shared" ref="F12:J12" si="3">+F13</f>
        <v>6592600</v>
      </c>
      <c r="G12" s="62">
        <f t="shared" si="3"/>
        <v>0</v>
      </c>
      <c r="H12" s="62">
        <f t="shared" si="3"/>
        <v>6592600</v>
      </c>
      <c r="I12" s="223">
        <f t="shared" si="1"/>
        <v>1.5986731315796958E-3</v>
      </c>
      <c r="J12" s="62">
        <f t="shared" si="3"/>
        <v>6592600</v>
      </c>
      <c r="K12" s="222">
        <f t="shared" ref="K12:K14" si="4">+J12/H12</f>
        <v>1</v>
      </c>
    </row>
    <row r="13" spans="1:11" ht="43.5" customHeight="1" x14ac:dyDescent="0.25">
      <c r="A13" s="39" t="s">
        <v>104</v>
      </c>
      <c r="B13" s="34" t="s">
        <v>41</v>
      </c>
      <c r="C13" s="34">
        <v>20</v>
      </c>
      <c r="D13" s="34" t="s">
        <v>38</v>
      </c>
      <c r="E13" s="40" t="s">
        <v>105</v>
      </c>
      <c r="F13" s="62">
        <f>+F14</f>
        <v>6592600</v>
      </c>
      <c r="G13" s="62">
        <f>+G14</f>
        <v>0</v>
      </c>
      <c r="H13" s="62">
        <f>+H14</f>
        <v>6592600</v>
      </c>
      <c r="I13" s="223">
        <f t="shared" si="1"/>
        <v>1.5986731315796958E-3</v>
      </c>
      <c r="J13" s="62">
        <f>+J14</f>
        <v>6592600</v>
      </c>
      <c r="K13" s="222">
        <f t="shared" si="4"/>
        <v>1</v>
      </c>
    </row>
    <row r="14" spans="1:11" ht="24.75" customHeight="1" x14ac:dyDescent="0.25">
      <c r="A14" s="39" t="s">
        <v>110</v>
      </c>
      <c r="B14" s="34" t="s">
        <v>41</v>
      </c>
      <c r="C14" s="34">
        <v>20</v>
      </c>
      <c r="D14" s="34" t="s">
        <v>38</v>
      </c>
      <c r="E14" s="40" t="s">
        <v>111</v>
      </c>
      <c r="F14" s="62">
        <f>+F15+F16</f>
        <v>6592600</v>
      </c>
      <c r="G14" s="62">
        <f>+G15+G16</f>
        <v>0</v>
      </c>
      <c r="H14" s="62">
        <f t="shared" ref="H14" si="5">+H15+H16</f>
        <v>6592600</v>
      </c>
      <c r="I14" s="223">
        <f t="shared" si="1"/>
        <v>1.5986731315796958E-3</v>
      </c>
      <c r="J14" s="62">
        <f>+J15+J16</f>
        <v>6592600</v>
      </c>
      <c r="K14" s="222">
        <f t="shared" si="4"/>
        <v>1</v>
      </c>
    </row>
    <row r="15" spans="1:11" ht="37.5" customHeight="1" x14ac:dyDescent="0.25">
      <c r="A15" s="71" t="s">
        <v>523</v>
      </c>
      <c r="B15" s="44" t="s">
        <v>41</v>
      </c>
      <c r="C15" s="99">
        <v>20</v>
      </c>
      <c r="D15" s="44" t="s">
        <v>38</v>
      </c>
      <c r="E15" s="45" t="s">
        <v>143</v>
      </c>
      <c r="F15" s="48">
        <v>6110650</v>
      </c>
      <c r="G15" s="48">
        <v>0</v>
      </c>
      <c r="H15" s="48">
        <f>+F15-G15</f>
        <v>6110650</v>
      </c>
      <c r="I15" s="224">
        <f t="shared" si="1"/>
        <v>1.4818026228631295E-3</v>
      </c>
      <c r="J15" s="48">
        <v>6110650</v>
      </c>
      <c r="K15" s="225">
        <f>+J15/H15</f>
        <v>1</v>
      </c>
    </row>
    <row r="16" spans="1:11" ht="25.5" customHeight="1" x14ac:dyDescent="0.25">
      <c r="A16" s="71" t="s">
        <v>524</v>
      </c>
      <c r="B16" s="44" t="s">
        <v>41</v>
      </c>
      <c r="C16" s="99">
        <v>20</v>
      </c>
      <c r="D16" s="44" t="s">
        <v>38</v>
      </c>
      <c r="E16" s="45" t="s">
        <v>145</v>
      </c>
      <c r="F16" s="48">
        <v>481950</v>
      </c>
      <c r="G16" s="48">
        <v>0</v>
      </c>
      <c r="H16" s="48">
        <f>+F16-G16</f>
        <v>481950</v>
      </c>
      <c r="I16" s="226">
        <f t="shared" si="1"/>
        <v>1.1687050871656621E-4</v>
      </c>
      <c r="J16" s="48">
        <v>481950</v>
      </c>
      <c r="K16" s="225">
        <f>+J16/H16</f>
        <v>1</v>
      </c>
    </row>
    <row r="17" spans="1:11" ht="30" customHeight="1" x14ac:dyDescent="0.25">
      <c r="A17" s="39" t="s">
        <v>114</v>
      </c>
      <c r="B17" s="34" t="s">
        <v>41</v>
      </c>
      <c r="C17" s="107">
        <v>20</v>
      </c>
      <c r="D17" s="34" t="s">
        <v>38</v>
      </c>
      <c r="E17" s="40" t="s">
        <v>115</v>
      </c>
      <c r="F17" s="66">
        <f>+F18+F30</f>
        <v>226727977.94</v>
      </c>
      <c r="G17" s="66">
        <f t="shared" ref="G17:H17" si="6">+G18+G30</f>
        <v>0</v>
      </c>
      <c r="H17" s="66">
        <f t="shared" si="6"/>
        <v>226727977.94</v>
      </c>
      <c r="I17" s="227">
        <f t="shared" si="1"/>
        <v>5.498042145891939E-2</v>
      </c>
      <c r="J17" s="66">
        <f>+J18+J30</f>
        <v>226727977.94</v>
      </c>
      <c r="K17" s="222">
        <f t="shared" ref="K17:K80" si="7">+J17/H17</f>
        <v>1</v>
      </c>
    </row>
    <row r="18" spans="1:11" ht="24.75" customHeight="1" x14ac:dyDescent="0.25">
      <c r="A18" s="39" t="s">
        <v>116</v>
      </c>
      <c r="B18" s="34" t="s">
        <v>41</v>
      </c>
      <c r="C18" s="107">
        <v>20</v>
      </c>
      <c r="D18" s="34" t="s">
        <v>38</v>
      </c>
      <c r="E18" s="40" t="s">
        <v>117</v>
      </c>
      <c r="F18" s="66">
        <f>+F19+F21+F26</f>
        <v>88641516.379999995</v>
      </c>
      <c r="G18" s="66">
        <f t="shared" ref="G18:H18" si="8">+G19+G21+G26</f>
        <v>0</v>
      </c>
      <c r="H18" s="66">
        <f t="shared" si="8"/>
        <v>88641516.379999995</v>
      </c>
      <c r="I18" s="223">
        <f t="shared" si="1"/>
        <v>2.1495132509053709E-2</v>
      </c>
      <c r="J18" s="66">
        <f>+J19+J21+J26</f>
        <v>88641516.379999995</v>
      </c>
      <c r="K18" s="222">
        <f t="shared" si="7"/>
        <v>1</v>
      </c>
    </row>
    <row r="19" spans="1:11" ht="48" customHeight="1" x14ac:dyDescent="0.25">
      <c r="A19" s="39" t="s">
        <v>118</v>
      </c>
      <c r="B19" s="34" t="s">
        <v>41</v>
      </c>
      <c r="C19" s="34">
        <v>20</v>
      </c>
      <c r="D19" s="34" t="s">
        <v>38</v>
      </c>
      <c r="E19" s="40" t="s">
        <v>119</v>
      </c>
      <c r="F19" s="62">
        <f t="shared" ref="F19:H19" si="9">+F20</f>
        <v>4184400</v>
      </c>
      <c r="G19" s="62">
        <f t="shared" si="9"/>
        <v>0</v>
      </c>
      <c r="H19" s="62">
        <f t="shared" si="9"/>
        <v>4184400</v>
      </c>
      <c r="I19" s="223">
        <f t="shared" si="1"/>
        <v>1.0146964553866577E-3</v>
      </c>
      <c r="J19" s="62">
        <f>+J20</f>
        <v>4184400</v>
      </c>
      <c r="K19" s="222">
        <f t="shared" si="7"/>
        <v>1</v>
      </c>
    </row>
    <row r="20" spans="1:11" ht="48" customHeight="1" x14ac:dyDescent="0.25">
      <c r="A20" s="43" t="s">
        <v>122</v>
      </c>
      <c r="B20" s="44" t="s">
        <v>41</v>
      </c>
      <c r="C20" s="44">
        <v>20</v>
      </c>
      <c r="D20" s="44" t="s">
        <v>38</v>
      </c>
      <c r="E20" s="45" t="s">
        <v>123</v>
      </c>
      <c r="F20" s="48">
        <v>4184400</v>
      </c>
      <c r="G20" s="48">
        <v>0</v>
      </c>
      <c r="H20" s="48">
        <f>+F20-G20</f>
        <v>4184400</v>
      </c>
      <c r="I20" s="224">
        <f t="shared" si="1"/>
        <v>1.0146964553866577E-3</v>
      </c>
      <c r="J20" s="48">
        <v>4184400</v>
      </c>
      <c r="K20" s="225">
        <f>+J20/H20</f>
        <v>1</v>
      </c>
    </row>
    <row r="21" spans="1:11" ht="43.5" customHeight="1" x14ac:dyDescent="0.25">
      <c r="A21" s="70" t="s">
        <v>126</v>
      </c>
      <c r="B21" s="34" t="s">
        <v>41</v>
      </c>
      <c r="C21" s="107">
        <v>20</v>
      </c>
      <c r="D21" s="34" t="s">
        <v>38</v>
      </c>
      <c r="E21" s="40" t="s">
        <v>489</v>
      </c>
      <c r="F21" s="62">
        <f>+F22+F23+F24+F25</f>
        <v>82299192.379999995</v>
      </c>
      <c r="G21" s="62">
        <f t="shared" ref="G21:J21" si="10">+G22+G23+G24+G25</f>
        <v>0</v>
      </c>
      <c r="H21" s="62">
        <f t="shared" si="10"/>
        <v>82299192.379999995</v>
      </c>
      <c r="I21" s="223">
        <f t="shared" si="1"/>
        <v>1.9957150078666146E-2</v>
      </c>
      <c r="J21" s="62">
        <f t="shared" si="10"/>
        <v>82299192.379999995</v>
      </c>
      <c r="K21" s="222">
        <f t="shared" si="7"/>
        <v>1</v>
      </c>
    </row>
    <row r="22" spans="1:11" ht="43.5" customHeight="1" x14ac:dyDescent="0.25">
      <c r="A22" s="71" t="s">
        <v>128</v>
      </c>
      <c r="B22" s="44" t="s">
        <v>41</v>
      </c>
      <c r="C22" s="44">
        <v>20</v>
      </c>
      <c r="D22" s="44" t="s">
        <v>38</v>
      </c>
      <c r="E22" s="45" t="s">
        <v>129</v>
      </c>
      <c r="F22" s="48">
        <v>66343560</v>
      </c>
      <c r="G22" s="48">
        <v>0</v>
      </c>
      <c r="H22" s="48">
        <f t="shared" ref="H22:H24" si="11">+F22-G22</f>
        <v>66343560</v>
      </c>
      <c r="I22" s="224">
        <f t="shared" si="1"/>
        <v>1.6087987565656256E-2</v>
      </c>
      <c r="J22" s="48">
        <v>66343560</v>
      </c>
      <c r="K22" s="225">
        <f t="shared" si="7"/>
        <v>1</v>
      </c>
    </row>
    <row r="23" spans="1:11" ht="51" customHeight="1" x14ac:dyDescent="0.25">
      <c r="A23" s="71" t="s">
        <v>134</v>
      </c>
      <c r="B23" s="44" t="s">
        <v>41</v>
      </c>
      <c r="C23" s="44">
        <v>20</v>
      </c>
      <c r="D23" s="44" t="s">
        <v>38</v>
      </c>
      <c r="E23" s="45" t="s">
        <v>135</v>
      </c>
      <c r="F23" s="48">
        <v>1543637</v>
      </c>
      <c r="G23" s="48">
        <v>0</v>
      </c>
      <c r="H23" s="48">
        <f t="shared" si="11"/>
        <v>1543637</v>
      </c>
      <c r="I23" s="226">
        <f t="shared" si="1"/>
        <v>3.7432439353400583E-4</v>
      </c>
      <c r="J23" s="48">
        <v>1543637</v>
      </c>
      <c r="K23" s="225">
        <f t="shared" si="7"/>
        <v>1</v>
      </c>
    </row>
    <row r="24" spans="1:11" ht="43.5" customHeight="1" x14ac:dyDescent="0.25">
      <c r="A24" s="71" t="s">
        <v>136</v>
      </c>
      <c r="B24" s="44" t="s">
        <v>41</v>
      </c>
      <c r="C24" s="44">
        <v>20</v>
      </c>
      <c r="D24" s="44" t="s">
        <v>38</v>
      </c>
      <c r="E24" s="45" t="s">
        <v>137</v>
      </c>
      <c r="F24" s="48">
        <v>6139145</v>
      </c>
      <c r="G24" s="48">
        <v>0</v>
      </c>
      <c r="H24" s="48">
        <f t="shared" si="11"/>
        <v>6139145</v>
      </c>
      <c r="I24" s="224">
        <f t="shared" si="1"/>
        <v>1.4887125204580639E-3</v>
      </c>
      <c r="J24" s="48">
        <v>6139145</v>
      </c>
      <c r="K24" s="225">
        <f t="shared" si="7"/>
        <v>1</v>
      </c>
    </row>
    <row r="25" spans="1:11" ht="25.5" customHeight="1" x14ac:dyDescent="0.25">
      <c r="A25" s="71" t="s">
        <v>138</v>
      </c>
      <c r="B25" s="44" t="s">
        <v>41</v>
      </c>
      <c r="C25" s="99">
        <v>20</v>
      </c>
      <c r="D25" s="44" t="s">
        <v>38</v>
      </c>
      <c r="E25" s="45" t="s">
        <v>139</v>
      </c>
      <c r="F25" s="48">
        <v>8272850.3799999999</v>
      </c>
      <c r="G25" s="48">
        <v>0</v>
      </c>
      <c r="H25" s="48">
        <f>+F25-G25</f>
        <v>8272850.3799999999</v>
      </c>
      <c r="I25" s="224">
        <f t="shared" si="1"/>
        <v>2.0061255990178194E-3</v>
      </c>
      <c r="J25" s="48">
        <v>8272850.3799999999</v>
      </c>
      <c r="K25" s="225">
        <f t="shared" si="7"/>
        <v>1</v>
      </c>
    </row>
    <row r="26" spans="1:11" ht="42.75" customHeight="1" x14ac:dyDescent="0.25">
      <c r="A26" s="39" t="s">
        <v>140</v>
      </c>
      <c r="B26" s="34" t="s">
        <v>41</v>
      </c>
      <c r="C26" s="34">
        <v>20</v>
      </c>
      <c r="D26" s="34" t="s">
        <v>38</v>
      </c>
      <c r="E26" s="40" t="s">
        <v>141</v>
      </c>
      <c r="F26" s="62">
        <f>+F27+F28+F29</f>
        <v>2157924</v>
      </c>
      <c r="G26" s="62">
        <f>+G27+G28+G29</f>
        <v>0</v>
      </c>
      <c r="H26" s="62">
        <f>+H27+H28+H29</f>
        <v>2157924</v>
      </c>
      <c r="I26" s="223">
        <f t="shared" si="1"/>
        <v>5.2328597500090755E-4</v>
      </c>
      <c r="J26" s="62">
        <f>+J27+J28+J29</f>
        <v>2157924</v>
      </c>
      <c r="K26" s="222">
        <f t="shared" si="7"/>
        <v>1</v>
      </c>
    </row>
    <row r="27" spans="1:11" ht="36" customHeight="1" x14ac:dyDescent="0.25">
      <c r="A27" s="43" t="s">
        <v>525</v>
      </c>
      <c r="B27" s="44" t="s">
        <v>41</v>
      </c>
      <c r="C27" s="44">
        <v>20</v>
      </c>
      <c r="D27" s="44" t="s">
        <v>38</v>
      </c>
      <c r="E27" s="45" t="s">
        <v>526</v>
      </c>
      <c r="F27" s="48">
        <v>842790</v>
      </c>
      <c r="G27" s="48">
        <v>0</v>
      </c>
      <c r="H27" s="48">
        <f t="shared" ref="H27:H29" si="12">+F27-G27</f>
        <v>842790</v>
      </c>
      <c r="I27" s="226">
        <f t="shared" si="1"/>
        <v>2.0437243706034823E-4</v>
      </c>
      <c r="J27" s="48">
        <v>842790</v>
      </c>
      <c r="K27" s="225">
        <f t="shared" si="7"/>
        <v>1</v>
      </c>
    </row>
    <row r="28" spans="1:11" ht="36" customHeight="1" x14ac:dyDescent="0.25">
      <c r="A28" s="43" t="s">
        <v>144</v>
      </c>
      <c r="B28" s="44" t="s">
        <v>41</v>
      </c>
      <c r="C28" s="44">
        <v>20</v>
      </c>
      <c r="D28" s="44" t="s">
        <v>38</v>
      </c>
      <c r="E28" s="45" t="s">
        <v>145</v>
      </c>
      <c r="F28" s="48">
        <v>949784</v>
      </c>
      <c r="G28" s="48">
        <v>0</v>
      </c>
      <c r="H28" s="48">
        <f t="shared" si="12"/>
        <v>949784</v>
      </c>
      <c r="I28" s="226">
        <f t="shared" si="1"/>
        <v>2.3031795674002513E-4</v>
      </c>
      <c r="J28" s="48">
        <v>949784</v>
      </c>
      <c r="K28" s="225">
        <f t="shared" si="7"/>
        <v>1</v>
      </c>
    </row>
    <row r="29" spans="1:11" ht="40.5" customHeight="1" x14ac:dyDescent="0.25">
      <c r="A29" s="43" t="s">
        <v>527</v>
      </c>
      <c r="B29" s="44" t="s">
        <v>41</v>
      </c>
      <c r="C29" s="44">
        <v>20</v>
      </c>
      <c r="D29" s="44" t="s">
        <v>38</v>
      </c>
      <c r="E29" s="45" t="s">
        <v>528</v>
      </c>
      <c r="F29" s="48">
        <v>365350</v>
      </c>
      <c r="G29" s="48">
        <v>0</v>
      </c>
      <c r="H29" s="48">
        <f t="shared" si="12"/>
        <v>365350</v>
      </c>
      <c r="I29" s="226">
        <f t="shared" si="1"/>
        <v>8.8595581200534207E-5</v>
      </c>
      <c r="J29" s="48">
        <v>365350</v>
      </c>
      <c r="K29" s="225">
        <f t="shared" si="7"/>
        <v>1</v>
      </c>
    </row>
    <row r="30" spans="1:11" ht="29.25" customHeight="1" x14ac:dyDescent="0.25">
      <c r="A30" s="39" t="s">
        <v>148</v>
      </c>
      <c r="B30" s="34" t="s">
        <v>41</v>
      </c>
      <c r="C30" s="107">
        <v>20</v>
      </c>
      <c r="D30" s="34" t="s">
        <v>38</v>
      </c>
      <c r="E30" s="40" t="s">
        <v>149</v>
      </c>
      <c r="F30" s="62">
        <f>+F31+F33+F35+F39</f>
        <v>138086461.56</v>
      </c>
      <c r="G30" s="62">
        <f t="shared" ref="G30:J30" si="13">+G31+G33+G35+G39</f>
        <v>0</v>
      </c>
      <c r="H30" s="62">
        <f t="shared" si="13"/>
        <v>138086461.56</v>
      </c>
      <c r="I30" s="223">
        <f t="shared" si="1"/>
        <v>3.3485288949865681E-2</v>
      </c>
      <c r="J30" s="62">
        <f t="shared" si="13"/>
        <v>138086461.56</v>
      </c>
      <c r="K30" s="222">
        <f t="shared" si="7"/>
        <v>1</v>
      </c>
    </row>
    <row r="31" spans="1:11" ht="29.25" customHeight="1" x14ac:dyDescent="0.25">
      <c r="A31" s="39" t="s">
        <v>494</v>
      </c>
      <c r="B31" s="34" t="s">
        <v>41</v>
      </c>
      <c r="C31" s="34">
        <v>20</v>
      </c>
      <c r="D31" s="34" t="s">
        <v>38</v>
      </c>
      <c r="E31" s="40" t="s">
        <v>495</v>
      </c>
      <c r="F31" s="62">
        <f>+F32</f>
        <v>97215.75</v>
      </c>
      <c r="G31" s="62">
        <f>+G32</f>
        <v>0</v>
      </c>
      <c r="H31" s="62">
        <f>+H32</f>
        <v>97215.75</v>
      </c>
      <c r="I31" s="228">
        <f t="shared" si="1"/>
        <v>2.3574342064036769E-5</v>
      </c>
      <c r="J31" s="62">
        <f>+J32</f>
        <v>97215.75</v>
      </c>
      <c r="K31" s="222">
        <f t="shared" si="7"/>
        <v>1</v>
      </c>
    </row>
    <row r="32" spans="1:11" ht="29.25" customHeight="1" x14ac:dyDescent="0.25">
      <c r="A32" s="43" t="s">
        <v>496</v>
      </c>
      <c r="B32" s="44" t="s">
        <v>41</v>
      </c>
      <c r="C32" s="44">
        <v>20</v>
      </c>
      <c r="D32" s="44" t="s">
        <v>38</v>
      </c>
      <c r="E32" s="45" t="s">
        <v>497</v>
      </c>
      <c r="F32" s="48">
        <v>97215.75</v>
      </c>
      <c r="G32" s="48">
        <v>0</v>
      </c>
      <c r="H32" s="48">
        <f>+F32-G32</f>
        <v>97215.75</v>
      </c>
      <c r="I32" s="229">
        <f t="shared" si="1"/>
        <v>2.3574342064036769E-5</v>
      </c>
      <c r="J32" s="48">
        <v>97215.75</v>
      </c>
      <c r="K32" s="225">
        <f t="shared" si="7"/>
        <v>1</v>
      </c>
    </row>
    <row r="33" spans="1:11" ht="79.5" customHeight="1" x14ac:dyDescent="0.25">
      <c r="A33" s="39" t="s">
        <v>150</v>
      </c>
      <c r="B33" s="34" t="s">
        <v>41</v>
      </c>
      <c r="C33" s="107">
        <v>20</v>
      </c>
      <c r="D33" s="34" t="s">
        <v>38</v>
      </c>
      <c r="E33" s="40" t="s">
        <v>498</v>
      </c>
      <c r="F33" s="62">
        <f>+F34</f>
        <v>978773.33</v>
      </c>
      <c r="G33" s="62">
        <f>+G34</f>
        <v>0</v>
      </c>
      <c r="H33" s="62">
        <f>+H34</f>
        <v>978773.33</v>
      </c>
      <c r="I33" s="228">
        <f t="shared" si="1"/>
        <v>2.3734772693289246E-4</v>
      </c>
      <c r="J33" s="62">
        <f>+J34</f>
        <v>978773.33</v>
      </c>
      <c r="K33" s="222">
        <f t="shared" si="7"/>
        <v>1</v>
      </c>
    </row>
    <row r="34" spans="1:11" ht="36" customHeight="1" x14ac:dyDescent="0.25">
      <c r="A34" s="43" t="s">
        <v>156</v>
      </c>
      <c r="B34" s="44" t="s">
        <v>41</v>
      </c>
      <c r="C34" s="44">
        <v>20</v>
      </c>
      <c r="D34" s="44" t="s">
        <v>38</v>
      </c>
      <c r="E34" s="45" t="s">
        <v>157</v>
      </c>
      <c r="F34" s="48">
        <v>978773.33</v>
      </c>
      <c r="G34" s="48">
        <v>0</v>
      </c>
      <c r="H34" s="48">
        <f>+F34-G34</f>
        <v>978773.33</v>
      </c>
      <c r="I34" s="229">
        <f t="shared" si="1"/>
        <v>2.3734772693289246E-4</v>
      </c>
      <c r="J34" s="48">
        <v>978773.33</v>
      </c>
      <c r="K34" s="225">
        <f t="shared" si="7"/>
        <v>1</v>
      </c>
    </row>
    <row r="35" spans="1:11" ht="49.5" customHeight="1" x14ac:dyDescent="0.25">
      <c r="A35" s="39" t="s">
        <v>172</v>
      </c>
      <c r="B35" s="34" t="s">
        <v>41</v>
      </c>
      <c r="C35" s="107">
        <v>20</v>
      </c>
      <c r="D35" s="34" t="s">
        <v>38</v>
      </c>
      <c r="E35" s="40" t="s">
        <v>173</v>
      </c>
      <c r="F35" s="62">
        <f>SUM(F36:F38)</f>
        <v>133714366.47999999</v>
      </c>
      <c r="G35" s="62">
        <f t="shared" ref="G35:H35" si="14">SUM(G36:G38)</f>
        <v>0</v>
      </c>
      <c r="H35" s="62">
        <f t="shared" si="14"/>
        <v>133714366.47999999</v>
      </c>
      <c r="I35" s="223">
        <f t="shared" si="1"/>
        <v>3.2425077359126399E-2</v>
      </c>
      <c r="J35" s="62">
        <f>SUM(J36:J38)</f>
        <v>133714366.47999999</v>
      </c>
      <c r="K35" s="222">
        <f t="shared" si="7"/>
        <v>1</v>
      </c>
    </row>
    <row r="36" spans="1:11" ht="43.5" customHeight="1" x14ac:dyDescent="0.25">
      <c r="A36" s="43" t="s">
        <v>176</v>
      </c>
      <c r="B36" s="44" t="s">
        <v>41</v>
      </c>
      <c r="C36" s="99">
        <v>20</v>
      </c>
      <c r="D36" s="44" t="s">
        <v>38</v>
      </c>
      <c r="E36" s="45" t="s">
        <v>500</v>
      </c>
      <c r="F36" s="48">
        <v>22322143</v>
      </c>
      <c r="G36" s="48">
        <v>0</v>
      </c>
      <c r="H36" s="48">
        <f>+F36-G36</f>
        <v>22322143</v>
      </c>
      <c r="I36" s="224">
        <f t="shared" si="1"/>
        <v>5.4130100799957203E-3</v>
      </c>
      <c r="J36" s="48">
        <v>22322143</v>
      </c>
      <c r="K36" s="225">
        <f t="shared" si="7"/>
        <v>1</v>
      </c>
    </row>
    <row r="37" spans="1:11" ht="36.75" customHeight="1" x14ac:dyDescent="0.25">
      <c r="A37" s="43" t="s">
        <v>180</v>
      </c>
      <c r="B37" s="44" t="s">
        <v>41</v>
      </c>
      <c r="C37" s="99">
        <v>20</v>
      </c>
      <c r="D37" s="44" t="s">
        <v>38</v>
      </c>
      <c r="E37" s="45" t="s">
        <v>181</v>
      </c>
      <c r="F37" s="48">
        <v>49860362</v>
      </c>
      <c r="G37" s="48">
        <v>0</v>
      </c>
      <c r="H37" s="48">
        <f>+F37-G37</f>
        <v>49860362</v>
      </c>
      <c r="I37" s="224">
        <f t="shared" si="1"/>
        <v>1.2090892980043877E-2</v>
      </c>
      <c r="J37" s="48">
        <v>49860362</v>
      </c>
      <c r="K37" s="225">
        <f t="shared" si="7"/>
        <v>1</v>
      </c>
    </row>
    <row r="38" spans="1:11" ht="61.5" customHeight="1" x14ac:dyDescent="0.25">
      <c r="A38" s="43" t="s">
        <v>182</v>
      </c>
      <c r="B38" s="44" t="s">
        <v>41</v>
      </c>
      <c r="C38" s="99">
        <v>20</v>
      </c>
      <c r="D38" s="44" t="s">
        <v>38</v>
      </c>
      <c r="E38" s="45" t="s">
        <v>502</v>
      </c>
      <c r="F38" s="48">
        <v>61531861.479999997</v>
      </c>
      <c r="G38" s="48">
        <v>0</v>
      </c>
      <c r="H38" s="48">
        <f>+F38-G38</f>
        <v>61531861.479999997</v>
      </c>
      <c r="I38" s="224">
        <f t="shared" si="1"/>
        <v>1.4921174299086801E-2</v>
      </c>
      <c r="J38" s="48">
        <v>61531861.479999997</v>
      </c>
      <c r="K38" s="225">
        <f t="shared" si="7"/>
        <v>1</v>
      </c>
    </row>
    <row r="39" spans="1:11" ht="61.5" customHeight="1" x14ac:dyDescent="0.25">
      <c r="A39" s="39" t="s">
        <v>186</v>
      </c>
      <c r="B39" s="34" t="s">
        <v>41</v>
      </c>
      <c r="C39" s="34">
        <v>20</v>
      </c>
      <c r="D39" s="34" t="s">
        <v>38</v>
      </c>
      <c r="E39" s="40" t="s">
        <v>187</v>
      </c>
      <c r="F39" s="62">
        <f>+F40</f>
        <v>3296106</v>
      </c>
      <c r="G39" s="62">
        <f>+G40</f>
        <v>0</v>
      </c>
      <c r="H39" s="62">
        <f>+H40</f>
        <v>3296106</v>
      </c>
      <c r="I39" s="223">
        <f t="shared" si="1"/>
        <v>7.9928952174235126E-4</v>
      </c>
      <c r="J39" s="62">
        <f>+J40</f>
        <v>3296106</v>
      </c>
      <c r="K39" s="222">
        <f t="shared" si="7"/>
        <v>1</v>
      </c>
    </row>
    <row r="40" spans="1:11" ht="61.5" customHeight="1" x14ac:dyDescent="0.25">
      <c r="A40" s="43" t="s">
        <v>190</v>
      </c>
      <c r="B40" s="44" t="s">
        <v>41</v>
      </c>
      <c r="C40" s="44">
        <v>20</v>
      </c>
      <c r="D40" s="44" t="s">
        <v>38</v>
      </c>
      <c r="E40" s="45" t="s">
        <v>191</v>
      </c>
      <c r="F40" s="48">
        <v>3296106</v>
      </c>
      <c r="G40" s="48">
        <v>0</v>
      </c>
      <c r="H40" s="48">
        <f>+F40-G40</f>
        <v>3296106</v>
      </c>
      <c r="I40" s="224">
        <f t="shared" si="1"/>
        <v>7.9928952174235126E-4</v>
      </c>
      <c r="J40" s="48">
        <v>3296106</v>
      </c>
      <c r="K40" s="225">
        <f t="shared" si="7"/>
        <v>1</v>
      </c>
    </row>
    <row r="41" spans="1:11" ht="26.25" customHeight="1" x14ac:dyDescent="0.25">
      <c r="A41" s="39" t="s">
        <v>200</v>
      </c>
      <c r="B41" s="34" t="s">
        <v>37</v>
      </c>
      <c r="C41" s="34">
        <v>10</v>
      </c>
      <c r="D41" s="34" t="s">
        <v>38</v>
      </c>
      <c r="E41" s="40" t="s">
        <v>201</v>
      </c>
      <c r="F41" s="62">
        <f t="shared" ref="F41:H46" si="15">+F43</f>
        <v>1451042370</v>
      </c>
      <c r="G41" s="62">
        <f t="shared" si="15"/>
        <v>0</v>
      </c>
      <c r="H41" s="62">
        <f t="shared" si="15"/>
        <v>1451042370</v>
      </c>
      <c r="I41" s="223">
        <f t="shared" si="1"/>
        <v>0.35187065038114301</v>
      </c>
      <c r="J41" s="62">
        <f t="shared" ref="J41:J46" si="16">+J43</f>
        <v>1451042370</v>
      </c>
      <c r="K41" s="222">
        <f t="shared" si="7"/>
        <v>1</v>
      </c>
    </row>
    <row r="42" spans="1:11" ht="29.25" customHeight="1" x14ac:dyDescent="0.25">
      <c r="A42" s="39" t="s">
        <v>200</v>
      </c>
      <c r="B42" s="34" t="s">
        <v>41</v>
      </c>
      <c r="C42" s="34">
        <v>20</v>
      </c>
      <c r="D42" s="34" t="s">
        <v>38</v>
      </c>
      <c r="E42" s="40" t="s">
        <v>201</v>
      </c>
      <c r="F42" s="62">
        <f t="shared" si="15"/>
        <v>1121290496.5599999</v>
      </c>
      <c r="G42" s="62">
        <f t="shared" si="15"/>
        <v>0</v>
      </c>
      <c r="H42" s="62">
        <f t="shared" si="15"/>
        <v>1121290496.5599999</v>
      </c>
      <c r="I42" s="223">
        <f t="shared" si="1"/>
        <v>0.27190744009133377</v>
      </c>
      <c r="J42" s="62">
        <f t="shared" si="16"/>
        <v>1121290496.5599999</v>
      </c>
      <c r="K42" s="222">
        <f t="shared" si="7"/>
        <v>1</v>
      </c>
    </row>
    <row r="43" spans="1:11" ht="29.25" customHeight="1" x14ac:dyDescent="0.25">
      <c r="A43" s="39" t="s">
        <v>218</v>
      </c>
      <c r="B43" s="34" t="s">
        <v>37</v>
      </c>
      <c r="C43" s="34">
        <v>10</v>
      </c>
      <c r="D43" s="34" t="s">
        <v>38</v>
      </c>
      <c r="E43" s="40" t="s">
        <v>219</v>
      </c>
      <c r="F43" s="62">
        <f t="shared" si="15"/>
        <v>1451042370</v>
      </c>
      <c r="G43" s="62">
        <f t="shared" si="15"/>
        <v>0</v>
      </c>
      <c r="H43" s="62">
        <f t="shared" si="15"/>
        <v>1451042370</v>
      </c>
      <c r="I43" s="223">
        <f t="shared" si="1"/>
        <v>0.35187065038114301</v>
      </c>
      <c r="J43" s="62">
        <f t="shared" si="16"/>
        <v>1451042370</v>
      </c>
      <c r="K43" s="222">
        <f t="shared" si="7"/>
        <v>1</v>
      </c>
    </row>
    <row r="44" spans="1:11" ht="24.75" customHeight="1" x14ac:dyDescent="0.25">
      <c r="A44" s="39" t="s">
        <v>218</v>
      </c>
      <c r="B44" s="34" t="s">
        <v>41</v>
      </c>
      <c r="C44" s="34">
        <v>20</v>
      </c>
      <c r="D44" s="34" t="s">
        <v>38</v>
      </c>
      <c r="E44" s="40" t="s">
        <v>219</v>
      </c>
      <c r="F44" s="63">
        <f t="shared" si="15"/>
        <v>1121290496.5599999</v>
      </c>
      <c r="G44" s="63">
        <f t="shared" si="15"/>
        <v>0</v>
      </c>
      <c r="H44" s="63">
        <f t="shared" si="15"/>
        <v>1121290496.5599999</v>
      </c>
      <c r="I44" s="224">
        <f t="shared" si="1"/>
        <v>0.27190744009133377</v>
      </c>
      <c r="J44" s="63">
        <f t="shared" si="16"/>
        <v>1121290496.5599999</v>
      </c>
      <c r="K44" s="222">
        <f t="shared" si="7"/>
        <v>1</v>
      </c>
    </row>
    <row r="45" spans="1:11" ht="24.75" customHeight="1" x14ac:dyDescent="0.25">
      <c r="A45" s="39" t="s">
        <v>220</v>
      </c>
      <c r="B45" s="34" t="s">
        <v>37</v>
      </c>
      <c r="C45" s="34">
        <v>10</v>
      </c>
      <c r="D45" s="34" t="s">
        <v>38</v>
      </c>
      <c r="E45" s="40" t="s">
        <v>221</v>
      </c>
      <c r="F45" s="63">
        <f t="shared" si="15"/>
        <v>1451042370</v>
      </c>
      <c r="G45" s="63">
        <f t="shared" si="15"/>
        <v>0</v>
      </c>
      <c r="H45" s="63">
        <f t="shared" si="15"/>
        <v>1451042370</v>
      </c>
      <c r="I45" s="224">
        <f t="shared" si="1"/>
        <v>0.35187065038114301</v>
      </c>
      <c r="J45" s="63">
        <f t="shared" si="16"/>
        <v>1451042370</v>
      </c>
      <c r="K45" s="222">
        <f t="shared" si="7"/>
        <v>1</v>
      </c>
    </row>
    <row r="46" spans="1:11" ht="24.75" customHeight="1" x14ac:dyDescent="0.25">
      <c r="A46" s="39" t="s">
        <v>220</v>
      </c>
      <c r="B46" s="34" t="s">
        <v>41</v>
      </c>
      <c r="C46" s="34">
        <v>20</v>
      </c>
      <c r="D46" s="34" t="s">
        <v>38</v>
      </c>
      <c r="E46" s="40" t="s">
        <v>221</v>
      </c>
      <c r="F46" s="63">
        <f t="shared" si="15"/>
        <v>1121290496.5599999</v>
      </c>
      <c r="G46" s="63">
        <f t="shared" si="15"/>
        <v>0</v>
      </c>
      <c r="H46" s="63">
        <f t="shared" si="15"/>
        <v>1121290496.5599999</v>
      </c>
      <c r="I46" s="224">
        <f t="shared" si="1"/>
        <v>0.27190744009133377</v>
      </c>
      <c r="J46" s="63">
        <f t="shared" si="16"/>
        <v>1121290496.5599999</v>
      </c>
      <c r="K46" s="222">
        <f t="shared" si="7"/>
        <v>1</v>
      </c>
    </row>
    <row r="47" spans="1:11" ht="24.75" customHeight="1" x14ac:dyDescent="0.25">
      <c r="A47" s="43" t="s">
        <v>224</v>
      </c>
      <c r="B47" s="44" t="s">
        <v>37</v>
      </c>
      <c r="C47" s="44">
        <v>10</v>
      </c>
      <c r="D47" s="44" t="s">
        <v>38</v>
      </c>
      <c r="E47" s="45" t="s">
        <v>225</v>
      </c>
      <c r="F47" s="48">
        <v>1451042370</v>
      </c>
      <c r="G47" s="48">
        <v>0</v>
      </c>
      <c r="H47" s="48">
        <f t="shared" ref="H47:H48" si="17">+F47-G47</f>
        <v>1451042370</v>
      </c>
      <c r="I47" s="224">
        <f t="shared" si="1"/>
        <v>0.35187065038114301</v>
      </c>
      <c r="J47" s="48">
        <v>1451042370</v>
      </c>
      <c r="K47" s="225">
        <f t="shared" si="7"/>
        <v>1</v>
      </c>
    </row>
    <row r="48" spans="1:11" ht="24.75" customHeight="1" thickBot="1" x14ac:dyDescent="0.3">
      <c r="A48" s="83" t="s">
        <v>224</v>
      </c>
      <c r="B48" s="84" t="s">
        <v>41</v>
      </c>
      <c r="C48" s="84">
        <v>20</v>
      </c>
      <c r="D48" s="84" t="s">
        <v>38</v>
      </c>
      <c r="E48" s="85" t="s">
        <v>225</v>
      </c>
      <c r="F48" s="88">
        <v>1121290496.5599999</v>
      </c>
      <c r="G48" s="88">
        <v>0</v>
      </c>
      <c r="H48" s="88">
        <f t="shared" si="17"/>
        <v>1121290496.5599999</v>
      </c>
      <c r="I48" s="230">
        <f t="shared" si="1"/>
        <v>0.27190744009133377</v>
      </c>
      <c r="J48" s="88">
        <v>1121290496.5599999</v>
      </c>
      <c r="K48" s="231">
        <f t="shared" si="7"/>
        <v>1</v>
      </c>
    </row>
    <row r="49" spans="1:11" s="4" customFormat="1" ht="27.75" customHeight="1" thickBot="1" x14ac:dyDescent="0.3">
      <c r="A49" s="21" t="s">
        <v>246</v>
      </c>
      <c r="B49" s="141" t="s">
        <v>37</v>
      </c>
      <c r="C49" s="232" t="s">
        <v>505</v>
      </c>
      <c r="D49" s="141" t="s">
        <v>38</v>
      </c>
      <c r="E49" s="23" t="s">
        <v>247</v>
      </c>
      <c r="F49" s="24">
        <f>+F50+F56+F62+F68+F78+F84</f>
        <v>1318141388.71</v>
      </c>
      <c r="G49" s="24">
        <f>+G50+G56+G62+G68+G78+G84</f>
        <v>0</v>
      </c>
      <c r="H49" s="24">
        <f>+H50+H56+H62+H68+H78+H84</f>
        <v>1318141388.71</v>
      </c>
      <c r="I49" s="233">
        <f t="shared" si="1"/>
        <v>0.31964281493702407</v>
      </c>
      <c r="J49" s="24">
        <f>+J50+J56+J62+J68+J78+J84</f>
        <v>1318141388.71</v>
      </c>
      <c r="K49" s="233">
        <f t="shared" si="7"/>
        <v>1</v>
      </c>
    </row>
    <row r="50" spans="1:11" ht="24" customHeight="1" x14ac:dyDescent="0.25">
      <c r="A50" s="33" t="s">
        <v>248</v>
      </c>
      <c r="B50" s="182" t="s">
        <v>37</v>
      </c>
      <c r="C50" s="183" t="s">
        <v>505</v>
      </c>
      <c r="D50" s="182" t="s">
        <v>38</v>
      </c>
      <c r="E50" s="35" t="s">
        <v>249</v>
      </c>
      <c r="F50" s="93">
        <f t="shared" ref="F50:H54" si="18">+F51</f>
        <v>241083896.5</v>
      </c>
      <c r="G50" s="93">
        <f t="shared" si="18"/>
        <v>0</v>
      </c>
      <c r="H50" s="93">
        <f t="shared" si="18"/>
        <v>241083896.5</v>
      </c>
      <c r="I50" s="221">
        <f t="shared" si="1"/>
        <v>5.8461661224871862E-2</v>
      </c>
      <c r="J50" s="93">
        <f>+J51</f>
        <v>241083896.5</v>
      </c>
      <c r="K50" s="222">
        <f t="shared" si="7"/>
        <v>1</v>
      </c>
    </row>
    <row r="51" spans="1:11" ht="24" customHeight="1" x14ac:dyDescent="0.25">
      <c r="A51" s="39" t="s">
        <v>250</v>
      </c>
      <c r="B51" s="191" t="s">
        <v>37</v>
      </c>
      <c r="C51" s="186" t="s">
        <v>505</v>
      </c>
      <c r="D51" s="191" t="s">
        <v>38</v>
      </c>
      <c r="E51" s="40" t="s">
        <v>251</v>
      </c>
      <c r="F51" s="62">
        <f t="shared" si="18"/>
        <v>241083896.5</v>
      </c>
      <c r="G51" s="62">
        <f t="shared" si="18"/>
        <v>0</v>
      </c>
      <c r="H51" s="62">
        <f t="shared" si="18"/>
        <v>241083896.5</v>
      </c>
      <c r="I51" s="223">
        <f t="shared" si="1"/>
        <v>5.8461661224871862E-2</v>
      </c>
      <c r="J51" s="62">
        <f>+J52</f>
        <v>241083896.5</v>
      </c>
      <c r="K51" s="222">
        <f t="shared" si="7"/>
        <v>1</v>
      </c>
    </row>
    <row r="52" spans="1:11" ht="49.5" customHeight="1" x14ac:dyDescent="0.25">
      <c r="A52" s="96" t="s">
        <v>300</v>
      </c>
      <c r="B52" s="191" t="s">
        <v>37</v>
      </c>
      <c r="C52" s="186" t="s">
        <v>505</v>
      </c>
      <c r="D52" s="191" t="s">
        <v>38</v>
      </c>
      <c r="E52" s="40" t="s">
        <v>301</v>
      </c>
      <c r="F52" s="62">
        <f t="shared" si="18"/>
        <v>241083896.5</v>
      </c>
      <c r="G52" s="62">
        <f t="shared" si="18"/>
        <v>0</v>
      </c>
      <c r="H52" s="62">
        <f t="shared" si="18"/>
        <v>241083896.5</v>
      </c>
      <c r="I52" s="223">
        <f t="shared" si="1"/>
        <v>5.8461661224871862E-2</v>
      </c>
      <c r="J52" s="62">
        <f>+J53</f>
        <v>241083896.5</v>
      </c>
      <c r="K52" s="222">
        <f t="shared" si="7"/>
        <v>1</v>
      </c>
    </row>
    <row r="53" spans="1:11" ht="49.5" customHeight="1" x14ac:dyDescent="0.25">
      <c r="A53" s="39" t="s">
        <v>302</v>
      </c>
      <c r="B53" s="191" t="s">
        <v>37</v>
      </c>
      <c r="C53" s="186" t="s">
        <v>505</v>
      </c>
      <c r="D53" s="191" t="s">
        <v>38</v>
      </c>
      <c r="E53" s="40" t="s">
        <v>301</v>
      </c>
      <c r="F53" s="62">
        <f t="shared" si="18"/>
        <v>241083896.5</v>
      </c>
      <c r="G53" s="62">
        <f t="shared" si="18"/>
        <v>0</v>
      </c>
      <c r="H53" s="62">
        <f t="shared" si="18"/>
        <v>241083896.5</v>
      </c>
      <c r="I53" s="223">
        <f t="shared" si="1"/>
        <v>5.8461661224871862E-2</v>
      </c>
      <c r="J53" s="62">
        <f>+J54</f>
        <v>241083896.5</v>
      </c>
      <c r="K53" s="222">
        <f t="shared" si="7"/>
        <v>1</v>
      </c>
    </row>
    <row r="54" spans="1:11" ht="55.5" customHeight="1" x14ac:dyDescent="0.25">
      <c r="A54" s="39" t="s">
        <v>303</v>
      </c>
      <c r="B54" s="191" t="s">
        <v>37</v>
      </c>
      <c r="C54" s="186" t="s">
        <v>505</v>
      </c>
      <c r="D54" s="191" t="s">
        <v>38</v>
      </c>
      <c r="E54" s="40" t="s">
        <v>304</v>
      </c>
      <c r="F54" s="62">
        <f t="shared" si="18"/>
        <v>241083896.5</v>
      </c>
      <c r="G54" s="62">
        <f t="shared" si="18"/>
        <v>0</v>
      </c>
      <c r="H54" s="62">
        <f t="shared" si="18"/>
        <v>241083896.5</v>
      </c>
      <c r="I54" s="223">
        <f t="shared" si="1"/>
        <v>5.8461661224871862E-2</v>
      </c>
      <c r="J54" s="62">
        <f>+J55</f>
        <v>241083896.5</v>
      </c>
      <c r="K54" s="222">
        <f t="shared" si="7"/>
        <v>1</v>
      </c>
    </row>
    <row r="55" spans="1:11" ht="30" customHeight="1" x14ac:dyDescent="0.25">
      <c r="A55" s="43" t="s">
        <v>305</v>
      </c>
      <c r="B55" s="44" t="s">
        <v>37</v>
      </c>
      <c r="C55" s="99">
        <v>13</v>
      </c>
      <c r="D55" s="44" t="s">
        <v>38</v>
      </c>
      <c r="E55" s="45" t="s">
        <v>258</v>
      </c>
      <c r="F55" s="48">
        <v>241083896.5</v>
      </c>
      <c r="G55" s="48">
        <v>0</v>
      </c>
      <c r="H55" s="48">
        <f>+F55-G55</f>
        <v>241083896.5</v>
      </c>
      <c r="I55" s="224">
        <f t="shared" si="1"/>
        <v>5.8461661224871862E-2</v>
      </c>
      <c r="J55" s="48">
        <v>241083896.5</v>
      </c>
      <c r="K55" s="225">
        <f t="shared" si="7"/>
        <v>1</v>
      </c>
    </row>
    <row r="56" spans="1:11" ht="35.25" customHeight="1" x14ac:dyDescent="0.25">
      <c r="A56" s="39" t="s">
        <v>386</v>
      </c>
      <c r="B56" s="44" t="s">
        <v>37</v>
      </c>
      <c r="C56" s="107">
        <v>13</v>
      </c>
      <c r="D56" s="44" t="s">
        <v>38</v>
      </c>
      <c r="E56" s="95" t="s">
        <v>387</v>
      </c>
      <c r="F56" s="62">
        <f t="shared" ref="F56:J60" si="19">+F57</f>
        <v>52191294.5</v>
      </c>
      <c r="G56" s="62">
        <f t="shared" si="19"/>
        <v>0</v>
      </c>
      <c r="H56" s="62">
        <f t="shared" si="19"/>
        <v>52191294.5</v>
      </c>
      <c r="I56" s="223">
        <f t="shared" si="1"/>
        <v>1.265613266685574E-2</v>
      </c>
      <c r="J56" s="62">
        <f t="shared" si="19"/>
        <v>52191294.5</v>
      </c>
      <c r="K56" s="222">
        <f t="shared" si="7"/>
        <v>1</v>
      </c>
    </row>
    <row r="57" spans="1:11" ht="33" customHeight="1" x14ac:dyDescent="0.25">
      <c r="A57" s="39" t="s">
        <v>388</v>
      </c>
      <c r="B57" s="44" t="s">
        <v>37</v>
      </c>
      <c r="C57" s="107">
        <v>13</v>
      </c>
      <c r="D57" s="44" t="s">
        <v>38</v>
      </c>
      <c r="E57" s="40" t="s">
        <v>251</v>
      </c>
      <c r="F57" s="62">
        <f t="shared" si="19"/>
        <v>52191294.5</v>
      </c>
      <c r="G57" s="62">
        <f t="shared" si="19"/>
        <v>0</v>
      </c>
      <c r="H57" s="62">
        <f t="shared" si="19"/>
        <v>52191294.5</v>
      </c>
      <c r="I57" s="223">
        <f t="shared" si="1"/>
        <v>1.265613266685574E-2</v>
      </c>
      <c r="J57" s="62">
        <f t="shared" si="19"/>
        <v>52191294.5</v>
      </c>
      <c r="K57" s="222">
        <f t="shared" si="7"/>
        <v>1</v>
      </c>
    </row>
    <row r="58" spans="1:11" ht="51.75" customHeight="1" x14ac:dyDescent="0.25">
      <c r="A58" s="39" t="s">
        <v>389</v>
      </c>
      <c r="B58" s="44" t="s">
        <v>37</v>
      </c>
      <c r="C58" s="107">
        <v>13</v>
      </c>
      <c r="D58" s="44" t="s">
        <v>38</v>
      </c>
      <c r="E58" s="40" t="s">
        <v>390</v>
      </c>
      <c r="F58" s="62">
        <f t="shared" si="19"/>
        <v>52191294.5</v>
      </c>
      <c r="G58" s="62">
        <f t="shared" si="19"/>
        <v>0</v>
      </c>
      <c r="H58" s="62">
        <f t="shared" si="19"/>
        <v>52191294.5</v>
      </c>
      <c r="I58" s="223">
        <f t="shared" si="1"/>
        <v>1.265613266685574E-2</v>
      </c>
      <c r="J58" s="62">
        <f t="shared" si="19"/>
        <v>52191294.5</v>
      </c>
      <c r="K58" s="222">
        <f t="shared" si="7"/>
        <v>1</v>
      </c>
    </row>
    <row r="59" spans="1:11" ht="51.75" customHeight="1" x14ac:dyDescent="0.25">
      <c r="A59" s="39" t="s">
        <v>391</v>
      </c>
      <c r="B59" s="44" t="s">
        <v>37</v>
      </c>
      <c r="C59" s="107">
        <v>13</v>
      </c>
      <c r="D59" s="44" t="s">
        <v>38</v>
      </c>
      <c r="E59" s="40" t="s">
        <v>390</v>
      </c>
      <c r="F59" s="62">
        <f t="shared" si="19"/>
        <v>52191294.5</v>
      </c>
      <c r="G59" s="62">
        <f t="shared" si="19"/>
        <v>0</v>
      </c>
      <c r="H59" s="62">
        <f t="shared" si="19"/>
        <v>52191294.5</v>
      </c>
      <c r="I59" s="223">
        <f t="shared" si="1"/>
        <v>1.265613266685574E-2</v>
      </c>
      <c r="J59" s="62">
        <f t="shared" si="19"/>
        <v>52191294.5</v>
      </c>
      <c r="K59" s="222">
        <f t="shared" si="7"/>
        <v>1</v>
      </c>
    </row>
    <row r="60" spans="1:11" ht="29.25" customHeight="1" x14ac:dyDescent="0.25">
      <c r="A60" s="39" t="s">
        <v>392</v>
      </c>
      <c r="B60" s="44" t="s">
        <v>37</v>
      </c>
      <c r="C60" s="107">
        <v>13</v>
      </c>
      <c r="D60" s="44" t="s">
        <v>38</v>
      </c>
      <c r="E60" s="95" t="s">
        <v>393</v>
      </c>
      <c r="F60" s="62">
        <f t="shared" si="19"/>
        <v>52191294.5</v>
      </c>
      <c r="G60" s="62">
        <f t="shared" si="19"/>
        <v>0</v>
      </c>
      <c r="H60" s="62">
        <f t="shared" si="19"/>
        <v>52191294.5</v>
      </c>
      <c r="I60" s="223">
        <f t="shared" si="1"/>
        <v>1.265613266685574E-2</v>
      </c>
      <c r="J60" s="62">
        <f t="shared" si="19"/>
        <v>52191294.5</v>
      </c>
      <c r="K60" s="222">
        <f t="shared" si="7"/>
        <v>1</v>
      </c>
    </row>
    <row r="61" spans="1:11" ht="30" customHeight="1" x14ac:dyDescent="0.25">
      <c r="A61" s="43" t="s">
        <v>394</v>
      </c>
      <c r="B61" s="44" t="s">
        <v>37</v>
      </c>
      <c r="C61" s="99">
        <v>13</v>
      </c>
      <c r="D61" s="44" t="s">
        <v>38</v>
      </c>
      <c r="E61" s="45" t="s">
        <v>258</v>
      </c>
      <c r="F61" s="48">
        <v>52191294.5</v>
      </c>
      <c r="G61" s="48">
        <v>0</v>
      </c>
      <c r="H61" s="48">
        <f>+F61-G61</f>
        <v>52191294.5</v>
      </c>
      <c r="I61" s="224">
        <f t="shared" si="1"/>
        <v>1.265613266685574E-2</v>
      </c>
      <c r="J61" s="48">
        <v>52191294.5</v>
      </c>
      <c r="K61" s="225">
        <f t="shared" si="7"/>
        <v>1</v>
      </c>
    </row>
    <row r="62" spans="1:11" ht="33" customHeight="1" x14ac:dyDescent="0.25">
      <c r="A62" s="39" t="s">
        <v>401</v>
      </c>
      <c r="B62" s="34" t="s">
        <v>37</v>
      </c>
      <c r="C62" s="107">
        <v>13</v>
      </c>
      <c r="D62" s="34" t="s">
        <v>38</v>
      </c>
      <c r="E62" s="40" t="s">
        <v>402</v>
      </c>
      <c r="F62" s="62">
        <f t="shared" ref="F62:J66" si="20">+F63</f>
        <v>18086887</v>
      </c>
      <c r="G62" s="62">
        <f t="shared" si="20"/>
        <v>0</v>
      </c>
      <c r="H62" s="62">
        <f t="shared" si="20"/>
        <v>18086887</v>
      </c>
      <c r="I62" s="223">
        <f t="shared" si="1"/>
        <v>4.3859812943024129E-3</v>
      </c>
      <c r="J62" s="62">
        <f t="shared" si="20"/>
        <v>18086887</v>
      </c>
      <c r="K62" s="222">
        <f t="shared" si="7"/>
        <v>1</v>
      </c>
    </row>
    <row r="63" spans="1:11" ht="38.25" customHeight="1" x14ac:dyDescent="0.25">
      <c r="A63" s="39" t="s">
        <v>403</v>
      </c>
      <c r="B63" s="34" t="s">
        <v>37</v>
      </c>
      <c r="C63" s="107">
        <v>13</v>
      </c>
      <c r="D63" s="34" t="s">
        <v>38</v>
      </c>
      <c r="E63" s="40" t="s">
        <v>251</v>
      </c>
      <c r="F63" s="62">
        <f t="shared" si="20"/>
        <v>18086887</v>
      </c>
      <c r="G63" s="62">
        <f t="shared" si="20"/>
        <v>0</v>
      </c>
      <c r="H63" s="62">
        <f t="shared" si="20"/>
        <v>18086887</v>
      </c>
      <c r="I63" s="223">
        <f t="shared" si="1"/>
        <v>4.3859812943024129E-3</v>
      </c>
      <c r="J63" s="62">
        <f t="shared" si="20"/>
        <v>18086887</v>
      </c>
      <c r="K63" s="222">
        <f t="shared" si="7"/>
        <v>1</v>
      </c>
    </row>
    <row r="64" spans="1:11" ht="39" customHeight="1" x14ac:dyDescent="0.25">
      <c r="A64" s="39" t="s">
        <v>413</v>
      </c>
      <c r="B64" s="34" t="s">
        <v>37</v>
      </c>
      <c r="C64" s="107">
        <v>13</v>
      </c>
      <c r="D64" s="34" t="s">
        <v>38</v>
      </c>
      <c r="E64" s="40" t="s">
        <v>414</v>
      </c>
      <c r="F64" s="62">
        <f t="shared" si="20"/>
        <v>18086887</v>
      </c>
      <c r="G64" s="62">
        <f t="shared" si="20"/>
        <v>0</v>
      </c>
      <c r="H64" s="62">
        <f t="shared" si="20"/>
        <v>18086887</v>
      </c>
      <c r="I64" s="223">
        <f t="shared" si="1"/>
        <v>4.3859812943024129E-3</v>
      </c>
      <c r="J64" s="62">
        <f t="shared" si="20"/>
        <v>18086887</v>
      </c>
      <c r="K64" s="222">
        <f t="shared" si="7"/>
        <v>1</v>
      </c>
    </row>
    <row r="65" spans="1:11" ht="39" customHeight="1" x14ac:dyDescent="0.25">
      <c r="A65" s="39" t="s">
        <v>415</v>
      </c>
      <c r="B65" s="34" t="s">
        <v>37</v>
      </c>
      <c r="C65" s="107">
        <v>13</v>
      </c>
      <c r="D65" s="34" t="s">
        <v>38</v>
      </c>
      <c r="E65" s="40" t="s">
        <v>414</v>
      </c>
      <c r="F65" s="62">
        <f t="shared" si="20"/>
        <v>18086887</v>
      </c>
      <c r="G65" s="62">
        <f t="shared" si="20"/>
        <v>0</v>
      </c>
      <c r="H65" s="62">
        <f t="shared" si="20"/>
        <v>18086887</v>
      </c>
      <c r="I65" s="223">
        <f t="shared" si="1"/>
        <v>4.3859812943024129E-3</v>
      </c>
      <c r="J65" s="62">
        <f t="shared" si="20"/>
        <v>18086887</v>
      </c>
      <c r="K65" s="222">
        <f t="shared" si="7"/>
        <v>1</v>
      </c>
    </row>
    <row r="66" spans="1:11" ht="39" customHeight="1" x14ac:dyDescent="0.25">
      <c r="A66" s="39" t="s">
        <v>416</v>
      </c>
      <c r="B66" s="34" t="s">
        <v>37</v>
      </c>
      <c r="C66" s="107">
        <v>13</v>
      </c>
      <c r="D66" s="34" t="s">
        <v>38</v>
      </c>
      <c r="E66" s="40" t="s">
        <v>393</v>
      </c>
      <c r="F66" s="41">
        <f t="shared" si="20"/>
        <v>18086887</v>
      </c>
      <c r="G66" s="41">
        <f t="shared" si="20"/>
        <v>0</v>
      </c>
      <c r="H66" s="41">
        <f t="shared" si="20"/>
        <v>18086887</v>
      </c>
      <c r="I66" s="223">
        <f t="shared" si="1"/>
        <v>4.3859812943024129E-3</v>
      </c>
      <c r="J66" s="41">
        <f t="shared" si="20"/>
        <v>18086887</v>
      </c>
      <c r="K66" s="222">
        <f t="shared" si="7"/>
        <v>1</v>
      </c>
    </row>
    <row r="67" spans="1:11" ht="30" customHeight="1" x14ac:dyDescent="0.25">
      <c r="A67" s="43" t="s">
        <v>417</v>
      </c>
      <c r="B67" s="44" t="s">
        <v>37</v>
      </c>
      <c r="C67" s="99">
        <v>13</v>
      </c>
      <c r="D67" s="44" t="s">
        <v>38</v>
      </c>
      <c r="E67" s="45" t="s">
        <v>258</v>
      </c>
      <c r="F67" s="48">
        <v>18086887</v>
      </c>
      <c r="G67" s="48">
        <v>0</v>
      </c>
      <c r="H67" s="48">
        <f>+F67-G67</f>
        <v>18086887</v>
      </c>
      <c r="I67" s="224">
        <f t="shared" si="1"/>
        <v>4.3859812943024129E-3</v>
      </c>
      <c r="J67" s="48">
        <v>18086887</v>
      </c>
      <c r="K67" s="225">
        <f t="shared" si="7"/>
        <v>1</v>
      </c>
    </row>
    <row r="68" spans="1:11" ht="34.5" customHeight="1" x14ac:dyDescent="0.25">
      <c r="A68" s="39" t="s">
        <v>418</v>
      </c>
      <c r="B68" s="34" t="s">
        <v>37</v>
      </c>
      <c r="C68" s="107">
        <v>13</v>
      </c>
      <c r="D68" s="34" t="s">
        <v>38</v>
      </c>
      <c r="E68" s="40" t="s">
        <v>419</v>
      </c>
      <c r="F68" s="60">
        <f t="shared" ref="F68:J76" si="21">+F69</f>
        <v>252804367.38</v>
      </c>
      <c r="G68" s="60">
        <f t="shared" si="21"/>
        <v>0</v>
      </c>
      <c r="H68" s="60">
        <f t="shared" si="21"/>
        <v>252804367.38</v>
      </c>
      <c r="I68" s="223">
        <f t="shared" si="1"/>
        <v>6.1303817867974467E-2</v>
      </c>
      <c r="J68" s="60">
        <f t="shared" si="21"/>
        <v>252804367.38</v>
      </c>
      <c r="K68" s="222">
        <f t="shared" si="7"/>
        <v>1</v>
      </c>
    </row>
    <row r="69" spans="1:11" ht="34.5" customHeight="1" x14ac:dyDescent="0.25">
      <c r="A69" s="39" t="s">
        <v>420</v>
      </c>
      <c r="B69" s="34" t="s">
        <v>37</v>
      </c>
      <c r="C69" s="107">
        <v>13</v>
      </c>
      <c r="D69" s="34" t="s">
        <v>38</v>
      </c>
      <c r="E69" s="95" t="s">
        <v>251</v>
      </c>
      <c r="F69" s="60">
        <f>+F70+F74</f>
        <v>252804367.38</v>
      </c>
      <c r="G69" s="60">
        <f>+G74</f>
        <v>0</v>
      </c>
      <c r="H69" s="60">
        <f>+H70+H74</f>
        <v>252804367.38</v>
      </c>
      <c r="I69" s="223">
        <f t="shared" si="1"/>
        <v>6.1303817867974467E-2</v>
      </c>
      <c r="J69" s="60">
        <f>+J70+J74</f>
        <v>252804367.38</v>
      </c>
      <c r="K69" s="222">
        <f t="shared" si="7"/>
        <v>1</v>
      </c>
    </row>
    <row r="70" spans="1:11" ht="38.25" customHeight="1" x14ac:dyDescent="0.25">
      <c r="A70" s="39" t="s">
        <v>421</v>
      </c>
      <c r="B70" s="34" t="s">
        <v>37</v>
      </c>
      <c r="C70" s="34">
        <v>13</v>
      </c>
      <c r="D70" s="34" t="s">
        <v>38</v>
      </c>
      <c r="E70" s="40" t="s">
        <v>422</v>
      </c>
      <c r="F70" s="62">
        <f t="shared" si="21"/>
        <v>173925178.38</v>
      </c>
      <c r="G70" s="62">
        <f t="shared" si="21"/>
        <v>0</v>
      </c>
      <c r="H70" s="62">
        <f t="shared" si="21"/>
        <v>173925178.38</v>
      </c>
      <c r="I70" s="223">
        <f t="shared" si="1"/>
        <v>4.2176001817387947E-2</v>
      </c>
      <c r="J70" s="62">
        <f t="shared" si="21"/>
        <v>173925178.38</v>
      </c>
      <c r="K70" s="222">
        <f t="shared" si="7"/>
        <v>1</v>
      </c>
    </row>
    <row r="71" spans="1:11" ht="38.25" customHeight="1" x14ac:dyDescent="0.25">
      <c r="A71" s="39" t="s">
        <v>423</v>
      </c>
      <c r="B71" s="34" t="s">
        <v>37</v>
      </c>
      <c r="C71" s="34">
        <v>13</v>
      </c>
      <c r="D71" s="34" t="s">
        <v>38</v>
      </c>
      <c r="E71" s="40" t="s">
        <v>422</v>
      </c>
      <c r="F71" s="62">
        <f t="shared" si="21"/>
        <v>173925178.38</v>
      </c>
      <c r="G71" s="62">
        <f t="shared" si="21"/>
        <v>0</v>
      </c>
      <c r="H71" s="62">
        <f t="shared" si="21"/>
        <v>173925178.38</v>
      </c>
      <c r="I71" s="223">
        <f t="shared" si="1"/>
        <v>4.2176001817387947E-2</v>
      </c>
      <c r="J71" s="62">
        <f t="shared" si="21"/>
        <v>173925178.38</v>
      </c>
      <c r="K71" s="222">
        <f t="shared" si="7"/>
        <v>1</v>
      </c>
    </row>
    <row r="72" spans="1:11" ht="34.5" customHeight="1" x14ac:dyDescent="0.25">
      <c r="A72" s="39" t="s">
        <v>424</v>
      </c>
      <c r="B72" s="34" t="s">
        <v>37</v>
      </c>
      <c r="C72" s="34">
        <v>13</v>
      </c>
      <c r="D72" s="34" t="s">
        <v>38</v>
      </c>
      <c r="E72" s="40" t="s">
        <v>425</v>
      </c>
      <c r="F72" s="62">
        <f t="shared" si="21"/>
        <v>173925178.38</v>
      </c>
      <c r="G72" s="62">
        <f t="shared" si="21"/>
        <v>0</v>
      </c>
      <c r="H72" s="62">
        <f t="shared" si="21"/>
        <v>173925178.38</v>
      </c>
      <c r="I72" s="223">
        <f t="shared" si="1"/>
        <v>4.2176001817387947E-2</v>
      </c>
      <c r="J72" s="62">
        <f t="shared" si="21"/>
        <v>173925178.38</v>
      </c>
      <c r="K72" s="222">
        <f t="shared" si="7"/>
        <v>1</v>
      </c>
    </row>
    <row r="73" spans="1:11" ht="34.5" customHeight="1" x14ac:dyDescent="0.25">
      <c r="A73" s="43" t="s">
        <v>426</v>
      </c>
      <c r="B73" s="44" t="s">
        <v>37</v>
      </c>
      <c r="C73" s="44">
        <v>13</v>
      </c>
      <c r="D73" s="44" t="s">
        <v>38</v>
      </c>
      <c r="E73" s="45" t="s">
        <v>258</v>
      </c>
      <c r="F73" s="48">
        <v>173925178.38</v>
      </c>
      <c r="G73" s="48">
        <v>0</v>
      </c>
      <c r="H73" s="48">
        <f>+F73-G73</f>
        <v>173925178.38</v>
      </c>
      <c r="I73" s="224">
        <f t="shared" ref="I73:I101" si="22">+H73/$H$102</f>
        <v>4.2176001817387947E-2</v>
      </c>
      <c r="J73" s="48">
        <v>173925178.38</v>
      </c>
      <c r="K73" s="225">
        <f t="shared" si="7"/>
        <v>1</v>
      </c>
    </row>
    <row r="74" spans="1:11" ht="49.5" customHeight="1" x14ac:dyDescent="0.25">
      <c r="A74" s="39" t="s">
        <v>427</v>
      </c>
      <c r="B74" s="34" t="s">
        <v>37</v>
      </c>
      <c r="C74" s="107">
        <v>13</v>
      </c>
      <c r="D74" s="34" t="s">
        <v>38</v>
      </c>
      <c r="E74" s="40" t="s">
        <v>428</v>
      </c>
      <c r="F74" s="62">
        <f t="shared" si="21"/>
        <v>78879189</v>
      </c>
      <c r="G74" s="62">
        <f t="shared" si="21"/>
        <v>0</v>
      </c>
      <c r="H74" s="62">
        <f t="shared" si="21"/>
        <v>78879189</v>
      </c>
      <c r="I74" s="223">
        <f t="shared" si="22"/>
        <v>1.912781605058652E-2</v>
      </c>
      <c r="J74" s="62">
        <f t="shared" si="21"/>
        <v>78879189</v>
      </c>
      <c r="K74" s="222">
        <f t="shared" si="7"/>
        <v>1</v>
      </c>
    </row>
    <row r="75" spans="1:11" ht="49.5" customHeight="1" x14ac:dyDescent="0.25">
      <c r="A75" s="39" t="s">
        <v>429</v>
      </c>
      <c r="B75" s="34" t="s">
        <v>37</v>
      </c>
      <c r="C75" s="107">
        <v>13</v>
      </c>
      <c r="D75" s="34" t="s">
        <v>38</v>
      </c>
      <c r="E75" s="40" t="s">
        <v>428</v>
      </c>
      <c r="F75" s="62">
        <f t="shared" si="21"/>
        <v>78879189</v>
      </c>
      <c r="G75" s="62">
        <f t="shared" si="21"/>
        <v>0</v>
      </c>
      <c r="H75" s="62">
        <f t="shared" si="21"/>
        <v>78879189</v>
      </c>
      <c r="I75" s="223">
        <f t="shared" si="22"/>
        <v>1.912781605058652E-2</v>
      </c>
      <c r="J75" s="62">
        <f t="shared" si="21"/>
        <v>78879189</v>
      </c>
      <c r="K75" s="222">
        <f t="shared" si="7"/>
        <v>1</v>
      </c>
    </row>
    <row r="76" spans="1:11" ht="34.5" customHeight="1" x14ac:dyDescent="0.25">
      <c r="A76" s="39" t="s">
        <v>430</v>
      </c>
      <c r="B76" s="34" t="s">
        <v>37</v>
      </c>
      <c r="C76" s="107">
        <v>13</v>
      </c>
      <c r="D76" s="34" t="s">
        <v>38</v>
      </c>
      <c r="E76" s="40" t="s">
        <v>393</v>
      </c>
      <c r="F76" s="62">
        <f t="shared" si="21"/>
        <v>78879189</v>
      </c>
      <c r="G76" s="62">
        <f t="shared" si="21"/>
        <v>0</v>
      </c>
      <c r="H76" s="62">
        <f t="shared" si="21"/>
        <v>78879189</v>
      </c>
      <c r="I76" s="223">
        <f t="shared" si="22"/>
        <v>1.912781605058652E-2</v>
      </c>
      <c r="J76" s="62">
        <f t="shared" si="21"/>
        <v>78879189</v>
      </c>
      <c r="K76" s="222">
        <f t="shared" si="7"/>
        <v>1</v>
      </c>
    </row>
    <row r="77" spans="1:11" ht="30" customHeight="1" x14ac:dyDescent="0.25">
      <c r="A77" s="43" t="s">
        <v>431</v>
      </c>
      <c r="B77" s="44" t="s">
        <v>37</v>
      </c>
      <c r="C77" s="99">
        <v>13</v>
      </c>
      <c r="D77" s="44" t="s">
        <v>38</v>
      </c>
      <c r="E77" s="45" t="s">
        <v>258</v>
      </c>
      <c r="F77" s="48">
        <v>78879189</v>
      </c>
      <c r="G77" s="48">
        <v>0</v>
      </c>
      <c r="H77" s="48">
        <f>+F77-G77</f>
        <v>78879189</v>
      </c>
      <c r="I77" s="224">
        <f t="shared" si="22"/>
        <v>1.912781605058652E-2</v>
      </c>
      <c r="J77" s="48">
        <v>78879189</v>
      </c>
      <c r="K77" s="225">
        <f t="shared" si="7"/>
        <v>1</v>
      </c>
    </row>
    <row r="78" spans="1:11" ht="39" customHeight="1" x14ac:dyDescent="0.25">
      <c r="A78" s="39" t="s">
        <v>432</v>
      </c>
      <c r="B78" s="34" t="s">
        <v>37</v>
      </c>
      <c r="C78" s="34">
        <v>13</v>
      </c>
      <c r="D78" s="34" t="s">
        <v>38</v>
      </c>
      <c r="E78" s="40" t="s">
        <v>433</v>
      </c>
      <c r="F78" s="60">
        <f t="shared" ref="F78:J79" si="23">+F79</f>
        <v>3015011</v>
      </c>
      <c r="G78" s="60">
        <f t="shared" si="23"/>
        <v>0</v>
      </c>
      <c r="H78" s="60">
        <f t="shared" si="23"/>
        <v>3015011</v>
      </c>
      <c r="I78" s="223">
        <f t="shared" si="22"/>
        <v>7.3112536436568726E-4</v>
      </c>
      <c r="J78" s="60">
        <f t="shared" si="23"/>
        <v>3015011</v>
      </c>
      <c r="K78" s="222">
        <f t="shared" si="7"/>
        <v>1</v>
      </c>
    </row>
    <row r="79" spans="1:11" ht="39" customHeight="1" x14ac:dyDescent="0.25">
      <c r="A79" s="39" t="s">
        <v>434</v>
      </c>
      <c r="B79" s="34" t="s">
        <v>37</v>
      </c>
      <c r="C79" s="34">
        <v>13</v>
      </c>
      <c r="D79" s="34" t="s">
        <v>38</v>
      </c>
      <c r="E79" s="95" t="s">
        <v>251</v>
      </c>
      <c r="F79" s="60">
        <f t="shared" si="23"/>
        <v>3015011</v>
      </c>
      <c r="G79" s="60">
        <f t="shared" si="23"/>
        <v>0</v>
      </c>
      <c r="H79" s="60">
        <f t="shared" si="23"/>
        <v>3015011</v>
      </c>
      <c r="I79" s="223">
        <f t="shared" si="22"/>
        <v>7.3112536436568726E-4</v>
      </c>
      <c r="J79" s="60">
        <f t="shared" si="23"/>
        <v>3015011</v>
      </c>
      <c r="K79" s="222">
        <f t="shared" si="7"/>
        <v>1</v>
      </c>
    </row>
    <row r="80" spans="1:11" ht="39" customHeight="1" x14ac:dyDescent="0.25">
      <c r="A80" s="39" t="s">
        <v>508</v>
      </c>
      <c r="B80" s="34" t="s">
        <v>37</v>
      </c>
      <c r="C80" s="34">
        <v>13</v>
      </c>
      <c r="D80" s="34" t="s">
        <v>38</v>
      </c>
      <c r="E80" s="40" t="s">
        <v>509</v>
      </c>
      <c r="F80" s="60">
        <f t="shared" ref="F80:J80" si="24">F81</f>
        <v>3015011</v>
      </c>
      <c r="G80" s="60">
        <f t="shared" si="24"/>
        <v>0</v>
      </c>
      <c r="H80" s="60">
        <f t="shared" si="24"/>
        <v>3015011</v>
      </c>
      <c r="I80" s="223">
        <f t="shared" si="22"/>
        <v>7.3112536436568726E-4</v>
      </c>
      <c r="J80" s="60">
        <f t="shared" si="24"/>
        <v>3015011</v>
      </c>
      <c r="K80" s="222">
        <f t="shared" si="7"/>
        <v>1</v>
      </c>
    </row>
    <row r="81" spans="1:11" ht="39" customHeight="1" x14ac:dyDescent="0.25">
      <c r="A81" s="39" t="s">
        <v>510</v>
      </c>
      <c r="B81" s="34" t="s">
        <v>37</v>
      </c>
      <c r="C81" s="34">
        <v>13</v>
      </c>
      <c r="D81" s="34" t="s">
        <v>38</v>
      </c>
      <c r="E81" s="40" t="s">
        <v>509</v>
      </c>
      <c r="F81" s="60">
        <f t="shared" ref="F81:J82" si="25">+F82</f>
        <v>3015011</v>
      </c>
      <c r="G81" s="60">
        <f t="shared" si="25"/>
        <v>0</v>
      </c>
      <c r="H81" s="60">
        <f t="shared" si="25"/>
        <v>3015011</v>
      </c>
      <c r="I81" s="223">
        <f t="shared" si="22"/>
        <v>7.3112536436568726E-4</v>
      </c>
      <c r="J81" s="60">
        <f t="shared" si="25"/>
        <v>3015011</v>
      </c>
      <c r="K81" s="222">
        <f t="shared" ref="K81:K100" si="26">+J81/H81</f>
        <v>1</v>
      </c>
    </row>
    <row r="82" spans="1:11" ht="39" customHeight="1" x14ac:dyDescent="0.25">
      <c r="A82" s="39" t="s">
        <v>511</v>
      </c>
      <c r="B82" s="34" t="s">
        <v>37</v>
      </c>
      <c r="C82" s="34">
        <v>13</v>
      </c>
      <c r="D82" s="34" t="s">
        <v>38</v>
      </c>
      <c r="E82" s="40" t="s">
        <v>393</v>
      </c>
      <c r="F82" s="60">
        <f t="shared" si="25"/>
        <v>3015011</v>
      </c>
      <c r="G82" s="60">
        <f t="shared" si="25"/>
        <v>0</v>
      </c>
      <c r="H82" s="60">
        <f t="shared" si="25"/>
        <v>3015011</v>
      </c>
      <c r="I82" s="223">
        <f t="shared" si="22"/>
        <v>7.3112536436568726E-4</v>
      </c>
      <c r="J82" s="60">
        <f t="shared" si="25"/>
        <v>3015011</v>
      </c>
      <c r="K82" s="222">
        <f t="shared" si="26"/>
        <v>1</v>
      </c>
    </row>
    <row r="83" spans="1:11" ht="39" customHeight="1" x14ac:dyDescent="0.25">
      <c r="A83" s="43" t="s">
        <v>512</v>
      </c>
      <c r="B83" s="44" t="s">
        <v>37</v>
      </c>
      <c r="C83" s="44">
        <v>13</v>
      </c>
      <c r="D83" s="44" t="s">
        <v>38</v>
      </c>
      <c r="E83" s="45" t="s">
        <v>258</v>
      </c>
      <c r="F83" s="46">
        <v>3015011</v>
      </c>
      <c r="G83" s="46">
        <v>0</v>
      </c>
      <c r="H83" s="48">
        <f>+F83-G83</f>
        <v>3015011</v>
      </c>
      <c r="I83" s="224">
        <f t="shared" si="22"/>
        <v>7.3112536436568726E-4</v>
      </c>
      <c r="J83" s="46">
        <v>3015011</v>
      </c>
      <c r="K83" s="225">
        <f t="shared" si="26"/>
        <v>1</v>
      </c>
    </row>
    <row r="84" spans="1:11" ht="39" customHeight="1" x14ac:dyDescent="0.25">
      <c r="A84" s="105" t="s">
        <v>441</v>
      </c>
      <c r="B84" s="100" t="s">
        <v>37</v>
      </c>
      <c r="C84" s="34">
        <v>13</v>
      </c>
      <c r="D84" s="34" t="s">
        <v>38</v>
      </c>
      <c r="E84" s="95" t="s">
        <v>442</v>
      </c>
      <c r="F84" s="66">
        <f>+F85</f>
        <v>750959932.33000004</v>
      </c>
      <c r="G84" s="66">
        <f t="shared" ref="G84:H84" si="27">+G85</f>
        <v>0</v>
      </c>
      <c r="H84" s="66">
        <f t="shared" si="27"/>
        <v>750959932.33000004</v>
      </c>
      <c r="I84" s="223">
        <f t="shared" si="22"/>
        <v>0.18210409651865389</v>
      </c>
      <c r="J84" s="66">
        <f>+J85</f>
        <v>750959932.33000004</v>
      </c>
      <c r="K84" s="222">
        <f t="shared" si="26"/>
        <v>1</v>
      </c>
    </row>
    <row r="85" spans="1:11" ht="39" customHeight="1" x14ac:dyDescent="0.25">
      <c r="A85" s="105" t="s">
        <v>443</v>
      </c>
      <c r="B85" s="100" t="s">
        <v>37</v>
      </c>
      <c r="C85" s="34">
        <v>13</v>
      </c>
      <c r="D85" s="34" t="s">
        <v>38</v>
      </c>
      <c r="E85" s="95" t="s">
        <v>251</v>
      </c>
      <c r="F85" s="66">
        <f>+F86+F90+F94+F98</f>
        <v>750959932.33000004</v>
      </c>
      <c r="G85" s="66">
        <f t="shared" ref="G85:H85" si="28">+G86+G90+G94+G98</f>
        <v>0</v>
      </c>
      <c r="H85" s="66">
        <f t="shared" si="28"/>
        <v>750959932.33000004</v>
      </c>
      <c r="I85" s="223">
        <f t="shared" si="22"/>
        <v>0.18210409651865389</v>
      </c>
      <c r="J85" s="66">
        <f>+J86+J90+J94+J98</f>
        <v>750959932.33000004</v>
      </c>
      <c r="K85" s="222">
        <f t="shared" si="26"/>
        <v>1</v>
      </c>
    </row>
    <row r="86" spans="1:11" ht="53.25" customHeight="1" x14ac:dyDescent="0.25">
      <c r="A86" s="96" t="s">
        <v>444</v>
      </c>
      <c r="B86" s="100" t="s">
        <v>37</v>
      </c>
      <c r="C86" s="34">
        <v>13</v>
      </c>
      <c r="D86" s="34" t="s">
        <v>38</v>
      </c>
      <c r="E86" s="95" t="s">
        <v>445</v>
      </c>
      <c r="F86" s="66">
        <f t="shared" ref="F86:J88" si="29">+F87</f>
        <v>15068634</v>
      </c>
      <c r="G86" s="66">
        <f t="shared" si="29"/>
        <v>0</v>
      </c>
      <c r="H86" s="66">
        <f t="shared" si="29"/>
        <v>15068634</v>
      </c>
      <c r="I86" s="223">
        <f t="shared" si="22"/>
        <v>3.6540697608543333E-3</v>
      </c>
      <c r="J86" s="66">
        <f t="shared" si="29"/>
        <v>15068634</v>
      </c>
      <c r="K86" s="222">
        <f t="shared" si="26"/>
        <v>1</v>
      </c>
    </row>
    <row r="87" spans="1:11" ht="53.25" customHeight="1" x14ac:dyDescent="0.25">
      <c r="A87" s="96" t="s">
        <v>446</v>
      </c>
      <c r="B87" s="100" t="s">
        <v>37</v>
      </c>
      <c r="C87" s="34">
        <v>13</v>
      </c>
      <c r="D87" s="34" t="s">
        <v>38</v>
      </c>
      <c r="E87" s="95" t="s">
        <v>445</v>
      </c>
      <c r="F87" s="66">
        <f t="shared" si="29"/>
        <v>15068634</v>
      </c>
      <c r="G87" s="66">
        <f t="shared" si="29"/>
        <v>0</v>
      </c>
      <c r="H87" s="66">
        <f t="shared" si="29"/>
        <v>15068634</v>
      </c>
      <c r="I87" s="223">
        <f t="shared" si="22"/>
        <v>3.6540697608543333E-3</v>
      </c>
      <c r="J87" s="66">
        <f t="shared" si="29"/>
        <v>15068634</v>
      </c>
      <c r="K87" s="222">
        <f t="shared" si="26"/>
        <v>1</v>
      </c>
    </row>
    <row r="88" spans="1:11" ht="39" customHeight="1" x14ac:dyDescent="0.25">
      <c r="A88" s="96" t="s">
        <v>447</v>
      </c>
      <c r="B88" s="100" t="s">
        <v>37</v>
      </c>
      <c r="C88" s="34">
        <v>13</v>
      </c>
      <c r="D88" s="34" t="s">
        <v>38</v>
      </c>
      <c r="E88" s="95" t="s">
        <v>448</v>
      </c>
      <c r="F88" s="66">
        <f t="shared" si="29"/>
        <v>15068634</v>
      </c>
      <c r="G88" s="66">
        <f t="shared" si="29"/>
        <v>0</v>
      </c>
      <c r="H88" s="66">
        <f t="shared" si="29"/>
        <v>15068634</v>
      </c>
      <c r="I88" s="223">
        <f t="shared" si="22"/>
        <v>3.6540697608543333E-3</v>
      </c>
      <c r="J88" s="66">
        <f t="shared" si="29"/>
        <v>15068634</v>
      </c>
      <c r="K88" s="222">
        <f t="shared" si="26"/>
        <v>1</v>
      </c>
    </row>
    <row r="89" spans="1:11" ht="39" customHeight="1" x14ac:dyDescent="0.25">
      <c r="A89" s="43" t="s">
        <v>449</v>
      </c>
      <c r="B89" s="103" t="s">
        <v>37</v>
      </c>
      <c r="C89" s="44">
        <v>13</v>
      </c>
      <c r="D89" s="44" t="s">
        <v>38</v>
      </c>
      <c r="E89" s="45" t="s">
        <v>258</v>
      </c>
      <c r="F89" s="46">
        <v>15068634</v>
      </c>
      <c r="G89" s="46">
        <v>0</v>
      </c>
      <c r="H89" s="48">
        <f>+F89-G89</f>
        <v>15068634</v>
      </c>
      <c r="I89" s="224">
        <f t="shared" si="22"/>
        <v>3.6540697608543333E-3</v>
      </c>
      <c r="J89" s="46">
        <v>15068634</v>
      </c>
      <c r="K89" s="225">
        <f t="shared" si="26"/>
        <v>1</v>
      </c>
    </row>
    <row r="90" spans="1:11" ht="56.25" customHeight="1" x14ac:dyDescent="0.25">
      <c r="A90" s="96" t="s">
        <v>450</v>
      </c>
      <c r="B90" s="107" t="s">
        <v>37</v>
      </c>
      <c r="C90" s="34">
        <v>13</v>
      </c>
      <c r="D90" s="34" t="s">
        <v>38</v>
      </c>
      <c r="E90" s="95" t="s">
        <v>451</v>
      </c>
      <c r="F90" s="60">
        <f t="shared" ref="F90:H90" si="30">+F91</f>
        <v>546882409.33000004</v>
      </c>
      <c r="G90" s="60">
        <f t="shared" si="30"/>
        <v>0</v>
      </c>
      <c r="H90" s="60">
        <f t="shared" si="30"/>
        <v>546882409.33000004</v>
      </c>
      <c r="I90" s="235">
        <f t="shared" si="22"/>
        <v>0.13261629917323062</v>
      </c>
      <c r="J90" s="60">
        <f t="shared" ref="J90" si="31">+J91</f>
        <v>546882409.33000004</v>
      </c>
      <c r="K90" s="222">
        <f t="shared" si="26"/>
        <v>1</v>
      </c>
    </row>
    <row r="91" spans="1:11" ht="56.25" customHeight="1" x14ac:dyDescent="0.25">
      <c r="A91" s="96" t="s">
        <v>452</v>
      </c>
      <c r="B91" s="107" t="s">
        <v>37</v>
      </c>
      <c r="C91" s="34">
        <v>13</v>
      </c>
      <c r="D91" s="34" t="s">
        <v>38</v>
      </c>
      <c r="E91" s="95" t="s">
        <v>451</v>
      </c>
      <c r="F91" s="66">
        <f>+F92</f>
        <v>546882409.33000004</v>
      </c>
      <c r="G91" s="66">
        <f>+G92</f>
        <v>0</v>
      </c>
      <c r="H91" s="66">
        <f>+H92</f>
        <v>546882409.33000004</v>
      </c>
      <c r="I91" s="235">
        <f t="shared" si="22"/>
        <v>0.13261629917323062</v>
      </c>
      <c r="J91" s="66">
        <f>+J92</f>
        <v>546882409.33000004</v>
      </c>
      <c r="K91" s="222">
        <f t="shared" si="26"/>
        <v>1</v>
      </c>
    </row>
    <row r="92" spans="1:11" ht="39" customHeight="1" x14ac:dyDescent="0.25">
      <c r="A92" s="96" t="s">
        <v>453</v>
      </c>
      <c r="B92" s="107" t="s">
        <v>37</v>
      </c>
      <c r="C92" s="34">
        <v>13</v>
      </c>
      <c r="D92" s="34" t="s">
        <v>38</v>
      </c>
      <c r="E92" s="95" t="s">
        <v>393</v>
      </c>
      <c r="F92" s="66">
        <f t="shared" ref="F92:H92" si="32">+F93</f>
        <v>546882409.33000004</v>
      </c>
      <c r="G92" s="66">
        <f t="shared" si="32"/>
        <v>0</v>
      </c>
      <c r="H92" s="66">
        <f t="shared" si="32"/>
        <v>546882409.33000004</v>
      </c>
      <c r="I92" s="235">
        <f t="shared" si="22"/>
        <v>0.13261629917323062</v>
      </c>
      <c r="J92" s="66">
        <f t="shared" ref="J92" si="33">+J93</f>
        <v>546882409.33000004</v>
      </c>
      <c r="K92" s="222">
        <f t="shared" si="26"/>
        <v>1</v>
      </c>
    </row>
    <row r="93" spans="1:11" ht="39" customHeight="1" x14ac:dyDescent="0.25">
      <c r="A93" s="43" t="s">
        <v>456</v>
      </c>
      <c r="B93" s="99" t="s">
        <v>37</v>
      </c>
      <c r="C93" s="44">
        <v>13</v>
      </c>
      <c r="D93" s="44" t="s">
        <v>38</v>
      </c>
      <c r="E93" s="108" t="s">
        <v>258</v>
      </c>
      <c r="F93" s="46">
        <v>546882409.33000004</v>
      </c>
      <c r="G93" s="46">
        <v>0</v>
      </c>
      <c r="H93" s="48">
        <f>+F93-G93</f>
        <v>546882409.33000004</v>
      </c>
      <c r="I93" s="225">
        <f t="shared" si="22"/>
        <v>0.13261629917323062</v>
      </c>
      <c r="J93" s="46">
        <v>546882409.33000004</v>
      </c>
      <c r="K93" s="225">
        <f t="shared" si="26"/>
        <v>1</v>
      </c>
    </row>
    <row r="94" spans="1:11" ht="59.25" customHeight="1" x14ac:dyDescent="0.25">
      <c r="A94" s="96" t="s">
        <v>458</v>
      </c>
      <c r="B94" s="100" t="s">
        <v>37</v>
      </c>
      <c r="C94" s="34">
        <v>13</v>
      </c>
      <c r="D94" s="34" t="s">
        <v>38</v>
      </c>
      <c r="E94" s="95" t="s">
        <v>459</v>
      </c>
      <c r="F94" s="66">
        <f t="shared" ref="F94:J96" si="34">+F95</f>
        <v>166580829</v>
      </c>
      <c r="G94" s="66">
        <f t="shared" si="34"/>
        <v>0</v>
      </c>
      <c r="H94" s="66">
        <f t="shared" si="34"/>
        <v>166580829</v>
      </c>
      <c r="I94" s="235">
        <f t="shared" si="22"/>
        <v>4.0395033152105665E-2</v>
      </c>
      <c r="J94" s="66">
        <f t="shared" si="34"/>
        <v>166580829</v>
      </c>
      <c r="K94" s="222">
        <f t="shared" si="26"/>
        <v>1</v>
      </c>
    </row>
    <row r="95" spans="1:11" ht="59.25" customHeight="1" x14ac:dyDescent="0.25">
      <c r="A95" s="96" t="s">
        <v>460</v>
      </c>
      <c r="B95" s="100" t="s">
        <v>37</v>
      </c>
      <c r="C95" s="34">
        <v>13</v>
      </c>
      <c r="D95" s="34" t="s">
        <v>38</v>
      </c>
      <c r="E95" s="95" t="s">
        <v>459</v>
      </c>
      <c r="F95" s="66">
        <f t="shared" si="34"/>
        <v>166580829</v>
      </c>
      <c r="G95" s="66">
        <f t="shared" si="34"/>
        <v>0</v>
      </c>
      <c r="H95" s="66">
        <f t="shared" si="34"/>
        <v>166580829</v>
      </c>
      <c r="I95" s="235">
        <f t="shared" si="22"/>
        <v>4.0395033152105665E-2</v>
      </c>
      <c r="J95" s="66">
        <f t="shared" si="34"/>
        <v>166580829</v>
      </c>
      <c r="K95" s="222">
        <f t="shared" si="26"/>
        <v>1</v>
      </c>
    </row>
    <row r="96" spans="1:11" ht="39" customHeight="1" x14ac:dyDescent="0.25">
      <c r="A96" s="96" t="s">
        <v>461</v>
      </c>
      <c r="B96" s="100" t="s">
        <v>37</v>
      </c>
      <c r="C96" s="34">
        <v>13</v>
      </c>
      <c r="D96" s="34" t="s">
        <v>38</v>
      </c>
      <c r="E96" s="95" t="s">
        <v>462</v>
      </c>
      <c r="F96" s="66">
        <f t="shared" si="34"/>
        <v>166580829</v>
      </c>
      <c r="G96" s="66">
        <f t="shared" si="34"/>
        <v>0</v>
      </c>
      <c r="H96" s="66">
        <f t="shared" si="34"/>
        <v>166580829</v>
      </c>
      <c r="I96" s="235">
        <f t="shared" si="22"/>
        <v>4.0395033152105665E-2</v>
      </c>
      <c r="J96" s="66">
        <f t="shared" si="34"/>
        <v>166580829</v>
      </c>
      <c r="K96" s="222">
        <f t="shared" si="26"/>
        <v>1</v>
      </c>
    </row>
    <row r="97" spans="1:11" ht="39" customHeight="1" x14ac:dyDescent="0.25">
      <c r="A97" s="43" t="s">
        <v>463</v>
      </c>
      <c r="B97" s="103" t="s">
        <v>37</v>
      </c>
      <c r="C97" s="44">
        <v>13</v>
      </c>
      <c r="D97" s="44" t="s">
        <v>38</v>
      </c>
      <c r="E97" s="108" t="s">
        <v>258</v>
      </c>
      <c r="F97" s="46">
        <v>166580829</v>
      </c>
      <c r="G97" s="46">
        <v>0</v>
      </c>
      <c r="H97" s="48">
        <f>+F97-G97</f>
        <v>166580829</v>
      </c>
      <c r="I97" s="225">
        <f t="shared" si="22"/>
        <v>4.0395033152105665E-2</v>
      </c>
      <c r="J97" s="46">
        <v>166580829</v>
      </c>
      <c r="K97" s="225">
        <f t="shared" si="26"/>
        <v>1</v>
      </c>
    </row>
    <row r="98" spans="1:11" ht="57" customHeight="1" x14ac:dyDescent="0.25">
      <c r="A98" s="96" t="s">
        <v>464</v>
      </c>
      <c r="B98" s="100" t="s">
        <v>37</v>
      </c>
      <c r="C98" s="34">
        <v>13</v>
      </c>
      <c r="D98" s="34" t="s">
        <v>38</v>
      </c>
      <c r="E98" s="95" t="s">
        <v>465</v>
      </c>
      <c r="F98" s="66">
        <f t="shared" ref="F98:J100" si="35">+F99</f>
        <v>22428060</v>
      </c>
      <c r="G98" s="66">
        <f t="shared" si="35"/>
        <v>0</v>
      </c>
      <c r="H98" s="66">
        <f t="shared" si="35"/>
        <v>22428060</v>
      </c>
      <c r="I98" s="223">
        <f t="shared" si="22"/>
        <v>5.438694432463264E-3</v>
      </c>
      <c r="J98" s="66">
        <f t="shared" si="35"/>
        <v>22428060</v>
      </c>
      <c r="K98" s="222">
        <f t="shared" si="26"/>
        <v>1</v>
      </c>
    </row>
    <row r="99" spans="1:11" ht="60" customHeight="1" x14ac:dyDescent="0.25">
      <c r="A99" s="96" t="s">
        <v>466</v>
      </c>
      <c r="B99" s="100" t="s">
        <v>37</v>
      </c>
      <c r="C99" s="34">
        <v>13</v>
      </c>
      <c r="D99" s="34" t="s">
        <v>38</v>
      </c>
      <c r="E99" s="95" t="s">
        <v>465</v>
      </c>
      <c r="F99" s="66">
        <f t="shared" si="35"/>
        <v>22428060</v>
      </c>
      <c r="G99" s="66">
        <f t="shared" si="35"/>
        <v>0</v>
      </c>
      <c r="H99" s="66">
        <f t="shared" si="35"/>
        <v>22428060</v>
      </c>
      <c r="I99" s="223">
        <f t="shared" si="22"/>
        <v>5.438694432463264E-3</v>
      </c>
      <c r="J99" s="66">
        <f t="shared" si="35"/>
        <v>22428060</v>
      </c>
      <c r="K99" s="222">
        <f t="shared" si="26"/>
        <v>1</v>
      </c>
    </row>
    <row r="100" spans="1:11" ht="39" customHeight="1" x14ac:dyDescent="0.25">
      <c r="A100" s="96" t="s">
        <v>467</v>
      </c>
      <c r="B100" s="100" t="s">
        <v>37</v>
      </c>
      <c r="C100" s="34">
        <v>13</v>
      </c>
      <c r="D100" s="34" t="s">
        <v>38</v>
      </c>
      <c r="E100" s="95" t="s">
        <v>468</v>
      </c>
      <c r="F100" s="66">
        <f t="shared" si="35"/>
        <v>22428060</v>
      </c>
      <c r="G100" s="66">
        <f t="shared" si="35"/>
        <v>0</v>
      </c>
      <c r="H100" s="66">
        <f t="shared" si="35"/>
        <v>22428060</v>
      </c>
      <c r="I100" s="223">
        <f t="shared" si="22"/>
        <v>5.438694432463264E-3</v>
      </c>
      <c r="J100" s="66">
        <f t="shared" si="35"/>
        <v>22428060</v>
      </c>
      <c r="K100" s="222">
        <f t="shared" si="26"/>
        <v>1</v>
      </c>
    </row>
    <row r="101" spans="1:11" ht="39" customHeight="1" thickBot="1" x14ac:dyDescent="0.3">
      <c r="A101" s="83" t="s">
        <v>469</v>
      </c>
      <c r="B101" s="194" t="s">
        <v>37</v>
      </c>
      <c r="C101" s="84">
        <v>13</v>
      </c>
      <c r="D101" s="84" t="s">
        <v>38</v>
      </c>
      <c r="E101" s="195" t="s">
        <v>258</v>
      </c>
      <c r="F101" s="86">
        <v>22428060</v>
      </c>
      <c r="G101" s="86">
        <v>0</v>
      </c>
      <c r="H101" s="88">
        <f>+F101-G101</f>
        <v>22428060</v>
      </c>
      <c r="I101" s="230">
        <f t="shared" si="22"/>
        <v>5.438694432463264E-3</v>
      </c>
      <c r="J101" s="86">
        <v>22428060</v>
      </c>
      <c r="K101" s="225">
        <f t="shared" ref="K101" si="36">+H101/J101</f>
        <v>1</v>
      </c>
    </row>
    <row r="102" spans="1:11" ht="31.5" customHeight="1" thickBot="1" x14ac:dyDescent="0.3">
      <c r="A102" s="311" t="s">
        <v>470</v>
      </c>
      <c r="B102" s="312"/>
      <c r="C102" s="312"/>
      <c r="D102" s="312"/>
      <c r="E102" s="312"/>
      <c r="F102" s="198">
        <f>+F49+F10+F9</f>
        <v>4123794833.21</v>
      </c>
      <c r="G102" s="198">
        <f>+G49+G10+G9</f>
        <v>0</v>
      </c>
      <c r="H102" s="198">
        <f>+F102-G102</f>
        <v>4123794833.21</v>
      </c>
      <c r="I102" s="236">
        <f>+I49+I9+I10</f>
        <v>1</v>
      </c>
      <c r="J102" s="198">
        <f>+J49+J10+J9</f>
        <v>4123794833.21</v>
      </c>
      <c r="K102" s="236">
        <f>+J102/H102</f>
        <v>1</v>
      </c>
    </row>
    <row r="103" spans="1:11" x14ac:dyDescent="0.25">
      <c r="A103" s="119" t="s">
        <v>548</v>
      </c>
      <c r="B103" s="237"/>
      <c r="C103" s="238"/>
      <c r="D103" s="120"/>
      <c r="E103" s="120"/>
      <c r="F103" s="239"/>
      <c r="G103" s="240"/>
      <c r="H103" s="240"/>
      <c r="I103" s="240"/>
      <c r="J103" s="120"/>
    </row>
    <row r="104" spans="1:11" x14ac:dyDescent="0.25">
      <c r="A104" s="119" t="s">
        <v>514</v>
      </c>
      <c r="B104" s="237"/>
      <c r="C104" s="238"/>
      <c r="D104" s="120"/>
      <c r="E104" s="120"/>
      <c r="F104" s="239"/>
      <c r="G104" s="240"/>
      <c r="H104" s="240"/>
      <c r="I104" s="240"/>
      <c r="J104" s="120"/>
    </row>
  </sheetData>
  <mergeCells count="15">
    <mergeCell ref="A102:E102"/>
    <mergeCell ref="A1:K1"/>
    <mergeCell ref="A2:K2"/>
    <mergeCell ref="A3:K3"/>
    <mergeCell ref="A7:A8"/>
    <mergeCell ref="B7:B8"/>
    <mergeCell ref="C7:C8"/>
    <mergeCell ref="D7:D8"/>
    <mergeCell ref="E7:E8"/>
    <mergeCell ref="F7:F8"/>
    <mergeCell ref="G7:G8"/>
    <mergeCell ref="H7:H8"/>
    <mergeCell ref="I7:I8"/>
    <mergeCell ref="J7:J8"/>
    <mergeCell ref="K7:K8"/>
  </mergeCells>
  <printOptions horizontalCentered="1" verticalCentered="1"/>
  <pageMargins left="0.31496062992125984" right="0.31496062992125984" top="0.39370078740157483" bottom="0.59055118110236227" header="0.31496062992125984" footer="0.31496062992125984"/>
  <pageSetup paperSize="5" scale="65"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AF691-DCAC-4BB7-9826-AEA97340E751}">
  <sheetPr>
    <tabColor theme="0"/>
  </sheetPr>
  <dimension ref="A1:K104"/>
  <sheetViews>
    <sheetView zoomScale="78" zoomScaleNormal="78" workbookViewId="0">
      <selection activeCell="D13" sqref="D13"/>
    </sheetView>
  </sheetViews>
  <sheetFormatPr baseColWidth="10" defaultRowHeight="15.75" x14ac:dyDescent="0.25"/>
  <cols>
    <col min="1" max="1" width="32.5703125" style="3" customWidth="1"/>
    <col min="2" max="2" width="16.140625" style="5" customWidth="1"/>
    <col min="3" max="3" width="11" style="190" customWidth="1"/>
    <col min="4" max="4" width="9.5703125" style="3" customWidth="1"/>
    <col min="5" max="5" width="49.28515625" style="8" customWidth="1"/>
    <col min="6" max="6" width="24.140625" style="16" customWidth="1"/>
    <col min="7" max="7" width="20.28515625" style="3" customWidth="1"/>
    <col min="8" max="8" width="22.140625" style="3" customWidth="1"/>
    <col min="9" max="9" width="17.85546875" style="3" customWidth="1"/>
    <col min="10" max="10" width="22.28515625" style="3" customWidth="1"/>
    <col min="11" max="11" width="15.85546875" style="3" customWidth="1"/>
    <col min="12" max="80" width="11.42578125" style="3"/>
    <col min="81" max="81" width="15.42578125" style="3" customWidth="1"/>
    <col min="82" max="82" width="9.5703125" style="3" customWidth="1"/>
    <col min="83" max="83" width="14.42578125" style="3" customWidth="1"/>
    <col min="84" max="84" width="49.85546875" style="3" customWidth="1"/>
    <col min="85" max="85" width="22.5703125" style="3" customWidth="1"/>
    <col min="86" max="86" width="23" style="3" customWidth="1"/>
    <col min="87" max="87" width="22.85546875" style="3" customWidth="1"/>
    <col min="88" max="88" width="23.42578125" style="3" customWidth="1"/>
    <col min="89" max="89" width="22.42578125" style="3" customWidth="1"/>
    <col min="90" max="90" width="13.85546875" style="3" customWidth="1"/>
    <col min="91" max="91" width="20.7109375" style="3" customWidth="1"/>
    <col min="92" max="92" width="18.140625" style="3" customWidth="1"/>
    <col min="93" max="93" width="14.85546875" style="3" bestFit="1" customWidth="1"/>
    <col min="94" max="94" width="11.42578125" style="3"/>
    <col min="95" max="95" width="17.42578125" style="3" customWidth="1"/>
    <col min="96" max="98" width="18.140625" style="3" customWidth="1"/>
    <col min="99" max="102" width="11.42578125" style="3"/>
    <col min="103" max="103" width="34" style="3" customWidth="1"/>
    <col min="104" max="104" width="9.5703125" style="3" customWidth="1"/>
    <col min="105" max="105" width="16.7109375" style="3" customWidth="1"/>
    <col min="106" max="106" width="55.140625" style="3" customWidth="1"/>
    <col min="107" max="107" width="22.5703125" style="3" customWidth="1"/>
    <col min="108" max="108" width="23" style="3" customWidth="1"/>
    <col min="109" max="109" width="22.85546875" style="3" customWidth="1"/>
    <col min="110" max="110" width="23.42578125" style="3" customWidth="1"/>
    <col min="111" max="111" width="28.7109375" style="3" customWidth="1"/>
    <col min="112" max="112" width="12.7109375" style="3" customWidth="1"/>
    <col min="113" max="113" width="11.42578125" style="3"/>
    <col min="114" max="114" width="25.28515625" style="3" customWidth="1"/>
    <col min="115" max="115" width="15.85546875" style="3" bestFit="1" customWidth="1"/>
    <col min="116" max="117" width="18" style="3" bestFit="1" customWidth="1"/>
    <col min="118" max="336" width="11.42578125" style="3"/>
    <col min="337" max="337" width="15.42578125" style="3" customWidth="1"/>
    <col min="338" max="338" width="9.5703125" style="3" customWidth="1"/>
    <col min="339" max="339" width="14.42578125" style="3" customWidth="1"/>
    <col min="340" max="340" width="49.85546875" style="3" customWidth="1"/>
    <col min="341" max="341" width="22.5703125" style="3" customWidth="1"/>
    <col min="342" max="342" width="23" style="3" customWidth="1"/>
    <col min="343" max="343" width="22.85546875" style="3" customWidth="1"/>
    <col min="344" max="344" width="23.42578125" style="3" customWidth="1"/>
    <col min="345" max="345" width="22.42578125" style="3" customWidth="1"/>
    <col min="346" max="346" width="13.85546875" style="3" customWidth="1"/>
    <col min="347" max="347" width="20.7109375" style="3" customWidth="1"/>
    <col min="348" max="348" width="18.140625" style="3" customWidth="1"/>
    <col min="349" max="349" width="14.85546875" style="3" bestFit="1" customWidth="1"/>
    <col min="350" max="350" width="11.42578125" style="3"/>
    <col min="351" max="351" width="17.42578125" style="3" customWidth="1"/>
    <col min="352" max="354" width="18.140625" style="3" customWidth="1"/>
    <col min="355" max="358" width="11.42578125" style="3"/>
    <col min="359" max="359" width="34" style="3" customWidth="1"/>
    <col min="360" max="360" width="9.5703125" style="3" customWidth="1"/>
    <col min="361" max="361" width="16.7109375" style="3" customWidth="1"/>
    <col min="362" max="362" width="55.140625" style="3" customWidth="1"/>
    <col min="363" max="363" width="22.5703125" style="3" customWidth="1"/>
    <col min="364" max="364" width="23" style="3" customWidth="1"/>
    <col min="365" max="365" width="22.85546875" style="3" customWidth="1"/>
    <col min="366" max="366" width="23.42578125" style="3" customWidth="1"/>
    <col min="367" max="367" width="28.7109375" style="3" customWidth="1"/>
    <col min="368" max="368" width="12.7109375" style="3" customWidth="1"/>
    <col min="369" max="369" width="11.42578125" style="3"/>
    <col min="370" max="370" width="25.28515625" style="3" customWidth="1"/>
    <col min="371" max="371" width="15.85546875" style="3" bestFit="1" customWidth="1"/>
    <col min="372" max="373" width="18" style="3" bestFit="1" customWidth="1"/>
    <col min="374" max="592" width="11.42578125" style="3"/>
    <col min="593" max="593" width="15.42578125" style="3" customWidth="1"/>
    <col min="594" max="594" width="9.5703125" style="3" customWidth="1"/>
    <col min="595" max="595" width="14.42578125" style="3" customWidth="1"/>
    <col min="596" max="596" width="49.85546875" style="3" customWidth="1"/>
    <col min="597" max="597" width="22.5703125" style="3" customWidth="1"/>
    <col min="598" max="598" width="23" style="3" customWidth="1"/>
    <col min="599" max="599" width="22.85546875" style="3" customWidth="1"/>
    <col min="600" max="600" width="23.42578125" style="3" customWidth="1"/>
    <col min="601" max="601" width="22.42578125" style="3" customWidth="1"/>
    <col min="602" max="602" width="13.85546875" style="3" customWidth="1"/>
    <col min="603" max="603" width="20.7109375" style="3" customWidth="1"/>
    <col min="604" max="604" width="18.140625" style="3" customWidth="1"/>
    <col min="605" max="605" width="14.85546875" style="3" bestFit="1" customWidth="1"/>
    <col min="606" max="606" width="11.42578125" style="3"/>
    <col min="607" max="607" width="17.42578125" style="3" customWidth="1"/>
    <col min="608" max="610" width="18.140625" style="3" customWidth="1"/>
    <col min="611" max="614" width="11.42578125" style="3"/>
    <col min="615" max="615" width="34" style="3" customWidth="1"/>
    <col min="616" max="616" width="9.5703125" style="3" customWidth="1"/>
    <col min="617" max="617" width="16.7109375" style="3" customWidth="1"/>
    <col min="618" max="618" width="55.140625" style="3" customWidth="1"/>
    <col min="619" max="619" width="22.5703125" style="3" customWidth="1"/>
    <col min="620" max="620" width="23" style="3" customWidth="1"/>
    <col min="621" max="621" width="22.85546875" style="3" customWidth="1"/>
    <col min="622" max="622" width="23.42578125" style="3" customWidth="1"/>
    <col min="623" max="623" width="28.7109375" style="3" customWidth="1"/>
    <col min="624" max="624" width="12.7109375" style="3" customWidth="1"/>
    <col min="625" max="625" width="11.42578125" style="3"/>
    <col min="626" max="626" width="25.28515625" style="3" customWidth="1"/>
    <col min="627" max="627" width="15.85546875" style="3" bestFit="1" customWidth="1"/>
    <col min="628" max="629" width="18" style="3" bestFit="1" customWidth="1"/>
    <col min="630" max="848" width="11.42578125" style="3"/>
    <col min="849" max="849" width="15.42578125" style="3" customWidth="1"/>
    <col min="850" max="850" width="9.5703125" style="3" customWidth="1"/>
    <col min="851" max="851" width="14.42578125" style="3" customWidth="1"/>
    <col min="852" max="852" width="49.85546875" style="3" customWidth="1"/>
    <col min="853" max="853" width="22.5703125" style="3" customWidth="1"/>
    <col min="854" max="854" width="23" style="3" customWidth="1"/>
    <col min="855" max="855" width="22.85546875" style="3" customWidth="1"/>
    <col min="856" max="856" width="23.42578125" style="3" customWidth="1"/>
    <col min="857" max="857" width="22.42578125" style="3" customWidth="1"/>
    <col min="858" max="858" width="13.85546875" style="3" customWidth="1"/>
    <col min="859" max="859" width="20.7109375" style="3" customWidth="1"/>
    <col min="860" max="860" width="18.140625" style="3" customWidth="1"/>
    <col min="861" max="861" width="14.85546875" style="3" bestFit="1" customWidth="1"/>
    <col min="862" max="862" width="11.42578125" style="3"/>
    <col min="863" max="863" width="17.42578125" style="3" customWidth="1"/>
    <col min="864" max="866" width="18.140625" style="3" customWidth="1"/>
    <col min="867" max="870" width="11.42578125" style="3"/>
    <col min="871" max="871" width="34" style="3" customWidth="1"/>
    <col min="872" max="872" width="9.5703125" style="3" customWidth="1"/>
    <col min="873" max="873" width="16.7109375" style="3" customWidth="1"/>
    <col min="874" max="874" width="55.140625" style="3" customWidth="1"/>
    <col min="875" max="875" width="22.5703125" style="3" customWidth="1"/>
    <col min="876" max="876" width="23" style="3" customWidth="1"/>
    <col min="877" max="877" width="22.85546875" style="3" customWidth="1"/>
    <col min="878" max="878" width="23.42578125" style="3" customWidth="1"/>
    <col min="879" max="879" width="28.7109375" style="3" customWidth="1"/>
    <col min="880" max="880" width="12.7109375" style="3" customWidth="1"/>
    <col min="881" max="881" width="11.42578125" style="3"/>
    <col min="882" max="882" width="25.28515625" style="3" customWidth="1"/>
    <col min="883" max="883" width="15.85546875" style="3" bestFit="1" customWidth="1"/>
    <col min="884" max="885" width="18" style="3" bestFit="1" customWidth="1"/>
    <col min="886" max="1104" width="11.42578125" style="3"/>
    <col min="1105" max="1105" width="15.42578125" style="3" customWidth="1"/>
    <col min="1106" max="1106" width="9.5703125" style="3" customWidth="1"/>
    <col min="1107" max="1107" width="14.42578125" style="3" customWidth="1"/>
    <col min="1108" max="1108" width="49.85546875" style="3" customWidth="1"/>
    <col min="1109" max="1109" width="22.5703125" style="3" customWidth="1"/>
    <col min="1110" max="1110" width="23" style="3" customWidth="1"/>
    <col min="1111" max="1111" width="22.85546875" style="3" customWidth="1"/>
    <col min="1112" max="1112" width="23.42578125" style="3" customWidth="1"/>
    <col min="1113" max="1113" width="22.42578125" style="3" customWidth="1"/>
    <col min="1114" max="1114" width="13.85546875" style="3" customWidth="1"/>
    <col min="1115" max="1115" width="20.7109375" style="3" customWidth="1"/>
    <col min="1116" max="1116" width="18.140625" style="3" customWidth="1"/>
    <col min="1117" max="1117" width="14.85546875" style="3" bestFit="1" customWidth="1"/>
    <col min="1118" max="1118" width="11.42578125" style="3"/>
    <col min="1119" max="1119" width="17.42578125" style="3" customWidth="1"/>
    <col min="1120" max="1122" width="18.140625" style="3" customWidth="1"/>
    <col min="1123" max="1126" width="11.42578125" style="3"/>
    <col min="1127" max="1127" width="34" style="3" customWidth="1"/>
    <col min="1128" max="1128" width="9.5703125" style="3" customWidth="1"/>
    <col min="1129" max="1129" width="16.7109375" style="3" customWidth="1"/>
    <col min="1130" max="1130" width="55.140625" style="3" customWidth="1"/>
    <col min="1131" max="1131" width="22.5703125" style="3" customWidth="1"/>
    <col min="1132" max="1132" width="23" style="3" customWidth="1"/>
    <col min="1133" max="1133" width="22.85546875" style="3" customWidth="1"/>
    <col min="1134" max="1134" width="23.42578125" style="3" customWidth="1"/>
    <col min="1135" max="1135" width="28.7109375" style="3" customWidth="1"/>
    <col min="1136" max="1136" width="12.7109375" style="3" customWidth="1"/>
    <col min="1137" max="1137" width="11.42578125" style="3"/>
    <col min="1138" max="1138" width="25.28515625" style="3" customWidth="1"/>
    <col min="1139" max="1139" width="15.85546875" style="3" bestFit="1" customWidth="1"/>
    <col min="1140" max="1141" width="18" style="3" bestFit="1" customWidth="1"/>
    <col min="1142" max="1360" width="11.42578125" style="3"/>
    <col min="1361" max="1361" width="15.42578125" style="3" customWidth="1"/>
    <col min="1362" max="1362" width="9.5703125" style="3" customWidth="1"/>
    <col min="1363" max="1363" width="14.42578125" style="3" customWidth="1"/>
    <col min="1364" max="1364" width="49.85546875" style="3" customWidth="1"/>
    <col min="1365" max="1365" width="22.5703125" style="3" customWidth="1"/>
    <col min="1366" max="1366" width="23" style="3" customWidth="1"/>
    <col min="1367" max="1367" width="22.85546875" style="3" customWidth="1"/>
    <col min="1368" max="1368" width="23.42578125" style="3" customWidth="1"/>
    <col min="1369" max="1369" width="22.42578125" style="3" customWidth="1"/>
    <col min="1370" max="1370" width="13.85546875" style="3" customWidth="1"/>
    <col min="1371" max="1371" width="20.7109375" style="3" customWidth="1"/>
    <col min="1372" max="1372" width="18.140625" style="3" customWidth="1"/>
    <col min="1373" max="1373" width="14.85546875" style="3" bestFit="1" customWidth="1"/>
    <col min="1374" max="1374" width="11.42578125" style="3"/>
    <col min="1375" max="1375" width="17.42578125" style="3" customWidth="1"/>
    <col min="1376" max="1378" width="18.140625" style="3" customWidth="1"/>
    <col min="1379" max="1382" width="11.42578125" style="3"/>
    <col min="1383" max="1383" width="34" style="3" customWidth="1"/>
    <col min="1384" max="1384" width="9.5703125" style="3" customWidth="1"/>
    <col min="1385" max="1385" width="16.7109375" style="3" customWidth="1"/>
    <col min="1386" max="1386" width="55.140625" style="3" customWidth="1"/>
    <col min="1387" max="1387" width="22.5703125" style="3" customWidth="1"/>
    <col min="1388" max="1388" width="23" style="3" customWidth="1"/>
    <col min="1389" max="1389" width="22.85546875" style="3" customWidth="1"/>
    <col min="1390" max="1390" width="23.42578125" style="3" customWidth="1"/>
    <col min="1391" max="1391" width="28.7109375" style="3" customWidth="1"/>
    <col min="1392" max="1392" width="12.7109375" style="3" customWidth="1"/>
    <col min="1393" max="1393" width="11.42578125" style="3"/>
    <col min="1394" max="1394" width="25.28515625" style="3" customWidth="1"/>
    <col min="1395" max="1395" width="15.85546875" style="3" bestFit="1" customWidth="1"/>
    <col min="1396" max="1397" width="18" style="3" bestFit="1" customWidth="1"/>
    <col min="1398" max="1616" width="11.42578125" style="3"/>
    <col min="1617" max="1617" width="15.42578125" style="3" customWidth="1"/>
    <col min="1618" max="1618" width="9.5703125" style="3" customWidth="1"/>
    <col min="1619" max="1619" width="14.42578125" style="3" customWidth="1"/>
    <col min="1620" max="1620" width="49.85546875" style="3" customWidth="1"/>
    <col min="1621" max="1621" width="22.5703125" style="3" customWidth="1"/>
    <col min="1622" max="1622" width="23" style="3" customWidth="1"/>
    <col min="1623" max="1623" width="22.85546875" style="3" customWidth="1"/>
    <col min="1624" max="1624" width="23.42578125" style="3" customWidth="1"/>
    <col min="1625" max="1625" width="22.42578125" style="3" customWidth="1"/>
    <col min="1626" max="1626" width="13.85546875" style="3" customWidth="1"/>
    <col min="1627" max="1627" width="20.7109375" style="3" customWidth="1"/>
    <col min="1628" max="1628" width="18.140625" style="3" customWidth="1"/>
    <col min="1629" max="1629" width="14.85546875" style="3" bestFit="1" customWidth="1"/>
    <col min="1630" max="1630" width="11.42578125" style="3"/>
    <col min="1631" max="1631" width="17.42578125" style="3" customWidth="1"/>
    <col min="1632" max="1634" width="18.140625" style="3" customWidth="1"/>
    <col min="1635" max="1638" width="11.42578125" style="3"/>
    <col min="1639" max="1639" width="34" style="3" customWidth="1"/>
    <col min="1640" max="1640" width="9.5703125" style="3" customWidth="1"/>
    <col min="1641" max="1641" width="16.7109375" style="3" customWidth="1"/>
    <col min="1642" max="1642" width="55.140625" style="3" customWidth="1"/>
    <col min="1643" max="1643" width="22.5703125" style="3" customWidth="1"/>
    <col min="1644" max="1644" width="23" style="3" customWidth="1"/>
    <col min="1645" max="1645" width="22.85546875" style="3" customWidth="1"/>
    <col min="1646" max="1646" width="23.42578125" style="3" customWidth="1"/>
    <col min="1647" max="1647" width="28.7109375" style="3" customWidth="1"/>
    <col min="1648" max="1648" width="12.7109375" style="3" customWidth="1"/>
    <col min="1649" max="1649" width="11.42578125" style="3"/>
    <col min="1650" max="1650" width="25.28515625" style="3" customWidth="1"/>
    <col min="1651" max="1651" width="15.85546875" style="3" bestFit="1" customWidth="1"/>
    <col min="1652" max="1653" width="18" style="3" bestFit="1" customWidth="1"/>
    <col min="1654" max="1872" width="11.42578125" style="3"/>
    <col min="1873" max="1873" width="15.42578125" style="3" customWidth="1"/>
    <col min="1874" max="1874" width="9.5703125" style="3" customWidth="1"/>
    <col min="1875" max="1875" width="14.42578125" style="3" customWidth="1"/>
    <col min="1876" max="1876" width="49.85546875" style="3" customWidth="1"/>
    <col min="1877" max="1877" width="22.5703125" style="3" customWidth="1"/>
    <col min="1878" max="1878" width="23" style="3" customWidth="1"/>
    <col min="1879" max="1879" width="22.85546875" style="3" customWidth="1"/>
    <col min="1880" max="1880" width="23.42578125" style="3" customWidth="1"/>
    <col min="1881" max="1881" width="22.42578125" style="3" customWidth="1"/>
    <col min="1882" max="1882" width="13.85546875" style="3" customWidth="1"/>
    <col min="1883" max="1883" width="20.7109375" style="3" customWidth="1"/>
    <col min="1884" max="1884" width="18.140625" style="3" customWidth="1"/>
    <col min="1885" max="1885" width="14.85546875" style="3" bestFit="1" customWidth="1"/>
    <col min="1886" max="1886" width="11.42578125" style="3"/>
    <col min="1887" max="1887" width="17.42578125" style="3" customWidth="1"/>
    <col min="1888" max="1890" width="18.140625" style="3" customWidth="1"/>
    <col min="1891" max="1894" width="11.42578125" style="3"/>
    <col min="1895" max="1895" width="34" style="3" customWidth="1"/>
    <col min="1896" max="1896" width="9.5703125" style="3" customWidth="1"/>
    <col min="1897" max="1897" width="16.7109375" style="3" customWidth="1"/>
    <col min="1898" max="1898" width="55.140625" style="3" customWidth="1"/>
    <col min="1899" max="1899" width="22.5703125" style="3" customWidth="1"/>
    <col min="1900" max="1900" width="23" style="3" customWidth="1"/>
    <col min="1901" max="1901" width="22.85546875" style="3" customWidth="1"/>
    <col min="1902" max="1902" width="23.42578125" style="3" customWidth="1"/>
    <col min="1903" max="1903" width="28.7109375" style="3" customWidth="1"/>
    <col min="1904" max="1904" width="12.7109375" style="3" customWidth="1"/>
    <col min="1905" max="1905" width="11.42578125" style="3"/>
    <col min="1906" max="1906" width="25.28515625" style="3" customWidth="1"/>
    <col min="1907" max="1907" width="15.85546875" style="3" bestFit="1" customWidth="1"/>
    <col min="1908" max="1909" width="18" style="3" bestFit="1" customWidth="1"/>
    <col min="1910" max="2128" width="11.42578125" style="3"/>
    <col min="2129" max="2129" width="15.42578125" style="3" customWidth="1"/>
    <col min="2130" max="2130" width="9.5703125" style="3" customWidth="1"/>
    <col min="2131" max="2131" width="14.42578125" style="3" customWidth="1"/>
    <col min="2132" max="2132" width="49.85546875" style="3" customWidth="1"/>
    <col min="2133" max="2133" width="22.5703125" style="3" customWidth="1"/>
    <col min="2134" max="2134" width="23" style="3" customWidth="1"/>
    <col min="2135" max="2135" width="22.85546875" style="3" customWidth="1"/>
    <col min="2136" max="2136" width="23.42578125" style="3" customWidth="1"/>
    <col min="2137" max="2137" width="22.42578125" style="3" customWidth="1"/>
    <col min="2138" max="2138" width="13.85546875" style="3" customWidth="1"/>
    <col min="2139" max="2139" width="20.7109375" style="3" customWidth="1"/>
    <col min="2140" max="2140" width="18.140625" style="3" customWidth="1"/>
    <col min="2141" max="2141" width="14.85546875" style="3" bestFit="1" customWidth="1"/>
    <col min="2142" max="2142" width="11.42578125" style="3"/>
    <col min="2143" max="2143" width="17.42578125" style="3" customWidth="1"/>
    <col min="2144" max="2146" width="18.140625" style="3" customWidth="1"/>
    <col min="2147" max="2150" width="11.42578125" style="3"/>
    <col min="2151" max="2151" width="34" style="3" customWidth="1"/>
    <col min="2152" max="2152" width="9.5703125" style="3" customWidth="1"/>
    <col min="2153" max="2153" width="16.7109375" style="3" customWidth="1"/>
    <col min="2154" max="2154" width="55.140625" style="3" customWidth="1"/>
    <col min="2155" max="2155" width="22.5703125" style="3" customWidth="1"/>
    <col min="2156" max="2156" width="23" style="3" customWidth="1"/>
    <col min="2157" max="2157" width="22.85546875" style="3" customWidth="1"/>
    <col min="2158" max="2158" width="23.42578125" style="3" customWidth="1"/>
    <col min="2159" max="2159" width="28.7109375" style="3" customWidth="1"/>
    <col min="2160" max="2160" width="12.7109375" style="3" customWidth="1"/>
    <col min="2161" max="2161" width="11.42578125" style="3"/>
    <col min="2162" max="2162" width="25.28515625" style="3" customWidth="1"/>
    <col min="2163" max="2163" width="15.85546875" style="3" bestFit="1" customWidth="1"/>
    <col min="2164" max="2165" width="18" style="3" bestFit="1" customWidth="1"/>
    <col min="2166" max="2384" width="11.42578125" style="3"/>
    <col min="2385" max="2385" width="15.42578125" style="3" customWidth="1"/>
    <col min="2386" max="2386" width="9.5703125" style="3" customWidth="1"/>
    <col min="2387" max="2387" width="14.42578125" style="3" customWidth="1"/>
    <col min="2388" max="2388" width="49.85546875" style="3" customWidth="1"/>
    <col min="2389" max="2389" width="22.5703125" style="3" customWidth="1"/>
    <col min="2390" max="2390" width="23" style="3" customWidth="1"/>
    <col min="2391" max="2391" width="22.85546875" style="3" customWidth="1"/>
    <col min="2392" max="2392" width="23.42578125" style="3" customWidth="1"/>
    <col min="2393" max="2393" width="22.42578125" style="3" customWidth="1"/>
    <col min="2394" max="2394" width="13.85546875" style="3" customWidth="1"/>
    <col min="2395" max="2395" width="20.7109375" style="3" customWidth="1"/>
    <col min="2396" max="2396" width="18.140625" style="3" customWidth="1"/>
    <col min="2397" max="2397" width="14.85546875" style="3" bestFit="1" customWidth="1"/>
    <col min="2398" max="2398" width="11.42578125" style="3"/>
    <col min="2399" max="2399" width="17.42578125" style="3" customWidth="1"/>
    <col min="2400" max="2402" width="18.140625" style="3" customWidth="1"/>
    <col min="2403" max="2406" width="11.42578125" style="3"/>
    <col min="2407" max="2407" width="34" style="3" customWidth="1"/>
    <col min="2408" max="2408" width="9.5703125" style="3" customWidth="1"/>
    <col min="2409" max="2409" width="16.7109375" style="3" customWidth="1"/>
    <col min="2410" max="2410" width="55.140625" style="3" customWidth="1"/>
    <col min="2411" max="2411" width="22.5703125" style="3" customWidth="1"/>
    <col min="2412" max="2412" width="23" style="3" customWidth="1"/>
    <col min="2413" max="2413" width="22.85546875" style="3" customWidth="1"/>
    <col min="2414" max="2414" width="23.42578125" style="3" customWidth="1"/>
    <col min="2415" max="2415" width="28.7109375" style="3" customWidth="1"/>
    <col min="2416" max="2416" width="12.7109375" style="3" customWidth="1"/>
    <col min="2417" max="2417" width="11.42578125" style="3"/>
    <col min="2418" max="2418" width="25.28515625" style="3" customWidth="1"/>
    <col min="2419" max="2419" width="15.85546875" style="3" bestFit="1" customWidth="1"/>
    <col min="2420" max="2421" width="18" style="3" bestFit="1" customWidth="1"/>
    <col min="2422" max="2640" width="11.42578125" style="3"/>
    <col min="2641" max="2641" width="15.42578125" style="3" customWidth="1"/>
    <col min="2642" max="2642" width="9.5703125" style="3" customWidth="1"/>
    <col min="2643" max="2643" width="14.42578125" style="3" customWidth="1"/>
    <col min="2644" max="2644" width="49.85546875" style="3" customWidth="1"/>
    <col min="2645" max="2645" width="22.5703125" style="3" customWidth="1"/>
    <col min="2646" max="2646" width="23" style="3" customWidth="1"/>
    <col min="2647" max="2647" width="22.85546875" style="3" customWidth="1"/>
    <col min="2648" max="2648" width="23.42578125" style="3" customWidth="1"/>
    <col min="2649" max="2649" width="22.42578125" style="3" customWidth="1"/>
    <col min="2650" max="2650" width="13.85546875" style="3" customWidth="1"/>
    <col min="2651" max="2651" width="20.7109375" style="3" customWidth="1"/>
    <col min="2652" max="2652" width="18.140625" style="3" customWidth="1"/>
    <col min="2653" max="2653" width="14.85546875" style="3" bestFit="1" customWidth="1"/>
    <col min="2654" max="2654" width="11.42578125" style="3"/>
    <col min="2655" max="2655" width="17.42578125" style="3" customWidth="1"/>
    <col min="2656" max="2658" width="18.140625" style="3" customWidth="1"/>
    <col min="2659" max="2662" width="11.42578125" style="3"/>
    <col min="2663" max="2663" width="34" style="3" customWidth="1"/>
    <col min="2664" max="2664" width="9.5703125" style="3" customWidth="1"/>
    <col min="2665" max="2665" width="16.7109375" style="3" customWidth="1"/>
    <col min="2666" max="2666" width="55.140625" style="3" customWidth="1"/>
    <col min="2667" max="2667" width="22.5703125" style="3" customWidth="1"/>
    <col min="2668" max="2668" width="23" style="3" customWidth="1"/>
    <col min="2669" max="2669" width="22.85546875" style="3" customWidth="1"/>
    <col min="2670" max="2670" width="23.42578125" style="3" customWidth="1"/>
    <col min="2671" max="2671" width="28.7109375" style="3" customWidth="1"/>
    <col min="2672" max="2672" width="12.7109375" style="3" customWidth="1"/>
    <col min="2673" max="2673" width="11.42578125" style="3"/>
    <col min="2674" max="2674" width="25.28515625" style="3" customWidth="1"/>
    <col min="2675" max="2675" width="15.85546875" style="3" bestFit="1" customWidth="1"/>
    <col min="2676" max="2677" width="18" style="3" bestFit="1" customWidth="1"/>
    <col min="2678" max="2896" width="11.42578125" style="3"/>
    <col min="2897" max="2897" width="15.42578125" style="3" customWidth="1"/>
    <col min="2898" max="2898" width="9.5703125" style="3" customWidth="1"/>
    <col min="2899" max="2899" width="14.42578125" style="3" customWidth="1"/>
    <col min="2900" max="2900" width="49.85546875" style="3" customWidth="1"/>
    <col min="2901" max="2901" width="22.5703125" style="3" customWidth="1"/>
    <col min="2902" max="2902" width="23" style="3" customWidth="1"/>
    <col min="2903" max="2903" width="22.85546875" style="3" customWidth="1"/>
    <col min="2904" max="2904" width="23.42578125" style="3" customWidth="1"/>
    <col min="2905" max="2905" width="22.42578125" style="3" customWidth="1"/>
    <col min="2906" max="2906" width="13.85546875" style="3" customWidth="1"/>
    <col min="2907" max="2907" width="20.7109375" style="3" customWidth="1"/>
    <col min="2908" max="2908" width="18.140625" style="3" customWidth="1"/>
    <col min="2909" max="2909" width="14.85546875" style="3" bestFit="1" customWidth="1"/>
    <col min="2910" max="2910" width="11.42578125" style="3"/>
    <col min="2911" max="2911" width="17.42578125" style="3" customWidth="1"/>
    <col min="2912" max="2914" width="18.140625" style="3" customWidth="1"/>
    <col min="2915" max="2918" width="11.42578125" style="3"/>
    <col min="2919" max="2919" width="34" style="3" customWidth="1"/>
    <col min="2920" max="2920" width="9.5703125" style="3" customWidth="1"/>
    <col min="2921" max="2921" width="16.7109375" style="3" customWidth="1"/>
    <col min="2922" max="2922" width="55.140625" style="3" customWidth="1"/>
    <col min="2923" max="2923" width="22.5703125" style="3" customWidth="1"/>
    <col min="2924" max="2924" width="23" style="3" customWidth="1"/>
    <col min="2925" max="2925" width="22.85546875" style="3" customWidth="1"/>
    <col min="2926" max="2926" width="23.42578125" style="3" customWidth="1"/>
    <col min="2927" max="2927" width="28.7109375" style="3" customWidth="1"/>
    <col min="2928" max="2928" width="12.7109375" style="3" customWidth="1"/>
    <col min="2929" max="2929" width="11.42578125" style="3"/>
    <col min="2930" max="2930" width="25.28515625" style="3" customWidth="1"/>
    <col min="2931" max="2931" width="15.85546875" style="3" bestFit="1" customWidth="1"/>
    <col min="2932" max="2933" width="18" style="3" bestFit="1" customWidth="1"/>
    <col min="2934" max="3152" width="11.42578125" style="3"/>
    <col min="3153" max="3153" width="15.42578125" style="3" customWidth="1"/>
    <col min="3154" max="3154" width="9.5703125" style="3" customWidth="1"/>
    <col min="3155" max="3155" width="14.42578125" style="3" customWidth="1"/>
    <col min="3156" max="3156" width="49.85546875" style="3" customWidth="1"/>
    <col min="3157" max="3157" width="22.5703125" style="3" customWidth="1"/>
    <col min="3158" max="3158" width="23" style="3" customWidth="1"/>
    <col min="3159" max="3159" width="22.85546875" style="3" customWidth="1"/>
    <col min="3160" max="3160" width="23.42578125" style="3" customWidth="1"/>
    <col min="3161" max="3161" width="22.42578125" style="3" customWidth="1"/>
    <col min="3162" max="3162" width="13.85546875" style="3" customWidth="1"/>
    <col min="3163" max="3163" width="20.7109375" style="3" customWidth="1"/>
    <col min="3164" max="3164" width="18.140625" style="3" customWidth="1"/>
    <col min="3165" max="3165" width="14.85546875" style="3" bestFit="1" customWidth="1"/>
    <col min="3166" max="3166" width="11.42578125" style="3"/>
    <col min="3167" max="3167" width="17.42578125" style="3" customWidth="1"/>
    <col min="3168" max="3170" width="18.140625" style="3" customWidth="1"/>
    <col min="3171" max="3174" width="11.42578125" style="3"/>
    <col min="3175" max="3175" width="34" style="3" customWidth="1"/>
    <col min="3176" max="3176" width="9.5703125" style="3" customWidth="1"/>
    <col min="3177" max="3177" width="16.7109375" style="3" customWidth="1"/>
    <col min="3178" max="3178" width="55.140625" style="3" customWidth="1"/>
    <col min="3179" max="3179" width="22.5703125" style="3" customWidth="1"/>
    <col min="3180" max="3180" width="23" style="3" customWidth="1"/>
    <col min="3181" max="3181" width="22.85546875" style="3" customWidth="1"/>
    <col min="3182" max="3182" width="23.42578125" style="3" customWidth="1"/>
    <col min="3183" max="3183" width="28.7109375" style="3" customWidth="1"/>
    <col min="3184" max="3184" width="12.7109375" style="3" customWidth="1"/>
    <col min="3185" max="3185" width="11.42578125" style="3"/>
    <col min="3186" max="3186" width="25.28515625" style="3" customWidth="1"/>
    <col min="3187" max="3187" width="15.85546875" style="3" bestFit="1" customWidth="1"/>
    <col min="3188" max="3189" width="18" style="3" bestFit="1" customWidth="1"/>
    <col min="3190" max="3408" width="11.42578125" style="3"/>
    <col min="3409" max="3409" width="15.42578125" style="3" customWidth="1"/>
    <col min="3410" max="3410" width="9.5703125" style="3" customWidth="1"/>
    <col min="3411" max="3411" width="14.42578125" style="3" customWidth="1"/>
    <col min="3412" max="3412" width="49.85546875" style="3" customWidth="1"/>
    <col min="3413" max="3413" width="22.5703125" style="3" customWidth="1"/>
    <col min="3414" max="3414" width="23" style="3" customWidth="1"/>
    <col min="3415" max="3415" width="22.85546875" style="3" customWidth="1"/>
    <col min="3416" max="3416" width="23.42578125" style="3" customWidth="1"/>
    <col min="3417" max="3417" width="22.42578125" style="3" customWidth="1"/>
    <col min="3418" max="3418" width="13.85546875" style="3" customWidth="1"/>
    <col min="3419" max="3419" width="20.7109375" style="3" customWidth="1"/>
    <col min="3420" max="3420" width="18.140625" style="3" customWidth="1"/>
    <col min="3421" max="3421" width="14.85546875" style="3" bestFit="1" customWidth="1"/>
    <col min="3422" max="3422" width="11.42578125" style="3"/>
    <col min="3423" max="3423" width="17.42578125" style="3" customWidth="1"/>
    <col min="3424" max="3426" width="18.140625" style="3" customWidth="1"/>
    <col min="3427" max="3430" width="11.42578125" style="3"/>
    <col min="3431" max="3431" width="34" style="3" customWidth="1"/>
    <col min="3432" max="3432" width="9.5703125" style="3" customWidth="1"/>
    <col min="3433" max="3433" width="16.7109375" style="3" customWidth="1"/>
    <col min="3434" max="3434" width="55.140625" style="3" customWidth="1"/>
    <col min="3435" max="3435" width="22.5703125" style="3" customWidth="1"/>
    <col min="3436" max="3436" width="23" style="3" customWidth="1"/>
    <col min="3437" max="3437" width="22.85546875" style="3" customWidth="1"/>
    <col min="3438" max="3438" width="23.42578125" style="3" customWidth="1"/>
    <col min="3439" max="3439" width="28.7109375" style="3" customWidth="1"/>
    <col min="3440" max="3440" width="12.7109375" style="3" customWidth="1"/>
    <col min="3441" max="3441" width="11.42578125" style="3"/>
    <col min="3442" max="3442" width="25.28515625" style="3" customWidth="1"/>
    <col min="3443" max="3443" width="15.85546875" style="3" bestFit="1" customWidth="1"/>
    <col min="3444" max="3445" width="18" style="3" bestFit="1" customWidth="1"/>
    <col min="3446" max="3664" width="11.42578125" style="3"/>
    <col min="3665" max="3665" width="15.42578125" style="3" customWidth="1"/>
    <col min="3666" max="3666" width="9.5703125" style="3" customWidth="1"/>
    <col min="3667" max="3667" width="14.42578125" style="3" customWidth="1"/>
    <col min="3668" max="3668" width="49.85546875" style="3" customWidth="1"/>
    <col min="3669" max="3669" width="22.5703125" style="3" customWidth="1"/>
    <col min="3670" max="3670" width="23" style="3" customWidth="1"/>
    <col min="3671" max="3671" width="22.85546875" style="3" customWidth="1"/>
    <col min="3672" max="3672" width="23.42578125" style="3" customWidth="1"/>
    <col min="3673" max="3673" width="22.42578125" style="3" customWidth="1"/>
    <col min="3674" max="3674" width="13.85546875" style="3" customWidth="1"/>
    <col min="3675" max="3675" width="20.7109375" style="3" customWidth="1"/>
    <col min="3676" max="3676" width="18.140625" style="3" customWidth="1"/>
    <col min="3677" max="3677" width="14.85546875" style="3" bestFit="1" customWidth="1"/>
    <col min="3678" max="3678" width="11.42578125" style="3"/>
    <col min="3679" max="3679" width="17.42578125" style="3" customWidth="1"/>
    <col min="3680" max="3682" width="18.140625" style="3" customWidth="1"/>
    <col min="3683" max="3686" width="11.42578125" style="3"/>
    <col min="3687" max="3687" width="34" style="3" customWidth="1"/>
    <col min="3688" max="3688" width="9.5703125" style="3" customWidth="1"/>
    <col min="3689" max="3689" width="16.7109375" style="3" customWidth="1"/>
    <col min="3690" max="3690" width="55.140625" style="3" customWidth="1"/>
    <col min="3691" max="3691" width="22.5703125" style="3" customWidth="1"/>
    <col min="3692" max="3692" width="23" style="3" customWidth="1"/>
    <col min="3693" max="3693" width="22.85546875" style="3" customWidth="1"/>
    <col min="3694" max="3694" width="23.42578125" style="3" customWidth="1"/>
    <col min="3695" max="3695" width="28.7109375" style="3" customWidth="1"/>
    <col min="3696" max="3696" width="12.7109375" style="3" customWidth="1"/>
    <col min="3697" max="3697" width="11.42578125" style="3"/>
    <col min="3698" max="3698" width="25.28515625" style="3" customWidth="1"/>
    <col min="3699" max="3699" width="15.85546875" style="3" bestFit="1" customWidth="1"/>
    <col min="3700" max="3701" width="18" style="3" bestFit="1" customWidth="1"/>
    <col min="3702" max="3920" width="11.42578125" style="3"/>
    <col min="3921" max="3921" width="15.42578125" style="3" customWidth="1"/>
    <col min="3922" max="3922" width="9.5703125" style="3" customWidth="1"/>
    <col min="3923" max="3923" width="14.42578125" style="3" customWidth="1"/>
    <col min="3924" max="3924" width="49.85546875" style="3" customWidth="1"/>
    <col min="3925" max="3925" width="22.5703125" style="3" customWidth="1"/>
    <col min="3926" max="3926" width="23" style="3" customWidth="1"/>
    <col min="3927" max="3927" width="22.85546875" style="3" customWidth="1"/>
    <col min="3928" max="3928" width="23.42578125" style="3" customWidth="1"/>
    <col min="3929" max="3929" width="22.42578125" style="3" customWidth="1"/>
    <col min="3930" max="3930" width="13.85546875" style="3" customWidth="1"/>
    <col min="3931" max="3931" width="20.7109375" style="3" customWidth="1"/>
    <col min="3932" max="3932" width="18.140625" style="3" customWidth="1"/>
    <col min="3933" max="3933" width="14.85546875" style="3" bestFit="1" customWidth="1"/>
    <col min="3934" max="3934" width="11.42578125" style="3"/>
    <col min="3935" max="3935" width="17.42578125" style="3" customWidth="1"/>
    <col min="3936" max="3938" width="18.140625" style="3" customWidth="1"/>
    <col min="3939" max="3942" width="11.42578125" style="3"/>
    <col min="3943" max="3943" width="34" style="3" customWidth="1"/>
    <col min="3944" max="3944" width="9.5703125" style="3" customWidth="1"/>
    <col min="3945" max="3945" width="16.7109375" style="3" customWidth="1"/>
    <col min="3946" max="3946" width="55.140625" style="3" customWidth="1"/>
    <col min="3947" max="3947" width="22.5703125" style="3" customWidth="1"/>
    <col min="3948" max="3948" width="23" style="3" customWidth="1"/>
    <col min="3949" max="3949" width="22.85546875" style="3" customWidth="1"/>
    <col min="3950" max="3950" width="23.42578125" style="3" customWidth="1"/>
    <col min="3951" max="3951" width="28.7109375" style="3" customWidth="1"/>
    <col min="3952" max="3952" width="12.7109375" style="3" customWidth="1"/>
    <col min="3953" max="3953" width="11.42578125" style="3"/>
    <col min="3954" max="3954" width="25.28515625" style="3" customWidth="1"/>
    <col min="3955" max="3955" width="15.85546875" style="3" bestFit="1" customWidth="1"/>
    <col min="3956" max="3957" width="18" style="3" bestFit="1" customWidth="1"/>
    <col min="3958" max="4176" width="11.42578125" style="3"/>
    <col min="4177" max="4177" width="15.42578125" style="3" customWidth="1"/>
    <col min="4178" max="4178" width="9.5703125" style="3" customWidth="1"/>
    <col min="4179" max="4179" width="14.42578125" style="3" customWidth="1"/>
    <col min="4180" max="4180" width="49.85546875" style="3" customWidth="1"/>
    <col min="4181" max="4181" width="22.5703125" style="3" customWidth="1"/>
    <col min="4182" max="4182" width="23" style="3" customWidth="1"/>
    <col min="4183" max="4183" width="22.85546875" style="3" customWidth="1"/>
    <col min="4184" max="4184" width="23.42578125" style="3" customWidth="1"/>
    <col min="4185" max="4185" width="22.42578125" style="3" customWidth="1"/>
    <col min="4186" max="4186" width="13.85546875" style="3" customWidth="1"/>
    <col min="4187" max="4187" width="20.7109375" style="3" customWidth="1"/>
    <col min="4188" max="4188" width="18.140625" style="3" customWidth="1"/>
    <col min="4189" max="4189" width="14.85546875" style="3" bestFit="1" customWidth="1"/>
    <col min="4190" max="4190" width="11.42578125" style="3"/>
    <col min="4191" max="4191" width="17.42578125" style="3" customWidth="1"/>
    <col min="4192" max="4194" width="18.140625" style="3" customWidth="1"/>
    <col min="4195" max="4198" width="11.42578125" style="3"/>
    <col min="4199" max="4199" width="34" style="3" customWidth="1"/>
    <col min="4200" max="4200" width="9.5703125" style="3" customWidth="1"/>
    <col min="4201" max="4201" width="16.7109375" style="3" customWidth="1"/>
    <col min="4202" max="4202" width="55.140625" style="3" customWidth="1"/>
    <col min="4203" max="4203" width="22.5703125" style="3" customWidth="1"/>
    <col min="4204" max="4204" width="23" style="3" customWidth="1"/>
    <col min="4205" max="4205" width="22.85546875" style="3" customWidth="1"/>
    <col min="4206" max="4206" width="23.42578125" style="3" customWidth="1"/>
    <col min="4207" max="4207" width="28.7109375" style="3" customWidth="1"/>
    <col min="4208" max="4208" width="12.7109375" style="3" customWidth="1"/>
    <col min="4209" max="4209" width="11.42578125" style="3"/>
    <col min="4210" max="4210" width="25.28515625" style="3" customWidth="1"/>
    <col min="4211" max="4211" width="15.85546875" style="3" bestFit="1" customWidth="1"/>
    <col min="4212" max="4213" width="18" style="3" bestFit="1" customWidth="1"/>
    <col min="4214" max="4432" width="11.42578125" style="3"/>
    <col min="4433" max="4433" width="15.42578125" style="3" customWidth="1"/>
    <col min="4434" max="4434" width="9.5703125" style="3" customWidth="1"/>
    <col min="4435" max="4435" width="14.42578125" style="3" customWidth="1"/>
    <col min="4436" max="4436" width="49.85546875" style="3" customWidth="1"/>
    <col min="4437" max="4437" width="22.5703125" style="3" customWidth="1"/>
    <col min="4438" max="4438" width="23" style="3" customWidth="1"/>
    <col min="4439" max="4439" width="22.85546875" style="3" customWidth="1"/>
    <col min="4440" max="4440" width="23.42578125" style="3" customWidth="1"/>
    <col min="4441" max="4441" width="22.42578125" style="3" customWidth="1"/>
    <col min="4442" max="4442" width="13.85546875" style="3" customWidth="1"/>
    <col min="4443" max="4443" width="20.7109375" style="3" customWidth="1"/>
    <col min="4444" max="4444" width="18.140625" style="3" customWidth="1"/>
    <col min="4445" max="4445" width="14.85546875" style="3" bestFit="1" customWidth="1"/>
    <col min="4446" max="4446" width="11.42578125" style="3"/>
    <col min="4447" max="4447" width="17.42578125" style="3" customWidth="1"/>
    <col min="4448" max="4450" width="18.140625" style="3" customWidth="1"/>
    <col min="4451" max="4454" width="11.42578125" style="3"/>
    <col min="4455" max="4455" width="34" style="3" customWidth="1"/>
    <col min="4456" max="4456" width="9.5703125" style="3" customWidth="1"/>
    <col min="4457" max="4457" width="16.7109375" style="3" customWidth="1"/>
    <col min="4458" max="4458" width="55.140625" style="3" customWidth="1"/>
    <col min="4459" max="4459" width="22.5703125" style="3" customWidth="1"/>
    <col min="4460" max="4460" width="23" style="3" customWidth="1"/>
    <col min="4461" max="4461" width="22.85546875" style="3" customWidth="1"/>
    <col min="4462" max="4462" width="23.42578125" style="3" customWidth="1"/>
    <col min="4463" max="4463" width="28.7109375" style="3" customWidth="1"/>
    <col min="4464" max="4464" width="12.7109375" style="3" customWidth="1"/>
    <col min="4465" max="4465" width="11.42578125" style="3"/>
    <col min="4466" max="4466" width="25.28515625" style="3" customWidth="1"/>
    <col min="4467" max="4467" width="15.85546875" style="3" bestFit="1" customWidth="1"/>
    <col min="4468" max="4469" width="18" style="3" bestFit="1" customWidth="1"/>
    <col min="4470" max="4688" width="11.42578125" style="3"/>
    <col min="4689" max="4689" width="15.42578125" style="3" customWidth="1"/>
    <col min="4690" max="4690" width="9.5703125" style="3" customWidth="1"/>
    <col min="4691" max="4691" width="14.42578125" style="3" customWidth="1"/>
    <col min="4692" max="4692" width="49.85546875" style="3" customWidth="1"/>
    <col min="4693" max="4693" width="22.5703125" style="3" customWidth="1"/>
    <col min="4694" max="4694" width="23" style="3" customWidth="1"/>
    <col min="4695" max="4695" width="22.85546875" style="3" customWidth="1"/>
    <col min="4696" max="4696" width="23.42578125" style="3" customWidth="1"/>
    <col min="4697" max="4697" width="22.42578125" style="3" customWidth="1"/>
    <col min="4698" max="4698" width="13.85546875" style="3" customWidth="1"/>
    <col min="4699" max="4699" width="20.7109375" style="3" customWidth="1"/>
    <col min="4700" max="4700" width="18.140625" style="3" customWidth="1"/>
    <col min="4701" max="4701" width="14.85546875" style="3" bestFit="1" customWidth="1"/>
    <col min="4702" max="4702" width="11.42578125" style="3"/>
    <col min="4703" max="4703" width="17.42578125" style="3" customWidth="1"/>
    <col min="4704" max="4706" width="18.140625" style="3" customWidth="1"/>
    <col min="4707" max="4710" width="11.42578125" style="3"/>
    <col min="4711" max="4711" width="34" style="3" customWidth="1"/>
    <col min="4712" max="4712" width="9.5703125" style="3" customWidth="1"/>
    <col min="4713" max="4713" width="16.7109375" style="3" customWidth="1"/>
    <col min="4714" max="4714" width="55.140625" style="3" customWidth="1"/>
    <col min="4715" max="4715" width="22.5703125" style="3" customWidth="1"/>
    <col min="4716" max="4716" width="23" style="3" customWidth="1"/>
    <col min="4717" max="4717" width="22.85546875" style="3" customWidth="1"/>
    <col min="4718" max="4718" width="23.42578125" style="3" customWidth="1"/>
    <col min="4719" max="4719" width="28.7109375" style="3" customWidth="1"/>
    <col min="4720" max="4720" width="12.7109375" style="3" customWidth="1"/>
    <col min="4721" max="4721" width="11.42578125" style="3"/>
    <col min="4722" max="4722" width="25.28515625" style="3" customWidth="1"/>
    <col min="4723" max="4723" width="15.85546875" style="3" bestFit="1" customWidth="1"/>
    <col min="4724" max="4725" width="18" style="3" bestFit="1" customWidth="1"/>
    <col min="4726" max="4944" width="11.42578125" style="3"/>
    <col min="4945" max="4945" width="15.42578125" style="3" customWidth="1"/>
    <col min="4946" max="4946" width="9.5703125" style="3" customWidth="1"/>
    <col min="4947" max="4947" width="14.42578125" style="3" customWidth="1"/>
    <col min="4948" max="4948" width="49.85546875" style="3" customWidth="1"/>
    <col min="4949" max="4949" width="22.5703125" style="3" customWidth="1"/>
    <col min="4950" max="4950" width="23" style="3" customWidth="1"/>
    <col min="4951" max="4951" width="22.85546875" style="3" customWidth="1"/>
    <col min="4952" max="4952" width="23.42578125" style="3" customWidth="1"/>
    <col min="4953" max="4953" width="22.42578125" style="3" customWidth="1"/>
    <col min="4954" max="4954" width="13.85546875" style="3" customWidth="1"/>
    <col min="4955" max="4955" width="20.7109375" style="3" customWidth="1"/>
    <col min="4956" max="4956" width="18.140625" style="3" customWidth="1"/>
    <col min="4957" max="4957" width="14.85546875" style="3" bestFit="1" customWidth="1"/>
    <col min="4958" max="4958" width="11.42578125" style="3"/>
    <col min="4959" max="4959" width="17.42578125" style="3" customWidth="1"/>
    <col min="4960" max="4962" width="18.140625" style="3" customWidth="1"/>
    <col min="4963" max="4966" width="11.42578125" style="3"/>
    <col min="4967" max="4967" width="34" style="3" customWidth="1"/>
    <col min="4968" max="4968" width="9.5703125" style="3" customWidth="1"/>
    <col min="4969" max="4969" width="16.7109375" style="3" customWidth="1"/>
    <col min="4970" max="4970" width="55.140625" style="3" customWidth="1"/>
    <col min="4971" max="4971" width="22.5703125" style="3" customWidth="1"/>
    <col min="4972" max="4972" width="23" style="3" customWidth="1"/>
    <col min="4973" max="4973" width="22.85546875" style="3" customWidth="1"/>
    <col min="4974" max="4974" width="23.42578125" style="3" customWidth="1"/>
    <col min="4975" max="4975" width="28.7109375" style="3" customWidth="1"/>
    <col min="4976" max="4976" width="12.7109375" style="3" customWidth="1"/>
    <col min="4977" max="4977" width="11.42578125" style="3"/>
    <col min="4978" max="4978" width="25.28515625" style="3" customWidth="1"/>
    <col min="4979" max="4979" width="15.85546875" style="3" bestFit="1" customWidth="1"/>
    <col min="4980" max="4981" width="18" style="3" bestFit="1" customWidth="1"/>
    <col min="4982" max="5200" width="11.42578125" style="3"/>
    <col min="5201" max="5201" width="15.42578125" style="3" customWidth="1"/>
    <col min="5202" max="5202" width="9.5703125" style="3" customWidth="1"/>
    <col min="5203" max="5203" width="14.42578125" style="3" customWidth="1"/>
    <col min="5204" max="5204" width="49.85546875" style="3" customWidth="1"/>
    <col min="5205" max="5205" width="22.5703125" style="3" customWidth="1"/>
    <col min="5206" max="5206" width="23" style="3" customWidth="1"/>
    <col min="5207" max="5207" width="22.85546875" style="3" customWidth="1"/>
    <col min="5208" max="5208" width="23.42578125" style="3" customWidth="1"/>
    <col min="5209" max="5209" width="22.42578125" style="3" customWidth="1"/>
    <col min="5210" max="5210" width="13.85546875" style="3" customWidth="1"/>
    <col min="5211" max="5211" width="20.7109375" style="3" customWidth="1"/>
    <col min="5212" max="5212" width="18.140625" style="3" customWidth="1"/>
    <col min="5213" max="5213" width="14.85546875" style="3" bestFit="1" customWidth="1"/>
    <col min="5214" max="5214" width="11.42578125" style="3"/>
    <col min="5215" max="5215" width="17.42578125" style="3" customWidth="1"/>
    <col min="5216" max="5218" width="18.140625" style="3" customWidth="1"/>
    <col min="5219" max="5222" width="11.42578125" style="3"/>
    <col min="5223" max="5223" width="34" style="3" customWidth="1"/>
    <col min="5224" max="5224" width="9.5703125" style="3" customWidth="1"/>
    <col min="5225" max="5225" width="16.7109375" style="3" customWidth="1"/>
    <col min="5226" max="5226" width="55.140625" style="3" customWidth="1"/>
    <col min="5227" max="5227" width="22.5703125" style="3" customWidth="1"/>
    <col min="5228" max="5228" width="23" style="3" customWidth="1"/>
    <col min="5229" max="5229" width="22.85546875" style="3" customWidth="1"/>
    <col min="5230" max="5230" width="23.42578125" style="3" customWidth="1"/>
    <col min="5231" max="5231" width="28.7109375" style="3" customWidth="1"/>
    <col min="5232" max="5232" width="12.7109375" style="3" customWidth="1"/>
    <col min="5233" max="5233" width="11.42578125" style="3"/>
    <col min="5234" max="5234" width="25.28515625" style="3" customWidth="1"/>
    <col min="5235" max="5235" width="15.85546875" style="3" bestFit="1" customWidth="1"/>
    <col min="5236" max="5237" width="18" style="3" bestFit="1" customWidth="1"/>
    <col min="5238" max="5456" width="11.42578125" style="3"/>
    <col min="5457" max="5457" width="15.42578125" style="3" customWidth="1"/>
    <col min="5458" max="5458" width="9.5703125" style="3" customWidth="1"/>
    <col min="5459" max="5459" width="14.42578125" style="3" customWidth="1"/>
    <col min="5460" max="5460" width="49.85546875" style="3" customWidth="1"/>
    <col min="5461" max="5461" width="22.5703125" style="3" customWidth="1"/>
    <col min="5462" max="5462" width="23" style="3" customWidth="1"/>
    <col min="5463" max="5463" width="22.85546875" style="3" customWidth="1"/>
    <col min="5464" max="5464" width="23.42578125" style="3" customWidth="1"/>
    <col min="5465" max="5465" width="22.42578125" style="3" customWidth="1"/>
    <col min="5466" max="5466" width="13.85546875" style="3" customWidth="1"/>
    <col min="5467" max="5467" width="20.7109375" style="3" customWidth="1"/>
    <col min="5468" max="5468" width="18.140625" style="3" customWidth="1"/>
    <col min="5469" max="5469" width="14.85546875" style="3" bestFit="1" customWidth="1"/>
    <col min="5470" max="5470" width="11.42578125" style="3"/>
    <col min="5471" max="5471" width="17.42578125" style="3" customWidth="1"/>
    <col min="5472" max="5474" width="18.140625" style="3" customWidth="1"/>
    <col min="5475" max="5478" width="11.42578125" style="3"/>
    <col min="5479" max="5479" width="34" style="3" customWidth="1"/>
    <col min="5480" max="5480" width="9.5703125" style="3" customWidth="1"/>
    <col min="5481" max="5481" width="16.7109375" style="3" customWidth="1"/>
    <col min="5482" max="5482" width="55.140625" style="3" customWidth="1"/>
    <col min="5483" max="5483" width="22.5703125" style="3" customWidth="1"/>
    <col min="5484" max="5484" width="23" style="3" customWidth="1"/>
    <col min="5485" max="5485" width="22.85546875" style="3" customWidth="1"/>
    <col min="5486" max="5486" width="23.42578125" style="3" customWidth="1"/>
    <col min="5487" max="5487" width="28.7109375" style="3" customWidth="1"/>
    <col min="5488" max="5488" width="12.7109375" style="3" customWidth="1"/>
    <col min="5489" max="5489" width="11.42578125" style="3"/>
    <col min="5490" max="5490" width="25.28515625" style="3" customWidth="1"/>
    <col min="5491" max="5491" width="15.85546875" style="3" bestFit="1" customWidth="1"/>
    <col min="5492" max="5493" width="18" style="3" bestFit="1" customWidth="1"/>
    <col min="5494" max="5712" width="11.42578125" style="3"/>
    <col min="5713" max="5713" width="15.42578125" style="3" customWidth="1"/>
    <col min="5714" max="5714" width="9.5703125" style="3" customWidth="1"/>
    <col min="5715" max="5715" width="14.42578125" style="3" customWidth="1"/>
    <col min="5716" max="5716" width="49.85546875" style="3" customWidth="1"/>
    <col min="5717" max="5717" width="22.5703125" style="3" customWidth="1"/>
    <col min="5718" max="5718" width="23" style="3" customWidth="1"/>
    <col min="5719" max="5719" width="22.85546875" style="3" customWidth="1"/>
    <col min="5720" max="5720" width="23.42578125" style="3" customWidth="1"/>
    <col min="5721" max="5721" width="22.42578125" style="3" customWidth="1"/>
    <col min="5722" max="5722" width="13.85546875" style="3" customWidth="1"/>
    <col min="5723" max="5723" width="20.7109375" style="3" customWidth="1"/>
    <col min="5724" max="5724" width="18.140625" style="3" customWidth="1"/>
    <col min="5725" max="5725" width="14.85546875" style="3" bestFit="1" customWidth="1"/>
    <col min="5726" max="5726" width="11.42578125" style="3"/>
    <col min="5727" max="5727" width="17.42578125" style="3" customWidth="1"/>
    <col min="5728" max="5730" width="18.140625" style="3" customWidth="1"/>
    <col min="5731" max="5734" width="11.42578125" style="3"/>
    <col min="5735" max="5735" width="34" style="3" customWidth="1"/>
    <col min="5736" max="5736" width="9.5703125" style="3" customWidth="1"/>
    <col min="5737" max="5737" width="16.7109375" style="3" customWidth="1"/>
    <col min="5738" max="5738" width="55.140625" style="3" customWidth="1"/>
    <col min="5739" max="5739" width="22.5703125" style="3" customWidth="1"/>
    <col min="5740" max="5740" width="23" style="3" customWidth="1"/>
    <col min="5741" max="5741" width="22.85546875" style="3" customWidth="1"/>
    <col min="5742" max="5742" width="23.42578125" style="3" customWidth="1"/>
    <col min="5743" max="5743" width="28.7109375" style="3" customWidth="1"/>
    <col min="5744" max="5744" width="12.7109375" style="3" customWidth="1"/>
    <col min="5745" max="5745" width="11.42578125" style="3"/>
    <col min="5746" max="5746" width="25.28515625" style="3" customWidth="1"/>
    <col min="5747" max="5747" width="15.85546875" style="3" bestFit="1" customWidth="1"/>
    <col min="5748" max="5749" width="18" style="3" bestFit="1" customWidth="1"/>
    <col min="5750" max="5968" width="11.42578125" style="3"/>
    <col min="5969" max="5969" width="15.42578125" style="3" customWidth="1"/>
    <col min="5970" max="5970" width="9.5703125" style="3" customWidth="1"/>
    <col min="5971" max="5971" width="14.42578125" style="3" customWidth="1"/>
    <col min="5972" max="5972" width="49.85546875" style="3" customWidth="1"/>
    <col min="5973" max="5973" width="22.5703125" style="3" customWidth="1"/>
    <col min="5974" max="5974" width="23" style="3" customWidth="1"/>
    <col min="5975" max="5975" width="22.85546875" style="3" customWidth="1"/>
    <col min="5976" max="5976" width="23.42578125" style="3" customWidth="1"/>
    <col min="5977" max="5977" width="22.42578125" style="3" customWidth="1"/>
    <col min="5978" max="5978" width="13.85546875" style="3" customWidth="1"/>
    <col min="5979" max="5979" width="20.7109375" style="3" customWidth="1"/>
    <col min="5980" max="5980" width="18.140625" style="3" customWidth="1"/>
    <col min="5981" max="5981" width="14.85546875" style="3" bestFit="1" customWidth="1"/>
    <col min="5982" max="5982" width="11.42578125" style="3"/>
    <col min="5983" max="5983" width="17.42578125" style="3" customWidth="1"/>
    <col min="5984" max="5986" width="18.140625" style="3" customWidth="1"/>
    <col min="5987" max="5990" width="11.42578125" style="3"/>
    <col min="5991" max="5991" width="34" style="3" customWidth="1"/>
    <col min="5992" max="5992" width="9.5703125" style="3" customWidth="1"/>
    <col min="5993" max="5993" width="16.7109375" style="3" customWidth="1"/>
    <col min="5994" max="5994" width="55.140625" style="3" customWidth="1"/>
    <col min="5995" max="5995" width="22.5703125" style="3" customWidth="1"/>
    <col min="5996" max="5996" width="23" style="3" customWidth="1"/>
    <col min="5997" max="5997" width="22.85546875" style="3" customWidth="1"/>
    <col min="5998" max="5998" width="23.42578125" style="3" customWidth="1"/>
    <col min="5999" max="5999" width="28.7109375" style="3" customWidth="1"/>
    <col min="6000" max="6000" width="12.7109375" style="3" customWidth="1"/>
    <col min="6001" max="6001" width="11.42578125" style="3"/>
    <col min="6002" max="6002" width="25.28515625" style="3" customWidth="1"/>
    <col min="6003" max="6003" width="15.85546875" style="3" bestFit="1" customWidth="1"/>
    <col min="6004" max="6005" width="18" style="3" bestFit="1" customWidth="1"/>
    <col min="6006" max="6224" width="11.42578125" style="3"/>
    <col min="6225" max="6225" width="15.42578125" style="3" customWidth="1"/>
    <col min="6226" max="6226" width="9.5703125" style="3" customWidth="1"/>
    <col min="6227" max="6227" width="14.42578125" style="3" customWidth="1"/>
    <col min="6228" max="6228" width="49.85546875" style="3" customWidth="1"/>
    <col min="6229" max="6229" width="22.5703125" style="3" customWidth="1"/>
    <col min="6230" max="6230" width="23" style="3" customWidth="1"/>
    <col min="6231" max="6231" width="22.85546875" style="3" customWidth="1"/>
    <col min="6232" max="6232" width="23.42578125" style="3" customWidth="1"/>
    <col min="6233" max="6233" width="22.42578125" style="3" customWidth="1"/>
    <col min="6234" max="6234" width="13.85546875" style="3" customWidth="1"/>
    <col min="6235" max="6235" width="20.7109375" style="3" customWidth="1"/>
    <col min="6236" max="6236" width="18.140625" style="3" customWidth="1"/>
    <col min="6237" max="6237" width="14.85546875" style="3" bestFit="1" customWidth="1"/>
    <col min="6238" max="6238" width="11.42578125" style="3"/>
    <col min="6239" max="6239" width="17.42578125" style="3" customWidth="1"/>
    <col min="6240" max="6242" width="18.140625" style="3" customWidth="1"/>
    <col min="6243" max="6246" width="11.42578125" style="3"/>
    <col min="6247" max="6247" width="34" style="3" customWidth="1"/>
    <col min="6248" max="6248" width="9.5703125" style="3" customWidth="1"/>
    <col min="6249" max="6249" width="16.7109375" style="3" customWidth="1"/>
    <col min="6250" max="6250" width="55.140625" style="3" customWidth="1"/>
    <col min="6251" max="6251" width="22.5703125" style="3" customWidth="1"/>
    <col min="6252" max="6252" width="23" style="3" customWidth="1"/>
    <col min="6253" max="6253" width="22.85546875" style="3" customWidth="1"/>
    <col min="6254" max="6254" width="23.42578125" style="3" customWidth="1"/>
    <col min="6255" max="6255" width="28.7109375" style="3" customWidth="1"/>
    <col min="6256" max="6256" width="12.7109375" style="3" customWidth="1"/>
    <col min="6257" max="6257" width="11.42578125" style="3"/>
    <col min="6258" max="6258" width="25.28515625" style="3" customWidth="1"/>
    <col min="6259" max="6259" width="15.85546875" style="3" bestFit="1" customWidth="1"/>
    <col min="6260" max="6261" width="18" style="3" bestFit="1" customWidth="1"/>
    <col min="6262" max="6480" width="11.42578125" style="3"/>
    <col min="6481" max="6481" width="15.42578125" style="3" customWidth="1"/>
    <col min="6482" max="6482" width="9.5703125" style="3" customWidth="1"/>
    <col min="6483" max="6483" width="14.42578125" style="3" customWidth="1"/>
    <col min="6484" max="6484" width="49.85546875" style="3" customWidth="1"/>
    <col min="6485" max="6485" width="22.5703125" style="3" customWidth="1"/>
    <col min="6486" max="6486" width="23" style="3" customWidth="1"/>
    <col min="6487" max="6487" width="22.85546875" style="3" customWidth="1"/>
    <col min="6488" max="6488" width="23.42578125" style="3" customWidth="1"/>
    <col min="6489" max="6489" width="22.42578125" style="3" customWidth="1"/>
    <col min="6490" max="6490" width="13.85546875" style="3" customWidth="1"/>
    <col min="6491" max="6491" width="20.7109375" style="3" customWidth="1"/>
    <col min="6492" max="6492" width="18.140625" style="3" customWidth="1"/>
    <col min="6493" max="6493" width="14.85546875" style="3" bestFit="1" customWidth="1"/>
    <col min="6494" max="6494" width="11.42578125" style="3"/>
    <col min="6495" max="6495" width="17.42578125" style="3" customWidth="1"/>
    <col min="6496" max="6498" width="18.140625" style="3" customWidth="1"/>
    <col min="6499" max="6502" width="11.42578125" style="3"/>
    <col min="6503" max="6503" width="34" style="3" customWidth="1"/>
    <col min="6504" max="6504" width="9.5703125" style="3" customWidth="1"/>
    <col min="6505" max="6505" width="16.7109375" style="3" customWidth="1"/>
    <col min="6506" max="6506" width="55.140625" style="3" customWidth="1"/>
    <col min="6507" max="6507" width="22.5703125" style="3" customWidth="1"/>
    <col min="6508" max="6508" width="23" style="3" customWidth="1"/>
    <col min="6509" max="6509" width="22.85546875" style="3" customWidth="1"/>
    <col min="6510" max="6510" width="23.42578125" style="3" customWidth="1"/>
    <col min="6511" max="6511" width="28.7109375" style="3" customWidth="1"/>
    <col min="6512" max="6512" width="12.7109375" style="3" customWidth="1"/>
    <col min="6513" max="6513" width="11.42578125" style="3"/>
    <col min="6514" max="6514" width="25.28515625" style="3" customWidth="1"/>
    <col min="6515" max="6515" width="15.85546875" style="3" bestFit="1" customWidth="1"/>
    <col min="6516" max="6517" width="18" style="3" bestFit="1" customWidth="1"/>
    <col min="6518" max="6736" width="11.42578125" style="3"/>
    <col min="6737" max="6737" width="15.42578125" style="3" customWidth="1"/>
    <col min="6738" max="6738" width="9.5703125" style="3" customWidth="1"/>
    <col min="6739" max="6739" width="14.42578125" style="3" customWidth="1"/>
    <col min="6740" max="6740" width="49.85546875" style="3" customWidth="1"/>
    <col min="6741" max="6741" width="22.5703125" style="3" customWidth="1"/>
    <col min="6742" max="6742" width="23" style="3" customWidth="1"/>
    <col min="6743" max="6743" width="22.85546875" style="3" customWidth="1"/>
    <col min="6744" max="6744" width="23.42578125" style="3" customWidth="1"/>
    <col min="6745" max="6745" width="22.42578125" style="3" customWidth="1"/>
    <col min="6746" max="6746" width="13.85546875" style="3" customWidth="1"/>
    <col min="6747" max="6747" width="20.7109375" style="3" customWidth="1"/>
    <col min="6748" max="6748" width="18.140625" style="3" customWidth="1"/>
    <col min="6749" max="6749" width="14.85546875" style="3" bestFit="1" customWidth="1"/>
    <col min="6750" max="6750" width="11.42578125" style="3"/>
    <col min="6751" max="6751" width="17.42578125" style="3" customWidth="1"/>
    <col min="6752" max="6754" width="18.140625" style="3" customWidth="1"/>
    <col min="6755" max="6758" width="11.42578125" style="3"/>
    <col min="6759" max="6759" width="34" style="3" customWidth="1"/>
    <col min="6760" max="6760" width="9.5703125" style="3" customWidth="1"/>
    <col min="6761" max="6761" width="16.7109375" style="3" customWidth="1"/>
    <col min="6762" max="6762" width="55.140625" style="3" customWidth="1"/>
    <col min="6763" max="6763" width="22.5703125" style="3" customWidth="1"/>
    <col min="6764" max="6764" width="23" style="3" customWidth="1"/>
    <col min="6765" max="6765" width="22.85546875" style="3" customWidth="1"/>
    <col min="6766" max="6766" width="23.42578125" style="3" customWidth="1"/>
    <col min="6767" max="6767" width="28.7109375" style="3" customWidth="1"/>
    <col min="6768" max="6768" width="12.7109375" style="3" customWidth="1"/>
    <col min="6769" max="6769" width="11.42578125" style="3"/>
    <col min="6770" max="6770" width="25.28515625" style="3" customWidth="1"/>
    <col min="6771" max="6771" width="15.85546875" style="3" bestFit="1" customWidth="1"/>
    <col min="6772" max="6773" width="18" style="3" bestFit="1" customWidth="1"/>
    <col min="6774" max="6992" width="11.42578125" style="3"/>
    <col min="6993" max="6993" width="15.42578125" style="3" customWidth="1"/>
    <col min="6994" max="6994" width="9.5703125" style="3" customWidth="1"/>
    <col min="6995" max="6995" width="14.42578125" style="3" customWidth="1"/>
    <col min="6996" max="6996" width="49.85546875" style="3" customWidth="1"/>
    <col min="6997" max="6997" width="22.5703125" style="3" customWidth="1"/>
    <col min="6998" max="6998" width="23" style="3" customWidth="1"/>
    <col min="6999" max="6999" width="22.85546875" style="3" customWidth="1"/>
    <col min="7000" max="7000" width="23.42578125" style="3" customWidth="1"/>
    <col min="7001" max="7001" width="22.42578125" style="3" customWidth="1"/>
    <col min="7002" max="7002" width="13.85546875" style="3" customWidth="1"/>
    <col min="7003" max="7003" width="20.7109375" style="3" customWidth="1"/>
    <col min="7004" max="7004" width="18.140625" style="3" customWidth="1"/>
    <col min="7005" max="7005" width="14.85546875" style="3" bestFit="1" customWidth="1"/>
    <col min="7006" max="7006" width="11.42578125" style="3"/>
    <col min="7007" max="7007" width="17.42578125" style="3" customWidth="1"/>
    <col min="7008" max="7010" width="18.140625" style="3" customWidth="1"/>
    <col min="7011" max="7014" width="11.42578125" style="3"/>
    <col min="7015" max="7015" width="34" style="3" customWidth="1"/>
    <col min="7016" max="7016" width="9.5703125" style="3" customWidth="1"/>
    <col min="7017" max="7017" width="16.7109375" style="3" customWidth="1"/>
    <col min="7018" max="7018" width="55.140625" style="3" customWidth="1"/>
    <col min="7019" max="7019" width="22.5703125" style="3" customWidth="1"/>
    <col min="7020" max="7020" width="23" style="3" customWidth="1"/>
    <col min="7021" max="7021" width="22.85546875" style="3" customWidth="1"/>
    <col min="7022" max="7022" width="23.42578125" style="3" customWidth="1"/>
    <col min="7023" max="7023" width="28.7109375" style="3" customWidth="1"/>
    <col min="7024" max="7024" width="12.7109375" style="3" customWidth="1"/>
    <col min="7025" max="7025" width="11.42578125" style="3"/>
    <col min="7026" max="7026" width="25.28515625" style="3" customWidth="1"/>
    <col min="7027" max="7027" width="15.85546875" style="3" bestFit="1" customWidth="1"/>
    <col min="7028" max="7029" width="18" style="3" bestFit="1" customWidth="1"/>
    <col min="7030" max="7248" width="11.42578125" style="3"/>
    <col min="7249" max="7249" width="15.42578125" style="3" customWidth="1"/>
    <col min="7250" max="7250" width="9.5703125" style="3" customWidth="1"/>
    <col min="7251" max="7251" width="14.42578125" style="3" customWidth="1"/>
    <col min="7252" max="7252" width="49.85546875" style="3" customWidth="1"/>
    <col min="7253" max="7253" width="22.5703125" style="3" customWidth="1"/>
    <col min="7254" max="7254" width="23" style="3" customWidth="1"/>
    <col min="7255" max="7255" width="22.85546875" style="3" customWidth="1"/>
    <col min="7256" max="7256" width="23.42578125" style="3" customWidth="1"/>
    <col min="7257" max="7257" width="22.42578125" style="3" customWidth="1"/>
    <col min="7258" max="7258" width="13.85546875" style="3" customWidth="1"/>
    <col min="7259" max="7259" width="20.7109375" style="3" customWidth="1"/>
    <col min="7260" max="7260" width="18.140625" style="3" customWidth="1"/>
    <col min="7261" max="7261" width="14.85546875" style="3" bestFit="1" customWidth="1"/>
    <col min="7262" max="7262" width="11.42578125" style="3"/>
    <col min="7263" max="7263" width="17.42578125" style="3" customWidth="1"/>
    <col min="7264" max="7266" width="18.140625" style="3" customWidth="1"/>
    <col min="7267" max="7270" width="11.42578125" style="3"/>
    <col min="7271" max="7271" width="34" style="3" customWidth="1"/>
    <col min="7272" max="7272" width="9.5703125" style="3" customWidth="1"/>
    <col min="7273" max="7273" width="16.7109375" style="3" customWidth="1"/>
    <col min="7274" max="7274" width="55.140625" style="3" customWidth="1"/>
    <col min="7275" max="7275" width="22.5703125" style="3" customWidth="1"/>
    <col min="7276" max="7276" width="23" style="3" customWidth="1"/>
    <col min="7277" max="7277" width="22.85546875" style="3" customWidth="1"/>
    <col min="7278" max="7278" width="23.42578125" style="3" customWidth="1"/>
    <col min="7279" max="7279" width="28.7109375" style="3" customWidth="1"/>
    <col min="7280" max="7280" width="12.7109375" style="3" customWidth="1"/>
    <col min="7281" max="7281" width="11.42578125" style="3"/>
    <col min="7282" max="7282" width="25.28515625" style="3" customWidth="1"/>
    <col min="7283" max="7283" width="15.85546875" style="3" bestFit="1" customWidth="1"/>
    <col min="7284" max="7285" width="18" style="3" bestFit="1" customWidth="1"/>
    <col min="7286" max="7504" width="11.42578125" style="3"/>
    <col min="7505" max="7505" width="15.42578125" style="3" customWidth="1"/>
    <col min="7506" max="7506" width="9.5703125" style="3" customWidth="1"/>
    <col min="7507" max="7507" width="14.42578125" style="3" customWidth="1"/>
    <col min="7508" max="7508" width="49.85546875" style="3" customWidth="1"/>
    <col min="7509" max="7509" width="22.5703125" style="3" customWidth="1"/>
    <col min="7510" max="7510" width="23" style="3" customWidth="1"/>
    <col min="7511" max="7511" width="22.85546875" style="3" customWidth="1"/>
    <col min="7512" max="7512" width="23.42578125" style="3" customWidth="1"/>
    <col min="7513" max="7513" width="22.42578125" style="3" customWidth="1"/>
    <col min="7514" max="7514" width="13.85546875" style="3" customWidth="1"/>
    <col min="7515" max="7515" width="20.7109375" style="3" customWidth="1"/>
    <col min="7516" max="7516" width="18.140625" style="3" customWidth="1"/>
    <col min="7517" max="7517" width="14.85546875" style="3" bestFit="1" customWidth="1"/>
    <col min="7518" max="7518" width="11.42578125" style="3"/>
    <col min="7519" max="7519" width="17.42578125" style="3" customWidth="1"/>
    <col min="7520" max="7522" width="18.140625" style="3" customWidth="1"/>
    <col min="7523" max="7526" width="11.42578125" style="3"/>
    <col min="7527" max="7527" width="34" style="3" customWidth="1"/>
    <col min="7528" max="7528" width="9.5703125" style="3" customWidth="1"/>
    <col min="7529" max="7529" width="16.7109375" style="3" customWidth="1"/>
    <col min="7530" max="7530" width="55.140625" style="3" customWidth="1"/>
    <col min="7531" max="7531" width="22.5703125" style="3" customWidth="1"/>
    <col min="7532" max="7532" width="23" style="3" customWidth="1"/>
    <col min="7533" max="7533" width="22.85546875" style="3" customWidth="1"/>
    <col min="7534" max="7534" width="23.42578125" style="3" customWidth="1"/>
    <col min="7535" max="7535" width="28.7109375" style="3" customWidth="1"/>
    <col min="7536" max="7536" width="12.7109375" style="3" customWidth="1"/>
    <col min="7537" max="7537" width="11.42578125" style="3"/>
    <col min="7538" max="7538" width="25.28515625" style="3" customWidth="1"/>
    <col min="7539" max="7539" width="15.85546875" style="3" bestFit="1" customWidth="1"/>
    <col min="7540" max="7541" width="18" style="3" bestFit="1" customWidth="1"/>
    <col min="7542" max="7760" width="11.42578125" style="3"/>
    <col min="7761" max="7761" width="15.42578125" style="3" customWidth="1"/>
    <col min="7762" max="7762" width="9.5703125" style="3" customWidth="1"/>
    <col min="7763" max="7763" width="14.42578125" style="3" customWidth="1"/>
    <col min="7764" max="7764" width="49.85546875" style="3" customWidth="1"/>
    <col min="7765" max="7765" width="22.5703125" style="3" customWidth="1"/>
    <col min="7766" max="7766" width="23" style="3" customWidth="1"/>
    <col min="7767" max="7767" width="22.85546875" style="3" customWidth="1"/>
    <col min="7768" max="7768" width="23.42578125" style="3" customWidth="1"/>
    <col min="7769" max="7769" width="22.42578125" style="3" customWidth="1"/>
    <col min="7770" max="7770" width="13.85546875" style="3" customWidth="1"/>
    <col min="7771" max="7771" width="20.7109375" style="3" customWidth="1"/>
    <col min="7772" max="7772" width="18.140625" style="3" customWidth="1"/>
    <col min="7773" max="7773" width="14.85546875" style="3" bestFit="1" customWidth="1"/>
    <col min="7774" max="7774" width="11.42578125" style="3"/>
    <col min="7775" max="7775" width="17.42578125" style="3" customWidth="1"/>
    <col min="7776" max="7778" width="18.140625" style="3" customWidth="1"/>
    <col min="7779" max="7782" width="11.42578125" style="3"/>
    <col min="7783" max="7783" width="34" style="3" customWidth="1"/>
    <col min="7784" max="7784" width="9.5703125" style="3" customWidth="1"/>
    <col min="7785" max="7785" width="16.7109375" style="3" customWidth="1"/>
    <col min="7786" max="7786" width="55.140625" style="3" customWidth="1"/>
    <col min="7787" max="7787" width="22.5703125" style="3" customWidth="1"/>
    <col min="7788" max="7788" width="23" style="3" customWidth="1"/>
    <col min="7789" max="7789" width="22.85546875" style="3" customWidth="1"/>
    <col min="7790" max="7790" width="23.42578125" style="3" customWidth="1"/>
    <col min="7791" max="7791" width="28.7109375" style="3" customWidth="1"/>
    <col min="7792" max="7792" width="12.7109375" style="3" customWidth="1"/>
    <col min="7793" max="7793" width="11.42578125" style="3"/>
    <col min="7794" max="7794" width="25.28515625" style="3" customWidth="1"/>
    <col min="7795" max="7795" width="15.85546875" style="3" bestFit="1" customWidth="1"/>
    <col min="7796" max="7797" width="18" style="3" bestFit="1" customWidth="1"/>
    <col min="7798" max="8016" width="11.42578125" style="3"/>
    <col min="8017" max="8017" width="15.42578125" style="3" customWidth="1"/>
    <col min="8018" max="8018" width="9.5703125" style="3" customWidth="1"/>
    <col min="8019" max="8019" width="14.42578125" style="3" customWidth="1"/>
    <col min="8020" max="8020" width="49.85546875" style="3" customWidth="1"/>
    <col min="8021" max="8021" width="22.5703125" style="3" customWidth="1"/>
    <col min="8022" max="8022" width="23" style="3" customWidth="1"/>
    <col min="8023" max="8023" width="22.85546875" style="3" customWidth="1"/>
    <col min="8024" max="8024" width="23.42578125" style="3" customWidth="1"/>
    <col min="8025" max="8025" width="22.42578125" style="3" customWidth="1"/>
    <col min="8026" max="8026" width="13.85546875" style="3" customWidth="1"/>
    <col min="8027" max="8027" width="20.7109375" style="3" customWidth="1"/>
    <col min="8028" max="8028" width="18.140625" style="3" customWidth="1"/>
    <col min="8029" max="8029" width="14.85546875" style="3" bestFit="1" customWidth="1"/>
    <col min="8030" max="8030" width="11.42578125" style="3"/>
    <col min="8031" max="8031" width="17.42578125" style="3" customWidth="1"/>
    <col min="8032" max="8034" width="18.140625" style="3" customWidth="1"/>
    <col min="8035" max="8038" width="11.42578125" style="3"/>
    <col min="8039" max="8039" width="34" style="3" customWidth="1"/>
    <col min="8040" max="8040" width="9.5703125" style="3" customWidth="1"/>
    <col min="8041" max="8041" width="16.7109375" style="3" customWidth="1"/>
    <col min="8042" max="8042" width="55.140625" style="3" customWidth="1"/>
    <col min="8043" max="8043" width="22.5703125" style="3" customWidth="1"/>
    <col min="8044" max="8044" width="23" style="3" customWidth="1"/>
    <col min="8045" max="8045" width="22.85546875" style="3" customWidth="1"/>
    <col min="8046" max="8046" width="23.42578125" style="3" customWidth="1"/>
    <col min="8047" max="8047" width="28.7109375" style="3" customWidth="1"/>
    <col min="8048" max="8048" width="12.7109375" style="3" customWidth="1"/>
    <col min="8049" max="8049" width="11.42578125" style="3"/>
    <col min="8050" max="8050" width="25.28515625" style="3" customWidth="1"/>
    <col min="8051" max="8051" width="15.85546875" style="3" bestFit="1" customWidth="1"/>
    <col min="8052" max="8053" width="18" style="3" bestFit="1" customWidth="1"/>
    <col min="8054" max="8272" width="11.42578125" style="3"/>
    <col min="8273" max="8273" width="15.42578125" style="3" customWidth="1"/>
    <col min="8274" max="8274" width="9.5703125" style="3" customWidth="1"/>
    <col min="8275" max="8275" width="14.42578125" style="3" customWidth="1"/>
    <col min="8276" max="8276" width="49.85546875" style="3" customWidth="1"/>
    <col min="8277" max="8277" width="22.5703125" style="3" customWidth="1"/>
    <col min="8278" max="8278" width="23" style="3" customWidth="1"/>
    <col min="8279" max="8279" width="22.85546875" style="3" customWidth="1"/>
    <col min="8280" max="8280" width="23.42578125" style="3" customWidth="1"/>
    <col min="8281" max="8281" width="22.42578125" style="3" customWidth="1"/>
    <col min="8282" max="8282" width="13.85546875" style="3" customWidth="1"/>
    <col min="8283" max="8283" width="20.7109375" style="3" customWidth="1"/>
    <col min="8284" max="8284" width="18.140625" style="3" customWidth="1"/>
    <col min="8285" max="8285" width="14.85546875" style="3" bestFit="1" customWidth="1"/>
    <col min="8286" max="8286" width="11.42578125" style="3"/>
    <col min="8287" max="8287" width="17.42578125" style="3" customWidth="1"/>
    <col min="8288" max="8290" width="18.140625" style="3" customWidth="1"/>
    <col min="8291" max="8294" width="11.42578125" style="3"/>
    <col min="8295" max="8295" width="34" style="3" customWidth="1"/>
    <col min="8296" max="8296" width="9.5703125" style="3" customWidth="1"/>
    <col min="8297" max="8297" width="16.7109375" style="3" customWidth="1"/>
    <col min="8298" max="8298" width="55.140625" style="3" customWidth="1"/>
    <col min="8299" max="8299" width="22.5703125" style="3" customWidth="1"/>
    <col min="8300" max="8300" width="23" style="3" customWidth="1"/>
    <col min="8301" max="8301" width="22.85546875" style="3" customWidth="1"/>
    <col min="8302" max="8302" width="23.42578125" style="3" customWidth="1"/>
    <col min="8303" max="8303" width="28.7109375" style="3" customWidth="1"/>
    <col min="8304" max="8304" width="12.7109375" style="3" customWidth="1"/>
    <col min="8305" max="8305" width="11.42578125" style="3"/>
    <col min="8306" max="8306" width="25.28515625" style="3" customWidth="1"/>
    <col min="8307" max="8307" width="15.85546875" style="3" bestFit="1" customWidth="1"/>
    <col min="8308" max="8309" width="18" style="3" bestFit="1" customWidth="1"/>
    <col min="8310" max="8528" width="11.42578125" style="3"/>
    <col min="8529" max="8529" width="15.42578125" style="3" customWidth="1"/>
    <col min="8530" max="8530" width="9.5703125" style="3" customWidth="1"/>
    <col min="8531" max="8531" width="14.42578125" style="3" customWidth="1"/>
    <col min="8532" max="8532" width="49.85546875" style="3" customWidth="1"/>
    <col min="8533" max="8533" width="22.5703125" style="3" customWidth="1"/>
    <col min="8534" max="8534" width="23" style="3" customWidth="1"/>
    <col min="8535" max="8535" width="22.85546875" style="3" customWidth="1"/>
    <col min="8536" max="8536" width="23.42578125" style="3" customWidth="1"/>
    <col min="8537" max="8537" width="22.42578125" style="3" customWidth="1"/>
    <col min="8538" max="8538" width="13.85546875" style="3" customWidth="1"/>
    <col min="8539" max="8539" width="20.7109375" style="3" customWidth="1"/>
    <col min="8540" max="8540" width="18.140625" style="3" customWidth="1"/>
    <col min="8541" max="8541" width="14.85546875" style="3" bestFit="1" customWidth="1"/>
    <col min="8542" max="8542" width="11.42578125" style="3"/>
    <col min="8543" max="8543" width="17.42578125" style="3" customWidth="1"/>
    <col min="8544" max="8546" width="18.140625" style="3" customWidth="1"/>
    <col min="8547" max="8550" width="11.42578125" style="3"/>
    <col min="8551" max="8551" width="34" style="3" customWidth="1"/>
    <col min="8552" max="8552" width="9.5703125" style="3" customWidth="1"/>
    <col min="8553" max="8553" width="16.7109375" style="3" customWidth="1"/>
    <col min="8554" max="8554" width="55.140625" style="3" customWidth="1"/>
    <col min="8555" max="8555" width="22.5703125" style="3" customWidth="1"/>
    <col min="8556" max="8556" width="23" style="3" customWidth="1"/>
    <col min="8557" max="8557" width="22.85546875" style="3" customWidth="1"/>
    <col min="8558" max="8558" width="23.42578125" style="3" customWidth="1"/>
    <col min="8559" max="8559" width="28.7109375" style="3" customWidth="1"/>
    <col min="8560" max="8560" width="12.7109375" style="3" customWidth="1"/>
    <col min="8561" max="8561" width="11.42578125" style="3"/>
    <col min="8562" max="8562" width="25.28515625" style="3" customWidth="1"/>
    <col min="8563" max="8563" width="15.85546875" style="3" bestFit="1" customWidth="1"/>
    <col min="8564" max="8565" width="18" style="3" bestFit="1" customWidth="1"/>
    <col min="8566" max="8784" width="11.42578125" style="3"/>
    <col min="8785" max="8785" width="15.42578125" style="3" customWidth="1"/>
    <col min="8786" max="8786" width="9.5703125" style="3" customWidth="1"/>
    <col min="8787" max="8787" width="14.42578125" style="3" customWidth="1"/>
    <col min="8788" max="8788" width="49.85546875" style="3" customWidth="1"/>
    <col min="8789" max="8789" width="22.5703125" style="3" customWidth="1"/>
    <col min="8790" max="8790" width="23" style="3" customWidth="1"/>
    <col min="8791" max="8791" width="22.85546875" style="3" customWidth="1"/>
    <col min="8792" max="8792" width="23.42578125" style="3" customWidth="1"/>
    <col min="8793" max="8793" width="22.42578125" style="3" customWidth="1"/>
    <col min="8794" max="8794" width="13.85546875" style="3" customWidth="1"/>
    <col min="8795" max="8795" width="20.7109375" style="3" customWidth="1"/>
    <col min="8796" max="8796" width="18.140625" style="3" customWidth="1"/>
    <col min="8797" max="8797" width="14.85546875" style="3" bestFit="1" customWidth="1"/>
    <col min="8798" max="8798" width="11.42578125" style="3"/>
    <col min="8799" max="8799" width="17.42578125" style="3" customWidth="1"/>
    <col min="8800" max="8802" width="18.140625" style="3" customWidth="1"/>
    <col min="8803" max="8806" width="11.42578125" style="3"/>
    <col min="8807" max="8807" width="34" style="3" customWidth="1"/>
    <col min="8808" max="8808" width="9.5703125" style="3" customWidth="1"/>
    <col min="8809" max="8809" width="16.7109375" style="3" customWidth="1"/>
    <col min="8810" max="8810" width="55.140625" style="3" customWidth="1"/>
    <col min="8811" max="8811" width="22.5703125" style="3" customWidth="1"/>
    <col min="8812" max="8812" width="23" style="3" customWidth="1"/>
    <col min="8813" max="8813" width="22.85546875" style="3" customWidth="1"/>
    <col min="8814" max="8814" width="23.42578125" style="3" customWidth="1"/>
    <col min="8815" max="8815" width="28.7109375" style="3" customWidth="1"/>
    <col min="8816" max="8816" width="12.7109375" style="3" customWidth="1"/>
    <col min="8817" max="8817" width="11.42578125" style="3"/>
    <col min="8818" max="8818" width="25.28515625" style="3" customWidth="1"/>
    <col min="8819" max="8819" width="15.85546875" style="3" bestFit="1" customWidth="1"/>
    <col min="8820" max="8821" width="18" style="3" bestFit="1" customWidth="1"/>
    <col min="8822" max="9040" width="11.42578125" style="3"/>
    <col min="9041" max="9041" width="15.42578125" style="3" customWidth="1"/>
    <col min="9042" max="9042" width="9.5703125" style="3" customWidth="1"/>
    <col min="9043" max="9043" width="14.42578125" style="3" customWidth="1"/>
    <col min="9044" max="9044" width="49.85546875" style="3" customWidth="1"/>
    <col min="9045" max="9045" width="22.5703125" style="3" customWidth="1"/>
    <col min="9046" max="9046" width="23" style="3" customWidth="1"/>
    <col min="9047" max="9047" width="22.85546875" style="3" customWidth="1"/>
    <col min="9048" max="9048" width="23.42578125" style="3" customWidth="1"/>
    <col min="9049" max="9049" width="22.42578125" style="3" customWidth="1"/>
    <col min="9050" max="9050" width="13.85546875" style="3" customWidth="1"/>
    <col min="9051" max="9051" width="20.7109375" style="3" customWidth="1"/>
    <col min="9052" max="9052" width="18.140625" style="3" customWidth="1"/>
    <col min="9053" max="9053" width="14.85546875" style="3" bestFit="1" customWidth="1"/>
    <col min="9054" max="9054" width="11.42578125" style="3"/>
    <col min="9055" max="9055" width="17.42578125" style="3" customWidth="1"/>
    <col min="9056" max="9058" width="18.140625" style="3" customWidth="1"/>
    <col min="9059" max="9062" width="11.42578125" style="3"/>
    <col min="9063" max="9063" width="34" style="3" customWidth="1"/>
    <col min="9064" max="9064" width="9.5703125" style="3" customWidth="1"/>
    <col min="9065" max="9065" width="16.7109375" style="3" customWidth="1"/>
    <col min="9066" max="9066" width="55.140625" style="3" customWidth="1"/>
    <col min="9067" max="9067" width="22.5703125" style="3" customWidth="1"/>
    <col min="9068" max="9068" width="23" style="3" customWidth="1"/>
    <col min="9069" max="9069" width="22.85546875" style="3" customWidth="1"/>
    <col min="9070" max="9070" width="23.42578125" style="3" customWidth="1"/>
    <col min="9071" max="9071" width="28.7109375" style="3" customWidth="1"/>
    <col min="9072" max="9072" width="12.7109375" style="3" customWidth="1"/>
    <col min="9073" max="9073" width="11.42578125" style="3"/>
    <col min="9074" max="9074" width="25.28515625" style="3" customWidth="1"/>
    <col min="9075" max="9075" width="15.85546875" style="3" bestFit="1" customWidth="1"/>
    <col min="9076" max="9077" width="18" style="3" bestFit="1" customWidth="1"/>
    <col min="9078" max="9296" width="11.42578125" style="3"/>
    <col min="9297" max="9297" width="15.42578125" style="3" customWidth="1"/>
    <col min="9298" max="9298" width="9.5703125" style="3" customWidth="1"/>
    <col min="9299" max="9299" width="14.42578125" style="3" customWidth="1"/>
    <col min="9300" max="9300" width="49.85546875" style="3" customWidth="1"/>
    <col min="9301" max="9301" width="22.5703125" style="3" customWidth="1"/>
    <col min="9302" max="9302" width="23" style="3" customWidth="1"/>
    <col min="9303" max="9303" width="22.85546875" style="3" customWidth="1"/>
    <col min="9304" max="9304" width="23.42578125" style="3" customWidth="1"/>
    <col min="9305" max="9305" width="22.42578125" style="3" customWidth="1"/>
    <col min="9306" max="9306" width="13.85546875" style="3" customWidth="1"/>
    <col min="9307" max="9307" width="20.7109375" style="3" customWidth="1"/>
    <col min="9308" max="9308" width="18.140625" style="3" customWidth="1"/>
    <col min="9309" max="9309" width="14.85546875" style="3" bestFit="1" customWidth="1"/>
    <col min="9310" max="9310" width="11.42578125" style="3"/>
    <col min="9311" max="9311" width="17.42578125" style="3" customWidth="1"/>
    <col min="9312" max="9314" width="18.140625" style="3" customWidth="1"/>
    <col min="9315" max="9318" width="11.42578125" style="3"/>
    <col min="9319" max="9319" width="34" style="3" customWidth="1"/>
    <col min="9320" max="9320" width="9.5703125" style="3" customWidth="1"/>
    <col min="9321" max="9321" width="16.7109375" style="3" customWidth="1"/>
    <col min="9322" max="9322" width="55.140625" style="3" customWidth="1"/>
    <col min="9323" max="9323" width="22.5703125" style="3" customWidth="1"/>
    <col min="9324" max="9324" width="23" style="3" customWidth="1"/>
    <col min="9325" max="9325" width="22.85546875" style="3" customWidth="1"/>
    <col min="9326" max="9326" width="23.42578125" style="3" customWidth="1"/>
    <col min="9327" max="9327" width="28.7109375" style="3" customWidth="1"/>
    <col min="9328" max="9328" width="12.7109375" style="3" customWidth="1"/>
    <col min="9329" max="9329" width="11.42578125" style="3"/>
    <col min="9330" max="9330" width="25.28515625" style="3" customWidth="1"/>
    <col min="9331" max="9331" width="15.85546875" style="3" bestFit="1" customWidth="1"/>
    <col min="9332" max="9333" width="18" style="3" bestFit="1" customWidth="1"/>
    <col min="9334" max="9552" width="11.42578125" style="3"/>
    <col min="9553" max="9553" width="15.42578125" style="3" customWidth="1"/>
    <col min="9554" max="9554" width="9.5703125" style="3" customWidth="1"/>
    <col min="9555" max="9555" width="14.42578125" style="3" customWidth="1"/>
    <col min="9556" max="9556" width="49.85546875" style="3" customWidth="1"/>
    <col min="9557" max="9557" width="22.5703125" style="3" customWidth="1"/>
    <col min="9558" max="9558" width="23" style="3" customWidth="1"/>
    <col min="9559" max="9559" width="22.85546875" style="3" customWidth="1"/>
    <col min="9560" max="9560" width="23.42578125" style="3" customWidth="1"/>
    <col min="9561" max="9561" width="22.42578125" style="3" customWidth="1"/>
    <col min="9562" max="9562" width="13.85546875" style="3" customWidth="1"/>
    <col min="9563" max="9563" width="20.7109375" style="3" customWidth="1"/>
    <col min="9564" max="9564" width="18.140625" style="3" customWidth="1"/>
    <col min="9565" max="9565" width="14.85546875" style="3" bestFit="1" customWidth="1"/>
    <col min="9566" max="9566" width="11.42578125" style="3"/>
    <col min="9567" max="9567" width="17.42578125" style="3" customWidth="1"/>
    <col min="9568" max="9570" width="18.140625" style="3" customWidth="1"/>
    <col min="9571" max="9574" width="11.42578125" style="3"/>
    <col min="9575" max="9575" width="34" style="3" customWidth="1"/>
    <col min="9576" max="9576" width="9.5703125" style="3" customWidth="1"/>
    <col min="9577" max="9577" width="16.7109375" style="3" customWidth="1"/>
    <col min="9578" max="9578" width="55.140625" style="3" customWidth="1"/>
    <col min="9579" max="9579" width="22.5703125" style="3" customWidth="1"/>
    <col min="9580" max="9580" width="23" style="3" customWidth="1"/>
    <col min="9581" max="9581" width="22.85546875" style="3" customWidth="1"/>
    <col min="9582" max="9582" width="23.42578125" style="3" customWidth="1"/>
    <col min="9583" max="9583" width="28.7109375" style="3" customWidth="1"/>
    <col min="9584" max="9584" width="12.7109375" style="3" customWidth="1"/>
    <col min="9585" max="9585" width="11.42578125" style="3"/>
    <col min="9586" max="9586" width="25.28515625" style="3" customWidth="1"/>
    <col min="9587" max="9587" width="15.85546875" style="3" bestFit="1" customWidth="1"/>
    <col min="9588" max="9589" width="18" style="3" bestFit="1" customWidth="1"/>
    <col min="9590" max="9808" width="11.42578125" style="3"/>
    <col min="9809" max="9809" width="15.42578125" style="3" customWidth="1"/>
    <col min="9810" max="9810" width="9.5703125" style="3" customWidth="1"/>
    <col min="9811" max="9811" width="14.42578125" style="3" customWidth="1"/>
    <col min="9812" max="9812" width="49.85546875" style="3" customWidth="1"/>
    <col min="9813" max="9813" width="22.5703125" style="3" customWidth="1"/>
    <col min="9814" max="9814" width="23" style="3" customWidth="1"/>
    <col min="9815" max="9815" width="22.85546875" style="3" customWidth="1"/>
    <col min="9816" max="9816" width="23.42578125" style="3" customWidth="1"/>
    <col min="9817" max="9817" width="22.42578125" style="3" customWidth="1"/>
    <col min="9818" max="9818" width="13.85546875" style="3" customWidth="1"/>
    <col min="9819" max="9819" width="20.7109375" style="3" customWidth="1"/>
    <col min="9820" max="9820" width="18.140625" style="3" customWidth="1"/>
    <col min="9821" max="9821" width="14.85546875" style="3" bestFit="1" customWidth="1"/>
    <col min="9822" max="9822" width="11.42578125" style="3"/>
    <col min="9823" max="9823" width="17.42578125" style="3" customWidth="1"/>
    <col min="9824" max="9826" width="18.140625" style="3" customWidth="1"/>
    <col min="9827" max="9830" width="11.42578125" style="3"/>
    <col min="9831" max="9831" width="34" style="3" customWidth="1"/>
    <col min="9832" max="9832" width="9.5703125" style="3" customWidth="1"/>
    <col min="9833" max="9833" width="16.7109375" style="3" customWidth="1"/>
    <col min="9834" max="9834" width="55.140625" style="3" customWidth="1"/>
    <col min="9835" max="9835" width="22.5703125" style="3" customWidth="1"/>
    <col min="9836" max="9836" width="23" style="3" customWidth="1"/>
    <col min="9837" max="9837" width="22.85546875" style="3" customWidth="1"/>
    <col min="9838" max="9838" width="23.42578125" style="3" customWidth="1"/>
    <col min="9839" max="9839" width="28.7109375" style="3" customWidth="1"/>
    <col min="9840" max="9840" width="12.7109375" style="3" customWidth="1"/>
    <col min="9841" max="9841" width="11.42578125" style="3"/>
    <col min="9842" max="9842" width="25.28515625" style="3" customWidth="1"/>
    <col min="9843" max="9843" width="15.85546875" style="3" bestFit="1" customWidth="1"/>
    <col min="9844" max="9845" width="18" style="3" bestFit="1" customWidth="1"/>
    <col min="9846" max="10064" width="11.42578125" style="3"/>
    <col min="10065" max="10065" width="15.42578125" style="3" customWidth="1"/>
    <col min="10066" max="10066" width="9.5703125" style="3" customWidth="1"/>
    <col min="10067" max="10067" width="14.42578125" style="3" customWidth="1"/>
    <col min="10068" max="10068" width="49.85546875" style="3" customWidth="1"/>
    <col min="10069" max="10069" width="22.5703125" style="3" customWidth="1"/>
    <col min="10070" max="10070" width="23" style="3" customWidth="1"/>
    <col min="10071" max="10071" width="22.85546875" style="3" customWidth="1"/>
    <col min="10072" max="10072" width="23.42578125" style="3" customWidth="1"/>
    <col min="10073" max="10073" width="22.42578125" style="3" customWidth="1"/>
    <col min="10074" max="10074" width="13.85546875" style="3" customWidth="1"/>
    <col min="10075" max="10075" width="20.7109375" style="3" customWidth="1"/>
    <col min="10076" max="10076" width="18.140625" style="3" customWidth="1"/>
    <col min="10077" max="10077" width="14.85546875" style="3" bestFit="1" customWidth="1"/>
    <col min="10078" max="10078" width="11.42578125" style="3"/>
    <col min="10079" max="10079" width="17.42578125" style="3" customWidth="1"/>
    <col min="10080" max="10082" width="18.140625" style="3" customWidth="1"/>
    <col min="10083" max="10086" width="11.42578125" style="3"/>
    <col min="10087" max="10087" width="34" style="3" customWidth="1"/>
    <col min="10088" max="10088" width="9.5703125" style="3" customWidth="1"/>
    <col min="10089" max="10089" width="16.7109375" style="3" customWidth="1"/>
    <col min="10090" max="10090" width="55.140625" style="3" customWidth="1"/>
    <col min="10091" max="10091" width="22.5703125" style="3" customWidth="1"/>
    <col min="10092" max="10092" width="23" style="3" customWidth="1"/>
    <col min="10093" max="10093" width="22.85546875" style="3" customWidth="1"/>
    <col min="10094" max="10094" width="23.42578125" style="3" customWidth="1"/>
    <col min="10095" max="10095" width="28.7109375" style="3" customWidth="1"/>
    <col min="10096" max="10096" width="12.7109375" style="3" customWidth="1"/>
    <col min="10097" max="10097" width="11.42578125" style="3"/>
    <col min="10098" max="10098" width="25.28515625" style="3" customWidth="1"/>
    <col min="10099" max="10099" width="15.85546875" style="3" bestFit="1" customWidth="1"/>
    <col min="10100" max="10101" width="18" style="3" bestFit="1" customWidth="1"/>
    <col min="10102" max="10320" width="11.42578125" style="3"/>
    <col min="10321" max="10321" width="15.42578125" style="3" customWidth="1"/>
    <col min="10322" max="10322" width="9.5703125" style="3" customWidth="1"/>
    <col min="10323" max="10323" width="14.42578125" style="3" customWidth="1"/>
    <col min="10324" max="10324" width="49.85546875" style="3" customWidth="1"/>
    <col min="10325" max="10325" width="22.5703125" style="3" customWidth="1"/>
    <col min="10326" max="10326" width="23" style="3" customWidth="1"/>
    <col min="10327" max="10327" width="22.85546875" style="3" customWidth="1"/>
    <col min="10328" max="10328" width="23.42578125" style="3" customWidth="1"/>
    <col min="10329" max="10329" width="22.42578125" style="3" customWidth="1"/>
    <col min="10330" max="10330" width="13.85546875" style="3" customWidth="1"/>
    <col min="10331" max="10331" width="20.7109375" style="3" customWidth="1"/>
    <col min="10332" max="10332" width="18.140625" style="3" customWidth="1"/>
    <col min="10333" max="10333" width="14.85546875" style="3" bestFit="1" customWidth="1"/>
    <col min="10334" max="10334" width="11.42578125" style="3"/>
    <col min="10335" max="10335" width="17.42578125" style="3" customWidth="1"/>
    <col min="10336" max="10338" width="18.140625" style="3" customWidth="1"/>
    <col min="10339" max="10342" width="11.42578125" style="3"/>
    <col min="10343" max="10343" width="34" style="3" customWidth="1"/>
    <col min="10344" max="10344" width="9.5703125" style="3" customWidth="1"/>
    <col min="10345" max="10345" width="16.7109375" style="3" customWidth="1"/>
    <col min="10346" max="10346" width="55.140625" style="3" customWidth="1"/>
    <col min="10347" max="10347" width="22.5703125" style="3" customWidth="1"/>
    <col min="10348" max="10348" width="23" style="3" customWidth="1"/>
    <col min="10349" max="10349" width="22.85546875" style="3" customWidth="1"/>
    <col min="10350" max="10350" width="23.42578125" style="3" customWidth="1"/>
    <col min="10351" max="10351" width="28.7109375" style="3" customWidth="1"/>
    <col min="10352" max="10352" width="12.7109375" style="3" customWidth="1"/>
    <col min="10353" max="10353" width="11.42578125" style="3"/>
    <col min="10354" max="10354" width="25.28515625" style="3" customWidth="1"/>
    <col min="10355" max="10355" width="15.85546875" style="3" bestFit="1" customWidth="1"/>
    <col min="10356" max="10357" width="18" style="3" bestFit="1" customWidth="1"/>
    <col min="10358" max="10576" width="11.42578125" style="3"/>
    <col min="10577" max="10577" width="15.42578125" style="3" customWidth="1"/>
    <col min="10578" max="10578" width="9.5703125" style="3" customWidth="1"/>
    <col min="10579" max="10579" width="14.42578125" style="3" customWidth="1"/>
    <col min="10580" max="10580" width="49.85546875" style="3" customWidth="1"/>
    <col min="10581" max="10581" width="22.5703125" style="3" customWidth="1"/>
    <col min="10582" max="10582" width="23" style="3" customWidth="1"/>
    <col min="10583" max="10583" width="22.85546875" style="3" customWidth="1"/>
    <col min="10584" max="10584" width="23.42578125" style="3" customWidth="1"/>
    <col min="10585" max="10585" width="22.42578125" style="3" customWidth="1"/>
    <col min="10586" max="10586" width="13.85546875" style="3" customWidth="1"/>
    <col min="10587" max="10587" width="20.7109375" style="3" customWidth="1"/>
    <col min="10588" max="10588" width="18.140625" style="3" customWidth="1"/>
    <col min="10589" max="10589" width="14.85546875" style="3" bestFit="1" customWidth="1"/>
    <col min="10590" max="10590" width="11.42578125" style="3"/>
    <col min="10591" max="10591" width="17.42578125" style="3" customWidth="1"/>
    <col min="10592" max="10594" width="18.140625" style="3" customWidth="1"/>
    <col min="10595" max="10598" width="11.42578125" style="3"/>
    <col min="10599" max="10599" width="34" style="3" customWidth="1"/>
    <col min="10600" max="10600" width="9.5703125" style="3" customWidth="1"/>
    <col min="10601" max="10601" width="16.7109375" style="3" customWidth="1"/>
    <col min="10602" max="10602" width="55.140625" style="3" customWidth="1"/>
    <col min="10603" max="10603" width="22.5703125" style="3" customWidth="1"/>
    <col min="10604" max="10604" width="23" style="3" customWidth="1"/>
    <col min="10605" max="10605" width="22.85546875" style="3" customWidth="1"/>
    <col min="10606" max="10606" width="23.42578125" style="3" customWidth="1"/>
    <col min="10607" max="10607" width="28.7109375" style="3" customWidth="1"/>
    <col min="10608" max="10608" width="12.7109375" style="3" customWidth="1"/>
    <col min="10609" max="10609" width="11.42578125" style="3"/>
    <col min="10610" max="10610" width="25.28515625" style="3" customWidth="1"/>
    <col min="10611" max="10611" width="15.85546875" style="3" bestFit="1" customWidth="1"/>
    <col min="10612" max="10613" width="18" style="3" bestFit="1" customWidth="1"/>
    <col min="10614" max="10832" width="11.42578125" style="3"/>
    <col min="10833" max="10833" width="15.42578125" style="3" customWidth="1"/>
    <col min="10834" max="10834" width="9.5703125" style="3" customWidth="1"/>
    <col min="10835" max="10835" width="14.42578125" style="3" customWidth="1"/>
    <col min="10836" max="10836" width="49.85546875" style="3" customWidth="1"/>
    <col min="10837" max="10837" width="22.5703125" style="3" customWidth="1"/>
    <col min="10838" max="10838" width="23" style="3" customWidth="1"/>
    <col min="10839" max="10839" width="22.85546875" style="3" customWidth="1"/>
    <col min="10840" max="10840" width="23.42578125" style="3" customWidth="1"/>
    <col min="10841" max="10841" width="22.42578125" style="3" customWidth="1"/>
    <col min="10842" max="10842" width="13.85546875" style="3" customWidth="1"/>
    <col min="10843" max="10843" width="20.7109375" style="3" customWidth="1"/>
    <col min="10844" max="10844" width="18.140625" style="3" customWidth="1"/>
    <col min="10845" max="10845" width="14.85546875" style="3" bestFit="1" customWidth="1"/>
    <col min="10846" max="10846" width="11.42578125" style="3"/>
    <col min="10847" max="10847" width="17.42578125" style="3" customWidth="1"/>
    <col min="10848" max="10850" width="18.140625" style="3" customWidth="1"/>
    <col min="10851" max="10854" width="11.42578125" style="3"/>
    <col min="10855" max="10855" width="34" style="3" customWidth="1"/>
    <col min="10856" max="10856" width="9.5703125" style="3" customWidth="1"/>
    <col min="10857" max="10857" width="16.7109375" style="3" customWidth="1"/>
    <col min="10858" max="10858" width="55.140625" style="3" customWidth="1"/>
    <col min="10859" max="10859" width="22.5703125" style="3" customWidth="1"/>
    <col min="10860" max="10860" width="23" style="3" customWidth="1"/>
    <col min="10861" max="10861" width="22.85546875" style="3" customWidth="1"/>
    <col min="10862" max="10862" width="23.42578125" style="3" customWidth="1"/>
    <col min="10863" max="10863" width="28.7109375" style="3" customWidth="1"/>
    <col min="10864" max="10864" width="12.7109375" style="3" customWidth="1"/>
    <col min="10865" max="10865" width="11.42578125" style="3"/>
    <col min="10866" max="10866" width="25.28515625" style="3" customWidth="1"/>
    <col min="10867" max="10867" width="15.85546875" style="3" bestFit="1" customWidth="1"/>
    <col min="10868" max="10869" width="18" style="3" bestFit="1" customWidth="1"/>
    <col min="10870" max="11088" width="11.42578125" style="3"/>
    <col min="11089" max="11089" width="15.42578125" style="3" customWidth="1"/>
    <col min="11090" max="11090" width="9.5703125" style="3" customWidth="1"/>
    <col min="11091" max="11091" width="14.42578125" style="3" customWidth="1"/>
    <col min="11092" max="11092" width="49.85546875" style="3" customWidth="1"/>
    <col min="11093" max="11093" width="22.5703125" style="3" customWidth="1"/>
    <col min="11094" max="11094" width="23" style="3" customWidth="1"/>
    <col min="11095" max="11095" width="22.85546875" style="3" customWidth="1"/>
    <col min="11096" max="11096" width="23.42578125" style="3" customWidth="1"/>
    <col min="11097" max="11097" width="22.42578125" style="3" customWidth="1"/>
    <col min="11098" max="11098" width="13.85546875" style="3" customWidth="1"/>
    <col min="11099" max="11099" width="20.7109375" style="3" customWidth="1"/>
    <col min="11100" max="11100" width="18.140625" style="3" customWidth="1"/>
    <col min="11101" max="11101" width="14.85546875" style="3" bestFit="1" customWidth="1"/>
    <col min="11102" max="11102" width="11.42578125" style="3"/>
    <col min="11103" max="11103" width="17.42578125" style="3" customWidth="1"/>
    <col min="11104" max="11106" width="18.140625" style="3" customWidth="1"/>
    <col min="11107" max="11110" width="11.42578125" style="3"/>
    <col min="11111" max="11111" width="34" style="3" customWidth="1"/>
    <col min="11112" max="11112" width="9.5703125" style="3" customWidth="1"/>
    <col min="11113" max="11113" width="16.7109375" style="3" customWidth="1"/>
    <col min="11114" max="11114" width="55.140625" style="3" customWidth="1"/>
    <col min="11115" max="11115" width="22.5703125" style="3" customWidth="1"/>
    <col min="11116" max="11116" width="23" style="3" customWidth="1"/>
    <col min="11117" max="11117" width="22.85546875" style="3" customWidth="1"/>
    <col min="11118" max="11118" width="23.42578125" style="3" customWidth="1"/>
    <col min="11119" max="11119" width="28.7109375" style="3" customWidth="1"/>
    <col min="11120" max="11120" width="12.7109375" style="3" customWidth="1"/>
    <col min="11121" max="11121" width="11.42578125" style="3"/>
    <col min="11122" max="11122" width="25.28515625" style="3" customWidth="1"/>
    <col min="11123" max="11123" width="15.85546875" style="3" bestFit="1" customWidth="1"/>
    <col min="11124" max="11125" width="18" style="3" bestFit="1" customWidth="1"/>
    <col min="11126" max="11344" width="11.42578125" style="3"/>
    <col min="11345" max="11345" width="15.42578125" style="3" customWidth="1"/>
    <col min="11346" max="11346" width="9.5703125" style="3" customWidth="1"/>
    <col min="11347" max="11347" width="14.42578125" style="3" customWidth="1"/>
    <col min="11348" max="11348" width="49.85546875" style="3" customWidth="1"/>
    <col min="11349" max="11349" width="22.5703125" style="3" customWidth="1"/>
    <col min="11350" max="11350" width="23" style="3" customWidth="1"/>
    <col min="11351" max="11351" width="22.85546875" style="3" customWidth="1"/>
    <col min="11352" max="11352" width="23.42578125" style="3" customWidth="1"/>
    <col min="11353" max="11353" width="22.42578125" style="3" customWidth="1"/>
    <col min="11354" max="11354" width="13.85546875" style="3" customWidth="1"/>
    <col min="11355" max="11355" width="20.7109375" style="3" customWidth="1"/>
    <col min="11356" max="11356" width="18.140625" style="3" customWidth="1"/>
    <col min="11357" max="11357" width="14.85546875" style="3" bestFit="1" customWidth="1"/>
    <col min="11358" max="11358" width="11.42578125" style="3"/>
    <col min="11359" max="11359" width="17.42578125" style="3" customWidth="1"/>
    <col min="11360" max="11362" width="18.140625" style="3" customWidth="1"/>
    <col min="11363" max="11366" width="11.42578125" style="3"/>
    <col min="11367" max="11367" width="34" style="3" customWidth="1"/>
    <col min="11368" max="11368" width="9.5703125" style="3" customWidth="1"/>
    <col min="11369" max="11369" width="16.7109375" style="3" customWidth="1"/>
    <col min="11370" max="11370" width="55.140625" style="3" customWidth="1"/>
    <col min="11371" max="11371" width="22.5703125" style="3" customWidth="1"/>
    <col min="11372" max="11372" width="23" style="3" customWidth="1"/>
    <col min="11373" max="11373" width="22.85546875" style="3" customWidth="1"/>
    <col min="11374" max="11374" width="23.42578125" style="3" customWidth="1"/>
    <col min="11375" max="11375" width="28.7109375" style="3" customWidth="1"/>
    <col min="11376" max="11376" width="12.7109375" style="3" customWidth="1"/>
    <col min="11377" max="11377" width="11.42578125" style="3"/>
    <col min="11378" max="11378" width="25.28515625" style="3" customWidth="1"/>
    <col min="11379" max="11379" width="15.85546875" style="3" bestFit="1" customWidth="1"/>
    <col min="11380" max="11381" width="18" style="3" bestFit="1" customWidth="1"/>
    <col min="11382" max="11600" width="11.42578125" style="3"/>
    <col min="11601" max="11601" width="15.42578125" style="3" customWidth="1"/>
    <col min="11602" max="11602" width="9.5703125" style="3" customWidth="1"/>
    <col min="11603" max="11603" width="14.42578125" style="3" customWidth="1"/>
    <col min="11604" max="11604" width="49.85546875" style="3" customWidth="1"/>
    <col min="11605" max="11605" width="22.5703125" style="3" customWidth="1"/>
    <col min="11606" max="11606" width="23" style="3" customWidth="1"/>
    <col min="11607" max="11607" width="22.85546875" style="3" customWidth="1"/>
    <col min="11608" max="11608" width="23.42578125" style="3" customWidth="1"/>
    <col min="11609" max="11609" width="22.42578125" style="3" customWidth="1"/>
    <col min="11610" max="11610" width="13.85546875" style="3" customWidth="1"/>
    <col min="11611" max="11611" width="20.7109375" style="3" customWidth="1"/>
    <col min="11612" max="11612" width="18.140625" style="3" customWidth="1"/>
    <col min="11613" max="11613" width="14.85546875" style="3" bestFit="1" customWidth="1"/>
    <col min="11614" max="11614" width="11.42578125" style="3"/>
    <col min="11615" max="11615" width="17.42578125" style="3" customWidth="1"/>
    <col min="11616" max="11618" width="18.140625" style="3" customWidth="1"/>
    <col min="11619" max="11622" width="11.42578125" style="3"/>
    <col min="11623" max="11623" width="34" style="3" customWidth="1"/>
    <col min="11624" max="11624" width="9.5703125" style="3" customWidth="1"/>
    <col min="11625" max="11625" width="16.7109375" style="3" customWidth="1"/>
    <col min="11626" max="11626" width="55.140625" style="3" customWidth="1"/>
    <col min="11627" max="11627" width="22.5703125" style="3" customWidth="1"/>
    <col min="11628" max="11628" width="23" style="3" customWidth="1"/>
    <col min="11629" max="11629" width="22.85546875" style="3" customWidth="1"/>
    <col min="11630" max="11630" width="23.42578125" style="3" customWidth="1"/>
    <col min="11631" max="11631" width="28.7109375" style="3" customWidth="1"/>
    <col min="11632" max="11632" width="12.7109375" style="3" customWidth="1"/>
    <col min="11633" max="11633" width="11.42578125" style="3"/>
    <col min="11634" max="11634" width="25.28515625" style="3" customWidth="1"/>
    <col min="11635" max="11635" width="15.85546875" style="3" bestFit="1" customWidth="1"/>
    <col min="11636" max="11637" width="18" style="3" bestFit="1" customWidth="1"/>
    <col min="11638" max="11856" width="11.42578125" style="3"/>
    <col min="11857" max="11857" width="15.42578125" style="3" customWidth="1"/>
    <col min="11858" max="11858" width="9.5703125" style="3" customWidth="1"/>
    <col min="11859" max="11859" width="14.42578125" style="3" customWidth="1"/>
    <col min="11860" max="11860" width="49.85546875" style="3" customWidth="1"/>
    <col min="11861" max="11861" width="22.5703125" style="3" customWidth="1"/>
    <col min="11862" max="11862" width="23" style="3" customWidth="1"/>
    <col min="11863" max="11863" width="22.85546875" style="3" customWidth="1"/>
    <col min="11864" max="11864" width="23.42578125" style="3" customWidth="1"/>
    <col min="11865" max="11865" width="22.42578125" style="3" customWidth="1"/>
    <col min="11866" max="11866" width="13.85546875" style="3" customWidth="1"/>
    <col min="11867" max="11867" width="20.7109375" style="3" customWidth="1"/>
    <col min="11868" max="11868" width="18.140625" style="3" customWidth="1"/>
    <col min="11869" max="11869" width="14.85546875" style="3" bestFit="1" customWidth="1"/>
    <col min="11870" max="11870" width="11.42578125" style="3"/>
    <col min="11871" max="11871" width="17.42578125" style="3" customWidth="1"/>
    <col min="11872" max="11874" width="18.140625" style="3" customWidth="1"/>
    <col min="11875" max="11878" width="11.42578125" style="3"/>
    <col min="11879" max="11879" width="34" style="3" customWidth="1"/>
    <col min="11880" max="11880" width="9.5703125" style="3" customWidth="1"/>
    <col min="11881" max="11881" width="16.7109375" style="3" customWidth="1"/>
    <col min="11882" max="11882" width="55.140625" style="3" customWidth="1"/>
    <col min="11883" max="11883" width="22.5703125" style="3" customWidth="1"/>
    <col min="11884" max="11884" width="23" style="3" customWidth="1"/>
    <col min="11885" max="11885" width="22.85546875" style="3" customWidth="1"/>
    <col min="11886" max="11886" width="23.42578125" style="3" customWidth="1"/>
    <col min="11887" max="11887" width="28.7109375" style="3" customWidth="1"/>
    <col min="11888" max="11888" width="12.7109375" style="3" customWidth="1"/>
    <col min="11889" max="11889" width="11.42578125" style="3"/>
    <col min="11890" max="11890" width="25.28515625" style="3" customWidth="1"/>
    <col min="11891" max="11891" width="15.85546875" style="3" bestFit="1" customWidth="1"/>
    <col min="11892" max="11893" width="18" style="3" bestFit="1" customWidth="1"/>
    <col min="11894" max="12112" width="11.42578125" style="3"/>
    <col min="12113" max="12113" width="15.42578125" style="3" customWidth="1"/>
    <col min="12114" max="12114" width="9.5703125" style="3" customWidth="1"/>
    <col min="12115" max="12115" width="14.42578125" style="3" customWidth="1"/>
    <col min="12116" max="12116" width="49.85546875" style="3" customWidth="1"/>
    <col min="12117" max="12117" width="22.5703125" style="3" customWidth="1"/>
    <col min="12118" max="12118" width="23" style="3" customWidth="1"/>
    <col min="12119" max="12119" width="22.85546875" style="3" customWidth="1"/>
    <col min="12120" max="12120" width="23.42578125" style="3" customWidth="1"/>
    <col min="12121" max="12121" width="22.42578125" style="3" customWidth="1"/>
    <col min="12122" max="12122" width="13.85546875" style="3" customWidth="1"/>
    <col min="12123" max="12123" width="20.7109375" style="3" customWidth="1"/>
    <col min="12124" max="12124" width="18.140625" style="3" customWidth="1"/>
    <col min="12125" max="12125" width="14.85546875" style="3" bestFit="1" customWidth="1"/>
    <col min="12126" max="12126" width="11.42578125" style="3"/>
    <col min="12127" max="12127" width="17.42578125" style="3" customWidth="1"/>
    <col min="12128" max="12130" width="18.140625" style="3" customWidth="1"/>
    <col min="12131" max="12134" width="11.42578125" style="3"/>
    <col min="12135" max="12135" width="34" style="3" customWidth="1"/>
    <col min="12136" max="12136" width="9.5703125" style="3" customWidth="1"/>
    <col min="12137" max="12137" width="16.7109375" style="3" customWidth="1"/>
    <col min="12138" max="12138" width="55.140625" style="3" customWidth="1"/>
    <col min="12139" max="12139" width="22.5703125" style="3" customWidth="1"/>
    <col min="12140" max="12140" width="23" style="3" customWidth="1"/>
    <col min="12141" max="12141" width="22.85546875" style="3" customWidth="1"/>
    <col min="12142" max="12142" width="23.42578125" style="3" customWidth="1"/>
    <col min="12143" max="12143" width="28.7109375" style="3" customWidth="1"/>
    <col min="12144" max="12144" width="12.7109375" style="3" customWidth="1"/>
    <col min="12145" max="12145" width="11.42578125" style="3"/>
    <col min="12146" max="12146" width="25.28515625" style="3" customWidth="1"/>
    <col min="12147" max="12147" width="15.85546875" style="3" bestFit="1" customWidth="1"/>
    <col min="12148" max="12149" width="18" style="3" bestFit="1" customWidth="1"/>
    <col min="12150" max="12368" width="11.42578125" style="3"/>
    <col min="12369" max="12369" width="15.42578125" style="3" customWidth="1"/>
    <col min="12370" max="12370" width="9.5703125" style="3" customWidth="1"/>
    <col min="12371" max="12371" width="14.42578125" style="3" customWidth="1"/>
    <col min="12372" max="12372" width="49.85546875" style="3" customWidth="1"/>
    <col min="12373" max="12373" width="22.5703125" style="3" customWidth="1"/>
    <col min="12374" max="12374" width="23" style="3" customWidth="1"/>
    <col min="12375" max="12375" width="22.85546875" style="3" customWidth="1"/>
    <col min="12376" max="12376" width="23.42578125" style="3" customWidth="1"/>
    <col min="12377" max="12377" width="22.42578125" style="3" customWidth="1"/>
    <col min="12378" max="12378" width="13.85546875" style="3" customWidth="1"/>
    <col min="12379" max="12379" width="20.7109375" style="3" customWidth="1"/>
    <col min="12380" max="12380" width="18.140625" style="3" customWidth="1"/>
    <col min="12381" max="12381" width="14.85546875" style="3" bestFit="1" customWidth="1"/>
    <col min="12382" max="12382" width="11.42578125" style="3"/>
    <col min="12383" max="12383" width="17.42578125" style="3" customWidth="1"/>
    <col min="12384" max="12386" width="18.140625" style="3" customWidth="1"/>
    <col min="12387" max="12390" width="11.42578125" style="3"/>
    <col min="12391" max="12391" width="34" style="3" customWidth="1"/>
    <col min="12392" max="12392" width="9.5703125" style="3" customWidth="1"/>
    <col min="12393" max="12393" width="16.7109375" style="3" customWidth="1"/>
    <col min="12394" max="12394" width="55.140625" style="3" customWidth="1"/>
    <col min="12395" max="12395" width="22.5703125" style="3" customWidth="1"/>
    <col min="12396" max="12396" width="23" style="3" customWidth="1"/>
    <col min="12397" max="12397" width="22.85546875" style="3" customWidth="1"/>
    <col min="12398" max="12398" width="23.42578125" style="3" customWidth="1"/>
    <col min="12399" max="12399" width="28.7109375" style="3" customWidth="1"/>
    <col min="12400" max="12400" width="12.7109375" style="3" customWidth="1"/>
    <col min="12401" max="12401" width="11.42578125" style="3"/>
    <col min="12402" max="12402" width="25.28515625" style="3" customWidth="1"/>
    <col min="12403" max="12403" width="15.85546875" style="3" bestFit="1" customWidth="1"/>
    <col min="12404" max="12405" width="18" style="3" bestFit="1" customWidth="1"/>
    <col min="12406" max="12624" width="11.42578125" style="3"/>
    <col min="12625" max="12625" width="15.42578125" style="3" customWidth="1"/>
    <col min="12626" max="12626" width="9.5703125" style="3" customWidth="1"/>
    <col min="12627" max="12627" width="14.42578125" style="3" customWidth="1"/>
    <col min="12628" max="12628" width="49.85546875" style="3" customWidth="1"/>
    <col min="12629" max="12629" width="22.5703125" style="3" customWidth="1"/>
    <col min="12630" max="12630" width="23" style="3" customWidth="1"/>
    <col min="12631" max="12631" width="22.85546875" style="3" customWidth="1"/>
    <col min="12632" max="12632" width="23.42578125" style="3" customWidth="1"/>
    <col min="12633" max="12633" width="22.42578125" style="3" customWidth="1"/>
    <col min="12634" max="12634" width="13.85546875" style="3" customWidth="1"/>
    <col min="12635" max="12635" width="20.7109375" style="3" customWidth="1"/>
    <col min="12636" max="12636" width="18.140625" style="3" customWidth="1"/>
    <col min="12637" max="12637" width="14.85546875" style="3" bestFit="1" customWidth="1"/>
    <col min="12638" max="12638" width="11.42578125" style="3"/>
    <col min="12639" max="12639" width="17.42578125" style="3" customWidth="1"/>
    <col min="12640" max="12642" width="18.140625" style="3" customWidth="1"/>
    <col min="12643" max="12646" width="11.42578125" style="3"/>
    <col min="12647" max="12647" width="34" style="3" customWidth="1"/>
    <col min="12648" max="12648" width="9.5703125" style="3" customWidth="1"/>
    <col min="12649" max="12649" width="16.7109375" style="3" customWidth="1"/>
    <col min="12650" max="12650" width="55.140625" style="3" customWidth="1"/>
    <col min="12651" max="12651" width="22.5703125" style="3" customWidth="1"/>
    <col min="12652" max="12652" width="23" style="3" customWidth="1"/>
    <col min="12653" max="12653" width="22.85546875" style="3" customWidth="1"/>
    <col min="12654" max="12654" width="23.42578125" style="3" customWidth="1"/>
    <col min="12655" max="12655" width="28.7109375" style="3" customWidth="1"/>
    <col min="12656" max="12656" width="12.7109375" style="3" customWidth="1"/>
    <col min="12657" max="12657" width="11.42578125" style="3"/>
    <col min="12658" max="12658" width="25.28515625" style="3" customWidth="1"/>
    <col min="12659" max="12659" width="15.85546875" style="3" bestFit="1" customWidth="1"/>
    <col min="12660" max="12661" width="18" style="3" bestFit="1" customWidth="1"/>
    <col min="12662" max="12880" width="11.42578125" style="3"/>
    <col min="12881" max="12881" width="15.42578125" style="3" customWidth="1"/>
    <col min="12882" max="12882" width="9.5703125" style="3" customWidth="1"/>
    <col min="12883" max="12883" width="14.42578125" style="3" customWidth="1"/>
    <col min="12884" max="12884" width="49.85546875" style="3" customWidth="1"/>
    <col min="12885" max="12885" width="22.5703125" style="3" customWidth="1"/>
    <col min="12886" max="12886" width="23" style="3" customWidth="1"/>
    <col min="12887" max="12887" width="22.85546875" style="3" customWidth="1"/>
    <col min="12888" max="12888" width="23.42578125" style="3" customWidth="1"/>
    <col min="12889" max="12889" width="22.42578125" style="3" customWidth="1"/>
    <col min="12890" max="12890" width="13.85546875" style="3" customWidth="1"/>
    <col min="12891" max="12891" width="20.7109375" style="3" customWidth="1"/>
    <col min="12892" max="12892" width="18.140625" style="3" customWidth="1"/>
    <col min="12893" max="12893" width="14.85546875" style="3" bestFit="1" customWidth="1"/>
    <col min="12894" max="12894" width="11.42578125" style="3"/>
    <col min="12895" max="12895" width="17.42578125" style="3" customWidth="1"/>
    <col min="12896" max="12898" width="18.140625" style="3" customWidth="1"/>
    <col min="12899" max="12902" width="11.42578125" style="3"/>
    <col min="12903" max="12903" width="34" style="3" customWidth="1"/>
    <col min="12904" max="12904" width="9.5703125" style="3" customWidth="1"/>
    <col min="12905" max="12905" width="16.7109375" style="3" customWidth="1"/>
    <col min="12906" max="12906" width="55.140625" style="3" customWidth="1"/>
    <col min="12907" max="12907" width="22.5703125" style="3" customWidth="1"/>
    <col min="12908" max="12908" width="23" style="3" customWidth="1"/>
    <col min="12909" max="12909" width="22.85546875" style="3" customWidth="1"/>
    <col min="12910" max="12910" width="23.42578125" style="3" customWidth="1"/>
    <col min="12911" max="12911" width="28.7109375" style="3" customWidth="1"/>
    <col min="12912" max="12912" width="12.7109375" style="3" customWidth="1"/>
    <col min="12913" max="12913" width="11.42578125" style="3"/>
    <col min="12914" max="12914" width="25.28515625" style="3" customWidth="1"/>
    <col min="12915" max="12915" width="15.85546875" style="3" bestFit="1" customWidth="1"/>
    <col min="12916" max="12917" width="18" style="3" bestFit="1" customWidth="1"/>
    <col min="12918" max="13136" width="11.42578125" style="3"/>
    <col min="13137" max="13137" width="15.42578125" style="3" customWidth="1"/>
    <col min="13138" max="13138" width="9.5703125" style="3" customWidth="1"/>
    <col min="13139" max="13139" width="14.42578125" style="3" customWidth="1"/>
    <col min="13140" max="13140" width="49.85546875" style="3" customWidth="1"/>
    <col min="13141" max="13141" width="22.5703125" style="3" customWidth="1"/>
    <col min="13142" max="13142" width="23" style="3" customWidth="1"/>
    <col min="13143" max="13143" width="22.85546875" style="3" customWidth="1"/>
    <col min="13144" max="13144" width="23.42578125" style="3" customWidth="1"/>
    <col min="13145" max="13145" width="22.42578125" style="3" customWidth="1"/>
    <col min="13146" max="13146" width="13.85546875" style="3" customWidth="1"/>
    <col min="13147" max="13147" width="20.7109375" style="3" customWidth="1"/>
    <col min="13148" max="13148" width="18.140625" style="3" customWidth="1"/>
    <col min="13149" max="13149" width="14.85546875" style="3" bestFit="1" customWidth="1"/>
    <col min="13150" max="13150" width="11.42578125" style="3"/>
    <col min="13151" max="13151" width="17.42578125" style="3" customWidth="1"/>
    <col min="13152" max="13154" width="18.140625" style="3" customWidth="1"/>
    <col min="13155" max="13158" width="11.42578125" style="3"/>
    <col min="13159" max="13159" width="34" style="3" customWidth="1"/>
    <col min="13160" max="13160" width="9.5703125" style="3" customWidth="1"/>
    <col min="13161" max="13161" width="16.7109375" style="3" customWidth="1"/>
    <col min="13162" max="13162" width="55.140625" style="3" customWidth="1"/>
    <col min="13163" max="13163" width="22.5703125" style="3" customWidth="1"/>
    <col min="13164" max="13164" width="23" style="3" customWidth="1"/>
    <col min="13165" max="13165" width="22.85546875" style="3" customWidth="1"/>
    <col min="13166" max="13166" width="23.42578125" style="3" customWidth="1"/>
    <col min="13167" max="13167" width="28.7109375" style="3" customWidth="1"/>
    <col min="13168" max="13168" width="12.7109375" style="3" customWidth="1"/>
    <col min="13169" max="13169" width="11.42578125" style="3"/>
    <col min="13170" max="13170" width="25.28515625" style="3" customWidth="1"/>
    <col min="13171" max="13171" width="15.85546875" style="3" bestFit="1" customWidth="1"/>
    <col min="13172" max="13173" width="18" style="3" bestFit="1" customWidth="1"/>
    <col min="13174" max="13392" width="11.42578125" style="3"/>
    <col min="13393" max="13393" width="15.42578125" style="3" customWidth="1"/>
    <col min="13394" max="13394" width="9.5703125" style="3" customWidth="1"/>
    <col min="13395" max="13395" width="14.42578125" style="3" customWidth="1"/>
    <col min="13396" max="13396" width="49.85546875" style="3" customWidth="1"/>
    <col min="13397" max="13397" width="22.5703125" style="3" customWidth="1"/>
    <col min="13398" max="13398" width="23" style="3" customWidth="1"/>
    <col min="13399" max="13399" width="22.85546875" style="3" customWidth="1"/>
    <col min="13400" max="13400" width="23.42578125" style="3" customWidth="1"/>
    <col min="13401" max="13401" width="22.42578125" style="3" customWidth="1"/>
    <col min="13402" max="13402" width="13.85546875" style="3" customWidth="1"/>
    <col min="13403" max="13403" width="20.7109375" style="3" customWidth="1"/>
    <col min="13404" max="13404" width="18.140625" style="3" customWidth="1"/>
    <col min="13405" max="13405" width="14.85546875" style="3" bestFit="1" customWidth="1"/>
    <col min="13406" max="13406" width="11.42578125" style="3"/>
    <col min="13407" max="13407" width="17.42578125" style="3" customWidth="1"/>
    <col min="13408" max="13410" width="18.140625" style="3" customWidth="1"/>
    <col min="13411" max="13414" width="11.42578125" style="3"/>
    <col min="13415" max="13415" width="34" style="3" customWidth="1"/>
    <col min="13416" max="13416" width="9.5703125" style="3" customWidth="1"/>
    <col min="13417" max="13417" width="16.7109375" style="3" customWidth="1"/>
    <col min="13418" max="13418" width="55.140625" style="3" customWidth="1"/>
    <col min="13419" max="13419" width="22.5703125" style="3" customWidth="1"/>
    <col min="13420" max="13420" width="23" style="3" customWidth="1"/>
    <col min="13421" max="13421" width="22.85546875" style="3" customWidth="1"/>
    <col min="13422" max="13422" width="23.42578125" style="3" customWidth="1"/>
    <col min="13423" max="13423" width="28.7109375" style="3" customWidth="1"/>
    <col min="13424" max="13424" width="12.7109375" style="3" customWidth="1"/>
    <col min="13425" max="13425" width="11.42578125" style="3"/>
    <col min="13426" max="13426" width="25.28515625" style="3" customWidth="1"/>
    <col min="13427" max="13427" width="15.85546875" style="3" bestFit="1" customWidth="1"/>
    <col min="13428" max="13429" width="18" style="3" bestFit="1" customWidth="1"/>
    <col min="13430" max="13648" width="11.42578125" style="3"/>
    <col min="13649" max="13649" width="15.42578125" style="3" customWidth="1"/>
    <col min="13650" max="13650" width="9.5703125" style="3" customWidth="1"/>
    <col min="13651" max="13651" width="14.42578125" style="3" customWidth="1"/>
    <col min="13652" max="13652" width="49.85546875" style="3" customWidth="1"/>
    <col min="13653" max="13653" width="22.5703125" style="3" customWidth="1"/>
    <col min="13654" max="13654" width="23" style="3" customWidth="1"/>
    <col min="13655" max="13655" width="22.85546875" style="3" customWidth="1"/>
    <col min="13656" max="13656" width="23.42578125" style="3" customWidth="1"/>
    <col min="13657" max="13657" width="22.42578125" style="3" customWidth="1"/>
    <col min="13658" max="13658" width="13.85546875" style="3" customWidth="1"/>
    <col min="13659" max="13659" width="20.7109375" style="3" customWidth="1"/>
    <col min="13660" max="13660" width="18.140625" style="3" customWidth="1"/>
    <col min="13661" max="13661" width="14.85546875" style="3" bestFit="1" customWidth="1"/>
    <col min="13662" max="13662" width="11.42578125" style="3"/>
    <col min="13663" max="13663" width="17.42578125" style="3" customWidth="1"/>
    <col min="13664" max="13666" width="18.140625" style="3" customWidth="1"/>
    <col min="13667" max="13670" width="11.42578125" style="3"/>
    <col min="13671" max="13671" width="34" style="3" customWidth="1"/>
    <col min="13672" max="13672" width="9.5703125" style="3" customWidth="1"/>
    <col min="13673" max="13673" width="16.7109375" style="3" customWidth="1"/>
    <col min="13674" max="13674" width="55.140625" style="3" customWidth="1"/>
    <col min="13675" max="13675" width="22.5703125" style="3" customWidth="1"/>
    <col min="13676" max="13676" width="23" style="3" customWidth="1"/>
    <col min="13677" max="13677" width="22.85546875" style="3" customWidth="1"/>
    <col min="13678" max="13678" width="23.42578125" style="3" customWidth="1"/>
    <col min="13679" max="13679" width="28.7109375" style="3" customWidth="1"/>
    <col min="13680" max="13680" width="12.7109375" style="3" customWidth="1"/>
    <col min="13681" max="13681" width="11.42578125" style="3"/>
    <col min="13682" max="13682" width="25.28515625" style="3" customWidth="1"/>
    <col min="13683" max="13683" width="15.85546875" style="3" bestFit="1" customWidth="1"/>
    <col min="13684" max="13685" width="18" style="3" bestFit="1" customWidth="1"/>
    <col min="13686" max="13904" width="11.42578125" style="3"/>
    <col min="13905" max="13905" width="15.42578125" style="3" customWidth="1"/>
    <col min="13906" max="13906" width="9.5703125" style="3" customWidth="1"/>
    <col min="13907" max="13907" width="14.42578125" style="3" customWidth="1"/>
    <col min="13908" max="13908" width="49.85546875" style="3" customWidth="1"/>
    <col min="13909" max="13909" width="22.5703125" style="3" customWidth="1"/>
    <col min="13910" max="13910" width="23" style="3" customWidth="1"/>
    <col min="13911" max="13911" width="22.85546875" style="3" customWidth="1"/>
    <col min="13912" max="13912" width="23.42578125" style="3" customWidth="1"/>
    <col min="13913" max="13913" width="22.42578125" style="3" customWidth="1"/>
    <col min="13914" max="13914" width="13.85546875" style="3" customWidth="1"/>
    <col min="13915" max="13915" width="20.7109375" style="3" customWidth="1"/>
    <col min="13916" max="13916" width="18.140625" style="3" customWidth="1"/>
    <col min="13917" max="13917" width="14.85546875" style="3" bestFit="1" customWidth="1"/>
    <col min="13918" max="13918" width="11.42578125" style="3"/>
    <col min="13919" max="13919" width="17.42578125" style="3" customWidth="1"/>
    <col min="13920" max="13922" width="18.140625" style="3" customWidth="1"/>
    <col min="13923" max="13926" width="11.42578125" style="3"/>
    <col min="13927" max="13927" width="34" style="3" customWidth="1"/>
    <col min="13928" max="13928" width="9.5703125" style="3" customWidth="1"/>
    <col min="13929" max="13929" width="16.7109375" style="3" customWidth="1"/>
    <col min="13930" max="13930" width="55.140625" style="3" customWidth="1"/>
    <col min="13931" max="13931" width="22.5703125" style="3" customWidth="1"/>
    <col min="13932" max="13932" width="23" style="3" customWidth="1"/>
    <col min="13933" max="13933" width="22.85546875" style="3" customWidth="1"/>
    <col min="13934" max="13934" width="23.42578125" style="3" customWidth="1"/>
    <col min="13935" max="13935" width="28.7109375" style="3" customWidth="1"/>
    <col min="13936" max="13936" width="12.7109375" style="3" customWidth="1"/>
    <col min="13937" max="13937" width="11.42578125" style="3"/>
    <col min="13938" max="13938" width="25.28515625" style="3" customWidth="1"/>
    <col min="13939" max="13939" width="15.85546875" style="3" bestFit="1" customWidth="1"/>
    <col min="13940" max="13941" width="18" style="3" bestFit="1" customWidth="1"/>
    <col min="13942" max="14160" width="11.42578125" style="3"/>
    <col min="14161" max="14161" width="15.42578125" style="3" customWidth="1"/>
    <col min="14162" max="14162" width="9.5703125" style="3" customWidth="1"/>
    <col min="14163" max="14163" width="14.42578125" style="3" customWidth="1"/>
    <col min="14164" max="14164" width="49.85546875" style="3" customWidth="1"/>
    <col min="14165" max="14165" width="22.5703125" style="3" customWidth="1"/>
    <col min="14166" max="14166" width="23" style="3" customWidth="1"/>
    <col min="14167" max="14167" width="22.85546875" style="3" customWidth="1"/>
    <col min="14168" max="14168" width="23.42578125" style="3" customWidth="1"/>
    <col min="14169" max="14169" width="22.42578125" style="3" customWidth="1"/>
    <col min="14170" max="14170" width="13.85546875" style="3" customWidth="1"/>
    <col min="14171" max="14171" width="20.7109375" style="3" customWidth="1"/>
    <col min="14172" max="14172" width="18.140625" style="3" customWidth="1"/>
    <col min="14173" max="14173" width="14.85546875" style="3" bestFit="1" customWidth="1"/>
    <col min="14174" max="14174" width="11.42578125" style="3"/>
    <col min="14175" max="14175" width="17.42578125" style="3" customWidth="1"/>
    <col min="14176" max="14178" width="18.140625" style="3" customWidth="1"/>
    <col min="14179" max="14182" width="11.42578125" style="3"/>
    <col min="14183" max="14183" width="34" style="3" customWidth="1"/>
    <col min="14184" max="14184" width="9.5703125" style="3" customWidth="1"/>
    <col min="14185" max="14185" width="16.7109375" style="3" customWidth="1"/>
    <col min="14186" max="14186" width="55.140625" style="3" customWidth="1"/>
    <col min="14187" max="14187" width="22.5703125" style="3" customWidth="1"/>
    <col min="14188" max="14188" width="23" style="3" customWidth="1"/>
    <col min="14189" max="14189" width="22.85546875" style="3" customWidth="1"/>
    <col min="14190" max="14190" width="23.42578125" style="3" customWidth="1"/>
    <col min="14191" max="14191" width="28.7109375" style="3" customWidth="1"/>
    <col min="14192" max="14192" width="12.7109375" style="3" customWidth="1"/>
    <col min="14193" max="14193" width="11.42578125" style="3"/>
    <col min="14194" max="14194" width="25.28515625" style="3" customWidth="1"/>
    <col min="14195" max="14195" width="15.85546875" style="3" bestFit="1" customWidth="1"/>
    <col min="14196" max="14197" width="18" style="3" bestFit="1" customWidth="1"/>
    <col min="14198" max="14416" width="11.42578125" style="3"/>
    <col min="14417" max="14417" width="15.42578125" style="3" customWidth="1"/>
    <col min="14418" max="14418" width="9.5703125" style="3" customWidth="1"/>
    <col min="14419" max="14419" width="14.42578125" style="3" customWidth="1"/>
    <col min="14420" max="14420" width="49.85546875" style="3" customWidth="1"/>
    <col min="14421" max="14421" width="22.5703125" style="3" customWidth="1"/>
    <col min="14422" max="14422" width="23" style="3" customWidth="1"/>
    <col min="14423" max="14423" width="22.85546875" style="3" customWidth="1"/>
    <col min="14424" max="14424" width="23.42578125" style="3" customWidth="1"/>
    <col min="14425" max="14425" width="22.42578125" style="3" customWidth="1"/>
    <col min="14426" max="14426" width="13.85546875" style="3" customWidth="1"/>
    <col min="14427" max="14427" width="20.7109375" style="3" customWidth="1"/>
    <col min="14428" max="14428" width="18.140625" style="3" customWidth="1"/>
    <col min="14429" max="14429" width="14.85546875" style="3" bestFit="1" customWidth="1"/>
    <col min="14430" max="14430" width="11.42578125" style="3"/>
    <col min="14431" max="14431" width="17.42578125" style="3" customWidth="1"/>
    <col min="14432" max="14434" width="18.140625" style="3" customWidth="1"/>
    <col min="14435" max="14438" width="11.42578125" style="3"/>
    <col min="14439" max="14439" width="34" style="3" customWidth="1"/>
    <col min="14440" max="14440" width="9.5703125" style="3" customWidth="1"/>
    <col min="14441" max="14441" width="16.7109375" style="3" customWidth="1"/>
    <col min="14442" max="14442" width="55.140625" style="3" customWidth="1"/>
    <col min="14443" max="14443" width="22.5703125" style="3" customWidth="1"/>
    <col min="14444" max="14444" width="23" style="3" customWidth="1"/>
    <col min="14445" max="14445" width="22.85546875" style="3" customWidth="1"/>
    <col min="14446" max="14446" width="23.42578125" style="3" customWidth="1"/>
    <col min="14447" max="14447" width="28.7109375" style="3" customWidth="1"/>
    <col min="14448" max="14448" width="12.7109375" style="3" customWidth="1"/>
    <col min="14449" max="14449" width="11.42578125" style="3"/>
    <col min="14450" max="14450" width="25.28515625" style="3" customWidth="1"/>
    <col min="14451" max="14451" width="15.85546875" style="3" bestFit="1" customWidth="1"/>
    <col min="14452" max="14453" width="18" style="3" bestFit="1" customWidth="1"/>
    <col min="14454" max="14672" width="11.42578125" style="3"/>
    <col min="14673" max="14673" width="15.42578125" style="3" customWidth="1"/>
    <col min="14674" max="14674" width="9.5703125" style="3" customWidth="1"/>
    <col min="14675" max="14675" width="14.42578125" style="3" customWidth="1"/>
    <col min="14676" max="14676" width="49.85546875" style="3" customWidth="1"/>
    <col min="14677" max="14677" width="22.5703125" style="3" customWidth="1"/>
    <col min="14678" max="14678" width="23" style="3" customWidth="1"/>
    <col min="14679" max="14679" width="22.85546875" style="3" customWidth="1"/>
    <col min="14680" max="14680" width="23.42578125" style="3" customWidth="1"/>
    <col min="14681" max="14681" width="22.42578125" style="3" customWidth="1"/>
    <col min="14682" max="14682" width="13.85546875" style="3" customWidth="1"/>
    <col min="14683" max="14683" width="20.7109375" style="3" customWidth="1"/>
    <col min="14684" max="14684" width="18.140625" style="3" customWidth="1"/>
    <col min="14685" max="14685" width="14.85546875" style="3" bestFit="1" customWidth="1"/>
    <col min="14686" max="14686" width="11.42578125" style="3"/>
    <col min="14687" max="14687" width="17.42578125" style="3" customWidth="1"/>
    <col min="14688" max="14690" width="18.140625" style="3" customWidth="1"/>
    <col min="14691" max="14694" width="11.42578125" style="3"/>
    <col min="14695" max="14695" width="34" style="3" customWidth="1"/>
    <col min="14696" max="14696" width="9.5703125" style="3" customWidth="1"/>
    <col min="14697" max="14697" width="16.7109375" style="3" customWidth="1"/>
    <col min="14698" max="14698" width="55.140625" style="3" customWidth="1"/>
    <col min="14699" max="14699" width="22.5703125" style="3" customWidth="1"/>
    <col min="14700" max="14700" width="23" style="3" customWidth="1"/>
    <col min="14701" max="14701" width="22.85546875" style="3" customWidth="1"/>
    <col min="14702" max="14702" width="23.42578125" style="3" customWidth="1"/>
    <col min="14703" max="14703" width="28.7109375" style="3" customWidth="1"/>
    <col min="14704" max="14704" width="12.7109375" style="3" customWidth="1"/>
    <col min="14705" max="14705" width="11.42578125" style="3"/>
    <col min="14706" max="14706" width="25.28515625" style="3" customWidth="1"/>
    <col min="14707" max="14707" width="15.85546875" style="3" bestFit="1" customWidth="1"/>
    <col min="14708" max="14709" width="18" style="3" bestFit="1" customWidth="1"/>
    <col min="14710" max="14928" width="11.42578125" style="3"/>
    <col min="14929" max="14929" width="15.42578125" style="3" customWidth="1"/>
    <col min="14930" max="14930" width="9.5703125" style="3" customWidth="1"/>
    <col min="14931" max="14931" width="14.42578125" style="3" customWidth="1"/>
    <col min="14932" max="14932" width="49.85546875" style="3" customWidth="1"/>
    <col min="14933" max="14933" width="22.5703125" style="3" customWidth="1"/>
    <col min="14934" max="14934" width="23" style="3" customWidth="1"/>
    <col min="14935" max="14935" width="22.85546875" style="3" customWidth="1"/>
    <col min="14936" max="14936" width="23.42578125" style="3" customWidth="1"/>
    <col min="14937" max="14937" width="22.42578125" style="3" customWidth="1"/>
    <col min="14938" max="14938" width="13.85546875" style="3" customWidth="1"/>
    <col min="14939" max="14939" width="20.7109375" style="3" customWidth="1"/>
    <col min="14940" max="14940" width="18.140625" style="3" customWidth="1"/>
    <col min="14941" max="14941" width="14.85546875" style="3" bestFit="1" customWidth="1"/>
    <col min="14942" max="14942" width="11.42578125" style="3"/>
    <col min="14943" max="14943" width="17.42578125" style="3" customWidth="1"/>
    <col min="14944" max="14946" width="18.140625" style="3" customWidth="1"/>
    <col min="14947" max="14950" width="11.42578125" style="3"/>
    <col min="14951" max="14951" width="34" style="3" customWidth="1"/>
    <col min="14952" max="14952" width="9.5703125" style="3" customWidth="1"/>
    <col min="14953" max="14953" width="16.7109375" style="3" customWidth="1"/>
    <col min="14954" max="14954" width="55.140625" style="3" customWidth="1"/>
    <col min="14955" max="14955" width="22.5703125" style="3" customWidth="1"/>
    <col min="14956" max="14956" width="23" style="3" customWidth="1"/>
    <col min="14957" max="14957" width="22.85546875" style="3" customWidth="1"/>
    <col min="14958" max="14958" width="23.42578125" style="3" customWidth="1"/>
    <col min="14959" max="14959" width="28.7109375" style="3" customWidth="1"/>
    <col min="14960" max="14960" width="12.7109375" style="3" customWidth="1"/>
    <col min="14961" max="14961" width="11.42578125" style="3"/>
    <col min="14962" max="14962" width="25.28515625" style="3" customWidth="1"/>
    <col min="14963" max="14963" width="15.85546875" style="3" bestFit="1" customWidth="1"/>
    <col min="14964" max="14965" width="18" style="3" bestFit="1" customWidth="1"/>
    <col min="14966" max="15184" width="11.42578125" style="3"/>
    <col min="15185" max="15185" width="15.42578125" style="3" customWidth="1"/>
    <col min="15186" max="15186" width="9.5703125" style="3" customWidth="1"/>
    <col min="15187" max="15187" width="14.42578125" style="3" customWidth="1"/>
    <col min="15188" max="15188" width="49.85546875" style="3" customWidth="1"/>
    <col min="15189" max="15189" width="22.5703125" style="3" customWidth="1"/>
    <col min="15190" max="15190" width="23" style="3" customWidth="1"/>
    <col min="15191" max="15191" width="22.85546875" style="3" customWidth="1"/>
    <col min="15192" max="15192" width="23.42578125" style="3" customWidth="1"/>
    <col min="15193" max="15193" width="22.42578125" style="3" customWidth="1"/>
    <col min="15194" max="15194" width="13.85546875" style="3" customWidth="1"/>
    <col min="15195" max="15195" width="20.7109375" style="3" customWidth="1"/>
    <col min="15196" max="15196" width="18.140625" style="3" customWidth="1"/>
    <col min="15197" max="15197" width="14.85546875" style="3" bestFit="1" customWidth="1"/>
    <col min="15198" max="15198" width="11.42578125" style="3"/>
    <col min="15199" max="15199" width="17.42578125" style="3" customWidth="1"/>
    <col min="15200" max="15202" width="18.140625" style="3" customWidth="1"/>
    <col min="15203" max="15206" width="11.42578125" style="3"/>
    <col min="15207" max="15207" width="34" style="3" customWidth="1"/>
    <col min="15208" max="15208" width="9.5703125" style="3" customWidth="1"/>
    <col min="15209" max="15209" width="16.7109375" style="3" customWidth="1"/>
    <col min="15210" max="15210" width="55.140625" style="3" customWidth="1"/>
    <col min="15211" max="15211" width="22.5703125" style="3" customWidth="1"/>
    <col min="15212" max="15212" width="23" style="3" customWidth="1"/>
    <col min="15213" max="15213" width="22.85546875" style="3" customWidth="1"/>
    <col min="15214" max="15214" width="23.42578125" style="3" customWidth="1"/>
    <col min="15215" max="15215" width="28.7109375" style="3" customWidth="1"/>
    <col min="15216" max="15216" width="12.7109375" style="3" customWidth="1"/>
    <col min="15217" max="15217" width="11.42578125" style="3"/>
    <col min="15218" max="15218" width="25.28515625" style="3" customWidth="1"/>
    <col min="15219" max="15219" width="15.85546875" style="3" bestFit="1" customWidth="1"/>
    <col min="15220" max="15221" width="18" style="3" bestFit="1" customWidth="1"/>
    <col min="15222" max="15440" width="11.42578125" style="3"/>
    <col min="15441" max="15441" width="15.42578125" style="3" customWidth="1"/>
    <col min="15442" max="15442" width="9.5703125" style="3" customWidth="1"/>
    <col min="15443" max="15443" width="14.42578125" style="3" customWidth="1"/>
    <col min="15444" max="15444" width="49.85546875" style="3" customWidth="1"/>
    <col min="15445" max="15445" width="22.5703125" style="3" customWidth="1"/>
    <col min="15446" max="15446" width="23" style="3" customWidth="1"/>
    <col min="15447" max="15447" width="22.85546875" style="3" customWidth="1"/>
    <col min="15448" max="15448" width="23.42578125" style="3" customWidth="1"/>
    <col min="15449" max="15449" width="22.42578125" style="3" customWidth="1"/>
    <col min="15450" max="15450" width="13.85546875" style="3" customWidth="1"/>
    <col min="15451" max="15451" width="20.7109375" style="3" customWidth="1"/>
    <col min="15452" max="15452" width="18.140625" style="3" customWidth="1"/>
    <col min="15453" max="15453" width="14.85546875" style="3" bestFit="1" customWidth="1"/>
    <col min="15454" max="15454" width="11.42578125" style="3"/>
    <col min="15455" max="15455" width="17.42578125" style="3" customWidth="1"/>
    <col min="15456" max="15458" width="18.140625" style="3" customWidth="1"/>
    <col min="15459" max="15462" width="11.42578125" style="3"/>
    <col min="15463" max="15463" width="34" style="3" customWidth="1"/>
    <col min="15464" max="15464" width="9.5703125" style="3" customWidth="1"/>
    <col min="15465" max="15465" width="16.7109375" style="3" customWidth="1"/>
    <col min="15466" max="15466" width="55.140625" style="3" customWidth="1"/>
    <col min="15467" max="15467" width="22.5703125" style="3" customWidth="1"/>
    <col min="15468" max="15468" width="23" style="3" customWidth="1"/>
    <col min="15469" max="15469" width="22.85546875" style="3" customWidth="1"/>
    <col min="15470" max="15470" width="23.42578125" style="3" customWidth="1"/>
    <col min="15471" max="15471" width="28.7109375" style="3" customWidth="1"/>
    <col min="15472" max="15472" width="12.7109375" style="3" customWidth="1"/>
    <col min="15473" max="15473" width="11.42578125" style="3"/>
    <col min="15474" max="15474" width="25.28515625" style="3" customWidth="1"/>
    <col min="15475" max="15475" width="15.85546875" style="3" bestFit="1" customWidth="1"/>
    <col min="15476" max="15477" width="18" style="3" bestFit="1" customWidth="1"/>
    <col min="15478" max="15696" width="11.42578125" style="3"/>
    <col min="15697" max="15697" width="15.42578125" style="3" customWidth="1"/>
    <col min="15698" max="15698" width="9.5703125" style="3" customWidth="1"/>
    <col min="15699" max="15699" width="14.42578125" style="3" customWidth="1"/>
    <col min="15700" max="15700" width="49.85546875" style="3" customWidth="1"/>
    <col min="15701" max="15701" width="22.5703125" style="3" customWidth="1"/>
    <col min="15702" max="15702" width="23" style="3" customWidth="1"/>
    <col min="15703" max="15703" width="22.85546875" style="3" customWidth="1"/>
    <col min="15704" max="15704" width="23.42578125" style="3" customWidth="1"/>
    <col min="15705" max="15705" width="22.42578125" style="3" customWidth="1"/>
    <col min="15706" max="15706" width="13.85546875" style="3" customWidth="1"/>
    <col min="15707" max="15707" width="20.7109375" style="3" customWidth="1"/>
    <col min="15708" max="15708" width="18.140625" style="3" customWidth="1"/>
    <col min="15709" max="15709" width="14.85546875" style="3" bestFit="1" customWidth="1"/>
    <col min="15710" max="15710" width="11.42578125" style="3"/>
    <col min="15711" max="15711" width="17.42578125" style="3" customWidth="1"/>
    <col min="15712" max="15714" width="18.140625" style="3" customWidth="1"/>
    <col min="15715" max="15718" width="11.42578125" style="3"/>
    <col min="15719" max="15719" width="34" style="3" customWidth="1"/>
    <col min="15720" max="15720" width="9.5703125" style="3" customWidth="1"/>
    <col min="15721" max="15721" width="16.7109375" style="3" customWidth="1"/>
    <col min="15722" max="15722" width="55.140625" style="3" customWidth="1"/>
    <col min="15723" max="15723" width="22.5703125" style="3" customWidth="1"/>
    <col min="15724" max="15724" width="23" style="3" customWidth="1"/>
    <col min="15725" max="15725" width="22.85546875" style="3" customWidth="1"/>
    <col min="15726" max="15726" width="23.42578125" style="3" customWidth="1"/>
    <col min="15727" max="15727" width="28.7109375" style="3" customWidth="1"/>
    <col min="15728" max="15728" width="12.7109375" style="3" customWidth="1"/>
    <col min="15729" max="15729" width="11.42578125" style="3"/>
    <col min="15730" max="15730" width="25.28515625" style="3" customWidth="1"/>
    <col min="15731" max="15731" width="15.85546875" style="3" bestFit="1" customWidth="1"/>
    <col min="15732" max="15733" width="18" style="3" bestFit="1" customWidth="1"/>
    <col min="15734" max="15952" width="11.42578125" style="3"/>
    <col min="15953" max="15953" width="15.42578125" style="3" customWidth="1"/>
    <col min="15954" max="15954" width="9.5703125" style="3" customWidth="1"/>
    <col min="15955" max="15955" width="14.42578125" style="3" customWidth="1"/>
    <col min="15956" max="15956" width="49.85546875" style="3" customWidth="1"/>
    <col min="15957" max="15957" width="22.5703125" style="3" customWidth="1"/>
    <col min="15958" max="15958" width="23" style="3" customWidth="1"/>
    <col min="15959" max="15959" width="22.85546875" style="3" customWidth="1"/>
    <col min="15960" max="15960" width="23.42578125" style="3" customWidth="1"/>
    <col min="15961" max="15961" width="22.42578125" style="3" customWidth="1"/>
    <col min="15962" max="15962" width="13.85546875" style="3" customWidth="1"/>
    <col min="15963" max="15963" width="20.7109375" style="3" customWidth="1"/>
    <col min="15964" max="15964" width="18.140625" style="3" customWidth="1"/>
    <col min="15965" max="15965" width="14.85546875" style="3" bestFit="1" customWidth="1"/>
    <col min="15966" max="15966" width="11.42578125" style="3"/>
    <col min="15967" max="15967" width="17.42578125" style="3" customWidth="1"/>
    <col min="15968" max="15970" width="18.140625" style="3" customWidth="1"/>
    <col min="15971" max="15974" width="11.42578125" style="3"/>
    <col min="15975" max="15975" width="34" style="3" customWidth="1"/>
    <col min="15976" max="15976" width="9.5703125" style="3" customWidth="1"/>
    <col min="15977" max="15977" width="16.7109375" style="3" customWidth="1"/>
    <col min="15978" max="15978" width="55.140625" style="3" customWidth="1"/>
    <col min="15979" max="15979" width="22.5703125" style="3" customWidth="1"/>
    <col min="15980" max="15980" width="23" style="3" customWidth="1"/>
    <col min="15981" max="15981" width="22.85546875" style="3" customWidth="1"/>
    <col min="15982" max="15982" width="23.42578125" style="3" customWidth="1"/>
    <col min="15983" max="15983" width="28.7109375" style="3" customWidth="1"/>
    <col min="15984" max="15984" width="12.7109375" style="3" customWidth="1"/>
    <col min="15985" max="15985" width="11.42578125" style="3"/>
    <col min="15986" max="15986" width="25.28515625" style="3" customWidth="1"/>
    <col min="15987" max="15987" width="15.85546875" style="3" bestFit="1" customWidth="1"/>
    <col min="15988" max="15989" width="18" style="3" bestFit="1" customWidth="1"/>
    <col min="15990" max="16208" width="11.42578125" style="3"/>
    <col min="16209" max="16209" width="15.42578125" style="3" customWidth="1"/>
    <col min="16210" max="16210" width="9.5703125" style="3" customWidth="1"/>
    <col min="16211" max="16211" width="14.42578125" style="3" customWidth="1"/>
    <col min="16212" max="16212" width="49.85546875" style="3" customWidth="1"/>
    <col min="16213" max="16213" width="22.5703125" style="3" customWidth="1"/>
    <col min="16214" max="16214" width="23" style="3" customWidth="1"/>
    <col min="16215" max="16215" width="22.85546875" style="3" customWidth="1"/>
    <col min="16216" max="16216" width="23.42578125" style="3" customWidth="1"/>
    <col min="16217" max="16217" width="22.42578125" style="3" customWidth="1"/>
    <col min="16218" max="16218" width="13.85546875" style="3" customWidth="1"/>
    <col min="16219" max="16219" width="20.7109375" style="3" customWidth="1"/>
    <col min="16220" max="16220" width="18.140625" style="3" customWidth="1"/>
    <col min="16221" max="16221" width="14.85546875" style="3" bestFit="1" customWidth="1"/>
    <col min="16222" max="16222" width="11.42578125" style="3"/>
    <col min="16223" max="16223" width="17.42578125" style="3" customWidth="1"/>
    <col min="16224" max="16226" width="18.140625" style="3" customWidth="1"/>
    <col min="16227" max="16384" width="11.42578125" style="3"/>
  </cols>
  <sheetData>
    <row r="1" spans="1:11" ht="24.75" customHeight="1" x14ac:dyDescent="0.25">
      <c r="A1" s="292" t="s">
        <v>515</v>
      </c>
      <c r="B1" s="292"/>
      <c r="C1" s="292"/>
      <c r="D1" s="292"/>
      <c r="E1" s="292"/>
      <c r="F1" s="292"/>
      <c r="G1" s="292"/>
      <c r="H1" s="292"/>
      <c r="I1" s="292"/>
      <c r="J1" s="292"/>
      <c r="K1" s="292"/>
    </row>
    <row r="2" spans="1:11" ht="24.95" customHeight="1" x14ac:dyDescent="0.25">
      <c r="A2" s="293" t="s">
        <v>516</v>
      </c>
      <c r="B2" s="293"/>
      <c r="C2" s="293"/>
      <c r="D2" s="293"/>
      <c r="E2" s="293"/>
      <c r="F2" s="293"/>
      <c r="G2" s="293"/>
      <c r="H2" s="293"/>
      <c r="I2" s="293"/>
      <c r="J2" s="293"/>
      <c r="K2" s="293"/>
    </row>
    <row r="3" spans="1:11" ht="24.95" customHeight="1" x14ac:dyDescent="0.25">
      <c r="A3" s="294" t="s">
        <v>551</v>
      </c>
      <c r="B3" s="294"/>
      <c r="C3" s="294"/>
      <c r="D3" s="294"/>
      <c r="E3" s="294"/>
      <c r="F3" s="294"/>
      <c r="G3" s="294"/>
      <c r="H3" s="294"/>
      <c r="I3" s="294"/>
      <c r="J3" s="294"/>
      <c r="K3" s="294"/>
    </row>
    <row r="4" spans="1:11" ht="15" customHeight="1" x14ac:dyDescent="0.25">
      <c r="A4" s="2"/>
      <c r="B4" s="2"/>
      <c r="C4" s="201"/>
      <c r="D4" s="2"/>
      <c r="E4" s="2"/>
      <c r="F4" s="2"/>
      <c r="G4" s="2"/>
      <c r="H4" s="2"/>
      <c r="I4" s="2"/>
      <c r="J4" s="2"/>
      <c r="K4" s="202"/>
    </row>
    <row r="5" spans="1:11" ht="15" customHeight="1" x14ac:dyDescent="0.25">
      <c r="B5" s="3"/>
      <c r="C5" s="203"/>
      <c r="D5" s="204"/>
      <c r="E5" s="3"/>
      <c r="F5" s="205"/>
      <c r="G5" s="4" t="s">
        <v>3</v>
      </c>
      <c r="H5" s="13" t="s">
        <v>4</v>
      </c>
      <c r="I5" s="13"/>
      <c r="J5" s="14" t="s">
        <v>5</v>
      </c>
      <c r="K5" s="202"/>
    </row>
    <row r="6" spans="1:11" ht="9" customHeight="1" thickBot="1" x14ac:dyDescent="0.3">
      <c r="A6" s="206"/>
      <c r="B6" s="206"/>
      <c r="C6" s="207"/>
      <c r="D6" s="208"/>
      <c r="E6" s="206"/>
      <c r="F6" s="209"/>
      <c r="G6" s="210"/>
      <c r="H6" s="211"/>
      <c r="I6" s="211"/>
      <c r="J6" s="212"/>
      <c r="K6" s="213"/>
    </row>
    <row r="7" spans="1:11" ht="29.25" customHeight="1" x14ac:dyDescent="0.25">
      <c r="A7" s="295" t="s">
        <v>6</v>
      </c>
      <c r="B7" s="297" t="s">
        <v>7</v>
      </c>
      <c r="C7" s="297" t="s">
        <v>8</v>
      </c>
      <c r="D7" s="297" t="s">
        <v>9</v>
      </c>
      <c r="E7" s="297" t="s">
        <v>10</v>
      </c>
      <c r="F7" s="286" t="s">
        <v>518</v>
      </c>
      <c r="G7" s="290" t="s">
        <v>519</v>
      </c>
      <c r="H7" s="286" t="s">
        <v>520</v>
      </c>
      <c r="I7" s="286" t="s">
        <v>14</v>
      </c>
      <c r="J7" s="331" t="s">
        <v>521</v>
      </c>
      <c r="K7" s="333" t="s">
        <v>522</v>
      </c>
    </row>
    <row r="8" spans="1:11" ht="84.75" customHeight="1" thickBot="1" x14ac:dyDescent="0.3">
      <c r="A8" s="296"/>
      <c r="B8" s="298"/>
      <c r="C8" s="298"/>
      <c r="D8" s="298"/>
      <c r="E8" s="298"/>
      <c r="F8" s="287"/>
      <c r="G8" s="291"/>
      <c r="H8" s="287"/>
      <c r="I8" s="287"/>
      <c r="J8" s="332"/>
      <c r="K8" s="334"/>
    </row>
    <row r="9" spans="1:11" s="4" customFormat="1" ht="27.75" customHeight="1" thickBot="1" x14ac:dyDescent="0.3">
      <c r="A9" s="21" t="s">
        <v>36</v>
      </c>
      <c r="B9" s="89" t="s">
        <v>37</v>
      </c>
      <c r="C9" s="214">
        <v>10</v>
      </c>
      <c r="D9" s="89" t="s">
        <v>38</v>
      </c>
      <c r="E9" s="23" t="s">
        <v>39</v>
      </c>
      <c r="F9" s="24">
        <f>+F41</f>
        <v>1451042370</v>
      </c>
      <c r="G9" s="24">
        <f t="shared" ref="G9:H9" si="0">+G41</f>
        <v>0</v>
      </c>
      <c r="H9" s="24">
        <f t="shared" si="0"/>
        <v>1451042370</v>
      </c>
      <c r="I9" s="215">
        <f t="shared" ref="I9:I72" si="1">+H9/$H$102</f>
        <v>0.35187065038114301</v>
      </c>
      <c r="J9" s="24">
        <f>+J41</f>
        <v>1451042370</v>
      </c>
      <c r="K9" s="216">
        <f>+J9/H9</f>
        <v>1</v>
      </c>
    </row>
    <row r="10" spans="1:11" s="4" customFormat="1" ht="27.75" customHeight="1" thickBot="1" x14ac:dyDescent="0.3">
      <c r="A10" s="175" t="s">
        <v>36</v>
      </c>
      <c r="B10" s="217" t="s">
        <v>41</v>
      </c>
      <c r="C10" s="218">
        <v>20</v>
      </c>
      <c r="D10" s="217" t="s">
        <v>38</v>
      </c>
      <c r="E10" s="177" t="s">
        <v>39</v>
      </c>
      <c r="F10" s="178">
        <f>+F11+F42</f>
        <v>1354611074.5</v>
      </c>
      <c r="G10" s="178">
        <f t="shared" ref="G10:H10" si="2">+G11+G42</f>
        <v>0</v>
      </c>
      <c r="H10" s="178">
        <f t="shared" si="2"/>
        <v>1354611074.5</v>
      </c>
      <c r="I10" s="219">
        <f t="shared" si="1"/>
        <v>0.32848653468183292</v>
      </c>
      <c r="J10" s="178">
        <f>+J11+J42</f>
        <v>1354611074.5</v>
      </c>
      <c r="K10" s="216">
        <f>+J10/H10</f>
        <v>1</v>
      </c>
    </row>
    <row r="11" spans="1:11" ht="33.75" customHeight="1" x14ac:dyDescent="0.25">
      <c r="A11" s="145" t="s">
        <v>100</v>
      </c>
      <c r="B11" s="92" t="s">
        <v>41</v>
      </c>
      <c r="C11" s="220">
        <v>20</v>
      </c>
      <c r="D11" s="92" t="s">
        <v>38</v>
      </c>
      <c r="E11" s="35" t="s">
        <v>101</v>
      </c>
      <c r="F11" s="93">
        <f>+F12+F17</f>
        <v>233320577.94</v>
      </c>
      <c r="G11" s="93">
        <f>+G12+G17</f>
        <v>0</v>
      </c>
      <c r="H11" s="93">
        <f>+H12+H17</f>
        <v>233320577.94</v>
      </c>
      <c r="I11" s="221">
        <f t="shared" si="1"/>
        <v>5.6579094590499084E-2</v>
      </c>
      <c r="J11" s="93">
        <f>+J12+J17</f>
        <v>233320577.94</v>
      </c>
      <c r="K11" s="270">
        <f>+J11/H11</f>
        <v>1</v>
      </c>
    </row>
    <row r="12" spans="1:11" ht="36" customHeight="1" x14ac:dyDescent="0.25">
      <c r="A12" s="149" t="s">
        <v>102</v>
      </c>
      <c r="B12" s="34" t="s">
        <v>41</v>
      </c>
      <c r="C12" s="34">
        <v>20</v>
      </c>
      <c r="D12" s="34" t="s">
        <v>38</v>
      </c>
      <c r="E12" s="40" t="s">
        <v>103</v>
      </c>
      <c r="F12" s="62">
        <f t="shared" ref="F12:J12" si="3">+F13</f>
        <v>6592600</v>
      </c>
      <c r="G12" s="62">
        <f t="shared" si="3"/>
        <v>0</v>
      </c>
      <c r="H12" s="62">
        <f t="shared" si="3"/>
        <v>6592600</v>
      </c>
      <c r="I12" s="223">
        <f t="shared" si="1"/>
        <v>1.5986731315796958E-3</v>
      </c>
      <c r="J12" s="62">
        <f t="shared" si="3"/>
        <v>6592600</v>
      </c>
      <c r="K12" s="270">
        <f t="shared" ref="K12:K14" si="4">+J12/H12</f>
        <v>1</v>
      </c>
    </row>
    <row r="13" spans="1:11" ht="43.5" customHeight="1" x14ac:dyDescent="0.25">
      <c r="A13" s="149" t="s">
        <v>104</v>
      </c>
      <c r="B13" s="34" t="s">
        <v>41</v>
      </c>
      <c r="C13" s="34">
        <v>20</v>
      </c>
      <c r="D13" s="34" t="s">
        <v>38</v>
      </c>
      <c r="E13" s="40" t="s">
        <v>105</v>
      </c>
      <c r="F13" s="62">
        <f>+F14</f>
        <v>6592600</v>
      </c>
      <c r="G13" s="62">
        <f>+G14</f>
        <v>0</v>
      </c>
      <c r="H13" s="62">
        <f>+H14</f>
        <v>6592600</v>
      </c>
      <c r="I13" s="223">
        <f t="shared" si="1"/>
        <v>1.5986731315796958E-3</v>
      </c>
      <c r="J13" s="62">
        <f>+J14</f>
        <v>6592600</v>
      </c>
      <c r="K13" s="270">
        <f t="shared" si="4"/>
        <v>1</v>
      </c>
    </row>
    <row r="14" spans="1:11" ht="24.75" customHeight="1" x14ac:dyDescent="0.25">
      <c r="A14" s="149" t="s">
        <v>110</v>
      </c>
      <c r="B14" s="34" t="s">
        <v>41</v>
      </c>
      <c r="C14" s="34">
        <v>20</v>
      </c>
      <c r="D14" s="34" t="s">
        <v>38</v>
      </c>
      <c r="E14" s="40" t="s">
        <v>111</v>
      </c>
      <c r="F14" s="62">
        <f>+F15+F16</f>
        <v>6592600</v>
      </c>
      <c r="G14" s="62">
        <f>+G15+G16</f>
        <v>0</v>
      </c>
      <c r="H14" s="62">
        <f t="shared" ref="H14" si="5">+H15+H16</f>
        <v>6592600</v>
      </c>
      <c r="I14" s="223">
        <f t="shared" si="1"/>
        <v>1.5986731315796958E-3</v>
      </c>
      <c r="J14" s="62">
        <f>+J15+J16</f>
        <v>6592600</v>
      </c>
      <c r="K14" s="270">
        <f t="shared" si="4"/>
        <v>1</v>
      </c>
    </row>
    <row r="15" spans="1:11" ht="37.5" customHeight="1" x14ac:dyDescent="0.25">
      <c r="A15" s="158" t="s">
        <v>523</v>
      </c>
      <c r="B15" s="44" t="s">
        <v>41</v>
      </c>
      <c r="C15" s="99">
        <v>20</v>
      </c>
      <c r="D15" s="44" t="s">
        <v>38</v>
      </c>
      <c r="E15" s="45" t="s">
        <v>143</v>
      </c>
      <c r="F15" s="48">
        <v>6110650</v>
      </c>
      <c r="G15" s="48">
        <v>0</v>
      </c>
      <c r="H15" s="48">
        <f>+F15-G15</f>
        <v>6110650</v>
      </c>
      <c r="I15" s="224">
        <f t="shared" si="1"/>
        <v>1.4818026228631295E-3</v>
      </c>
      <c r="J15" s="48">
        <v>6110650</v>
      </c>
      <c r="K15" s="271">
        <f>+J15/H15</f>
        <v>1</v>
      </c>
    </row>
    <row r="16" spans="1:11" ht="25.5" customHeight="1" x14ac:dyDescent="0.25">
      <c r="A16" s="158" t="s">
        <v>524</v>
      </c>
      <c r="B16" s="44" t="s">
        <v>41</v>
      </c>
      <c r="C16" s="99">
        <v>20</v>
      </c>
      <c r="D16" s="44" t="s">
        <v>38</v>
      </c>
      <c r="E16" s="45" t="s">
        <v>145</v>
      </c>
      <c r="F16" s="48">
        <v>481950</v>
      </c>
      <c r="G16" s="48">
        <v>0</v>
      </c>
      <c r="H16" s="48">
        <f>+F16-G16</f>
        <v>481950</v>
      </c>
      <c r="I16" s="226">
        <f t="shared" si="1"/>
        <v>1.1687050871656621E-4</v>
      </c>
      <c r="J16" s="48">
        <v>481950</v>
      </c>
      <c r="K16" s="271">
        <f>+J16/H16</f>
        <v>1</v>
      </c>
    </row>
    <row r="17" spans="1:11" ht="30" customHeight="1" x14ac:dyDescent="0.25">
      <c r="A17" s="149" t="s">
        <v>114</v>
      </c>
      <c r="B17" s="34" t="s">
        <v>41</v>
      </c>
      <c r="C17" s="107">
        <v>20</v>
      </c>
      <c r="D17" s="34" t="s">
        <v>38</v>
      </c>
      <c r="E17" s="40" t="s">
        <v>115</v>
      </c>
      <c r="F17" s="66">
        <f>+F18+F30</f>
        <v>226727977.94</v>
      </c>
      <c r="G17" s="66">
        <f t="shared" ref="G17:H17" si="6">+G18+G30</f>
        <v>0</v>
      </c>
      <c r="H17" s="66">
        <f t="shared" si="6"/>
        <v>226727977.94</v>
      </c>
      <c r="I17" s="227">
        <f t="shared" si="1"/>
        <v>5.498042145891939E-2</v>
      </c>
      <c r="J17" s="66">
        <f>+J18+J30</f>
        <v>226727977.94</v>
      </c>
      <c r="K17" s="270">
        <f t="shared" ref="K17:K80" si="7">+J17/H17</f>
        <v>1</v>
      </c>
    </row>
    <row r="18" spans="1:11" ht="24.75" customHeight="1" x14ac:dyDescent="0.25">
      <c r="A18" s="149" t="s">
        <v>116</v>
      </c>
      <c r="B18" s="34" t="s">
        <v>41</v>
      </c>
      <c r="C18" s="107">
        <v>20</v>
      </c>
      <c r="D18" s="34" t="s">
        <v>38</v>
      </c>
      <c r="E18" s="40" t="s">
        <v>117</v>
      </c>
      <c r="F18" s="66">
        <f>+F19+F21+F26</f>
        <v>88641516.379999995</v>
      </c>
      <c r="G18" s="66">
        <f t="shared" ref="G18:H18" si="8">+G19+G21+G26</f>
        <v>0</v>
      </c>
      <c r="H18" s="66">
        <f t="shared" si="8"/>
        <v>88641516.379999995</v>
      </c>
      <c r="I18" s="223">
        <f t="shared" si="1"/>
        <v>2.1495132509053709E-2</v>
      </c>
      <c r="J18" s="66">
        <f>+J19+J21+J26</f>
        <v>88641516.379999995</v>
      </c>
      <c r="K18" s="270">
        <f t="shared" si="7"/>
        <v>1</v>
      </c>
    </row>
    <row r="19" spans="1:11" ht="48" customHeight="1" x14ac:dyDescent="0.25">
      <c r="A19" s="149" t="s">
        <v>118</v>
      </c>
      <c r="B19" s="34" t="s">
        <v>41</v>
      </c>
      <c r="C19" s="34">
        <v>20</v>
      </c>
      <c r="D19" s="34" t="s">
        <v>38</v>
      </c>
      <c r="E19" s="40" t="s">
        <v>119</v>
      </c>
      <c r="F19" s="62">
        <f t="shared" ref="F19:H19" si="9">+F20</f>
        <v>4184400</v>
      </c>
      <c r="G19" s="62">
        <f t="shared" si="9"/>
        <v>0</v>
      </c>
      <c r="H19" s="62">
        <f t="shared" si="9"/>
        <v>4184400</v>
      </c>
      <c r="I19" s="223">
        <f t="shared" si="1"/>
        <v>1.0146964553866577E-3</v>
      </c>
      <c r="J19" s="62">
        <f>+J20</f>
        <v>4184400</v>
      </c>
      <c r="K19" s="270">
        <f t="shared" si="7"/>
        <v>1</v>
      </c>
    </row>
    <row r="20" spans="1:11" ht="48" customHeight="1" x14ac:dyDescent="0.25">
      <c r="A20" s="152" t="s">
        <v>122</v>
      </c>
      <c r="B20" s="44" t="s">
        <v>41</v>
      </c>
      <c r="C20" s="44">
        <v>20</v>
      </c>
      <c r="D20" s="44" t="s">
        <v>38</v>
      </c>
      <c r="E20" s="45" t="s">
        <v>123</v>
      </c>
      <c r="F20" s="48">
        <v>4184400</v>
      </c>
      <c r="G20" s="48">
        <v>0</v>
      </c>
      <c r="H20" s="48">
        <f>+F20-G20</f>
        <v>4184400</v>
      </c>
      <c r="I20" s="224">
        <f t="shared" si="1"/>
        <v>1.0146964553866577E-3</v>
      </c>
      <c r="J20" s="48">
        <v>4184400</v>
      </c>
      <c r="K20" s="271">
        <f>+J20/H20</f>
        <v>1</v>
      </c>
    </row>
    <row r="21" spans="1:11" ht="43.5" customHeight="1" x14ac:dyDescent="0.25">
      <c r="A21" s="156" t="s">
        <v>126</v>
      </c>
      <c r="B21" s="34" t="s">
        <v>41</v>
      </c>
      <c r="C21" s="107">
        <v>20</v>
      </c>
      <c r="D21" s="34" t="s">
        <v>38</v>
      </c>
      <c r="E21" s="40" t="s">
        <v>489</v>
      </c>
      <c r="F21" s="62">
        <f>+F22+F23+F24+F25</f>
        <v>82299192.379999995</v>
      </c>
      <c r="G21" s="62">
        <f t="shared" ref="G21:J21" si="10">+G22+G23+G24+G25</f>
        <v>0</v>
      </c>
      <c r="H21" s="62">
        <f t="shared" si="10"/>
        <v>82299192.379999995</v>
      </c>
      <c r="I21" s="223">
        <f t="shared" si="1"/>
        <v>1.9957150078666146E-2</v>
      </c>
      <c r="J21" s="62">
        <f t="shared" si="10"/>
        <v>82299192.379999995</v>
      </c>
      <c r="K21" s="270">
        <f t="shared" si="7"/>
        <v>1</v>
      </c>
    </row>
    <row r="22" spans="1:11" ht="43.5" customHeight="1" x14ac:dyDescent="0.25">
      <c r="A22" s="158" t="s">
        <v>128</v>
      </c>
      <c r="B22" s="44" t="s">
        <v>41</v>
      </c>
      <c r="C22" s="44">
        <v>20</v>
      </c>
      <c r="D22" s="44" t="s">
        <v>38</v>
      </c>
      <c r="E22" s="45" t="s">
        <v>129</v>
      </c>
      <c r="F22" s="48">
        <v>66343560</v>
      </c>
      <c r="G22" s="48">
        <v>0</v>
      </c>
      <c r="H22" s="48">
        <f t="shared" ref="H22:H24" si="11">+F22-G22</f>
        <v>66343560</v>
      </c>
      <c r="I22" s="224">
        <f t="shared" si="1"/>
        <v>1.6087987565656256E-2</v>
      </c>
      <c r="J22" s="48">
        <v>66343560</v>
      </c>
      <c r="K22" s="271">
        <f t="shared" si="7"/>
        <v>1</v>
      </c>
    </row>
    <row r="23" spans="1:11" ht="51" customHeight="1" x14ac:dyDescent="0.25">
      <c r="A23" s="158" t="s">
        <v>134</v>
      </c>
      <c r="B23" s="44" t="s">
        <v>41</v>
      </c>
      <c r="C23" s="44">
        <v>20</v>
      </c>
      <c r="D23" s="44" t="s">
        <v>38</v>
      </c>
      <c r="E23" s="45" t="s">
        <v>135</v>
      </c>
      <c r="F23" s="48">
        <v>1543637</v>
      </c>
      <c r="G23" s="48">
        <v>0</v>
      </c>
      <c r="H23" s="48">
        <f t="shared" si="11"/>
        <v>1543637</v>
      </c>
      <c r="I23" s="226">
        <f t="shared" si="1"/>
        <v>3.7432439353400583E-4</v>
      </c>
      <c r="J23" s="48">
        <v>1543637</v>
      </c>
      <c r="K23" s="271">
        <f t="shared" si="7"/>
        <v>1</v>
      </c>
    </row>
    <row r="24" spans="1:11" ht="43.5" customHeight="1" x14ac:dyDescent="0.25">
      <c r="A24" s="158" t="s">
        <v>136</v>
      </c>
      <c r="B24" s="44" t="s">
        <v>41</v>
      </c>
      <c r="C24" s="44">
        <v>20</v>
      </c>
      <c r="D24" s="44" t="s">
        <v>38</v>
      </c>
      <c r="E24" s="45" t="s">
        <v>137</v>
      </c>
      <c r="F24" s="48">
        <v>6139145</v>
      </c>
      <c r="G24" s="48">
        <v>0</v>
      </c>
      <c r="H24" s="48">
        <f t="shared" si="11"/>
        <v>6139145</v>
      </c>
      <c r="I24" s="224">
        <f t="shared" si="1"/>
        <v>1.4887125204580639E-3</v>
      </c>
      <c r="J24" s="48">
        <v>6139145</v>
      </c>
      <c r="K24" s="271">
        <f t="shared" si="7"/>
        <v>1</v>
      </c>
    </row>
    <row r="25" spans="1:11" ht="25.5" customHeight="1" x14ac:dyDescent="0.25">
      <c r="A25" s="158" t="s">
        <v>138</v>
      </c>
      <c r="B25" s="44" t="s">
        <v>41</v>
      </c>
      <c r="C25" s="99">
        <v>20</v>
      </c>
      <c r="D25" s="44" t="s">
        <v>38</v>
      </c>
      <c r="E25" s="45" t="s">
        <v>139</v>
      </c>
      <c r="F25" s="48">
        <v>8272850.3799999999</v>
      </c>
      <c r="G25" s="48">
        <v>0</v>
      </c>
      <c r="H25" s="48">
        <f>+F25-G25</f>
        <v>8272850.3799999999</v>
      </c>
      <c r="I25" s="224">
        <f t="shared" si="1"/>
        <v>2.0061255990178194E-3</v>
      </c>
      <c r="J25" s="48">
        <v>8272850.3799999999</v>
      </c>
      <c r="K25" s="271">
        <f t="shared" si="7"/>
        <v>1</v>
      </c>
    </row>
    <row r="26" spans="1:11" ht="42.75" customHeight="1" x14ac:dyDescent="0.25">
      <c r="A26" s="149" t="s">
        <v>140</v>
      </c>
      <c r="B26" s="34" t="s">
        <v>41</v>
      </c>
      <c r="C26" s="34">
        <v>20</v>
      </c>
      <c r="D26" s="34" t="s">
        <v>38</v>
      </c>
      <c r="E26" s="40" t="s">
        <v>141</v>
      </c>
      <c r="F26" s="62">
        <f>+F27+F28+F29</f>
        <v>2157924</v>
      </c>
      <c r="G26" s="62">
        <f>+G27+G28+G29</f>
        <v>0</v>
      </c>
      <c r="H26" s="62">
        <f>+H27+H28+H29</f>
        <v>2157924</v>
      </c>
      <c r="I26" s="223">
        <f t="shared" si="1"/>
        <v>5.2328597500090755E-4</v>
      </c>
      <c r="J26" s="62">
        <f>+J27+J28+J29</f>
        <v>2157924</v>
      </c>
      <c r="K26" s="270">
        <f t="shared" si="7"/>
        <v>1</v>
      </c>
    </row>
    <row r="27" spans="1:11" ht="36" customHeight="1" x14ac:dyDescent="0.25">
      <c r="A27" s="152" t="s">
        <v>525</v>
      </c>
      <c r="B27" s="44" t="s">
        <v>41</v>
      </c>
      <c r="C27" s="44">
        <v>20</v>
      </c>
      <c r="D27" s="44" t="s">
        <v>38</v>
      </c>
      <c r="E27" s="45" t="s">
        <v>526</v>
      </c>
      <c r="F27" s="48">
        <v>842790</v>
      </c>
      <c r="G27" s="48">
        <v>0</v>
      </c>
      <c r="H27" s="48">
        <f t="shared" ref="H27:H29" si="12">+F27-G27</f>
        <v>842790</v>
      </c>
      <c r="I27" s="226">
        <f t="shared" si="1"/>
        <v>2.0437243706034823E-4</v>
      </c>
      <c r="J27" s="48">
        <v>842790</v>
      </c>
      <c r="K27" s="271">
        <f t="shared" si="7"/>
        <v>1</v>
      </c>
    </row>
    <row r="28" spans="1:11" ht="36" customHeight="1" x14ac:dyDescent="0.25">
      <c r="A28" s="152" t="s">
        <v>144</v>
      </c>
      <c r="B28" s="44" t="s">
        <v>41</v>
      </c>
      <c r="C28" s="44">
        <v>20</v>
      </c>
      <c r="D28" s="44" t="s">
        <v>38</v>
      </c>
      <c r="E28" s="45" t="s">
        <v>145</v>
      </c>
      <c r="F28" s="48">
        <v>949784</v>
      </c>
      <c r="G28" s="48">
        <v>0</v>
      </c>
      <c r="H28" s="48">
        <f t="shared" si="12"/>
        <v>949784</v>
      </c>
      <c r="I28" s="226">
        <f t="shared" si="1"/>
        <v>2.3031795674002513E-4</v>
      </c>
      <c r="J28" s="48">
        <v>949784</v>
      </c>
      <c r="K28" s="271">
        <f t="shared" si="7"/>
        <v>1</v>
      </c>
    </row>
    <row r="29" spans="1:11" ht="40.5" customHeight="1" x14ac:dyDescent="0.25">
      <c r="A29" s="152" t="s">
        <v>527</v>
      </c>
      <c r="B29" s="44" t="s">
        <v>41</v>
      </c>
      <c r="C29" s="44">
        <v>20</v>
      </c>
      <c r="D29" s="44" t="s">
        <v>38</v>
      </c>
      <c r="E29" s="45" t="s">
        <v>528</v>
      </c>
      <c r="F29" s="48">
        <v>365350</v>
      </c>
      <c r="G29" s="48">
        <v>0</v>
      </c>
      <c r="H29" s="48">
        <f t="shared" si="12"/>
        <v>365350</v>
      </c>
      <c r="I29" s="226">
        <f t="shared" si="1"/>
        <v>8.8595581200534207E-5</v>
      </c>
      <c r="J29" s="48">
        <v>365350</v>
      </c>
      <c r="K29" s="271">
        <f t="shared" si="7"/>
        <v>1</v>
      </c>
    </row>
    <row r="30" spans="1:11" ht="29.25" customHeight="1" x14ac:dyDescent="0.25">
      <c r="A30" s="149" t="s">
        <v>148</v>
      </c>
      <c r="B30" s="34" t="s">
        <v>41</v>
      </c>
      <c r="C30" s="107">
        <v>20</v>
      </c>
      <c r="D30" s="34" t="s">
        <v>38</v>
      </c>
      <c r="E30" s="40" t="s">
        <v>149</v>
      </c>
      <c r="F30" s="62">
        <f>+F31+F33+F35+F39</f>
        <v>138086461.56</v>
      </c>
      <c r="G30" s="62">
        <f t="shared" ref="G30:J30" si="13">+G31+G33+G35+G39</f>
        <v>0</v>
      </c>
      <c r="H30" s="62">
        <f t="shared" si="13"/>
        <v>138086461.56</v>
      </c>
      <c r="I30" s="223">
        <f t="shared" si="1"/>
        <v>3.3485288949865681E-2</v>
      </c>
      <c r="J30" s="62">
        <f t="shared" si="13"/>
        <v>138086461.56</v>
      </c>
      <c r="K30" s="270">
        <f t="shared" si="7"/>
        <v>1</v>
      </c>
    </row>
    <row r="31" spans="1:11" ht="29.25" customHeight="1" x14ac:dyDescent="0.25">
      <c r="A31" s="149" t="s">
        <v>494</v>
      </c>
      <c r="B31" s="34" t="s">
        <v>41</v>
      </c>
      <c r="C31" s="34">
        <v>20</v>
      </c>
      <c r="D31" s="34" t="s">
        <v>38</v>
      </c>
      <c r="E31" s="40" t="s">
        <v>495</v>
      </c>
      <c r="F31" s="62">
        <f>+F32</f>
        <v>97215.75</v>
      </c>
      <c r="G31" s="62">
        <f>+G32</f>
        <v>0</v>
      </c>
      <c r="H31" s="62">
        <f>+H32</f>
        <v>97215.75</v>
      </c>
      <c r="I31" s="228">
        <f t="shared" si="1"/>
        <v>2.3574342064036769E-5</v>
      </c>
      <c r="J31" s="62">
        <f>+J32</f>
        <v>97215.75</v>
      </c>
      <c r="K31" s="270">
        <f t="shared" si="7"/>
        <v>1</v>
      </c>
    </row>
    <row r="32" spans="1:11" ht="29.25" customHeight="1" x14ac:dyDescent="0.25">
      <c r="A32" s="152" t="s">
        <v>496</v>
      </c>
      <c r="B32" s="44" t="s">
        <v>41</v>
      </c>
      <c r="C32" s="44">
        <v>20</v>
      </c>
      <c r="D32" s="44" t="s">
        <v>38</v>
      </c>
      <c r="E32" s="45" t="s">
        <v>497</v>
      </c>
      <c r="F32" s="48">
        <v>97215.75</v>
      </c>
      <c r="G32" s="48">
        <v>0</v>
      </c>
      <c r="H32" s="48">
        <f>+F32-G32</f>
        <v>97215.75</v>
      </c>
      <c r="I32" s="229">
        <f t="shared" si="1"/>
        <v>2.3574342064036769E-5</v>
      </c>
      <c r="J32" s="48">
        <v>97215.75</v>
      </c>
      <c r="K32" s="271">
        <f t="shared" si="7"/>
        <v>1</v>
      </c>
    </row>
    <row r="33" spans="1:11" ht="79.5" customHeight="1" x14ac:dyDescent="0.25">
      <c r="A33" s="149" t="s">
        <v>150</v>
      </c>
      <c r="B33" s="34" t="s">
        <v>41</v>
      </c>
      <c r="C33" s="107">
        <v>20</v>
      </c>
      <c r="D33" s="34" t="s">
        <v>38</v>
      </c>
      <c r="E33" s="40" t="s">
        <v>498</v>
      </c>
      <c r="F33" s="62">
        <f>+F34</f>
        <v>978773.33</v>
      </c>
      <c r="G33" s="62">
        <f>+G34</f>
        <v>0</v>
      </c>
      <c r="H33" s="62">
        <f>+H34</f>
        <v>978773.33</v>
      </c>
      <c r="I33" s="228">
        <f t="shared" si="1"/>
        <v>2.3734772693289246E-4</v>
      </c>
      <c r="J33" s="62">
        <f>+J34</f>
        <v>978773.33</v>
      </c>
      <c r="K33" s="270">
        <f t="shared" si="7"/>
        <v>1</v>
      </c>
    </row>
    <row r="34" spans="1:11" ht="36" customHeight="1" x14ac:dyDescent="0.25">
      <c r="A34" s="152" t="s">
        <v>156</v>
      </c>
      <c r="B34" s="44" t="s">
        <v>41</v>
      </c>
      <c r="C34" s="44">
        <v>20</v>
      </c>
      <c r="D34" s="44" t="s">
        <v>38</v>
      </c>
      <c r="E34" s="45" t="s">
        <v>157</v>
      </c>
      <c r="F34" s="48">
        <v>978773.33</v>
      </c>
      <c r="G34" s="48">
        <v>0</v>
      </c>
      <c r="H34" s="48">
        <f>+F34-G34</f>
        <v>978773.33</v>
      </c>
      <c r="I34" s="229">
        <f t="shared" si="1"/>
        <v>2.3734772693289246E-4</v>
      </c>
      <c r="J34" s="48">
        <v>978773.33</v>
      </c>
      <c r="K34" s="271">
        <f t="shared" si="7"/>
        <v>1</v>
      </c>
    </row>
    <row r="35" spans="1:11" ht="49.5" customHeight="1" x14ac:dyDescent="0.25">
      <c r="A35" s="149" t="s">
        <v>172</v>
      </c>
      <c r="B35" s="34" t="s">
        <v>41</v>
      </c>
      <c r="C35" s="107">
        <v>20</v>
      </c>
      <c r="D35" s="34" t="s">
        <v>38</v>
      </c>
      <c r="E35" s="40" t="s">
        <v>173</v>
      </c>
      <c r="F35" s="62">
        <f>SUM(F36:F38)</f>
        <v>133714366.47999999</v>
      </c>
      <c r="G35" s="62">
        <f t="shared" ref="G35:H35" si="14">SUM(G36:G38)</f>
        <v>0</v>
      </c>
      <c r="H35" s="62">
        <f t="shared" si="14"/>
        <v>133714366.47999999</v>
      </c>
      <c r="I35" s="223">
        <f t="shared" si="1"/>
        <v>3.2425077359126399E-2</v>
      </c>
      <c r="J35" s="62">
        <f>SUM(J36:J38)</f>
        <v>133714366.47999999</v>
      </c>
      <c r="K35" s="270">
        <f t="shared" si="7"/>
        <v>1</v>
      </c>
    </row>
    <row r="36" spans="1:11" ht="43.5" customHeight="1" x14ac:dyDescent="0.25">
      <c r="A36" s="152" t="s">
        <v>176</v>
      </c>
      <c r="B36" s="44" t="s">
        <v>41</v>
      </c>
      <c r="C36" s="99">
        <v>20</v>
      </c>
      <c r="D36" s="44" t="s">
        <v>38</v>
      </c>
      <c r="E36" s="45" t="s">
        <v>500</v>
      </c>
      <c r="F36" s="48">
        <v>22322143</v>
      </c>
      <c r="G36" s="48">
        <v>0</v>
      </c>
      <c r="H36" s="48">
        <f>+F36-G36</f>
        <v>22322143</v>
      </c>
      <c r="I36" s="224">
        <f t="shared" si="1"/>
        <v>5.4130100799957203E-3</v>
      </c>
      <c r="J36" s="48">
        <v>22322143</v>
      </c>
      <c r="K36" s="271">
        <f t="shared" si="7"/>
        <v>1</v>
      </c>
    </row>
    <row r="37" spans="1:11" ht="36.75" customHeight="1" x14ac:dyDescent="0.25">
      <c r="A37" s="152" t="s">
        <v>180</v>
      </c>
      <c r="B37" s="44" t="s">
        <v>41</v>
      </c>
      <c r="C37" s="99">
        <v>20</v>
      </c>
      <c r="D37" s="44" t="s">
        <v>38</v>
      </c>
      <c r="E37" s="45" t="s">
        <v>181</v>
      </c>
      <c r="F37" s="48">
        <v>49860362</v>
      </c>
      <c r="G37" s="48">
        <v>0</v>
      </c>
      <c r="H37" s="48">
        <f>+F37-G37</f>
        <v>49860362</v>
      </c>
      <c r="I37" s="224">
        <f t="shared" si="1"/>
        <v>1.2090892980043877E-2</v>
      </c>
      <c r="J37" s="48">
        <v>49860362</v>
      </c>
      <c r="K37" s="271">
        <f t="shared" si="7"/>
        <v>1</v>
      </c>
    </row>
    <row r="38" spans="1:11" ht="61.5" customHeight="1" x14ac:dyDescent="0.25">
      <c r="A38" s="152" t="s">
        <v>182</v>
      </c>
      <c r="B38" s="44" t="s">
        <v>41</v>
      </c>
      <c r="C38" s="99">
        <v>20</v>
      </c>
      <c r="D38" s="44" t="s">
        <v>38</v>
      </c>
      <c r="E38" s="45" t="s">
        <v>502</v>
      </c>
      <c r="F38" s="48">
        <v>61531861.479999997</v>
      </c>
      <c r="G38" s="48">
        <v>0</v>
      </c>
      <c r="H38" s="48">
        <f>+F38-G38</f>
        <v>61531861.479999997</v>
      </c>
      <c r="I38" s="224">
        <f t="shared" si="1"/>
        <v>1.4921174299086801E-2</v>
      </c>
      <c r="J38" s="48">
        <v>61531861.479999997</v>
      </c>
      <c r="K38" s="271">
        <f t="shared" si="7"/>
        <v>1</v>
      </c>
    </row>
    <row r="39" spans="1:11" ht="61.5" customHeight="1" x14ac:dyDescent="0.25">
      <c r="A39" s="149" t="s">
        <v>186</v>
      </c>
      <c r="B39" s="34" t="s">
        <v>41</v>
      </c>
      <c r="C39" s="34">
        <v>20</v>
      </c>
      <c r="D39" s="34" t="s">
        <v>38</v>
      </c>
      <c r="E39" s="40" t="s">
        <v>187</v>
      </c>
      <c r="F39" s="62">
        <f>+F40</f>
        <v>3296106</v>
      </c>
      <c r="G39" s="62">
        <f>+G40</f>
        <v>0</v>
      </c>
      <c r="H39" s="62">
        <f>+H40</f>
        <v>3296106</v>
      </c>
      <c r="I39" s="223">
        <f t="shared" si="1"/>
        <v>7.9928952174235126E-4</v>
      </c>
      <c r="J39" s="62">
        <f>+J40</f>
        <v>3296106</v>
      </c>
      <c r="K39" s="270">
        <f t="shared" si="7"/>
        <v>1</v>
      </c>
    </row>
    <row r="40" spans="1:11" ht="61.5" customHeight="1" x14ac:dyDescent="0.25">
      <c r="A40" s="152" t="s">
        <v>190</v>
      </c>
      <c r="B40" s="44" t="s">
        <v>41</v>
      </c>
      <c r="C40" s="44">
        <v>20</v>
      </c>
      <c r="D40" s="44" t="s">
        <v>38</v>
      </c>
      <c r="E40" s="45" t="s">
        <v>191</v>
      </c>
      <c r="F40" s="48">
        <v>3296106</v>
      </c>
      <c r="G40" s="48">
        <v>0</v>
      </c>
      <c r="H40" s="48">
        <f>+F40-G40</f>
        <v>3296106</v>
      </c>
      <c r="I40" s="224">
        <f t="shared" si="1"/>
        <v>7.9928952174235126E-4</v>
      </c>
      <c r="J40" s="48">
        <v>3296106</v>
      </c>
      <c r="K40" s="271">
        <f t="shared" si="7"/>
        <v>1</v>
      </c>
    </row>
    <row r="41" spans="1:11" ht="26.25" customHeight="1" x14ac:dyDescent="0.25">
      <c r="A41" s="149" t="s">
        <v>200</v>
      </c>
      <c r="B41" s="34" t="s">
        <v>37</v>
      </c>
      <c r="C41" s="34">
        <v>10</v>
      </c>
      <c r="D41" s="34" t="s">
        <v>38</v>
      </c>
      <c r="E41" s="40" t="s">
        <v>201</v>
      </c>
      <c r="F41" s="62">
        <f t="shared" ref="F41:H46" si="15">+F43</f>
        <v>1451042370</v>
      </c>
      <c r="G41" s="62">
        <f t="shared" si="15"/>
        <v>0</v>
      </c>
      <c r="H41" s="62">
        <f t="shared" si="15"/>
        <v>1451042370</v>
      </c>
      <c r="I41" s="223">
        <f t="shared" si="1"/>
        <v>0.35187065038114301</v>
      </c>
      <c r="J41" s="62">
        <f t="shared" ref="J41:J46" si="16">+J43</f>
        <v>1451042370</v>
      </c>
      <c r="K41" s="270">
        <f t="shared" si="7"/>
        <v>1</v>
      </c>
    </row>
    <row r="42" spans="1:11" ht="29.25" customHeight="1" x14ac:dyDescent="0.25">
      <c r="A42" s="149" t="s">
        <v>200</v>
      </c>
      <c r="B42" s="34" t="s">
        <v>41</v>
      </c>
      <c r="C42" s="34">
        <v>20</v>
      </c>
      <c r="D42" s="34" t="s">
        <v>38</v>
      </c>
      <c r="E42" s="40" t="s">
        <v>201</v>
      </c>
      <c r="F42" s="62">
        <f t="shared" si="15"/>
        <v>1121290496.5599999</v>
      </c>
      <c r="G42" s="62">
        <f t="shared" si="15"/>
        <v>0</v>
      </c>
      <c r="H42" s="62">
        <f t="shared" si="15"/>
        <v>1121290496.5599999</v>
      </c>
      <c r="I42" s="223">
        <f t="shared" si="1"/>
        <v>0.27190744009133377</v>
      </c>
      <c r="J42" s="62">
        <f t="shared" si="16"/>
        <v>1121290496.5599999</v>
      </c>
      <c r="K42" s="270">
        <f t="shared" si="7"/>
        <v>1</v>
      </c>
    </row>
    <row r="43" spans="1:11" ht="29.25" customHeight="1" x14ac:dyDescent="0.25">
      <c r="A43" s="149" t="s">
        <v>218</v>
      </c>
      <c r="B43" s="34" t="s">
        <v>37</v>
      </c>
      <c r="C43" s="34">
        <v>10</v>
      </c>
      <c r="D43" s="34" t="s">
        <v>38</v>
      </c>
      <c r="E43" s="40" t="s">
        <v>219</v>
      </c>
      <c r="F43" s="62">
        <f t="shared" si="15"/>
        <v>1451042370</v>
      </c>
      <c r="G43" s="62">
        <f t="shared" si="15"/>
        <v>0</v>
      </c>
      <c r="H43" s="62">
        <f t="shared" si="15"/>
        <v>1451042370</v>
      </c>
      <c r="I43" s="223">
        <f t="shared" si="1"/>
        <v>0.35187065038114301</v>
      </c>
      <c r="J43" s="62">
        <f t="shared" si="16"/>
        <v>1451042370</v>
      </c>
      <c r="K43" s="270">
        <f t="shared" si="7"/>
        <v>1</v>
      </c>
    </row>
    <row r="44" spans="1:11" ht="24.75" customHeight="1" x14ac:dyDescent="0.25">
      <c r="A44" s="149" t="s">
        <v>218</v>
      </c>
      <c r="B44" s="34" t="s">
        <v>41</v>
      </c>
      <c r="C44" s="34">
        <v>20</v>
      </c>
      <c r="D44" s="34" t="s">
        <v>38</v>
      </c>
      <c r="E44" s="40" t="s">
        <v>219</v>
      </c>
      <c r="F44" s="63">
        <f t="shared" si="15"/>
        <v>1121290496.5599999</v>
      </c>
      <c r="G44" s="63">
        <f t="shared" si="15"/>
        <v>0</v>
      </c>
      <c r="H44" s="63">
        <f t="shared" si="15"/>
        <v>1121290496.5599999</v>
      </c>
      <c r="I44" s="224">
        <f t="shared" si="1"/>
        <v>0.27190744009133377</v>
      </c>
      <c r="J44" s="63">
        <f t="shared" si="16"/>
        <v>1121290496.5599999</v>
      </c>
      <c r="K44" s="270">
        <f t="shared" si="7"/>
        <v>1</v>
      </c>
    </row>
    <row r="45" spans="1:11" ht="24.75" customHeight="1" x14ac:dyDescent="0.25">
      <c r="A45" s="149" t="s">
        <v>220</v>
      </c>
      <c r="B45" s="34" t="s">
        <v>37</v>
      </c>
      <c r="C45" s="34">
        <v>10</v>
      </c>
      <c r="D45" s="34" t="s">
        <v>38</v>
      </c>
      <c r="E45" s="40" t="s">
        <v>221</v>
      </c>
      <c r="F45" s="63">
        <f t="shared" si="15"/>
        <v>1451042370</v>
      </c>
      <c r="G45" s="63">
        <f t="shared" si="15"/>
        <v>0</v>
      </c>
      <c r="H45" s="63">
        <f t="shared" si="15"/>
        <v>1451042370</v>
      </c>
      <c r="I45" s="224">
        <f t="shared" si="1"/>
        <v>0.35187065038114301</v>
      </c>
      <c r="J45" s="63">
        <f t="shared" si="16"/>
        <v>1451042370</v>
      </c>
      <c r="K45" s="270">
        <f t="shared" si="7"/>
        <v>1</v>
      </c>
    </row>
    <row r="46" spans="1:11" ht="24.75" customHeight="1" x14ac:dyDescent="0.25">
      <c r="A46" s="149" t="s">
        <v>220</v>
      </c>
      <c r="B46" s="34" t="s">
        <v>41</v>
      </c>
      <c r="C46" s="34">
        <v>20</v>
      </c>
      <c r="D46" s="34" t="s">
        <v>38</v>
      </c>
      <c r="E46" s="40" t="s">
        <v>221</v>
      </c>
      <c r="F46" s="63">
        <f t="shared" si="15"/>
        <v>1121290496.5599999</v>
      </c>
      <c r="G46" s="63">
        <f t="shared" si="15"/>
        <v>0</v>
      </c>
      <c r="H46" s="63">
        <f t="shared" si="15"/>
        <v>1121290496.5599999</v>
      </c>
      <c r="I46" s="224">
        <f t="shared" si="1"/>
        <v>0.27190744009133377</v>
      </c>
      <c r="J46" s="63">
        <f t="shared" si="16"/>
        <v>1121290496.5599999</v>
      </c>
      <c r="K46" s="270">
        <f t="shared" si="7"/>
        <v>1</v>
      </c>
    </row>
    <row r="47" spans="1:11" ht="24.75" customHeight="1" x14ac:dyDescent="0.25">
      <c r="A47" s="152" t="s">
        <v>224</v>
      </c>
      <c r="B47" s="44" t="s">
        <v>37</v>
      </c>
      <c r="C47" s="44">
        <v>10</v>
      </c>
      <c r="D47" s="44" t="s">
        <v>38</v>
      </c>
      <c r="E47" s="45" t="s">
        <v>225</v>
      </c>
      <c r="F47" s="48">
        <v>1451042370</v>
      </c>
      <c r="G47" s="48">
        <v>0</v>
      </c>
      <c r="H47" s="48">
        <f t="shared" ref="H47:H48" si="17">+F47-G47</f>
        <v>1451042370</v>
      </c>
      <c r="I47" s="224">
        <f t="shared" si="1"/>
        <v>0.35187065038114301</v>
      </c>
      <c r="J47" s="48">
        <v>1451042370</v>
      </c>
      <c r="K47" s="271">
        <f t="shared" si="7"/>
        <v>1</v>
      </c>
    </row>
    <row r="48" spans="1:11" ht="24.75" customHeight="1" thickBot="1" x14ac:dyDescent="0.3">
      <c r="A48" s="164" t="s">
        <v>224</v>
      </c>
      <c r="B48" s="84" t="s">
        <v>41</v>
      </c>
      <c r="C48" s="84">
        <v>20</v>
      </c>
      <c r="D48" s="84" t="s">
        <v>38</v>
      </c>
      <c r="E48" s="85" t="s">
        <v>225</v>
      </c>
      <c r="F48" s="88">
        <v>1121290496.5599999</v>
      </c>
      <c r="G48" s="88">
        <v>0</v>
      </c>
      <c r="H48" s="88">
        <f t="shared" si="17"/>
        <v>1121290496.5599999</v>
      </c>
      <c r="I48" s="230">
        <f t="shared" si="1"/>
        <v>0.27190744009133377</v>
      </c>
      <c r="J48" s="88">
        <v>1121290496.5599999</v>
      </c>
      <c r="K48" s="272">
        <f t="shared" si="7"/>
        <v>1</v>
      </c>
    </row>
    <row r="49" spans="1:11" s="4" customFormat="1" ht="27.75" customHeight="1" thickBot="1" x14ac:dyDescent="0.3">
      <c r="A49" s="21" t="s">
        <v>246</v>
      </c>
      <c r="B49" s="141" t="s">
        <v>37</v>
      </c>
      <c r="C49" s="232" t="s">
        <v>505</v>
      </c>
      <c r="D49" s="141" t="s">
        <v>38</v>
      </c>
      <c r="E49" s="23" t="s">
        <v>247</v>
      </c>
      <c r="F49" s="24">
        <f>+F50+F56+F62+F68+F78+F84</f>
        <v>1318141388.71</v>
      </c>
      <c r="G49" s="24">
        <f>+G50+G56+G62+G68+G78+G84</f>
        <v>0</v>
      </c>
      <c r="H49" s="24">
        <f>+H50+H56+H62+H68+H78+H84</f>
        <v>1318141388.71</v>
      </c>
      <c r="I49" s="233">
        <f t="shared" si="1"/>
        <v>0.31964281493702407</v>
      </c>
      <c r="J49" s="24">
        <f>+J50+J56+J62+J68+J78+J84</f>
        <v>1318141388.71</v>
      </c>
      <c r="K49" s="215">
        <f t="shared" si="7"/>
        <v>1</v>
      </c>
    </row>
    <row r="50" spans="1:11" ht="24" customHeight="1" x14ac:dyDescent="0.25">
      <c r="A50" s="145" t="s">
        <v>248</v>
      </c>
      <c r="B50" s="182" t="s">
        <v>37</v>
      </c>
      <c r="C50" s="183" t="s">
        <v>505</v>
      </c>
      <c r="D50" s="182" t="s">
        <v>38</v>
      </c>
      <c r="E50" s="35" t="s">
        <v>249</v>
      </c>
      <c r="F50" s="93">
        <f t="shared" ref="F50:H54" si="18">+F51</f>
        <v>241083896.5</v>
      </c>
      <c r="G50" s="93">
        <f t="shared" si="18"/>
        <v>0</v>
      </c>
      <c r="H50" s="93">
        <f t="shared" si="18"/>
        <v>241083896.5</v>
      </c>
      <c r="I50" s="221">
        <f t="shared" si="1"/>
        <v>5.8461661224871862E-2</v>
      </c>
      <c r="J50" s="93">
        <f>+J51</f>
        <v>241083896.5</v>
      </c>
      <c r="K50" s="270">
        <f t="shared" si="7"/>
        <v>1</v>
      </c>
    </row>
    <row r="51" spans="1:11" ht="24" customHeight="1" x14ac:dyDescent="0.25">
      <c r="A51" s="149" t="s">
        <v>250</v>
      </c>
      <c r="B51" s="191" t="s">
        <v>37</v>
      </c>
      <c r="C51" s="186" t="s">
        <v>505</v>
      </c>
      <c r="D51" s="191" t="s">
        <v>38</v>
      </c>
      <c r="E51" s="40" t="s">
        <v>251</v>
      </c>
      <c r="F51" s="62">
        <f t="shared" si="18"/>
        <v>241083896.5</v>
      </c>
      <c r="G51" s="62">
        <f t="shared" si="18"/>
        <v>0</v>
      </c>
      <c r="H51" s="62">
        <f t="shared" si="18"/>
        <v>241083896.5</v>
      </c>
      <c r="I51" s="223">
        <f t="shared" si="1"/>
        <v>5.8461661224871862E-2</v>
      </c>
      <c r="J51" s="62">
        <f>+J52</f>
        <v>241083896.5</v>
      </c>
      <c r="K51" s="270">
        <f t="shared" si="7"/>
        <v>1</v>
      </c>
    </row>
    <row r="52" spans="1:11" ht="49.5" customHeight="1" x14ac:dyDescent="0.25">
      <c r="A52" s="185" t="s">
        <v>300</v>
      </c>
      <c r="B52" s="191" t="s">
        <v>37</v>
      </c>
      <c r="C52" s="186" t="s">
        <v>505</v>
      </c>
      <c r="D52" s="191" t="s">
        <v>38</v>
      </c>
      <c r="E52" s="40" t="s">
        <v>301</v>
      </c>
      <c r="F52" s="62">
        <f t="shared" si="18"/>
        <v>241083896.5</v>
      </c>
      <c r="G52" s="62">
        <f t="shared" si="18"/>
        <v>0</v>
      </c>
      <c r="H52" s="62">
        <f t="shared" si="18"/>
        <v>241083896.5</v>
      </c>
      <c r="I52" s="223">
        <f t="shared" si="1"/>
        <v>5.8461661224871862E-2</v>
      </c>
      <c r="J52" s="62">
        <f>+J53</f>
        <v>241083896.5</v>
      </c>
      <c r="K52" s="270">
        <f t="shared" si="7"/>
        <v>1</v>
      </c>
    </row>
    <row r="53" spans="1:11" ht="49.5" customHeight="1" x14ac:dyDescent="0.25">
      <c r="A53" s="149" t="s">
        <v>302</v>
      </c>
      <c r="B53" s="191" t="s">
        <v>37</v>
      </c>
      <c r="C53" s="186" t="s">
        <v>505</v>
      </c>
      <c r="D53" s="191" t="s">
        <v>38</v>
      </c>
      <c r="E53" s="40" t="s">
        <v>301</v>
      </c>
      <c r="F53" s="62">
        <f t="shared" si="18"/>
        <v>241083896.5</v>
      </c>
      <c r="G53" s="62">
        <f t="shared" si="18"/>
        <v>0</v>
      </c>
      <c r="H53" s="62">
        <f t="shared" si="18"/>
        <v>241083896.5</v>
      </c>
      <c r="I53" s="223">
        <f t="shared" si="1"/>
        <v>5.8461661224871862E-2</v>
      </c>
      <c r="J53" s="62">
        <f>+J54</f>
        <v>241083896.5</v>
      </c>
      <c r="K53" s="270">
        <f t="shared" si="7"/>
        <v>1</v>
      </c>
    </row>
    <row r="54" spans="1:11" ht="55.5" customHeight="1" x14ac:dyDescent="0.25">
      <c r="A54" s="149" t="s">
        <v>303</v>
      </c>
      <c r="B54" s="191" t="s">
        <v>37</v>
      </c>
      <c r="C54" s="186" t="s">
        <v>505</v>
      </c>
      <c r="D54" s="191" t="s">
        <v>38</v>
      </c>
      <c r="E54" s="40" t="s">
        <v>304</v>
      </c>
      <c r="F54" s="62">
        <f t="shared" si="18"/>
        <v>241083896.5</v>
      </c>
      <c r="G54" s="62">
        <f t="shared" si="18"/>
        <v>0</v>
      </c>
      <c r="H54" s="62">
        <f t="shared" si="18"/>
        <v>241083896.5</v>
      </c>
      <c r="I54" s="223">
        <f t="shared" si="1"/>
        <v>5.8461661224871862E-2</v>
      </c>
      <c r="J54" s="62">
        <f>+J55</f>
        <v>241083896.5</v>
      </c>
      <c r="K54" s="270">
        <f t="shared" si="7"/>
        <v>1</v>
      </c>
    </row>
    <row r="55" spans="1:11" ht="30" customHeight="1" x14ac:dyDescent="0.25">
      <c r="A55" s="152" t="s">
        <v>305</v>
      </c>
      <c r="B55" s="44" t="s">
        <v>37</v>
      </c>
      <c r="C55" s="99">
        <v>13</v>
      </c>
      <c r="D55" s="44" t="s">
        <v>38</v>
      </c>
      <c r="E55" s="45" t="s">
        <v>258</v>
      </c>
      <c r="F55" s="48">
        <v>241083896.5</v>
      </c>
      <c r="G55" s="48">
        <v>0</v>
      </c>
      <c r="H55" s="48">
        <f>+F55-G55</f>
        <v>241083896.5</v>
      </c>
      <c r="I55" s="224">
        <f t="shared" si="1"/>
        <v>5.8461661224871862E-2</v>
      </c>
      <c r="J55" s="48">
        <v>241083896.5</v>
      </c>
      <c r="K55" s="271">
        <f t="shared" si="7"/>
        <v>1</v>
      </c>
    </row>
    <row r="56" spans="1:11" ht="35.25" customHeight="1" x14ac:dyDescent="0.25">
      <c r="A56" s="149" t="s">
        <v>386</v>
      </c>
      <c r="B56" s="44" t="s">
        <v>37</v>
      </c>
      <c r="C56" s="107">
        <v>13</v>
      </c>
      <c r="D56" s="44" t="s">
        <v>38</v>
      </c>
      <c r="E56" s="95" t="s">
        <v>387</v>
      </c>
      <c r="F56" s="62">
        <f t="shared" ref="F56:J60" si="19">+F57</f>
        <v>52191294.5</v>
      </c>
      <c r="G56" s="62">
        <f t="shared" si="19"/>
        <v>0</v>
      </c>
      <c r="H56" s="62">
        <f t="shared" si="19"/>
        <v>52191294.5</v>
      </c>
      <c r="I56" s="223">
        <f t="shared" si="1"/>
        <v>1.265613266685574E-2</v>
      </c>
      <c r="J56" s="62">
        <f t="shared" si="19"/>
        <v>52191294.5</v>
      </c>
      <c r="K56" s="270">
        <f t="shared" si="7"/>
        <v>1</v>
      </c>
    </row>
    <row r="57" spans="1:11" ht="33" customHeight="1" x14ac:dyDescent="0.25">
      <c r="A57" s="149" t="s">
        <v>388</v>
      </c>
      <c r="B57" s="44" t="s">
        <v>37</v>
      </c>
      <c r="C57" s="107">
        <v>13</v>
      </c>
      <c r="D57" s="44" t="s">
        <v>38</v>
      </c>
      <c r="E57" s="40" t="s">
        <v>251</v>
      </c>
      <c r="F57" s="62">
        <f t="shared" si="19"/>
        <v>52191294.5</v>
      </c>
      <c r="G57" s="62">
        <f t="shared" si="19"/>
        <v>0</v>
      </c>
      <c r="H57" s="62">
        <f t="shared" si="19"/>
        <v>52191294.5</v>
      </c>
      <c r="I57" s="223">
        <f t="shared" si="1"/>
        <v>1.265613266685574E-2</v>
      </c>
      <c r="J57" s="62">
        <f t="shared" si="19"/>
        <v>52191294.5</v>
      </c>
      <c r="K57" s="270">
        <f t="shared" si="7"/>
        <v>1</v>
      </c>
    </row>
    <row r="58" spans="1:11" ht="51.75" customHeight="1" x14ac:dyDescent="0.25">
      <c r="A58" s="149" t="s">
        <v>389</v>
      </c>
      <c r="B58" s="44" t="s">
        <v>37</v>
      </c>
      <c r="C58" s="107">
        <v>13</v>
      </c>
      <c r="D58" s="44" t="s">
        <v>38</v>
      </c>
      <c r="E58" s="40" t="s">
        <v>390</v>
      </c>
      <c r="F58" s="62">
        <f t="shared" si="19"/>
        <v>52191294.5</v>
      </c>
      <c r="G58" s="62">
        <f t="shared" si="19"/>
        <v>0</v>
      </c>
      <c r="H58" s="62">
        <f t="shared" si="19"/>
        <v>52191294.5</v>
      </c>
      <c r="I58" s="223">
        <f t="shared" si="1"/>
        <v>1.265613266685574E-2</v>
      </c>
      <c r="J58" s="62">
        <f t="shared" si="19"/>
        <v>52191294.5</v>
      </c>
      <c r="K58" s="270">
        <f t="shared" si="7"/>
        <v>1</v>
      </c>
    </row>
    <row r="59" spans="1:11" ht="51.75" customHeight="1" x14ac:dyDescent="0.25">
      <c r="A59" s="149" t="s">
        <v>391</v>
      </c>
      <c r="B59" s="44" t="s">
        <v>37</v>
      </c>
      <c r="C59" s="107">
        <v>13</v>
      </c>
      <c r="D59" s="44" t="s">
        <v>38</v>
      </c>
      <c r="E59" s="40" t="s">
        <v>390</v>
      </c>
      <c r="F59" s="62">
        <f t="shared" si="19"/>
        <v>52191294.5</v>
      </c>
      <c r="G59" s="62">
        <f t="shared" si="19"/>
        <v>0</v>
      </c>
      <c r="H59" s="62">
        <f t="shared" si="19"/>
        <v>52191294.5</v>
      </c>
      <c r="I59" s="223">
        <f t="shared" si="1"/>
        <v>1.265613266685574E-2</v>
      </c>
      <c r="J59" s="62">
        <f t="shared" si="19"/>
        <v>52191294.5</v>
      </c>
      <c r="K59" s="270">
        <f t="shared" si="7"/>
        <v>1</v>
      </c>
    </row>
    <row r="60" spans="1:11" ht="29.25" customHeight="1" x14ac:dyDescent="0.25">
      <c r="A60" s="149" t="s">
        <v>392</v>
      </c>
      <c r="B60" s="44" t="s">
        <v>37</v>
      </c>
      <c r="C60" s="107">
        <v>13</v>
      </c>
      <c r="D60" s="44" t="s">
        <v>38</v>
      </c>
      <c r="E60" s="95" t="s">
        <v>393</v>
      </c>
      <c r="F60" s="62">
        <f t="shared" si="19"/>
        <v>52191294.5</v>
      </c>
      <c r="G60" s="62">
        <f t="shared" si="19"/>
        <v>0</v>
      </c>
      <c r="H60" s="62">
        <f t="shared" si="19"/>
        <v>52191294.5</v>
      </c>
      <c r="I60" s="223">
        <f t="shared" si="1"/>
        <v>1.265613266685574E-2</v>
      </c>
      <c r="J60" s="62">
        <f t="shared" si="19"/>
        <v>52191294.5</v>
      </c>
      <c r="K60" s="270">
        <f t="shared" si="7"/>
        <v>1</v>
      </c>
    </row>
    <row r="61" spans="1:11" ht="30" customHeight="1" x14ac:dyDescent="0.25">
      <c r="A61" s="152" t="s">
        <v>394</v>
      </c>
      <c r="B61" s="44" t="s">
        <v>37</v>
      </c>
      <c r="C61" s="99">
        <v>13</v>
      </c>
      <c r="D61" s="44" t="s">
        <v>38</v>
      </c>
      <c r="E61" s="45" t="s">
        <v>258</v>
      </c>
      <c r="F61" s="48">
        <v>52191294.5</v>
      </c>
      <c r="G61" s="48">
        <v>0</v>
      </c>
      <c r="H61" s="48">
        <f>+F61-G61</f>
        <v>52191294.5</v>
      </c>
      <c r="I61" s="224">
        <f t="shared" si="1"/>
        <v>1.265613266685574E-2</v>
      </c>
      <c r="J61" s="48">
        <v>52191294.5</v>
      </c>
      <c r="K61" s="271">
        <f t="shared" si="7"/>
        <v>1</v>
      </c>
    </row>
    <row r="62" spans="1:11" ht="33" customHeight="1" x14ac:dyDescent="0.25">
      <c r="A62" s="149" t="s">
        <v>401</v>
      </c>
      <c r="B62" s="34" t="s">
        <v>37</v>
      </c>
      <c r="C62" s="107">
        <v>13</v>
      </c>
      <c r="D62" s="34" t="s">
        <v>38</v>
      </c>
      <c r="E62" s="40" t="s">
        <v>402</v>
      </c>
      <c r="F62" s="62">
        <f t="shared" ref="F62:J66" si="20">+F63</f>
        <v>18086887</v>
      </c>
      <c r="G62" s="62">
        <f t="shared" si="20"/>
        <v>0</v>
      </c>
      <c r="H62" s="62">
        <f t="shared" si="20"/>
        <v>18086887</v>
      </c>
      <c r="I62" s="223">
        <f t="shared" si="1"/>
        <v>4.3859812943024129E-3</v>
      </c>
      <c r="J62" s="62">
        <f t="shared" si="20"/>
        <v>18086887</v>
      </c>
      <c r="K62" s="270">
        <f t="shared" si="7"/>
        <v>1</v>
      </c>
    </row>
    <row r="63" spans="1:11" ht="38.25" customHeight="1" x14ac:dyDescent="0.25">
      <c r="A63" s="149" t="s">
        <v>403</v>
      </c>
      <c r="B63" s="34" t="s">
        <v>37</v>
      </c>
      <c r="C63" s="107">
        <v>13</v>
      </c>
      <c r="D63" s="34" t="s">
        <v>38</v>
      </c>
      <c r="E63" s="40" t="s">
        <v>251</v>
      </c>
      <c r="F63" s="62">
        <f t="shared" si="20"/>
        <v>18086887</v>
      </c>
      <c r="G63" s="62">
        <f t="shared" si="20"/>
        <v>0</v>
      </c>
      <c r="H63" s="62">
        <f t="shared" si="20"/>
        <v>18086887</v>
      </c>
      <c r="I63" s="223">
        <f t="shared" si="1"/>
        <v>4.3859812943024129E-3</v>
      </c>
      <c r="J63" s="62">
        <f t="shared" si="20"/>
        <v>18086887</v>
      </c>
      <c r="K63" s="270">
        <f t="shared" si="7"/>
        <v>1</v>
      </c>
    </row>
    <row r="64" spans="1:11" ht="39" customHeight="1" x14ac:dyDescent="0.25">
      <c r="A64" s="149" t="s">
        <v>413</v>
      </c>
      <c r="B64" s="34" t="s">
        <v>37</v>
      </c>
      <c r="C64" s="107">
        <v>13</v>
      </c>
      <c r="D64" s="34" t="s">
        <v>38</v>
      </c>
      <c r="E64" s="40" t="s">
        <v>414</v>
      </c>
      <c r="F64" s="62">
        <f t="shared" si="20"/>
        <v>18086887</v>
      </c>
      <c r="G64" s="62">
        <f t="shared" si="20"/>
        <v>0</v>
      </c>
      <c r="H64" s="62">
        <f t="shared" si="20"/>
        <v>18086887</v>
      </c>
      <c r="I64" s="223">
        <f t="shared" si="1"/>
        <v>4.3859812943024129E-3</v>
      </c>
      <c r="J64" s="62">
        <f t="shared" si="20"/>
        <v>18086887</v>
      </c>
      <c r="K64" s="270">
        <f t="shared" si="7"/>
        <v>1</v>
      </c>
    </row>
    <row r="65" spans="1:11" ht="39" customHeight="1" x14ac:dyDescent="0.25">
      <c r="A65" s="149" t="s">
        <v>415</v>
      </c>
      <c r="B65" s="34" t="s">
        <v>37</v>
      </c>
      <c r="C65" s="107">
        <v>13</v>
      </c>
      <c r="D65" s="34" t="s">
        <v>38</v>
      </c>
      <c r="E65" s="40" t="s">
        <v>414</v>
      </c>
      <c r="F65" s="62">
        <f t="shared" si="20"/>
        <v>18086887</v>
      </c>
      <c r="G65" s="62">
        <f t="shared" si="20"/>
        <v>0</v>
      </c>
      <c r="H65" s="62">
        <f t="shared" si="20"/>
        <v>18086887</v>
      </c>
      <c r="I65" s="223">
        <f t="shared" si="1"/>
        <v>4.3859812943024129E-3</v>
      </c>
      <c r="J65" s="62">
        <f t="shared" si="20"/>
        <v>18086887</v>
      </c>
      <c r="K65" s="270">
        <f t="shared" si="7"/>
        <v>1</v>
      </c>
    </row>
    <row r="66" spans="1:11" ht="39" customHeight="1" x14ac:dyDescent="0.25">
      <c r="A66" s="149" t="s">
        <v>416</v>
      </c>
      <c r="B66" s="34" t="s">
        <v>37</v>
      </c>
      <c r="C66" s="107">
        <v>13</v>
      </c>
      <c r="D66" s="34" t="s">
        <v>38</v>
      </c>
      <c r="E66" s="40" t="s">
        <v>393</v>
      </c>
      <c r="F66" s="41">
        <f t="shared" si="20"/>
        <v>18086887</v>
      </c>
      <c r="G66" s="41">
        <f t="shared" si="20"/>
        <v>0</v>
      </c>
      <c r="H66" s="41">
        <f t="shared" si="20"/>
        <v>18086887</v>
      </c>
      <c r="I66" s="223">
        <f t="shared" si="1"/>
        <v>4.3859812943024129E-3</v>
      </c>
      <c r="J66" s="41">
        <f t="shared" si="20"/>
        <v>18086887</v>
      </c>
      <c r="K66" s="270">
        <f t="shared" si="7"/>
        <v>1</v>
      </c>
    </row>
    <row r="67" spans="1:11" ht="30" customHeight="1" x14ac:dyDescent="0.25">
      <c r="A67" s="152" t="s">
        <v>417</v>
      </c>
      <c r="B67" s="44" t="s">
        <v>37</v>
      </c>
      <c r="C67" s="99">
        <v>13</v>
      </c>
      <c r="D67" s="44" t="s">
        <v>38</v>
      </c>
      <c r="E67" s="45" t="s">
        <v>258</v>
      </c>
      <c r="F67" s="48">
        <v>18086887</v>
      </c>
      <c r="G67" s="48">
        <v>0</v>
      </c>
      <c r="H67" s="48">
        <f>+F67-G67</f>
        <v>18086887</v>
      </c>
      <c r="I67" s="224">
        <f t="shared" si="1"/>
        <v>4.3859812943024129E-3</v>
      </c>
      <c r="J67" s="48">
        <v>18086887</v>
      </c>
      <c r="K67" s="271">
        <f t="shared" si="7"/>
        <v>1</v>
      </c>
    </row>
    <row r="68" spans="1:11" ht="34.5" customHeight="1" x14ac:dyDescent="0.25">
      <c r="A68" s="149" t="s">
        <v>418</v>
      </c>
      <c r="B68" s="34" t="s">
        <v>37</v>
      </c>
      <c r="C68" s="107">
        <v>13</v>
      </c>
      <c r="D68" s="34" t="s">
        <v>38</v>
      </c>
      <c r="E68" s="40" t="s">
        <v>419</v>
      </c>
      <c r="F68" s="60">
        <f t="shared" ref="F68:J76" si="21">+F69</f>
        <v>252804367.38</v>
      </c>
      <c r="G68" s="60">
        <f t="shared" si="21"/>
        <v>0</v>
      </c>
      <c r="H68" s="60">
        <f t="shared" si="21"/>
        <v>252804367.38</v>
      </c>
      <c r="I68" s="223">
        <f t="shared" si="1"/>
        <v>6.1303817867974467E-2</v>
      </c>
      <c r="J68" s="60">
        <f t="shared" si="21"/>
        <v>252804367.38</v>
      </c>
      <c r="K68" s="270">
        <f t="shared" si="7"/>
        <v>1</v>
      </c>
    </row>
    <row r="69" spans="1:11" ht="34.5" customHeight="1" x14ac:dyDescent="0.25">
      <c r="A69" s="149" t="s">
        <v>420</v>
      </c>
      <c r="B69" s="34" t="s">
        <v>37</v>
      </c>
      <c r="C69" s="107">
        <v>13</v>
      </c>
      <c r="D69" s="34" t="s">
        <v>38</v>
      </c>
      <c r="E69" s="95" t="s">
        <v>251</v>
      </c>
      <c r="F69" s="60">
        <f>+F70+F74</f>
        <v>252804367.38</v>
      </c>
      <c r="G69" s="60">
        <f>+G74</f>
        <v>0</v>
      </c>
      <c r="H69" s="60">
        <f>+H70+H74</f>
        <v>252804367.38</v>
      </c>
      <c r="I69" s="223">
        <f t="shared" si="1"/>
        <v>6.1303817867974467E-2</v>
      </c>
      <c r="J69" s="60">
        <f>+J70+J74</f>
        <v>252804367.38</v>
      </c>
      <c r="K69" s="270">
        <f t="shared" si="7"/>
        <v>1</v>
      </c>
    </row>
    <row r="70" spans="1:11" ht="38.25" customHeight="1" x14ac:dyDescent="0.25">
      <c r="A70" s="149" t="s">
        <v>421</v>
      </c>
      <c r="B70" s="34" t="s">
        <v>37</v>
      </c>
      <c r="C70" s="34">
        <v>13</v>
      </c>
      <c r="D70" s="34" t="s">
        <v>38</v>
      </c>
      <c r="E70" s="40" t="s">
        <v>422</v>
      </c>
      <c r="F70" s="62">
        <f t="shared" si="21"/>
        <v>173925178.38</v>
      </c>
      <c r="G70" s="62">
        <f t="shared" si="21"/>
        <v>0</v>
      </c>
      <c r="H70" s="62">
        <f t="shared" si="21"/>
        <v>173925178.38</v>
      </c>
      <c r="I70" s="223">
        <f t="shared" si="1"/>
        <v>4.2176001817387947E-2</v>
      </c>
      <c r="J70" s="62">
        <f t="shared" si="21"/>
        <v>173925178.38</v>
      </c>
      <c r="K70" s="270">
        <f t="shared" si="7"/>
        <v>1</v>
      </c>
    </row>
    <row r="71" spans="1:11" ht="38.25" customHeight="1" x14ac:dyDescent="0.25">
      <c r="A71" s="149" t="s">
        <v>423</v>
      </c>
      <c r="B71" s="34" t="s">
        <v>37</v>
      </c>
      <c r="C71" s="34">
        <v>13</v>
      </c>
      <c r="D71" s="34" t="s">
        <v>38</v>
      </c>
      <c r="E71" s="40" t="s">
        <v>422</v>
      </c>
      <c r="F71" s="62">
        <f t="shared" si="21"/>
        <v>173925178.38</v>
      </c>
      <c r="G71" s="62">
        <f t="shared" si="21"/>
        <v>0</v>
      </c>
      <c r="H71" s="62">
        <f t="shared" si="21"/>
        <v>173925178.38</v>
      </c>
      <c r="I71" s="223">
        <f t="shared" si="1"/>
        <v>4.2176001817387947E-2</v>
      </c>
      <c r="J71" s="62">
        <f t="shared" si="21"/>
        <v>173925178.38</v>
      </c>
      <c r="K71" s="270">
        <f t="shared" si="7"/>
        <v>1</v>
      </c>
    </row>
    <row r="72" spans="1:11" ht="34.5" customHeight="1" x14ac:dyDescent="0.25">
      <c r="A72" s="149" t="s">
        <v>424</v>
      </c>
      <c r="B72" s="34" t="s">
        <v>37</v>
      </c>
      <c r="C72" s="34">
        <v>13</v>
      </c>
      <c r="D72" s="34" t="s">
        <v>38</v>
      </c>
      <c r="E72" s="40" t="s">
        <v>425</v>
      </c>
      <c r="F72" s="62">
        <f t="shared" si="21"/>
        <v>173925178.38</v>
      </c>
      <c r="G72" s="62">
        <f t="shared" si="21"/>
        <v>0</v>
      </c>
      <c r="H72" s="62">
        <f t="shared" si="21"/>
        <v>173925178.38</v>
      </c>
      <c r="I72" s="223">
        <f t="shared" si="1"/>
        <v>4.2176001817387947E-2</v>
      </c>
      <c r="J72" s="62">
        <f t="shared" si="21"/>
        <v>173925178.38</v>
      </c>
      <c r="K72" s="270">
        <f t="shared" si="7"/>
        <v>1</v>
      </c>
    </row>
    <row r="73" spans="1:11" ht="34.5" customHeight="1" x14ac:dyDescent="0.25">
      <c r="A73" s="152" t="s">
        <v>426</v>
      </c>
      <c r="B73" s="44" t="s">
        <v>37</v>
      </c>
      <c r="C73" s="44">
        <v>13</v>
      </c>
      <c r="D73" s="44" t="s">
        <v>38</v>
      </c>
      <c r="E73" s="45" t="s">
        <v>258</v>
      </c>
      <c r="F73" s="48">
        <v>173925178.38</v>
      </c>
      <c r="G73" s="48">
        <v>0</v>
      </c>
      <c r="H73" s="48">
        <f>+F73-G73</f>
        <v>173925178.38</v>
      </c>
      <c r="I73" s="224">
        <f t="shared" ref="I73:I101" si="22">+H73/$H$102</f>
        <v>4.2176001817387947E-2</v>
      </c>
      <c r="J73" s="48">
        <v>173925178.38</v>
      </c>
      <c r="K73" s="271">
        <f t="shared" si="7"/>
        <v>1</v>
      </c>
    </row>
    <row r="74" spans="1:11" ht="49.5" customHeight="1" x14ac:dyDescent="0.25">
      <c r="A74" s="149" t="s">
        <v>427</v>
      </c>
      <c r="B74" s="34" t="s">
        <v>37</v>
      </c>
      <c r="C74" s="107">
        <v>13</v>
      </c>
      <c r="D74" s="34" t="s">
        <v>38</v>
      </c>
      <c r="E74" s="40" t="s">
        <v>428</v>
      </c>
      <c r="F74" s="62">
        <f t="shared" si="21"/>
        <v>78879189</v>
      </c>
      <c r="G74" s="62">
        <f t="shared" si="21"/>
        <v>0</v>
      </c>
      <c r="H74" s="62">
        <f t="shared" si="21"/>
        <v>78879189</v>
      </c>
      <c r="I74" s="223">
        <f t="shared" si="22"/>
        <v>1.912781605058652E-2</v>
      </c>
      <c r="J74" s="62">
        <f t="shared" si="21"/>
        <v>78879189</v>
      </c>
      <c r="K74" s="270">
        <f t="shared" si="7"/>
        <v>1</v>
      </c>
    </row>
    <row r="75" spans="1:11" ht="49.5" customHeight="1" x14ac:dyDescent="0.25">
      <c r="A75" s="149" t="s">
        <v>429</v>
      </c>
      <c r="B75" s="34" t="s">
        <v>37</v>
      </c>
      <c r="C75" s="107">
        <v>13</v>
      </c>
      <c r="D75" s="34" t="s">
        <v>38</v>
      </c>
      <c r="E75" s="40" t="s">
        <v>428</v>
      </c>
      <c r="F75" s="62">
        <f t="shared" si="21"/>
        <v>78879189</v>
      </c>
      <c r="G75" s="62">
        <f t="shared" si="21"/>
        <v>0</v>
      </c>
      <c r="H75" s="62">
        <f t="shared" si="21"/>
        <v>78879189</v>
      </c>
      <c r="I75" s="223">
        <f t="shared" si="22"/>
        <v>1.912781605058652E-2</v>
      </c>
      <c r="J75" s="62">
        <f t="shared" si="21"/>
        <v>78879189</v>
      </c>
      <c r="K75" s="270">
        <f t="shared" si="7"/>
        <v>1</v>
      </c>
    </row>
    <row r="76" spans="1:11" ht="34.5" customHeight="1" x14ac:dyDescent="0.25">
      <c r="A76" s="149" t="s">
        <v>430</v>
      </c>
      <c r="B76" s="34" t="s">
        <v>37</v>
      </c>
      <c r="C76" s="107">
        <v>13</v>
      </c>
      <c r="D76" s="34" t="s">
        <v>38</v>
      </c>
      <c r="E76" s="40" t="s">
        <v>393</v>
      </c>
      <c r="F76" s="62">
        <f t="shared" si="21"/>
        <v>78879189</v>
      </c>
      <c r="G76" s="62">
        <f t="shared" si="21"/>
        <v>0</v>
      </c>
      <c r="H76" s="62">
        <f t="shared" si="21"/>
        <v>78879189</v>
      </c>
      <c r="I76" s="223">
        <f t="shared" si="22"/>
        <v>1.912781605058652E-2</v>
      </c>
      <c r="J76" s="62">
        <f t="shared" si="21"/>
        <v>78879189</v>
      </c>
      <c r="K76" s="270">
        <f t="shared" si="7"/>
        <v>1</v>
      </c>
    </row>
    <row r="77" spans="1:11" ht="30" customHeight="1" x14ac:dyDescent="0.25">
      <c r="A77" s="152" t="s">
        <v>431</v>
      </c>
      <c r="B77" s="44" t="s">
        <v>37</v>
      </c>
      <c r="C77" s="99">
        <v>13</v>
      </c>
      <c r="D77" s="44" t="s">
        <v>38</v>
      </c>
      <c r="E77" s="45" t="s">
        <v>258</v>
      </c>
      <c r="F77" s="48">
        <v>78879189</v>
      </c>
      <c r="G77" s="48">
        <v>0</v>
      </c>
      <c r="H77" s="48">
        <f>+F77-G77</f>
        <v>78879189</v>
      </c>
      <c r="I77" s="224">
        <f t="shared" si="22"/>
        <v>1.912781605058652E-2</v>
      </c>
      <c r="J77" s="48">
        <v>78879189</v>
      </c>
      <c r="K77" s="271">
        <f t="shared" si="7"/>
        <v>1</v>
      </c>
    </row>
    <row r="78" spans="1:11" ht="39" customHeight="1" x14ac:dyDescent="0.25">
      <c r="A78" s="149" t="s">
        <v>432</v>
      </c>
      <c r="B78" s="34" t="s">
        <v>37</v>
      </c>
      <c r="C78" s="34">
        <v>13</v>
      </c>
      <c r="D78" s="34" t="s">
        <v>38</v>
      </c>
      <c r="E78" s="40" t="s">
        <v>433</v>
      </c>
      <c r="F78" s="60">
        <f t="shared" ref="F78:J79" si="23">+F79</f>
        <v>3015011</v>
      </c>
      <c r="G78" s="60">
        <f t="shared" si="23"/>
        <v>0</v>
      </c>
      <c r="H78" s="60">
        <f t="shared" si="23"/>
        <v>3015011</v>
      </c>
      <c r="I78" s="223">
        <f t="shared" si="22"/>
        <v>7.3112536436568726E-4</v>
      </c>
      <c r="J78" s="60">
        <f t="shared" si="23"/>
        <v>3015011</v>
      </c>
      <c r="K78" s="270">
        <f t="shared" si="7"/>
        <v>1</v>
      </c>
    </row>
    <row r="79" spans="1:11" ht="39" customHeight="1" x14ac:dyDescent="0.25">
      <c r="A79" s="149" t="s">
        <v>434</v>
      </c>
      <c r="B79" s="34" t="s">
        <v>37</v>
      </c>
      <c r="C79" s="34">
        <v>13</v>
      </c>
      <c r="D79" s="34" t="s">
        <v>38</v>
      </c>
      <c r="E79" s="95" t="s">
        <v>251</v>
      </c>
      <c r="F79" s="60">
        <f t="shared" si="23"/>
        <v>3015011</v>
      </c>
      <c r="G79" s="60">
        <f t="shared" si="23"/>
        <v>0</v>
      </c>
      <c r="H79" s="60">
        <f t="shared" si="23"/>
        <v>3015011</v>
      </c>
      <c r="I79" s="223">
        <f t="shared" si="22"/>
        <v>7.3112536436568726E-4</v>
      </c>
      <c r="J79" s="60">
        <f t="shared" si="23"/>
        <v>3015011</v>
      </c>
      <c r="K79" s="270">
        <f t="shared" si="7"/>
        <v>1</v>
      </c>
    </row>
    <row r="80" spans="1:11" ht="39" customHeight="1" x14ac:dyDescent="0.25">
      <c r="A80" s="149" t="s">
        <v>508</v>
      </c>
      <c r="B80" s="34" t="s">
        <v>37</v>
      </c>
      <c r="C80" s="34">
        <v>13</v>
      </c>
      <c r="D80" s="34" t="s">
        <v>38</v>
      </c>
      <c r="E80" s="40" t="s">
        <v>509</v>
      </c>
      <c r="F80" s="60">
        <f t="shared" ref="F80:J80" si="24">F81</f>
        <v>3015011</v>
      </c>
      <c r="G80" s="60">
        <f t="shared" si="24"/>
        <v>0</v>
      </c>
      <c r="H80" s="60">
        <f t="shared" si="24"/>
        <v>3015011</v>
      </c>
      <c r="I80" s="223">
        <f t="shared" si="22"/>
        <v>7.3112536436568726E-4</v>
      </c>
      <c r="J80" s="60">
        <f t="shared" si="24"/>
        <v>3015011</v>
      </c>
      <c r="K80" s="270">
        <f t="shared" si="7"/>
        <v>1</v>
      </c>
    </row>
    <row r="81" spans="1:11" ht="39" customHeight="1" x14ac:dyDescent="0.25">
      <c r="A81" s="149" t="s">
        <v>510</v>
      </c>
      <c r="B81" s="34" t="s">
        <v>37</v>
      </c>
      <c r="C81" s="34">
        <v>13</v>
      </c>
      <c r="D81" s="34" t="s">
        <v>38</v>
      </c>
      <c r="E81" s="40" t="s">
        <v>509</v>
      </c>
      <c r="F81" s="60">
        <f t="shared" ref="F81:J82" si="25">+F82</f>
        <v>3015011</v>
      </c>
      <c r="G81" s="60">
        <f t="shared" si="25"/>
        <v>0</v>
      </c>
      <c r="H81" s="60">
        <f t="shared" si="25"/>
        <v>3015011</v>
      </c>
      <c r="I81" s="223">
        <f t="shared" si="22"/>
        <v>7.3112536436568726E-4</v>
      </c>
      <c r="J81" s="60">
        <f t="shared" si="25"/>
        <v>3015011</v>
      </c>
      <c r="K81" s="270">
        <f t="shared" ref="K81:K100" si="26">+J81/H81</f>
        <v>1</v>
      </c>
    </row>
    <row r="82" spans="1:11" ht="39" customHeight="1" x14ac:dyDescent="0.25">
      <c r="A82" s="149" t="s">
        <v>511</v>
      </c>
      <c r="B82" s="34" t="s">
        <v>37</v>
      </c>
      <c r="C82" s="34">
        <v>13</v>
      </c>
      <c r="D82" s="34" t="s">
        <v>38</v>
      </c>
      <c r="E82" s="40" t="s">
        <v>393</v>
      </c>
      <c r="F82" s="60">
        <f t="shared" si="25"/>
        <v>3015011</v>
      </c>
      <c r="G82" s="60">
        <f t="shared" si="25"/>
        <v>0</v>
      </c>
      <c r="H82" s="60">
        <f t="shared" si="25"/>
        <v>3015011</v>
      </c>
      <c r="I82" s="223">
        <f t="shared" si="22"/>
        <v>7.3112536436568726E-4</v>
      </c>
      <c r="J82" s="60">
        <f t="shared" si="25"/>
        <v>3015011</v>
      </c>
      <c r="K82" s="270">
        <f t="shared" si="26"/>
        <v>1</v>
      </c>
    </row>
    <row r="83" spans="1:11" ht="39" customHeight="1" x14ac:dyDescent="0.25">
      <c r="A83" s="152" t="s">
        <v>512</v>
      </c>
      <c r="B83" s="44" t="s">
        <v>37</v>
      </c>
      <c r="C83" s="44">
        <v>13</v>
      </c>
      <c r="D83" s="44" t="s">
        <v>38</v>
      </c>
      <c r="E83" s="45" t="s">
        <v>258</v>
      </c>
      <c r="F83" s="46">
        <v>3015011</v>
      </c>
      <c r="G83" s="46">
        <v>0</v>
      </c>
      <c r="H83" s="48">
        <f>+F83-G83</f>
        <v>3015011</v>
      </c>
      <c r="I83" s="224">
        <f t="shared" si="22"/>
        <v>7.3112536436568726E-4</v>
      </c>
      <c r="J83" s="46">
        <v>3015011</v>
      </c>
      <c r="K83" s="271">
        <f t="shared" si="26"/>
        <v>1</v>
      </c>
    </row>
    <row r="84" spans="1:11" ht="39" customHeight="1" x14ac:dyDescent="0.25">
      <c r="A84" s="193" t="s">
        <v>441</v>
      </c>
      <c r="B84" s="100" t="s">
        <v>37</v>
      </c>
      <c r="C84" s="34">
        <v>13</v>
      </c>
      <c r="D84" s="34" t="s">
        <v>38</v>
      </c>
      <c r="E84" s="95" t="s">
        <v>442</v>
      </c>
      <c r="F84" s="66">
        <f>+F85</f>
        <v>750959932.33000004</v>
      </c>
      <c r="G84" s="66">
        <f t="shared" ref="G84:H84" si="27">+G85</f>
        <v>0</v>
      </c>
      <c r="H84" s="66">
        <f t="shared" si="27"/>
        <v>750959932.33000004</v>
      </c>
      <c r="I84" s="223">
        <f t="shared" si="22"/>
        <v>0.18210409651865389</v>
      </c>
      <c r="J84" s="66">
        <f>+J85</f>
        <v>750959932.33000004</v>
      </c>
      <c r="K84" s="270">
        <f t="shared" si="26"/>
        <v>1</v>
      </c>
    </row>
    <row r="85" spans="1:11" ht="39" customHeight="1" x14ac:dyDescent="0.25">
      <c r="A85" s="193" t="s">
        <v>443</v>
      </c>
      <c r="B85" s="100" t="s">
        <v>37</v>
      </c>
      <c r="C85" s="34">
        <v>13</v>
      </c>
      <c r="D85" s="34" t="s">
        <v>38</v>
      </c>
      <c r="E85" s="95" t="s">
        <v>251</v>
      </c>
      <c r="F85" s="66">
        <f>+F86+F90+F94+F98</f>
        <v>750959932.33000004</v>
      </c>
      <c r="G85" s="66">
        <f t="shared" ref="G85:H85" si="28">+G86+G90+G94+G98</f>
        <v>0</v>
      </c>
      <c r="H85" s="66">
        <f t="shared" si="28"/>
        <v>750959932.33000004</v>
      </c>
      <c r="I85" s="223">
        <f t="shared" si="22"/>
        <v>0.18210409651865389</v>
      </c>
      <c r="J85" s="66">
        <f>+J86+J90+J94+J98</f>
        <v>750959932.33000004</v>
      </c>
      <c r="K85" s="270">
        <f t="shared" si="26"/>
        <v>1</v>
      </c>
    </row>
    <row r="86" spans="1:11" ht="53.25" customHeight="1" x14ac:dyDescent="0.25">
      <c r="A86" s="185" t="s">
        <v>444</v>
      </c>
      <c r="B86" s="100" t="s">
        <v>37</v>
      </c>
      <c r="C86" s="34">
        <v>13</v>
      </c>
      <c r="D86" s="34" t="s">
        <v>38</v>
      </c>
      <c r="E86" s="95" t="s">
        <v>445</v>
      </c>
      <c r="F86" s="66">
        <f t="shared" ref="F86:J88" si="29">+F87</f>
        <v>15068634</v>
      </c>
      <c r="G86" s="66">
        <f t="shared" si="29"/>
        <v>0</v>
      </c>
      <c r="H86" s="66">
        <f t="shared" si="29"/>
        <v>15068634</v>
      </c>
      <c r="I86" s="223">
        <f t="shared" si="22"/>
        <v>3.6540697608543333E-3</v>
      </c>
      <c r="J86" s="66">
        <f t="shared" si="29"/>
        <v>15068634</v>
      </c>
      <c r="K86" s="270">
        <f t="shared" si="26"/>
        <v>1</v>
      </c>
    </row>
    <row r="87" spans="1:11" ht="53.25" customHeight="1" x14ac:dyDescent="0.25">
      <c r="A87" s="185" t="s">
        <v>446</v>
      </c>
      <c r="B87" s="100" t="s">
        <v>37</v>
      </c>
      <c r="C87" s="34">
        <v>13</v>
      </c>
      <c r="D87" s="34" t="s">
        <v>38</v>
      </c>
      <c r="E87" s="95" t="s">
        <v>445</v>
      </c>
      <c r="F87" s="66">
        <f t="shared" si="29"/>
        <v>15068634</v>
      </c>
      <c r="G87" s="66">
        <f t="shared" si="29"/>
        <v>0</v>
      </c>
      <c r="H87" s="66">
        <f t="shared" si="29"/>
        <v>15068634</v>
      </c>
      <c r="I87" s="223">
        <f t="shared" si="22"/>
        <v>3.6540697608543333E-3</v>
      </c>
      <c r="J87" s="66">
        <f t="shared" si="29"/>
        <v>15068634</v>
      </c>
      <c r="K87" s="270">
        <f t="shared" si="26"/>
        <v>1</v>
      </c>
    </row>
    <row r="88" spans="1:11" ht="39" customHeight="1" x14ac:dyDescent="0.25">
      <c r="A88" s="185" t="s">
        <v>447</v>
      </c>
      <c r="B88" s="100" t="s">
        <v>37</v>
      </c>
      <c r="C88" s="34">
        <v>13</v>
      </c>
      <c r="D88" s="34" t="s">
        <v>38</v>
      </c>
      <c r="E88" s="95" t="s">
        <v>448</v>
      </c>
      <c r="F88" s="66">
        <f t="shared" si="29"/>
        <v>15068634</v>
      </c>
      <c r="G88" s="66">
        <f t="shared" si="29"/>
        <v>0</v>
      </c>
      <c r="H88" s="66">
        <f t="shared" si="29"/>
        <v>15068634</v>
      </c>
      <c r="I88" s="223">
        <f t="shared" si="22"/>
        <v>3.6540697608543333E-3</v>
      </c>
      <c r="J88" s="66">
        <f t="shared" si="29"/>
        <v>15068634</v>
      </c>
      <c r="K88" s="270">
        <f t="shared" si="26"/>
        <v>1</v>
      </c>
    </row>
    <row r="89" spans="1:11" ht="39" customHeight="1" x14ac:dyDescent="0.25">
      <c r="A89" s="152" t="s">
        <v>449</v>
      </c>
      <c r="B89" s="103" t="s">
        <v>37</v>
      </c>
      <c r="C89" s="44">
        <v>13</v>
      </c>
      <c r="D89" s="44" t="s">
        <v>38</v>
      </c>
      <c r="E89" s="45" t="s">
        <v>258</v>
      </c>
      <c r="F89" s="46">
        <v>15068634</v>
      </c>
      <c r="G89" s="46">
        <v>0</v>
      </c>
      <c r="H89" s="48">
        <f>+F89-G89</f>
        <v>15068634</v>
      </c>
      <c r="I89" s="224">
        <f t="shared" si="22"/>
        <v>3.6540697608543333E-3</v>
      </c>
      <c r="J89" s="46">
        <v>15068634</v>
      </c>
      <c r="K89" s="271">
        <f t="shared" si="26"/>
        <v>1</v>
      </c>
    </row>
    <row r="90" spans="1:11" ht="56.25" customHeight="1" x14ac:dyDescent="0.25">
      <c r="A90" s="185" t="s">
        <v>450</v>
      </c>
      <c r="B90" s="107" t="s">
        <v>37</v>
      </c>
      <c r="C90" s="34">
        <v>13</v>
      </c>
      <c r="D90" s="34" t="s">
        <v>38</v>
      </c>
      <c r="E90" s="95" t="s">
        <v>451</v>
      </c>
      <c r="F90" s="60">
        <f t="shared" ref="F90:H90" si="30">+F91</f>
        <v>546882409.33000004</v>
      </c>
      <c r="G90" s="60">
        <f t="shared" si="30"/>
        <v>0</v>
      </c>
      <c r="H90" s="60">
        <f t="shared" si="30"/>
        <v>546882409.33000004</v>
      </c>
      <c r="I90" s="235">
        <f t="shared" si="22"/>
        <v>0.13261629917323062</v>
      </c>
      <c r="J90" s="60">
        <f t="shared" ref="J90" si="31">+J91</f>
        <v>546882409.33000004</v>
      </c>
      <c r="K90" s="270">
        <f t="shared" si="26"/>
        <v>1</v>
      </c>
    </row>
    <row r="91" spans="1:11" ht="56.25" customHeight="1" x14ac:dyDescent="0.25">
      <c r="A91" s="185" t="s">
        <v>452</v>
      </c>
      <c r="B91" s="107" t="s">
        <v>37</v>
      </c>
      <c r="C91" s="34">
        <v>13</v>
      </c>
      <c r="D91" s="34" t="s">
        <v>38</v>
      </c>
      <c r="E91" s="95" t="s">
        <v>451</v>
      </c>
      <c r="F91" s="66">
        <f>+F92</f>
        <v>546882409.33000004</v>
      </c>
      <c r="G91" s="66">
        <f>+G92</f>
        <v>0</v>
      </c>
      <c r="H91" s="66">
        <f>+H92</f>
        <v>546882409.33000004</v>
      </c>
      <c r="I91" s="235">
        <f t="shared" si="22"/>
        <v>0.13261629917323062</v>
      </c>
      <c r="J91" s="66">
        <f>+J92</f>
        <v>546882409.33000004</v>
      </c>
      <c r="K91" s="270">
        <f t="shared" si="26"/>
        <v>1</v>
      </c>
    </row>
    <row r="92" spans="1:11" ht="39" customHeight="1" x14ac:dyDescent="0.25">
      <c r="A92" s="185" t="s">
        <v>453</v>
      </c>
      <c r="B92" s="107" t="s">
        <v>37</v>
      </c>
      <c r="C92" s="34">
        <v>13</v>
      </c>
      <c r="D92" s="34" t="s">
        <v>38</v>
      </c>
      <c r="E92" s="95" t="s">
        <v>393</v>
      </c>
      <c r="F92" s="66">
        <f t="shared" ref="F92:H92" si="32">+F93</f>
        <v>546882409.33000004</v>
      </c>
      <c r="G92" s="66">
        <f t="shared" si="32"/>
        <v>0</v>
      </c>
      <c r="H92" s="66">
        <f t="shared" si="32"/>
        <v>546882409.33000004</v>
      </c>
      <c r="I92" s="235">
        <f t="shared" si="22"/>
        <v>0.13261629917323062</v>
      </c>
      <c r="J92" s="66">
        <f t="shared" ref="J92" si="33">+J93</f>
        <v>546882409.33000004</v>
      </c>
      <c r="K92" s="270">
        <f t="shared" si="26"/>
        <v>1</v>
      </c>
    </row>
    <row r="93" spans="1:11" ht="39" customHeight="1" x14ac:dyDescent="0.25">
      <c r="A93" s="152" t="s">
        <v>456</v>
      </c>
      <c r="B93" s="99" t="s">
        <v>37</v>
      </c>
      <c r="C93" s="44">
        <v>13</v>
      </c>
      <c r="D93" s="44" t="s">
        <v>38</v>
      </c>
      <c r="E93" s="108" t="s">
        <v>258</v>
      </c>
      <c r="F93" s="46">
        <v>546882409.33000004</v>
      </c>
      <c r="G93" s="46">
        <v>0</v>
      </c>
      <c r="H93" s="48">
        <f>+F93-G93</f>
        <v>546882409.33000004</v>
      </c>
      <c r="I93" s="225">
        <f t="shared" si="22"/>
        <v>0.13261629917323062</v>
      </c>
      <c r="J93" s="46">
        <v>546882409.33000004</v>
      </c>
      <c r="K93" s="271">
        <f t="shared" si="26"/>
        <v>1</v>
      </c>
    </row>
    <row r="94" spans="1:11" ht="59.25" customHeight="1" x14ac:dyDescent="0.25">
      <c r="A94" s="185" t="s">
        <v>458</v>
      </c>
      <c r="B94" s="100" t="s">
        <v>37</v>
      </c>
      <c r="C94" s="34">
        <v>13</v>
      </c>
      <c r="D94" s="34" t="s">
        <v>38</v>
      </c>
      <c r="E94" s="95" t="s">
        <v>459</v>
      </c>
      <c r="F94" s="66">
        <f t="shared" ref="F94:J96" si="34">+F95</f>
        <v>166580829</v>
      </c>
      <c r="G94" s="66">
        <f t="shared" si="34"/>
        <v>0</v>
      </c>
      <c r="H94" s="66">
        <f t="shared" si="34"/>
        <v>166580829</v>
      </c>
      <c r="I94" s="235">
        <f t="shared" si="22"/>
        <v>4.0395033152105665E-2</v>
      </c>
      <c r="J94" s="66">
        <f t="shared" si="34"/>
        <v>166580829</v>
      </c>
      <c r="K94" s="270">
        <f t="shared" si="26"/>
        <v>1</v>
      </c>
    </row>
    <row r="95" spans="1:11" ht="59.25" customHeight="1" x14ac:dyDescent="0.25">
      <c r="A95" s="185" t="s">
        <v>460</v>
      </c>
      <c r="B95" s="100" t="s">
        <v>37</v>
      </c>
      <c r="C95" s="34">
        <v>13</v>
      </c>
      <c r="D95" s="34" t="s">
        <v>38</v>
      </c>
      <c r="E95" s="95" t="s">
        <v>459</v>
      </c>
      <c r="F95" s="66">
        <f t="shared" si="34"/>
        <v>166580829</v>
      </c>
      <c r="G95" s="66">
        <f t="shared" si="34"/>
        <v>0</v>
      </c>
      <c r="H95" s="66">
        <f t="shared" si="34"/>
        <v>166580829</v>
      </c>
      <c r="I95" s="235">
        <f t="shared" si="22"/>
        <v>4.0395033152105665E-2</v>
      </c>
      <c r="J95" s="66">
        <f t="shared" si="34"/>
        <v>166580829</v>
      </c>
      <c r="K95" s="270">
        <f t="shared" si="26"/>
        <v>1</v>
      </c>
    </row>
    <row r="96" spans="1:11" ht="39" customHeight="1" x14ac:dyDescent="0.25">
      <c r="A96" s="185" t="s">
        <v>461</v>
      </c>
      <c r="B96" s="100" t="s">
        <v>37</v>
      </c>
      <c r="C96" s="34">
        <v>13</v>
      </c>
      <c r="D96" s="34" t="s">
        <v>38</v>
      </c>
      <c r="E96" s="95" t="s">
        <v>462</v>
      </c>
      <c r="F96" s="66">
        <f t="shared" si="34"/>
        <v>166580829</v>
      </c>
      <c r="G96" s="66">
        <f t="shared" si="34"/>
        <v>0</v>
      </c>
      <c r="H96" s="66">
        <f t="shared" si="34"/>
        <v>166580829</v>
      </c>
      <c r="I96" s="235">
        <f t="shared" si="22"/>
        <v>4.0395033152105665E-2</v>
      </c>
      <c r="J96" s="66">
        <f t="shared" si="34"/>
        <v>166580829</v>
      </c>
      <c r="K96" s="270">
        <f t="shared" si="26"/>
        <v>1</v>
      </c>
    </row>
    <row r="97" spans="1:11" ht="39" customHeight="1" x14ac:dyDescent="0.25">
      <c r="A97" s="152" t="s">
        <v>463</v>
      </c>
      <c r="B97" s="103" t="s">
        <v>37</v>
      </c>
      <c r="C97" s="44">
        <v>13</v>
      </c>
      <c r="D97" s="44" t="s">
        <v>38</v>
      </c>
      <c r="E97" s="108" t="s">
        <v>258</v>
      </c>
      <c r="F97" s="46">
        <v>166580829</v>
      </c>
      <c r="G97" s="46">
        <v>0</v>
      </c>
      <c r="H97" s="48">
        <f>+F97-G97</f>
        <v>166580829</v>
      </c>
      <c r="I97" s="225">
        <f t="shared" si="22"/>
        <v>4.0395033152105665E-2</v>
      </c>
      <c r="J97" s="46">
        <v>166580829</v>
      </c>
      <c r="K97" s="271">
        <f t="shared" si="26"/>
        <v>1</v>
      </c>
    </row>
    <row r="98" spans="1:11" ht="57" customHeight="1" x14ac:dyDescent="0.25">
      <c r="A98" s="185" t="s">
        <v>464</v>
      </c>
      <c r="B98" s="100" t="s">
        <v>37</v>
      </c>
      <c r="C98" s="34">
        <v>13</v>
      </c>
      <c r="D98" s="34" t="s">
        <v>38</v>
      </c>
      <c r="E98" s="95" t="s">
        <v>465</v>
      </c>
      <c r="F98" s="66">
        <f t="shared" ref="F98:J100" si="35">+F99</f>
        <v>22428060</v>
      </c>
      <c r="G98" s="66">
        <f t="shared" si="35"/>
        <v>0</v>
      </c>
      <c r="H98" s="66">
        <f t="shared" si="35"/>
        <v>22428060</v>
      </c>
      <c r="I98" s="223">
        <f t="shared" si="22"/>
        <v>5.438694432463264E-3</v>
      </c>
      <c r="J98" s="66">
        <f t="shared" si="35"/>
        <v>22428060</v>
      </c>
      <c r="K98" s="270">
        <f t="shared" si="26"/>
        <v>1</v>
      </c>
    </row>
    <row r="99" spans="1:11" ht="60" customHeight="1" x14ac:dyDescent="0.25">
      <c r="A99" s="185" t="s">
        <v>466</v>
      </c>
      <c r="B99" s="100" t="s">
        <v>37</v>
      </c>
      <c r="C99" s="34">
        <v>13</v>
      </c>
      <c r="D99" s="34" t="s">
        <v>38</v>
      </c>
      <c r="E99" s="95" t="s">
        <v>465</v>
      </c>
      <c r="F99" s="66">
        <f t="shared" si="35"/>
        <v>22428060</v>
      </c>
      <c r="G99" s="66">
        <f t="shared" si="35"/>
        <v>0</v>
      </c>
      <c r="H99" s="66">
        <f t="shared" si="35"/>
        <v>22428060</v>
      </c>
      <c r="I99" s="223">
        <f t="shared" si="22"/>
        <v>5.438694432463264E-3</v>
      </c>
      <c r="J99" s="66">
        <f t="shared" si="35"/>
        <v>22428060</v>
      </c>
      <c r="K99" s="270">
        <f t="shared" si="26"/>
        <v>1</v>
      </c>
    </row>
    <row r="100" spans="1:11" ht="39" customHeight="1" x14ac:dyDescent="0.25">
      <c r="A100" s="185" t="s">
        <v>467</v>
      </c>
      <c r="B100" s="100" t="s">
        <v>37</v>
      </c>
      <c r="C100" s="34">
        <v>13</v>
      </c>
      <c r="D100" s="34" t="s">
        <v>38</v>
      </c>
      <c r="E100" s="95" t="s">
        <v>468</v>
      </c>
      <c r="F100" s="66">
        <f t="shared" si="35"/>
        <v>22428060</v>
      </c>
      <c r="G100" s="66">
        <f t="shared" si="35"/>
        <v>0</v>
      </c>
      <c r="H100" s="66">
        <f t="shared" si="35"/>
        <v>22428060</v>
      </c>
      <c r="I100" s="223">
        <f t="shared" si="22"/>
        <v>5.438694432463264E-3</v>
      </c>
      <c r="J100" s="66">
        <f t="shared" si="35"/>
        <v>22428060</v>
      </c>
      <c r="K100" s="270">
        <f t="shared" si="26"/>
        <v>1</v>
      </c>
    </row>
    <row r="101" spans="1:11" ht="39" customHeight="1" thickBot="1" x14ac:dyDescent="0.3">
      <c r="A101" s="164" t="s">
        <v>469</v>
      </c>
      <c r="B101" s="194" t="s">
        <v>37</v>
      </c>
      <c r="C101" s="84">
        <v>13</v>
      </c>
      <c r="D101" s="84" t="s">
        <v>38</v>
      </c>
      <c r="E101" s="195" t="s">
        <v>258</v>
      </c>
      <c r="F101" s="86">
        <v>22428060</v>
      </c>
      <c r="G101" s="86">
        <v>0</v>
      </c>
      <c r="H101" s="88">
        <f>+F101-G101</f>
        <v>22428060</v>
      </c>
      <c r="I101" s="230">
        <f t="shared" si="22"/>
        <v>5.438694432463264E-3</v>
      </c>
      <c r="J101" s="86">
        <v>22428060</v>
      </c>
      <c r="K101" s="271">
        <f t="shared" ref="K101" si="36">+H101/J101</f>
        <v>1</v>
      </c>
    </row>
    <row r="102" spans="1:11" ht="31.5" customHeight="1" thickBot="1" x14ac:dyDescent="0.3">
      <c r="A102" s="311" t="s">
        <v>470</v>
      </c>
      <c r="B102" s="312"/>
      <c r="C102" s="312"/>
      <c r="D102" s="312"/>
      <c r="E102" s="312"/>
      <c r="F102" s="198">
        <f>+F49+F10+F9</f>
        <v>4123794833.21</v>
      </c>
      <c r="G102" s="198">
        <f>+G49+G10+G9</f>
        <v>0</v>
      </c>
      <c r="H102" s="198">
        <f>+F102-G102</f>
        <v>4123794833.21</v>
      </c>
      <c r="I102" s="236">
        <f>+I49+I9+I10</f>
        <v>1</v>
      </c>
      <c r="J102" s="198">
        <f>+J49+J10+J9</f>
        <v>4123794833.21</v>
      </c>
      <c r="K102" s="273">
        <f>+J102/H102</f>
        <v>1</v>
      </c>
    </row>
    <row r="103" spans="1:11" x14ac:dyDescent="0.25">
      <c r="A103" s="274" t="s">
        <v>552</v>
      </c>
      <c r="B103" s="237"/>
      <c r="C103" s="238"/>
      <c r="D103" s="120"/>
      <c r="E103" s="120"/>
      <c r="F103" s="239"/>
      <c r="G103" s="275"/>
      <c r="H103" s="275"/>
      <c r="I103" s="275"/>
      <c r="J103" s="120"/>
    </row>
    <row r="104" spans="1:11" x14ac:dyDescent="0.25">
      <c r="A104" s="274" t="s">
        <v>514</v>
      </c>
      <c r="B104" s="237"/>
      <c r="C104" s="238"/>
      <c r="D104" s="120"/>
      <c r="E104" s="120"/>
      <c r="F104" s="239"/>
      <c r="G104" s="275"/>
      <c r="H104" s="275"/>
      <c r="I104" s="275"/>
      <c r="J104" s="120"/>
    </row>
  </sheetData>
  <mergeCells count="15">
    <mergeCell ref="A102:E102"/>
    <mergeCell ref="A1:K1"/>
    <mergeCell ref="A2:K2"/>
    <mergeCell ref="A3:K3"/>
    <mergeCell ref="A7:A8"/>
    <mergeCell ref="B7:B8"/>
    <mergeCell ref="C7:C8"/>
    <mergeCell ref="D7:D8"/>
    <mergeCell ref="E7:E8"/>
    <mergeCell ref="F7:F8"/>
    <mergeCell ref="G7:G8"/>
    <mergeCell ref="H7:H8"/>
    <mergeCell ref="I7:I8"/>
    <mergeCell ref="J7:J8"/>
    <mergeCell ref="K7:K8"/>
  </mergeCells>
  <printOptions horizontalCentered="1" verticalCentered="1"/>
  <pageMargins left="0.31496062992125984" right="0.31496062992125984" top="0.39370078740157483" bottom="0.59055118110236227" header="0.31496062992125984" footer="0.31496062992125984"/>
  <pageSetup paperSize="5" scale="6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4FDC1D-602F-4AD2-9835-006054EC3148}">
  <sheetPr>
    <tabColor theme="0"/>
  </sheetPr>
  <dimension ref="A1:AD302"/>
  <sheetViews>
    <sheetView zoomScale="55" zoomScaleNormal="55" workbookViewId="0">
      <pane xSplit="4" ySplit="6" topLeftCell="S110" activePane="bottomRight" state="frozen"/>
      <selection activeCell="AC113" sqref="AC113"/>
      <selection pane="topRight" activeCell="AC113" sqref="AC113"/>
      <selection pane="bottomLeft" activeCell="AC113" sqref="AC113"/>
      <selection pane="bottomRight" activeCell="Y115" sqref="Y115:AA115"/>
    </sheetView>
  </sheetViews>
  <sheetFormatPr baseColWidth="10" defaultRowHeight="15.75" x14ac:dyDescent="0.25"/>
  <cols>
    <col min="1" max="1" width="32.42578125" style="3" customWidth="1"/>
    <col min="2" max="2" width="16.140625" style="5" customWidth="1"/>
    <col min="3" max="3" width="11" style="3" customWidth="1"/>
    <col min="4" max="4" width="9.5703125" style="3" customWidth="1"/>
    <col min="5" max="5" width="49.28515625" style="8" customWidth="1"/>
    <col min="6" max="6" width="30.85546875" style="8" customWidth="1"/>
    <col min="7" max="7" width="21.42578125" style="8" customWidth="1"/>
    <col min="8" max="8" width="17.28515625" style="8" customWidth="1"/>
    <col min="9" max="9" width="27.85546875" style="8" customWidth="1"/>
    <col min="10" max="10" width="27" style="8" customWidth="1"/>
    <col min="11" max="11" width="30" style="8" customWidth="1"/>
    <col min="12" max="12" width="37.28515625" style="8" customWidth="1"/>
    <col min="13" max="13" width="17" style="16" customWidth="1"/>
    <col min="14" max="14" width="26.140625" style="131" customWidth="1"/>
    <col min="15" max="15" width="31.28515625" style="16" customWidth="1"/>
    <col min="16" max="16" width="30.7109375" style="16" customWidth="1"/>
    <col min="17" max="17" width="34.140625" style="16" customWidth="1"/>
    <col min="18" max="19" width="28.140625" style="16" customWidth="1"/>
    <col min="20" max="20" width="29.42578125" style="16" customWidth="1"/>
    <col min="21" max="21" width="30.140625" style="16" customWidth="1"/>
    <col min="22" max="22" width="29.42578125" style="16" customWidth="1"/>
    <col min="23" max="23" width="26" style="16" customWidth="1"/>
    <col min="24" max="24" width="25.28515625" style="130" customWidth="1"/>
    <col min="25" max="25" width="21.42578125" style="130" customWidth="1"/>
    <col min="26" max="26" width="17.5703125" style="130" customWidth="1"/>
    <col min="27" max="28" width="16.85546875" style="130" customWidth="1"/>
    <col min="29" max="29" width="11.42578125" style="3"/>
    <col min="30" max="30" width="38.7109375" style="3" customWidth="1"/>
    <col min="31" max="101" width="11.42578125" style="3"/>
    <col min="102" max="102" width="15.42578125" style="3" customWidth="1"/>
    <col min="103" max="103" width="9.5703125" style="3" customWidth="1"/>
    <col min="104" max="104" width="14.42578125" style="3" customWidth="1"/>
    <col min="105" max="105" width="49.85546875" style="3" customWidth="1"/>
    <col min="106" max="106" width="22.5703125" style="3" customWidth="1"/>
    <col min="107" max="107" width="23" style="3" customWidth="1"/>
    <col min="108" max="108" width="22.85546875" style="3" customWidth="1"/>
    <col min="109" max="109" width="23.42578125" style="3" customWidth="1"/>
    <col min="110" max="110" width="22.42578125" style="3" customWidth="1"/>
    <col min="111" max="111" width="13.85546875" style="3" customWidth="1"/>
    <col min="112" max="112" width="20.7109375" style="3" customWidth="1"/>
    <col min="113" max="113" width="18.140625" style="3" customWidth="1"/>
    <col min="114" max="114" width="14.85546875" style="3" bestFit="1" customWidth="1"/>
    <col min="115" max="115" width="11.42578125" style="3"/>
    <col min="116" max="116" width="17.42578125" style="3" customWidth="1"/>
    <col min="117" max="119" width="18.140625" style="3" customWidth="1"/>
    <col min="120" max="123" width="11.42578125" style="3"/>
    <col min="124" max="124" width="34" style="3" customWidth="1"/>
    <col min="125" max="125" width="9.5703125" style="3" customWidth="1"/>
    <col min="126" max="126" width="16.7109375" style="3" customWidth="1"/>
    <col min="127" max="127" width="55.140625" style="3" customWidth="1"/>
    <col min="128" max="128" width="22.5703125" style="3" customWidth="1"/>
    <col min="129" max="129" width="23" style="3" customWidth="1"/>
    <col min="130" max="130" width="22.85546875" style="3" customWidth="1"/>
    <col min="131" max="131" width="23.42578125" style="3" customWidth="1"/>
    <col min="132" max="132" width="28.7109375" style="3" customWidth="1"/>
    <col min="133" max="133" width="12.7109375" style="3" customWidth="1"/>
    <col min="134" max="134" width="11.42578125" style="3"/>
    <col min="135" max="135" width="25.28515625" style="3" customWidth="1"/>
    <col min="136" max="136" width="15.85546875" style="3" bestFit="1" customWidth="1"/>
    <col min="137" max="138" width="18" style="3" bestFit="1" customWidth="1"/>
    <col min="139" max="357" width="11.42578125" style="3"/>
    <col min="358" max="358" width="15.42578125" style="3" customWidth="1"/>
    <col min="359" max="359" width="9.5703125" style="3" customWidth="1"/>
    <col min="360" max="360" width="14.42578125" style="3" customWidth="1"/>
    <col min="361" max="361" width="49.85546875" style="3" customWidth="1"/>
    <col min="362" max="362" width="22.5703125" style="3" customWidth="1"/>
    <col min="363" max="363" width="23" style="3" customWidth="1"/>
    <col min="364" max="364" width="22.85546875" style="3" customWidth="1"/>
    <col min="365" max="365" width="23.42578125" style="3" customWidth="1"/>
    <col min="366" max="366" width="22.42578125" style="3" customWidth="1"/>
    <col min="367" max="367" width="13.85546875" style="3" customWidth="1"/>
    <col min="368" max="368" width="20.7109375" style="3" customWidth="1"/>
    <col min="369" max="369" width="18.140625" style="3" customWidth="1"/>
    <col min="370" max="370" width="14.85546875" style="3" bestFit="1" customWidth="1"/>
    <col min="371" max="371" width="11.42578125" style="3"/>
    <col min="372" max="372" width="17.42578125" style="3" customWidth="1"/>
    <col min="373" max="375" width="18.140625" style="3" customWidth="1"/>
    <col min="376" max="379" width="11.42578125" style="3"/>
    <col min="380" max="380" width="34" style="3" customWidth="1"/>
    <col min="381" max="381" width="9.5703125" style="3" customWidth="1"/>
    <col min="382" max="382" width="16.7109375" style="3" customWidth="1"/>
    <col min="383" max="383" width="55.140625" style="3" customWidth="1"/>
    <col min="384" max="384" width="22.5703125" style="3" customWidth="1"/>
    <col min="385" max="385" width="23" style="3" customWidth="1"/>
    <col min="386" max="386" width="22.85546875" style="3" customWidth="1"/>
    <col min="387" max="387" width="23.42578125" style="3" customWidth="1"/>
    <col min="388" max="388" width="28.7109375" style="3" customWidth="1"/>
    <col min="389" max="389" width="12.7109375" style="3" customWidth="1"/>
    <col min="390" max="390" width="11.42578125" style="3"/>
    <col min="391" max="391" width="25.28515625" style="3" customWidth="1"/>
    <col min="392" max="392" width="15.85546875" style="3" bestFit="1" customWidth="1"/>
    <col min="393" max="394" width="18" style="3" bestFit="1" customWidth="1"/>
    <col min="395" max="613" width="11.42578125" style="3"/>
    <col min="614" max="614" width="15.42578125" style="3" customWidth="1"/>
    <col min="615" max="615" width="9.5703125" style="3" customWidth="1"/>
    <col min="616" max="616" width="14.42578125" style="3" customWidth="1"/>
    <col min="617" max="617" width="49.85546875" style="3" customWidth="1"/>
    <col min="618" max="618" width="22.5703125" style="3" customWidth="1"/>
    <col min="619" max="619" width="23" style="3" customWidth="1"/>
    <col min="620" max="620" width="22.85546875" style="3" customWidth="1"/>
    <col min="621" max="621" width="23.42578125" style="3" customWidth="1"/>
    <col min="622" max="622" width="22.42578125" style="3" customWidth="1"/>
    <col min="623" max="623" width="13.85546875" style="3" customWidth="1"/>
    <col min="624" max="624" width="20.7109375" style="3" customWidth="1"/>
    <col min="625" max="625" width="18.140625" style="3" customWidth="1"/>
    <col min="626" max="626" width="14.85546875" style="3" bestFit="1" customWidth="1"/>
    <col min="627" max="627" width="11.42578125" style="3"/>
    <col min="628" max="628" width="17.42578125" style="3" customWidth="1"/>
    <col min="629" max="631" width="18.140625" style="3" customWidth="1"/>
    <col min="632" max="635" width="11.42578125" style="3"/>
    <col min="636" max="636" width="34" style="3" customWidth="1"/>
    <col min="637" max="637" width="9.5703125" style="3" customWidth="1"/>
    <col min="638" max="638" width="16.7109375" style="3" customWidth="1"/>
    <col min="639" max="639" width="55.140625" style="3" customWidth="1"/>
    <col min="640" max="640" width="22.5703125" style="3" customWidth="1"/>
    <col min="641" max="641" width="23" style="3" customWidth="1"/>
    <col min="642" max="642" width="22.85546875" style="3" customWidth="1"/>
    <col min="643" max="643" width="23.42578125" style="3" customWidth="1"/>
    <col min="644" max="644" width="28.7109375" style="3" customWidth="1"/>
    <col min="645" max="645" width="12.7109375" style="3" customWidth="1"/>
    <col min="646" max="646" width="11.42578125" style="3"/>
    <col min="647" max="647" width="25.28515625" style="3" customWidth="1"/>
    <col min="648" max="648" width="15.85546875" style="3" bestFit="1" customWidth="1"/>
    <col min="649" max="650" width="18" style="3" bestFit="1" customWidth="1"/>
    <col min="651" max="869" width="11.42578125" style="3"/>
    <col min="870" max="870" width="15.42578125" style="3" customWidth="1"/>
    <col min="871" max="871" width="9.5703125" style="3" customWidth="1"/>
    <col min="872" max="872" width="14.42578125" style="3" customWidth="1"/>
    <col min="873" max="873" width="49.85546875" style="3" customWidth="1"/>
    <col min="874" max="874" width="22.5703125" style="3" customWidth="1"/>
    <col min="875" max="875" width="23" style="3" customWidth="1"/>
    <col min="876" max="876" width="22.85546875" style="3" customWidth="1"/>
    <col min="877" max="877" width="23.42578125" style="3" customWidth="1"/>
    <col min="878" max="878" width="22.42578125" style="3" customWidth="1"/>
    <col min="879" max="879" width="13.85546875" style="3" customWidth="1"/>
    <col min="880" max="880" width="20.7109375" style="3" customWidth="1"/>
    <col min="881" max="881" width="18.140625" style="3" customWidth="1"/>
    <col min="882" max="882" width="14.85546875" style="3" bestFit="1" customWidth="1"/>
    <col min="883" max="883" width="11.42578125" style="3"/>
    <col min="884" max="884" width="17.42578125" style="3" customWidth="1"/>
    <col min="885" max="887" width="18.140625" style="3" customWidth="1"/>
    <col min="888" max="891" width="11.42578125" style="3"/>
    <col min="892" max="892" width="34" style="3" customWidth="1"/>
    <col min="893" max="893" width="9.5703125" style="3" customWidth="1"/>
    <col min="894" max="894" width="16.7109375" style="3" customWidth="1"/>
    <col min="895" max="895" width="55.140625" style="3" customWidth="1"/>
    <col min="896" max="896" width="22.5703125" style="3" customWidth="1"/>
    <col min="897" max="897" width="23" style="3" customWidth="1"/>
    <col min="898" max="898" width="22.85546875" style="3" customWidth="1"/>
    <col min="899" max="899" width="23.42578125" style="3" customWidth="1"/>
    <col min="900" max="900" width="28.7109375" style="3" customWidth="1"/>
    <col min="901" max="901" width="12.7109375" style="3" customWidth="1"/>
    <col min="902" max="902" width="11.42578125" style="3"/>
    <col min="903" max="903" width="25.28515625" style="3" customWidth="1"/>
    <col min="904" max="904" width="15.85546875" style="3" bestFit="1" customWidth="1"/>
    <col min="905" max="906" width="18" style="3" bestFit="1" customWidth="1"/>
    <col min="907" max="1125" width="11.42578125" style="3"/>
    <col min="1126" max="1126" width="15.42578125" style="3" customWidth="1"/>
    <col min="1127" max="1127" width="9.5703125" style="3" customWidth="1"/>
    <col min="1128" max="1128" width="14.42578125" style="3" customWidth="1"/>
    <col min="1129" max="1129" width="49.85546875" style="3" customWidth="1"/>
    <col min="1130" max="1130" width="22.5703125" style="3" customWidth="1"/>
    <col min="1131" max="1131" width="23" style="3" customWidth="1"/>
    <col min="1132" max="1132" width="22.85546875" style="3" customWidth="1"/>
    <col min="1133" max="1133" width="23.42578125" style="3" customWidth="1"/>
    <col min="1134" max="1134" width="22.42578125" style="3" customWidth="1"/>
    <col min="1135" max="1135" width="13.85546875" style="3" customWidth="1"/>
    <col min="1136" max="1136" width="20.7109375" style="3" customWidth="1"/>
    <col min="1137" max="1137" width="18.140625" style="3" customWidth="1"/>
    <col min="1138" max="1138" width="14.85546875" style="3" bestFit="1" customWidth="1"/>
    <col min="1139" max="1139" width="11.42578125" style="3"/>
    <col min="1140" max="1140" width="17.42578125" style="3" customWidth="1"/>
    <col min="1141" max="1143" width="18.140625" style="3" customWidth="1"/>
    <col min="1144" max="1147" width="11.42578125" style="3"/>
    <col min="1148" max="1148" width="34" style="3" customWidth="1"/>
    <col min="1149" max="1149" width="9.5703125" style="3" customWidth="1"/>
    <col min="1150" max="1150" width="16.7109375" style="3" customWidth="1"/>
    <col min="1151" max="1151" width="55.140625" style="3" customWidth="1"/>
    <col min="1152" max="1152" width="22.5703125" style="3" customWidth="1"/>
    <col min="1153" max="1153" width="23" style="3" customWidth="1"/>
    <col min="1154" max="1154" width="22.85546875" style="3" customWidth="1"/>
    <col min="1155" max="1155" width="23.42578125" style="3" customWidth="1"/>
    <col min="1156" max="1156" width="28.7109375" style="3" customWidth="1"/>
    <col min="1157" max="1157" width="12.7109375" style="3" customWidth="1"/>
    <col min="1158" max="1158" width="11.42578125" style="3"/>
    <col min="1159" max="1159" width="25.28515625" style="3" customWidth="1"/>
    <col min="1160" max="1160" width="15.85546875" style="3" bestFit="1" customWidth="1"/>
    <col min="1161" max="1162" width="18" style="3" bestFit="1" customWidth="1"/>
    <col min="1163" max="1381" width="11.42578125" style="3"/>
    <col min="1382" max="1382" width="15.42578125" style="3" customWidth="1"/>
    <col min="1383" max="1383" width="9.5703125" style="3" customWidth="1"/>
    <col min="1384" max="1384" width="14.42578125" style="3" customWidth="1"/>
    <col min="1385" max="1385" width="49.85546875" style="3" customWidth="1"/>
    <col min="1386" max="1386" width="22.5703125" style="3" customWidth="1"/>
    <col min="1387" max="1387" width="23" style="3" customWidth="1"/>
    <col min="1388" max="1388" width="22.85546875" style="3" customWidth="1"/>
    <col min="1389" max="1389" width="23.42578125" style="3" customWidth="1"/>
    <col min="1390" max="1390" width="22.42578125" style="3" customWidth="1"/>
    <col min="1391" max="1391" width="13.85546875" style="3" customWidth="1"/>
    <col min="1392" max="1392" width="20.7109375" style="3" customWidth="1"/>
    <col min="1393" max="1393" width="18.140625" style="3" customWidth="1"/>
    <col min="1394" max="1394" width="14.85546875" style="3" bestFit="1" customWidth="1"/>
    <col min="1395" max="1395" width="11.42578125" style="3"/>
    <col min="1396" max="1396" width="17.42578125" style="3" customWidth="1"/>
    <col min="1397" max="1399" width="18.140625" style="3" customWidth="1"/>
    <col min="1400" max="1403" width="11.42578125" style="3"/>
    <col min="1404" max="1404" width="34" style="3" customWidth="1"/>
    <col min="1405" max="1405" width="9.5703125" style="3" customWidth="1"/>
    <col min="1406" max="1406" width="16.7109375" style="3" customWidth="1"/>
    <col min="1407" max="1407" width="55.140625" style="3" customWidth="1"/>
    <col min="1408" max="1408" width="22.5703125" style="3" customWidth="1"/>
    <col min="1409" max="1409" width="23" style="3" customWidth="1"/>
    <col min="1410" max="1410" width="22.85546875" style="3" customWidth="1"/>
    <col min="1411" max="1411" width="23.42578125" style="3" customWidth="1"/>
    <col min="1412" max="1412" width="28.7109375" style="3" customWidth="1"/>
    <col min="1413" max="1413" width="12.7109375" style="3" customWidth="1"/>
    <col min="1414" max="1414" width="11.42578125" style="3"/>
    <col min="1415" max="1415" width="25.28515625" style="3" customWidth="1"/>
    <col min="1416" max="1416" width="15.85546875" style="3" bestFit="1" customWidth="1"/>
    <col min="1417" max="1418" width="18" style="3" bestFit="1" customWidth="1"/>
    <col min="1419" max="1637" width="11.42578125" style="3"/>
    <col min="1638" max="1638" width="15.42578125" style="3" customWidth="1"/>
    <col min="1639" max="1639" width="9.5703125" style="3" customWidth="1"/>
    <col min="1640" max="1640" width="14.42578125" style="3" customWidth="1"/>
    <col min="1641" max="1641" width="49.85546875" style="3" customWidth="1"/>
    <col min="1642" max="1642" width="22.5703125" style="3" customWidth="1"/>
    <col min="1643" max="1643" width="23" style="3" customWidth="1"/>
    <col min="1644" max="1644" width="22.85546875" style="3" customWidth="1"/>
    <col min="1645" max="1645" width="23.42578125" style="3" customWidth="1"/>
    <col min="1646" max="1646" width="22.42578125" style="3" customWidth="1"/>
    <col min="1647" max="1647" width="13.85546875" style="3" customWidth="1"/>
    <col min="1648" max="1648" width="20.7109375" style="3" customWidth="1"/>
    <col min="1649" max="1649" width="18.140625" style="3" customWidth="1"/>
    <col min="1650" max="1650" width="14.85546875" style="3" bestFit="1" customWidth="1"/>
    <col min="1651" max="1651" width="11.42578125" style="3"/>
    <col min="1652" max="1652" width="17.42578125" style="3" customWidth="1"/>
    <col min="1653" max="1655" width="18.140625" style="3" customWidth="1"/>
    <col min="1656" max="1659" width="11.42578125" style="3"/>
    <col min="1660" max="1660" width="34" style="3" customWidth="1"/>
    <col min="1661" max="1661" width="9.5703125" style="3" customWidth="1"/>
    <col min="1662" max="1662" width="16.7109375" style="3" customWidth="1"/>
    <col min="1663" max="1663" width="55.140625" style="3" customWidth="1"/>
    <col min="1664" max="1664" width="22.5703125" style="3" customWidth="1"/>
    <col min="1665" max="1665" width="23" style="3" customWidth="1"/>
    <col min="1666" max="1666" width="22.85546875" style="3" customWidth="1"/>
    <col min="1667" max="1667" width="23.42578125" style="3" customWidth="1"/>
    <col min="1668" max="1668" width="28.7109375" style="3" customWidth="1"/>
    <col min="1669" max="1669" width="12.7109375" style="3" customWidth="1"/>
    <col min="1670" max="1670" width="11.42578125" style="3"/>
    <col min="1671" max="1671" width="25.28515625" style="3" customWidth="1"/>
    <col min="1672" max="1672" width="15.85546875" style="3" bestFit="1" customWidth="1"/>
    <col min="1673" max="1674" width="18" style="3" bestFit="1" customWidth="1"/>
    <col min="1675" max="1893" width="11.42578125" style="3"/>
    <col min="1894" max="1894" width="15.42578125" style="3" customWidth="1"/>
    <col min="1895" max="1895" width="9.5703125" style="3" customWidth="1"/>
    <col min="1896" max="1896" width="14.42578125" style="3" customWidth="1"/>
    <col min="1897" max="1897" width="49.85546875" style="3" customWidth="1"/>
    <col min="1898" max="1898" width="22.5703125" style="3" customWidth="1"/>
    <col min="1899" max="1899" width="23" style="3" customWidth="1"/>
    <col min="1900" max="1900" width="22.85546875" style="3" customWidth="1"/>
    <col min="1901" max="1901" width="23.42578125" style="3" customWidth="1"/>
    <col min="1902" max="1902" width="22.42578125" style="3" customWidth="1"/>
    <col min="1903" max="1903" width="13.85546875" style="3" customWidth="1"/>
    <col min="1904" max="1904" width="20.7109375" style="3" customWidth="1"/>
    <col min="1905" max="1905" width="18.140625" style="3" customWidth="1"/>
    <col min="1906" max="1906" width="14.85546875" style="3" bestFit="1" customWidth="1"/>
    <col min="1907" max="1907" width="11.42578125" style="3"/>
    <col min="1908" max="1908" width="17.42578125" style="3" customWidth="1"/>
    <col min="1909" max="1911" width="18.140625" style="3" customWidth="1"/>
    <col min="1912" max="1915" width="11.42578125" style="3"/>
    <col min="1916" max="1916" width="34" style="3" customWidth="1"/>
    <col min="1917" max="1917" width="9.5703125" style="3" customWidth="1"/>
    <col min="1918" max="1918" width="16.7109375" style="3" customWidth="1"/>
    <col min="1919" max="1919" width="55.140625" style="3" customWidth="1"/>
    <col min="1920" max="1920" width="22.5703125" style="3" customWidth="1"/>
    <col min="1921" max="1921" width="23" style="3" customWidth="1"/>
    <col min="1922" max="1922" width="22.85546875" style="3" customWidth="1"/>
    <col min="1923" max="1923" width="23.42578125" style="3" customWidth="1"/>
    <col min="1924" max="1924" width="28.7109375" style="3" customWidth="1"/>
    <col min="1925" max="1925" width="12.7109375" style="3" customWidth="1"/>
    <col min="1926" max="1926" width="11.42578125" style="3"/>
    <col min="1927" max="1927" width="25.28515625" style="3" customWidth="1"/>
    <col min="1928" max="1928" width="15.85546875" style="3" bestFit="1" customWidth="1"/>
    <col min="1929" max="1930" width="18" style="3" bestFit="1" customWidth="1"/>
    <col min="1931" max="2149" width="11.42578125" style="3"/>
    <col min="2150" max="2150" width="15.42578125" style="3" customWidth="1"/>
    <col min="2151" max="2151" width="9.5703125" style="3" customWidth="1"/>
    <col min="2152" max="2152" width="14.42578125" style="3" customWidth="1"/>
    <col min="2153" max="2153" width="49.85546875" style="3" customWidth="1"/>
    <col min="2154" max="2154" width="22.5703125" style="3" customWidth="1"/>
    <col min="2155" max="2155" width="23" style="3" customWidth="1"/>
    <col min="2156" max="2156" width="22.85546875" style="3" customWidth="1"/>
    <col min="2157" max="2157" width="23.42578125" style="3" customWidth="1"/>
    <col min="2158" max="2158" width="22.42578125" style="3" customWidth="1"/>
    <col min="2159" max="2159" width="13.85546875" style="3" customWidth="1"/>
    <col min="2160" max="2160" width="20.7109375" style="3" customWidth="1"/>
    <col min="2161" max="2161" width="18.140625" style="3" customWidth="1"/>
    <col min="2162" max="2162" width="14.85546875" style="3" bestFit="1" customWidth="1"/>
    <col min="2163" max="2163" width="11.42578125" style="3"/>
    <col min="2164" max="2164" width="17.42578125" style="3" customWidth="1"/>
    <col min="2165" max="2167" width="18.140625" style="3" customWidth="1"/>
    <col min="2168" max="2171" width="11.42578125" style="3"/>
    <col min="2172" max="2172" width="34" style="3" customWidth="1"/>
    <col min="2173" max="2173" width="9.5703125" style="3" customWidth="1"/>
    <col min="2174" max="2174" width="16.7109375" style="3" customWidth="1"/>
    <col min="2175" max="2175" width="55.140625" style="3" customWidth="1"/>
    <col min="2176" max="2176" width="22.5703125" style="3" customWidth="1"/>
    <col min="2177" max="2177" width="23" style="3" customWidth="1"/>
    <col min="2178" max="2178" width="22.85546875" style="3" customWidth="1"/>
    <col min="2179" max="2179" width="23.42578125" style="3" customWidth="1"/>
    <col min="2180" max="2180" width="28.7109375" style="3" customWidth="1"/>
    <col min="2181" max="2181" width="12.7109375" style="3" customWidth="1"/>
    <col min="2182" max="2182" width="11.42578125" style="3"/>
    <col min="2183" max="2183" width="25.28515625" style="3" customWidth="1"/>
    <col min="2184" max="2184" width="15.85546875" style="3" bestFit="1" customWidth="1"/>
    <col min="2185" max="2186" width="18" style="3" bestFit="1" customWidth="1"/>
    <col min="2187" max="2405" width="11.42578125" style="3"/>
    <col min="2406" max="2406" width="15.42578125" style="3" customWidth="1"/>
    <col min="2407" max="2407" width="9.5703125" style="3" customWidth="1"/>
    <col min="2408" max="2408" width="14.42578125" style="3" customWidth="1"/>
    <col min="2409" max="2409" width="49.85546875" style="3" customWidth="1"/>
    <col min="2410" max="2410" width="22.5703125" style="3" customWidth="1"/>
    <col min="2411" max="2411" width="23" style="3" customWidth="1"/>
    <col min="2412" max="2412" width="22.85546875" style="3" customWidth="1"/>
    <col min="2413" max="2413" width="23.42578125" style="3" customWidth="1"/>
    <col min="2414" max="2414" width="22.42578125" style="3" customWidth="1"/>
    <col min="2415" max="2415" width="13.85546875" style="3" customWidth="1"/>
    <col min="2416" max="2416" width="20.7109375" style="3" customWidth="1"/>
    <col min="2417" max="2417" width="18.140625" style="3" customWidth="1"/>
    <col min="2418" max="2418" width="14.85546875" style="3" bestFit="1" customWidth="1"/>
    <col min="2419" max="2419" width="11.42578125" style="3"/>
    <col min="2420" max="2420" width="17.42578125" style="3" customWidth="1"/>
    <col min="2421" max="2423" width="18.140625" style="3" customWidth="1"/>
    <col min="2424" max="2427" width="11.42578125" style="3"/>
    <col min="2428" max="2428" width="34" style="3" customWidth="1"/>
    <col min="2429" max="2429" width="9.5703125" style="3" customWidth="1"/>
    <col min="2430" max="2430" width="16.7109375" style="3" customWidth="1"/>
    <col min="2431" max="2431" width="55.140625" style="3" customWidth="1"/>
    <col min="2432" max="2432" width="22.5703125" style="3" customWidth="1"/>
    <col min="2433" max="2433" width="23" style="3" customWidth="1"/>
    <col min="2434" max="2434" width="22.85546875" style="3" customWidth="1"/>
    <col min="2435" max="2435" width="23.42578125" style="3" customWidth="1"/>
    <col min="2436" max="2436" width="28.7109375" style="3" customWidth="1"/>
    <col min="2437" max="2437" width="12.7109375" style="3" customWidth="1"/>
    <col min="2438" max="2438" width="11.42578125" style="3"/>
    <col min="2439" max="2439" width="25.28515625" style="3" customWidth="1"/>
    <col min="2440" max="2440" width="15.85546875" style="3" bestFit="1" customWidth="1"/>
    <col min="2441" max="2442" width="18" style="3" bestFit="1" customWidth="1"/>
    <col min="2443" max="2661" width="11.42578125" style="3"/>
    <col min="2662" max="2662" width="15.42578125" style="3" customWidth="1"/>
    <col min="2663" max="2663" width="9.5703125" style="3" customWidth="1"/>
    <col min="2664" max="2664" width="14.42578125" style="3" customWidth="1"/>
    <col min="2665" max="2665" width="49.85546875" style="3" customWidth="1"/>
    <col min="2666" max="2666" width="22.5703125" style="3" customWidth="1"/>
    <col min="2667" max="2667" width="23" style="3" customWidth="1"/>
    <col min="2668" max="2668" width="22.85546875" style="3" customWidth="1"/>
    <col min="2669" max="2669" width="23.42578125" style="3" customWidth="1"/>
    <col min="2670" max="2670" width="22.42578125" style="3" customWidth="1"/>
    <col min="2671" max="2671" width="13.85546875" style="3" customWidth="1"/>
    <col min="2672" max="2672" width="20.7109375" style="3" customWidth="1"/>
    <col min="2673" max="2673" width="18.140625" style="3" customWidth="1"/>
    <col min="2674" max="2674" width="14.85546875" style="3" bestFit="1" customWidth="1"/>
    <col min="2675" max="2675" width="11.42578125" style="3"/>
    <col min="2676" max="2676" width="17.42578125" style="3" customWidth="1"/>
    <col min="2677" max="2679" width="18.140625" style="3" customWidth="1"/>
    <col min="2680" max="2683" width="11.42578125" style="3"/>
    <col min="2684" max="2684" width="34" style="3" customWidth="1"/>
    <col min="2685" max="2685" width="9.5703125" style="3" customWidth="1"/>
    <col min="2686" max="2686" width="16.7109375" style="3" customWidth="1"/>
    <col min="2687" max="2687" width="55.140625" style="3" customWidth="1"/>
    <col min="2688" max="2688" width="22.5703125" style="3" customWidth="1"/>
    <col min="2689" max="2689" width="23" style="3" customWidth="1"/>
    <col min="2690" max="2690" width="22.85546875" style="3" customWidth="1"/>
    <col min="2691" max="2691" width="23.42578125" style="3" customWidth="1"/>
    <col min="2692" max="2692" width="28.7109375" style="3" customWidth="1"/>
    <col min="2693" max="2693" width="12.7109375" style="3" customWidth="1"/>
    <col min="2694" max="2694" width="11.42578125" style="3"/>
    <col min="2695" max="2695" width="25.28515625" style="3" customWidth="1"/>
    <col min="2696" max="2696" width="15.85546875" style="3" bestFit="1" customWidth="1"/>
    <col min="2697" max="2698" width="18" style="3" bestFit="1" customWidth="1"/>
    <col min="2699" max="2917" width="11.42578125" style="3"/>
    <col min="2918" max="2918" width="15.42578125" style="3" customWidth="1"/>
    <col min="2919" max="2919" width="9.5703125" style="3" customWidth="1"/>
    <col min="2920" max="2920" width="14.42578125" style="3" customWidth="1"/>
    <col min="2921" max="2921" width="49.85546875" style="3" customWidth="1"/>
    <col min="2922" max="2922" width="22.5703125" style="3" customWidth="1"/>
    <col min="2923" max="2923" width="23" style="3" customWidth="1"/>
    <col min="2924" max="2924" width="22.85546875" style="3" customWidth="1"/>
    <col min="2925" max="2925" width="23.42578125" style="3" customWidth="1"/>
    <col min="2926" max="2926" width="22.42578125" style="3" customWidth="1"/>
    <col min="2927" max="2927" width="13.85546875" style="3" customWidth="1"/>
    <col min="2928" max="2928" width="20.7109375" style="3" customWidth="1"/>
    <col min="2929" max="2929" width="18.140625" style="3" customWidth="1"/>
    <col min="2930" max="2930" width="14.85546875" style="3" bestFit="1" customWidth="1"/>
    <col min="2931" max="2931" width="11.42578125" style="3"/>
    <col min="2932" max="2932" width="17.42578125" style="3" customWidth="1"/>
    <col min="2933" max="2935" width="18.140625" style="3" customWidth="1"/>
    <col min="2936" max="2939" width="11.42578125" style="3"/>
    <col min="2940" max="2940" width="34" style="3" customWidth="1"/>
    <col min="2941" max="2941" width="9.5703125" style="3" customWidth="1"/>
    <col min="2942" max="2942" width="16.7109375" style="3" customWidth="1"/>
    <col min="2943" max="2943" width="55.140625" style="3" customWidth="1"/>
    <col min="2944" max="2944" width="22.5703125" style="3" customWidth="1"/>
    <col min="2945" max="2945" width="23" style="3" customWidth="1"/>
    <col min="2946" max="2946" width="22.85546875" style="3" customWidth="1"/>
    <col min="2947" max="2947" width="23.42578125" style="3" customWidth="1"/>
    <col min="2948" max="2948" width="28.7109375" style="3" customWidth="1"/>
    <col min="2949" max="2949" width="12.7109375" style="3" customWidth="1"/>
    <col min="2950" max="2950" width="11.42578125" style="3"/>
    <col min="2951" max="2951" width="25.28515625" style="3" customWidth="1"/>
    <col min="2952" max="2952" width="15.85546875" style="3" bestFit="1" customWidth="1"/>
    <col min="2953" max="2954" width="18" style="3" bestFit="1" customWidth="1"/>
    <col min="2955" max="3173" width="11.42578125" style="3"/>
    <col min="3174" max="3174" width="15.42578125" style="3" customWidth="1"/>
    <col min="3175" max="3175" width="9.5703125" style="3" customWidth="1"/>
    <col min="3176" max="3176" width="14.42578125" style="3" customWidth="1"/>
    <col min="3177" max="3177" width="49.85546875" style="3" customWidth="1"/>
    <col min="3178" max="3178" width="22.5703125" style="3" customWidth="1"/>
    <col min="3179" max="3179" width="23" style="3" customWidth="1"/>
    <col min="3180" max="3180" width="22.85546875" style="3" customWidth="1"/>
    <col min="3181" max="3181" width="23.42578125" style="3" customWidth="1"/>
    <col min="3182" max="3182" width="22.42578125" style="3" customWidth="1"/>
    <col min="3183" max="3183" width="13.85546875" style="3" customWidth="1"/>
    <col min="3184" max="3184" width="20.7109375" style="3" customWidth="1"/>
    <col min="3185" max="3185" width="18.140625" style="3" customWidth="1"/>
    <col min="3186" max="3186" width="14.85546875" style="3" bestFit="1" customWidth="1"/>
    <col min="3187" max="3187" width="11.42578125" style="3"/>
    <col min="3188" max="3188" width="17.42578125" style="3" customWidth="1"/>
    <col min="3189" max="3191" width="18.140625" style="3" customWidth="1"/>
    <col min="3192" max="3195" width="11.42578125" style="3"/>
    <col min="3196" max="3196" width="34" style="3" customWidth="1"/>
    <col min="3197" max="3197" width="9.5703125" style="3" customWidth="1"/>
    <col min="3198" max="3198" width="16.7109375" style="3" customWidth="1"/>
    <col min="3199" max="3199" width="55.140625" style="3" customWidth="1"/>
    <col min="3200" max="3200" width="22.5703125" style="3" customWidth="1"/>
    <col min="3201" max="3201" width="23" style="3" customWidth="1"/>
    <col min="3202" max="3202" width="22.85546875" style="3" customWidth="1"/>
    <col min="3203" max="3203" width="23.42578125" style="3" customWidth="1"/>
    <col min="3204" max="3204" width="28.7109375" style="3" customWidth="1"/>
    <col min="3205" max="3205" width="12.7109375" style="3" customWidth="1"/>
    <col min="3206" max="3206" width="11.42578125" style="3"/>
    <col min="3207" max="3207" width="25.28515625" style="3" customWidth="1"/>
    <col min="3208" max="3208" width="15.85546875" style="3" bestFit="1" customWidth="1"/>
    <col min="3209" max="3210" width="18" style="3" bestFit="1" customWidth="1"/>
    <col min="3211" max="3429" width="11.42578125" style="3"/>
    <col min="3430" max="3430" width="15.42578125" style="3" customWidth="1"/>
    <col min="3431" max="3431" width="9.5703125" style="3" customWidth="1"/>
    <col min="3432" max="3432" width="14.42578125" style="3" customWidth="1"/>
    <col min="3433" max="3433" width="49.85546875" style="3" customWidth="1"/>
    <col min="3434" max="3434" width="22.5703125" style="3" customWidth="1"/>
    <col min="3435" max="3435" width="23" style="3" customWidth="1"/>
    <col min="3436" max="3436" width="22.85546875" style="3" customWidth="1"/>
    <col min="3437" max="3437" width="23.42578125" style="3" customWidth="1"/>
    <col min="3438" max="3438" width="22.42578125" style="3" customWidth="1"/>
    <col min="3439" max="3439" width="13.85546875" style="3" customWidth="1"/>
    <col min="3440" max="3440" width="20.7109375" style="3" customWidth="1"/>
    <col min="3441" max="3441" width="18.140625" style="3" customWidth="1"/>
    <col min="3442" max="3442" width="14.85546875" style="3" bestFit="1" customWidth="1"/>
    <col min="3443" max="3443" width="11.42578125" style="3"/>
    <col min="3444" max="3444" width="17.42578125" style="3" customWidth="1"/>
    <col min="3445" max="3447" width="18.140625" style="3" customWidth="1"/>
    <col min="3448" max="3451" width="11.42578125" style="3"/>
    <col min="3452" max="3452" width="34" style="3" customWidth="1"/>
    <col min="3453" max="3453" width="9.5703125" style="3" customWidth="1"/>
    <col min="3454" max="3454" width="16.7109375" style="3" customWidth="1"/>
    <col min="3455" max="3455" width="55.140625" style="3" customWidth="1"/>
    <col min="3456" max="3456" width="22.5703125" style="3" customWidth="1"/>
    <col min="3457" max="3457" width="23" style="3" customWidth="1"/>
    <col min="3458" max="3458" width="22.85546875" style="3" customWidth="1"/>
    <col min="3459" max="3459" width="23.42578125" style="3" customWidth="1"/>
    <col min="3460" max="3460" width="28.7109375" style="3" customWidth="1"/>
    <col min="3461" max="3461" width="12.7109375" style="3" customWidth="1"/>
    <col min="3462" max="3462" width="11.42578125" style="3"/>
    <col min="3463" max="3463" width="25.28515625" style="3" customWidth="1"/>
    <col min="3464" max="3464" width="15.85546875" style="3" bestFit="1" customWidth="1"/>
    <col min="3465" max="3466" width="18" style="3" bestFit="1" customWidth="1"/>
    <col min="3467" max="3685" width="11.42578125" style="3"/>
    <col min="3686" max="3686" width="15.42578125" style="3" customWidth="1"/>
    <col min="3687" max="3687" width="9.5703125" style="3" customWidth="1"/>
    <col min="3688" max="3688" width="14.42578125" style="3" customWidth="1"/>
    <col min="3689" max="3689" width="49.85546875" style="3" customWidth="1"/>
    <col min="3690" max="3690" width="22.5703125" style="3" customWidth="1"/>
    <col min="3691" max="3691" width="23" style="3" customWidth="1"/>
    <col min="3692" max="3692" width="22.85546875" style="3" customWidth="1"/>
    <col min="3693" max="3693" width="23.42578125" style="3" customWidth="1"/>
    <col min="3694" max="3694" width="22.42578125" style="3" customWidth="1"/>
    <col min="3695" max="3695" width="13.85546875" style="3" customWidth="1"/>
    <col min="3696" max="3696" width="20.7109375" style="3" customWidth="1"/>
    <col min="3697" max="3697" width="18.140625" style="3" customWidth="1"/>
    <col min="3698" max="3698" width="14.85546875" style="3" bestFit="1" customWidth="1"/>
    <col min="3699" max="3699" width="11.42578125" style="3"/>
    <col min="3700" max="3700" width="17.42578125" style="3" customWidth="1"/>
    <col min="3701" max="3703" width="18.140625" style="3" customWidth="1"/>
    <col min="3704" max="3707" width="11.42578125" style="3"/>
    <col min="3708" max="3708" width="34" style="3" customWidth="1"/>
    <col min="3709" max="3709" width="9.5703125" style="3" customWidth="1"/>
    <col min="3710" max="3710" width="16.7109375" style="3" customWidth="1"/>
    <col min="3711" max="3711" width="55.140625" style="3" customWidth="1"/>
    <col min="3712" max="3712" width="22.5703125" style="3" customWidth="1"/>
    <col min="3713" max="3713" width="23" style="3" customWidth="1"/>
    <col min="3714" max="3714" width="22.85546875" style="3" customWidth="1"/>
    <col min="3715" max="3715" width="23.42578125" style="3" customWidth="1"/>
    <col min="3716" max="3716" width="28.7109375" style="3" customWidth="1"/>
    <col min="3717" max="3717" width="12.7109375" style="3" customWidth="1"/>
    <col min="3718" max="3718" width="11.42578125" style="3"/>
    <col min="3719" max="3719" width="25.28515625" style="3" customWidth="1"/>
    <col min="3720" max="3720" width="15.85546875" style="3" bestFit="1" customWidth="1"/>
    <col min="3721" max="3722" width="18" style="3" bestFit="1" customWidth="1"/>
    <col min="3723" max="3941" width="11.42578125" style="3"/>
    <col min="3942" max="3942" width="15.42578125" style="3" customWidth="1"/>
    <col min="3943" max="3943" width="9.5703125" style="3" customWidth="1"/>
    <col min="3944" max="3944" width="14.42578125" style="3" customWidth="1"/>
    <col min="3945" max="3945" width="49.85546875" style="3" customWidth="1"/>
    <col min="3946" max="3946" width="22.5703125" style="3" customWidth="1"/>
    <col min="3947" max="3947" width="23" style="3" customWidth="1"/>
    <col min="3948" max="3948" width="22.85546875" style="3" customWidth="1"/>
    <col min="3949" max="3949" width="23.42578125" style="3" customWidth="1"/>
    <col min="3950" max="3950" width="22.42578125" style="3" customWidth="1"/>
    <col min="3951" max="3951" width="13.85546875" style="3" customWidth="1"/>
    <col min="3952" max="3952" width="20.7109375" style="3" customWidth="1"/>
    <col min="3953" max="3953" width="18.140625" style="3" customWidth="1"/>
    <col min="3954" max="3954" width="14.85546875" style="3" bestFit="1" customWidth="1"/>
    <col min="3955" max="3955" width="11.42578125" style="3"/>
    <col min="3956" max="3956" width="17.42578125" style="3" customWidth="1"/>
    <col min="3957" max="3959" width="18.140625" style="3" customWidth="1"/>
    <col min="3960" max="3963" width="11.42578125" style="3"/>
    <col min="3964" max="3964" width="34" style="3" customWidth="1"/>
    <col min="3965" max="3965" width="9.5703125" style="3" customWidth="1"/>
    <col min="3966" max="3966" width="16.7109375" style="3" customWidth="1"/>
    <col min="3967" max="3967" width="55.140625" style="3" customWidth="1"/>
    <col min="3968" max="3968" width="22.5703125" style="3" customWidth="1"/>
    <col min="3969" max="3969" width="23" style="3" customWidth="1"/>
    <col min="3970" max="3970" width="22.85546875" style="3" customWidth="1"/>
    <col min="3971" max="3971" width="23.42578125" style="3" customWidth="1"/>
    <col min="3972" max="3972" width="28.7109375" style="3" customWidth="1"/>
    <col min="3973" max="3973" width="12.7109375" style="3" customWidth="1"/>
    <col min="3974" max="3974" width="11.42578125" style="3"/>
    <col min="3975" max="3975" width="25.28515625" style="3" customWidth="1"/>
    <col min="3976" max="3976" width="15.85546875" style="3" bestFit="1" customWidth="1"/>
    <col min="3977" max="3978" width="18" style="3" bestFit="1" customWidth="1"/>
    <col min="3979" max="4197" width="11.42578125" style="3"/>
    <col min="4198" max="4198" width="15.42578125" style="3" customWidth="1"/>
    <col min="4199" max="4199" width="9.5703125" style="3" customWidth="1"/>
    <col min="4200" max="4200" width="14.42578125" style="3" customWidth="1"/>
    <col min="4201" max="4201" width="49.85546875" style="3" customWidth="1"/>
    <col min="4202" max="4202" width="22.5703125" style="3" customWidth="1"/>
    <col min="4203" max="4203" width="23" style="3" customWidth="1"/>
    <col min="4204" max="4204" width="22.85546875" style="3" customWidth="1"/>
    <col min="4205" max="4205" width="23.42578125" style="3" customWidth="1"/>
    <col min="4206" max="4206" width="22.42578125" style="3" customWidth="1"/>
    <col min="4207" max="4207" width="13.85546875" style="3" customWidth="1"/>
    <col min="4208" max="4208" width="20.7109375" style="3" customWidth="1"/>
    <col min="4209" max="4209" width="18.140625" style="3" customWidth="1"/>
    <col min="4210" max="4210" width="14.85546875" style="3" bestFit="1" customWidth="1"/>
    <col min="4211" max="4211" width="11.42578125" style="3"/>
    <col min="4212" max="4212" width="17.42578125" style="3" customWidth="1"/>
    <col min="4213" max="4215" width="18.140625" style="3" customWidth="1"/>
    <col min="4216" max="4219" width="11.42578125" style="3"/>
    <col min="4220" max="4220" width="34" style="3" customWidth="1"/>
    <col min="4221" max="4221" width="9.5703125" style="3" customWidth="1"/>
    <col min="4222" max="4222" width="16.7109375" style="3" customWidth="1"/>
    <col min="4223" max="4223" width="55.140625" style="3" customWidth="1"/>
    <col min="4224" max="4224" width="22.5703125" style="3" customWidth="1"/>
    <col min="4225" max="4225" width="23" style="3" customWidth="1"/>
    <col min="4226" max="4226" width="22.85546875" style="3" customWidth="1"/>
    <col min="4227" max="4227" width="23.42578125" style="3" customWidth="1"/>
    <col min="4228" max="4228" width="28.7109375" style="3" customWidth="1"/>
    <col min="4229" max="4229" width="12.7109375" style="3" customWidth="1"/>
    <col min="4230" max="4230" width="11.42578125" style="3"/>
    <col min="4231" max="4231" width="25.28515625" style="3" customWidth="1"/>
    <col min="4232" max="4232" width="15.85546875" style="3" bestFit="1" customWidth="1"/>
    <col min="4233" max="4234" width="18" style="3" bestFit="1" customWidth="1"/>
    <col min="4235" max="4453" width="11.42578125" style="3"/>
    <col min="4454" max="4454" width="15.42578125" style="3" customWidth="1"/>
    <col min="4455" max="4455" width="9.5703125" style="3" customWidth="1"/>
    <col min="4456" max="4456" width="14.42578125" style="3" customWidth="1"/>
    <col min="4457" max="4457" width="49.85546875" style="3" customWidth="1"/>
    <col min="4458" max="4458" width="22.5703125" style="3" customWidth="1"/>
    <col min="4459" max="4459" width="23" style="3" customWidth="1"/>
    <col min="4460" max="4460" width="22.85546875" style="3" customWidth="1"/>
    <col min="4461" max="4461" width="23.42578125" style="3" customWidth="1"/>
    <col min="4462" max="4462" width="22.42578125" style="3" customWidth="1"/>
    <col min="4463" max="4463" width="13.85546875" style="3" customWidth="1"/>
    <col min="4464" max="4464" width="20.7109375" style="3" customWidth="1"/>
    <col min="4465" max="4465" width="18.140625" style="3" customWidth="1"/>
    <col min="4466" max="4466" width="14.85546875" style="3" bestFit="1" customWidth="1"/>
    <col min="4467" max="4467" width="11.42578125" style="3"/>
    <col min="4468" max="4468" width="17.42578125" style="3" customWidth="1"/>
    <col min="4469" max="4471" width="18.140625" style="3" customWidth="1"/>
    <col min="4472" max="4475" width="11.42578125" style="3"/>
    <col min="4476" max="4476" width="34" style="3" customWidth="1"/>
    <col min="4477" max="4477" width="9.5703125" style="3" customWidth="1"/>
    <col min="4478" max="4478" width="16.7109375" style="3" customWidth="1"/>
    <col min="4479" max="4479" width="55.140625" style="3" customWidth="1"/>
    <col min="4480" max="4480" width="22.5703125" style="3" customWidth="1"/>
    <col min="4481" max="4481" width="23" style="3" customWidth="1"/>
    <col min="4482" max="4482" width="22.85546875" style="3" customWidth="1"/>
    <col min="4483" max="4483" width="23.42578125" style="3" customWidth="1"/>
    <col min="4484" max="4484" width="28.7109375" style="3" customWidth="1"/>
    <col min="4485" max="4485" width="12.7109375" style="3" customWidth="1"/>
    <col min="4486" max="4486" width="11.42578125" style="3"/>
    <col min="4487" max="4487" width="25.28515625" style="3" customWidth="1"/>
    <col min="4488" max="4488" width="15.85546875" style="3" bestFit="1" customWidth="1"/>
    <col min="4489" max="4490" width="18" style="3" bestFit="1" customWidth="1"/>
    <col min="4491" max="4709" width="11.42578125" style="3"/>
    <col min="4710" max="4710" width="15.42578125" style="3" customWidth="1"/>
    <col min="4711" max="4711" width="9.5703125" style="3" customWidth="1"/>
    <col min="4712" max="4712" width="14.42578125" style="3" customWidth="1"/>
    <col min="4713" max="4713" width="49.85546875" style="3" customWidth="1"/>
    <col min="4714" max="4714" width="22.5703125" style="3" customWidth="1"/>
    <col min="4715" max="4715" width="23" style="3" customWidth="1"/>
    <col min="4716" max="4716" width="22.85546875" style="3" customWidth="1"/>
    <col min="4717" max="4717" width="23.42578125" style="3" customWidth="1"/>
    <col min="4718" max="4718" width="22.42578125" style="3" customWidth="1"/>
    <col min="4719" max="4719" width="13.85546875" style="3" customWidth="1"/>
    <col min="4720" max="4720" width="20.7109375" style="3" customWidth="1"/>
    <col min="4721" max="4721" width="18.140625" style="3" customWidth="1"/>
    <col min="4722" max="4722" width="14.85546875" style="3" bestFit="1" customWidth="1"/>
    <col min="4723" max="4723" width="11.42578125" style="3"/>
    <col min="4724" max="4724" width="17.42578125" style="3" customWidth="1"/>
    <col min="4725" max="4727" width="18.140625" style="3" customWidth="1"/>
    <col min="4728" max="4731" width="11.42578125" style="3"/>
    <col min="4732" max="4732" width="34" style="3" customWidth="1"/>
    <col min="4733" max="4733" width="9.5703125" style="3" customWidth="1"/>
    <col min="4734" max="4734" width="16.7109375" style="3" customWidth="1"/>
    <col min="4735" max="4735" width="55.140625" style="3" customWidth="1"/>
    <col min="4736" max="4736" width="22.5703125" style="3" customWidth="1"/>
    <col min="4737" max="4737" width="23" style="3" customWidth="1"/>
    <col min="4738" max="4738" width="22.85546875" style="3" customWidth="1"/>
    <col min="4739" max="4739" width="23.42578125" style="3" customWidth="1"/>
    <col min="4740" max="4740" width="28.7109375" style="3" customWidth="1"/>
    <col min="4741" max="4741" width="12.7109375" style="3" customWidth="1"/>
    <col min="4742" max="4742" width="11.42578125" style="3"/>
    <col min="4743" max="4743" width="25.28515625" style="3" customWidth="1"/>
    <col min="4744" max="4744" width="15.85546875" style="3" bestFit="1" customWidth="1"/>
    <col min="4745" max="4746" width="18" style="3" bestFit="1" customWidth="1"/>
    <col min="4747" max="4965" width="11.42578125" style="3"/>
    <col min="4966" max="4966" width="15.42578125" style="3" customWidth="1"/>
    <col min="4967" max="4967" width="9.5703125" style="3" customWidth="1"/>
    <col min="4968" max="4968" width="14.42578125" style="3" customWidth="1"/>
    <col min="4969" max="4969" width="49.85546875" style="3" customWidth="1"/>
    <col min="4970" max="4970" width="22.5703125" style="3" customWidth="1"/>
    <col min="4971" max="4971" width="23" style="3" customWidth="1"/>
    <col min="4972" max="4972" width="22.85546875" style="3" customWidth="1"/>
    <col min="4973" max="4973" width="23.42578125" style="3" customWidth="1"/>
    <col min="4974" max="4974" width="22.42578125" style="3" customWidth="1"/>
    <col min="4975" max="4975" width="13.85546875" style="3" customWidth="1"/>
    <col min="4976" max="4976" width="20.7109375" style="3" customWidth="1"/>
    <col min="4977" max="4977" width="18.140625" style="3" customWidth="1"/>
    <col min="4978" max="4978" width="14.85546875" style="3" bestFit="1" customWidth="1"/>
    <col min="4979" max="4979" width="11.42578125" style="3"/>
    <col min="4980" max="4980" width="17.42578125" style="3" customWidth="1"/>
    <col min="4981" max="4983" width="18.140625" style="3" customWidth="1"/>
    <col min="4984" max="4987" width="11.42578125" style="3"/>
    <col min="4988" max="4988" width="34" style="3" customWidth="1"/>
    <col min="4989" max="4989" width="9.5703125" style="3" customWidth="1"/>
    <col min="4990" max="4990" width="16.7109375" style="3" customWidth="1"/>
    <col min="4991" max="4991" width="55.140625" style="3" customWidth="1"/>
    <col min="4992" max="4992" width="22.5703125" style="3" customWidth="1"/>
    <col min="4993" max="4993" width="23" style="3" customWidth="1"/>
    <col min="4994" max="4994" width="22.85546875" style="3" customWidth="1"/>
    <col min="4995" max="4995" width="23.42578125" style="3" customWidth="1"/>
    <col min="4996" max="4996" width="28.7109375" style="3" customWidth="1"/>
    <col min="4997" max="4997" width="12.7109375" style="3" customWidth="1"/>
    <col min="4998" max="4998" width="11.42578125" style="3"/>
    <col min="4999" max="4999" width="25.28515625" style="3" customWidth="1"/>
    <col min="5000" max="5000" width="15.85546875" style="3" bestFit="1" customWidth="1"/>
    <col min="5001" max="5002" width="18" style="3" bestFit="1" customWidth="1"/>
    <col min="5003" max="5221" width="11.42578125" style="3"/>
    <col min="5222" max="5222" width="15.42578125" style="3" customWidth="1"/>
    <col min="5223" max="5223" width="9.5703125" style="3" customWidth="1"/>
    <col min="5224" max="5224" width="14.42578125" style="3" customWidth="1"/>
    <col min="5225" max="5225" width="49.85546875" style="3" customWidth="1"/>
    <col min="5226" max="5226" width="22.5703125" style="3" customWidth="1"/>
    <col min="5227" max="5227" width="23" style="3" customWidth="1"/>
    <col min="5228" max="5228" width="22.85546875" style="3" customWidth="1"/>
    <col min="5229" max="5229" width="23.42578125" style="3" customWidth="1"/>
    <col min="5230" max="5230" width="22.42578125" style="3" customWidth="1"/>
    <col min="5231" max="5231" width="13.85546875" style="3" customWidth="1"/>
    <col min="5232" max="5232" width="20.7109375" style="3" customWidth="1"/>
    <col min="5233" max="5233" width="18.140625" style="3" customWidth="1"/>
    <col min="5234" max="5234" width="14.85546875" style="3" bestFit="1" customWidth="1"/>
    <col min="5235" max="5235" width="11.42578125" style="3"/>
    <col min="5236" max="5236" width="17.42578125" style="3" customWidth="1"/>
    <col min="5237" max="5239" width="18.140625" style="3" customWidth="1"/>
    <col min="5240" max="5243" width="11.42578125" style="3"/>
    <col min="5244" max="5244" width="34" style="3" customWidth="1"/>
    <col min="5245" max="5245" width="9.5703125" style="3" customWidth="1"/>
    <col min="5246" max="5246" width="16.7109375" style="3" customWidth="1"/>
    <col min="5247" max="5247" width="55.140625" style="3" customWidth="1"/>
    <col min="5248" max="5248" width="22.5703125" style="3" customWidth="1"/>
    <col min="5249" max="5249" width="23" style="3" customWidth="1"/>
    <col min="5250" max="5250" width="22.85546875" style="3" customWidth="1"/>
    <col min="5251" max="5251" width="23.42578125" style="3" customWidth="1"/>
    <col min="5252" max="5252" width="28.7109375" style="3" customWidth="1"/>
    <col min="5253" max="5253" width="12.7109375" style="3" customWidth="1"/>
    <col min="5254" max="5254" width="11.42578125" style="3"/>
    <col min="5255" max="5255" width="25.28515625" style="3" customWidth="1"/>
    <col min="5256" max="5256" width="15.85546875" style="3" bestFit="1" customWidth="1"/>
    <col min="5257" max="5258" width="18" style="3" bestFit="1" customWidth="1"/>
    <col min="5259" max="5477" width="11.42578125" style="3"/>
    <col min="5478" max="5478" width="15.42578125" style="3" customWidth="1"/>
    <col min="5479" max="5479" width="9.5703125" style="3" customWidth="1"/>
    <col min="5480" max="5480" width="14.42578125" style="3" customWidth="1"/>
    <col min="5481" max="5481" width="49.85546875" style="3" customWidth="1"/>
    <col min="5482" max="5482" width="22.5703125" style="3" customWidth="1"/>
    <col min="5483" max="5483" width="23" style="3" customWidth="1"/>
    <col min="5484" max="5484" width="22.85546875" style="3" customWidth="1"/>
    <col min="5485" max="5485" width="23.42578125" style="3" customWidth="1"/>
    <col min="5486" max="5486" width="22.42578125" style="3" customWidth="1"/>
    <col min="5487" max="5487" width="13.85546875" style="3" customWidth="1"/>
    <col min="5488" max="5488" width="20.7109375" style="3" customWidth="1"/>
    <col min="5489" max="5489" width="18.140625" style="3" customWidth="1"/>
    <col min="5490" max="5490" width="14.85546875" style="3" bestFit="1" customWidth="1"/>
    <col min="5491" max="5491" width="11.42578125" style="3"/>
    <col min="5492" max="5492" width="17.42578125" style="3" customWidth="1"/>
    <col min="5493" max="5495" width="18.140625" style="3" customWidth="1"/>
    <col min="5496" max="5499" width="11.42578125" style="3"/>
    <col min="5500" max="5500" width="34" style="3" customWidth="1"/>
    <col min="5501" max="5501" width="9.5703125" style="3" customWidth="1"/>
    <col min="5502" max="5502" width="16.7109375" style="3" customWidth="1"/>
    <col min="5503" max="5503" width="55.140625" style="3" customWidth="1"/>
    <col min="5504" max="5504" width="22.5703125" style="3" customWidth="1"/>
    <col min="5505" max="5505" width="23" style="3" customWidth="1"/>
    <col min="5506" max="5506" width="22.85546875" style="3" customWidth="1"/>
    <col min="5507" max="5507" width="23.42578125" style="3" customWidth="1"/>
    <col min="5508" max="5508" width="28.7109375" style="3" customWidth="1"/>
    <col min="5509" max="5509" width="12.7109375" style="3" customWidth="1"/>
    <col min="5510" max="5510" width="11.42578125" style="3"/>
    <col min="5511" max="5511" width="25.28515625" style="3" customWidth="1"/>
    <col min="5512" max="5512" width="15.85546875" style="3" bestFit="1" customWidth="1"/>
    <col min="5513" max="5514" width="18" style="3" bestFit="1" customWidth="1"/>
    <col min="5515" max="5733" width="11.42578125" style="3"/>
    <col min="5734" max="5734" width="15.42578125" style="3" customWidth="1"/>
    <col min="5735" max="5735" width="9.5703125" style="3" customWidth="1"/>
    <col min="5736" max="5736" width="14.42578125" style="3" customWidth="1"/>
    <col min="5737" max="5737" width="49.85546875" style="3" customWidth="1"/>
    <col min="5738" max="5738" width="22.5703125" style="3" customWidth="1"/>
    <col min="5739" max="5739" width="23" style="3" customWidth="1"/>
    <col min="5740" max="5740" width="22.85546875" style="3" customWidth="1"/>
    <col min="5741" max="5741" width="23.42578125" style="3" customWidth="1"/>
    <col min="5742" max="5742" width="22.42578125" style="3" customWidth="1"/>
    <col min="5743" max="5743" width="13.85546875" style="3" customWidth="1"/>
    <col min="5744" max="5744" width="20.7109375" style="3" customWidth="1"/>
    <col min="5745" max="5745" width="18.140625" style="3" customWidth="1"/>
    <col min="5746" max="5746" width="14.85546875" style="3" bestFit="1" customWidth="1"/>
    <col min="5747" max="5747" width="11.42578125" style="3"/>
    <col min="5748" max="5748" width="17.42578125" style="3" customWidth="1"/>
    <col min="5749" max="5751" width="18.140625" style="3" customWidth="1"/>
    <col min="5752" max="5755" width="11.42578125" style="3"/>
    <col min="5756" max="5756" width="34" style="3" customWidth="1"/>
    <col min="5757" max="5757" width="9.5703125" style="3" customWidth="1"/>
    <col min="5758" max="5758" width="16.7109375" style="3" customWidth="1"/>
    <col min="5759" max="5759" width="55.140625" style="3" customWidth="1"/>
    <col min="5760" max="5760" width="22.5703125" style="3" customWidth="1"/>
    <col min="5761" max="5761" width="23" style="3" customWidth="1"/>
    <col min="5762" max="5762" width="22.85546875" style="3" customWidth="1"/>
    <col min="5763" max="5763" width="23.42578125" style="3" customWidth="1"/>
    <col min="5764" max="5764" width="28.7109375" style="3" customWidth="1"/>
    <col min="5765" max="5765" width="12.7109375" style="3" customWidth="1"/>
    <col min="5766" max="5766" width="11.42578125" style="3"/>
    <col min="5767" max="5767" width="25.28515625" style="3" customWidth="1"/>
    <col min="5768" max="5768" width="15.85546875" style="3" bestFit="1" customWidth="1"/>
    <col min="5769" max="5770" width="18" style="3" bestFit="1" customWidth="1"/>
    <col min="5771" max="5989" width="11.42578125" style="3"/>
    <col min="5990" max="5990" width="15.42578125" style="3" customWidth="1"/>
    <col min="5991" max="5991" width="9.5703125" style="3" customWidth="1"/>
    <col min="5992" max="5992" width="14.42578125" style="3" customWidth="1"/>
    <col min="5993" max="5993" width="49.85546875" style="3" customWidth="1"/>
    <col min="5994" max="5994" width="22.5703125" style="3" customWidth="1"/>
    <col min="5995" max="5995" width="23" style="3" customWidth="1"/>
    <col min="5996" max="5996" width="22.85546875" style="3" customWidth="1"/>
    <col min="5997" max="5997" width="23.42578125" style="3" customWidth="1"/>
    <col min="5998" max="5998" width="22.42578125" style="3" customWidth="1"/>
    <col min="5999" max="5999" width="13.85546875" style="3" customWidth="1"/>
    <col min="6000" max="6000" width="20.7109375" style="3" customWidth="1"/>
    <col min="6001" max="6001" width="18.140625" style="3" customWidth="1"/>
    <col min="6002" max="6002" width="14.85546875" style="3" bestFit="1" customWidth="1"/>
    <col min="6003" max="6003" width="11.42578125" style="3"/>
    <col min="6004" max="6004" width="17.42578125" style="3" customWidth="1"/>
    <col min="6005" max="6007" width="18.140625" style="3" customWidth="1"/>
    <col min="6008" max="6011" width="11.42578125" style="3"/>
    <col min="6012" max="6012" width="34" style="3" customWidth="1"/>
    <col min="6013" max="6013" width="9.5703125" style="3" customWidth="1"/>
    <col min="6014" max="6014" width="16.7109375" style="3" customWidth="1"/>
    <col min="6015" max="6015" width="55.140625" style="3" customWidth="1"/>
    <col min="6016" max="6016" width="22.5703125" style="3" customWidth="1"/>
    <col min="6017" max="6017" width="23" style="3" customWidth="1"/>
    <col min="6018" max="6018" width="22.85546875" style="3" customWidth="1"/>
    <col min="6019" max="6019" width="23.42578125" style="3" customWidth="1"/>
    <col min="6020" max="6020" width="28.7109375" style="3" customWidth="1"/>
    <col min="6021" max="6021" width="12.7109375" style="3" customWidth="1"/>
    <col min="6022" max="6022" width="11.42578125" style="3"/>
    <col min="6023" max="6023" width="25.28515625" style="3" customWidth="1"/>
    <col min="6024" max="6024" width="15.85546875" style="3" bestFit="1" customWidth="1"/>
    <col min="6025" max="6026" width="18" style="3" bestFit="1" customWidth="1"/>
    <col min="6027" max="6245" width="11.42578125" style="3"/>
    <col min="6246" max="6246" width="15.42578125" style="3" customWidth="1"/>
    <col min="6247" max="6247" width="9.5703125" style="3" customWidth="1"/>
    <col min="6248" max="6248" width="14.42578125" style="3" customWidth="1"/>
    <col min="6249" max="6249" width="49.85546875" style="3" customWidth="1"/>
    <col min="6250" max="6250" width="22.5703125" style="3" customWidth="1"/>
    <col min="6251" max="6251" width="23" style="3" customWidth="1"/>
    <col min="6252" max="6252" width="22.85546875" style="3" customWidth="1"/>
    <col min="6253" max="6253" width="23.42578125" style="3" customWidth="1"/>
    <col min="6254" max="6254" width="22.42578125" style="3" customWidth="1"/>
    <col min="6255" max="6255" width="13.85546875" style="3" customWidth="1"/>
    <col min="6256" max="6256" width="20.7109375" style="3" customWidth="1"/>
    <col min="6257" max="6257" width="18.140625" style="3" customWidth="1"/>
    <col min="6258" max="6258" width="14.85546875" style="3" bestFit="1" customWidth="1"/>
    <col min="6259" max="6259" width="11.42578125" style="3"/>
    <col min="6260" max="6260" width="17.42578125" style="3" customWidth="1"/>
    <col min="6261" max="6263" width="18.140625" style="3" customWidth="1"/>
    <col min="6264" max="6267" width="11.42578125" style="3"/>
    <col min="6268" max="6268" width="34" style="3" customWidth="1"/>
    <col min="6269" max="6269" width="9.5703125" style="3" customWidth="1"/>
    <col min="6270" max="6270" width="16.7109375" style="3" customWidth="1"/>
    <col min="6271" max="6271" width="55.140625" style="3" customWidth="1"/>
    <col min="6272" max="6272" width="22.5703125" style="3" customWidth="1"/>
    <col min="6273" max="6273" width="23" style="3" customWidth="1"/>
    <col min="6274" max="6274" width="22.85546875" style="3" customWidth="1"/>
    <col min="6275" max="6275" width="23.42578125" style="3" customWidth="1"/>
    <col min="6276" max="6276" width="28.7109375" style="3" customWidth="1"/>
    <col min="6277" max="6277" width="12.7109375" style="3" customWidth="1"/>
    <col min="6278" max="6278" width="11.42578125" style="3"/>
    <col min="6279" max="6279" width="25.28515625" style="3" customWidth="1"/>
    <col min="6280" max="6280" width="15.85546875" style="3" bestFit="1" customWidth="1"/>
    <col min="6281" max="6282" width="18" style="3" bestFit="1" customWidth="1"/>
    <col min="6283" max="6501" width="11.42578125" style="3"/>
    <col min="6502" max="6502" width="15.42578125" style="3" customWidth="1"/>
    <col min="6503" max="6503" width="9.5703125" style="3" customWidth="1"/>
    <col min="6504" max="6504" width="14.42578125" style="3" customWidth="1"/>
    <col min="6505" max="6505" width="49.85546875" style="3" customWidth="1"/>
    <col min="6506" max="6506" width="22.5703125" style="3" customWidth="1"/>
    <col min="6507" max="6507" width="23" style="3" customWidth="1"/>
    <col min="6508" max="6508" width="22.85546875" style="3" customWidth="1"/>
    <col min="6509" max="6509" width="23.42578125" style="3" customWidth="1"/>
    <col min="6510" max="6510" width="22.42578125" style="3" customWidth="1"/>
    <col min="6511" max="6511" width="13.85546875" style="3" customWidth="1"/>
    <col min="6512" max="6512" width="20.7109375" style="3" customWidth="1"/>
    <col min="6513" max="6513" width="18.140625" style="3" customWidth="1"/>
    <col min="6514" max="6514" width="14.85546875" style="3" bestFit="1" customWidth="1"/>
    <col min="6515" max="6515" width="11.42578125" style="3"/>
    <col min="6516" max="6516" width="17.42578125" style="3" customWidth="1"/>
    <col min="6517" max="6519" width="18.140625" style="3" customWidth="1"/>
    <col min="6520" max="6523" width="11.42578125" style="3"/>
    <col min="6524" max="6524" width="34" style="3" customWidth="1"/>
    <col min="6525" max="6525" width="9.5703125" style="3" customWidth="1"/>
    <col min="6526" max="6526" width="16.7109375" style="3" customWidth="1"/>
    <col min="6527" max="6527" width="55.140625" style="3" customWidth="1"/>
    <col min="6528" max="6528" width="22.5703125" style="3" customWidth="1"/>
    <col min="6529" max="6529" width="23" style="3" customWidth="1"/>
    <col min="6530" max="6530" width="22.85546875" style="3" customWidth="1"/>
    <col min="6531" max="6531" width="23.42578125" style="3" customWidth="1"/>
    <col min="6532" max="6532" width="28.7109375" style="3" customWidth="1"/>
    <col min="6533" max="6533" width="12.7109375" style="3" customWidth="1"/>
    <col min="6534" max="6534" width="11.42578125" style="3"/>
    <col min="6535" max="6535" width="25.28515625" style="3" customWidth="1"/>
    <col min="6536" max="6536" width="15.85546875" style="3" bestFit="1" customWidth="1"/>
    <col min="6537" max="6538" width="18" style="3" bestFit="1" customWidth="1"/>
    <col min="6539" max="6757" width="11.42578125" style="3"/>
    <col min="6758" max="6758" width="15.42578125" style="3" customWidth="1"/>
    <col min="6759" max="6759" width="9.5703125" style="3" customWidth="1"/>
    <col min="6760" max="6760" width="14.42578125" style="3" customWidth="1"/>
    <col min="6761" max="6761" width="49.85546875" style="3" customWidth="1"/>
    <col min="6762" max="6762" width="22.5703125" style="3" customWidth="1"/>
    <col min="6763" max="6763" width="23" style="3" customWidth="1"/>
    <col min="6764" max="6764" width="22.85546875" style="3" customWidth="1"/>
    <col min="6765" max="6765" width="23.42578125" style="3" customWidth="1"/>
    <col min="6766" max="6766" width="22.42578125" style="3" customWidth="1"/>
    <col min="6767" max="6767" width="13.85546875" style="3" customWidth="1"/>
    <col min="6768" max="6768" width="20.7109375" style="3" customWidth="1"/>
    <col min="6769" max="6769" width="18.140625" style="3" customWidth="1"/>
    <col min="6770" max="6770" width="14.85546875" style="3" bestFit="1" customWidth="1"/>
    <col min="6771" max="6771" width="11.42578125" style="3"/>
    <col min="6772" max="6772" width="17.42578125" style="3" customWidth="1"/>
    <col min="6773" max="6775" width="18.140625" style="3" customWidth="1"/>
    <col min="6776" max="6779" width="11.42578125" style="3"/>
    <col min="6780" max="6780" width="34" style="3" customWidth="1"/>
    <col min="6781" max="6781" width="9.5703125" style="3" customWidth="1"/>
    <col min="6782" max="6782" width="16.7109375" style="3" customWidth="1"/>
    <col min="6783" max="6783" width="55.140625" style="3" customWidth="1"/>
    <col min="6784" max="6784" width="22.5703125" style="3" customWidth="1"/>
    <col min="6785" max="6785" width="23" style="3" customWidth="1"/>
    <col min="6786" max="6786" width="22.85546875" style="3" customWidth="1"/>
    <col min="6787" max="6787" width="23.42578125" style="3" customWidth="1"/>
    <col min="6788" max="6788" width="28.7109375" style="3" customWidth="1"/>
    <col min="6789" max="6789" width="12.7109375" style="3" customWidth="1"/>
    <col min="6790" max="6790" width="11.42578125" style="3"/>
    <col min="6791" max="6791" width="25.28515625" style="3" customWidth="1"/>
    <col min="6792" max="6792" width="15.85546875" style="3" bestFit="1" customWidth="1"/>
    <col min="6793" max="6794" width="18" style="3" bestFit="1" customWidth="1"/>
    <col min="6795" max="7013" width="11.42578125" style="3"/>
    <col min="7014" max="7014" width="15.42578125" style="3" customWidth="1"/>
    <col min="7015" max="7015" width="9.5703125" style="3" customWidth="1"/>
    <col min="7016" max="7016" width="14.42578125" style="3" customWidth="1"/>
    <col min="7017" max="7017" width="49.85546875" style="3" customWidth="1"/>
    <col min="7018" max="7018" width="22.5703125" style="3" customWidth="1"/>
    <col min="7019" max="7019" width="23" style="3" customWidth="1"/>
    <col min="7020" max="7020" width="22.85546875" style="3" customWidth="1"/>
    <col min="7021" max="7021" width="23.42578125" style="3" customWidth="1"/>
    <col min="7022" max="7022" width="22.42578125" style="3" customWidth="1"/>
    <col min="7023" max="7023" width="13.85546875" style="3" customWidth="1"/>
    <col min="7024" max="7024" width="20.7109375" style="3" customWidth="1"/>
    <col min="7025" max="7025" width="18.140625" style="3" customWidth="1"/>
    <col min="7026" max="7026" width="14.85546875" style="3" bestFit="1" customWidth="1"/>
    <col min="7027" max="7027" width="11.42578125" style="3"/>
    <col min="7028" max="7028" width="17.42578125" style="3" customWidth="1"/>
    <col min="7029" max="7031" width="18.140625" style="3" customWidth="1"/>
    <col min="7032" max="7035" width="11.42578125" style="3"/>
    <col min="7036" max="7036" width="34" style="3" customWidth="1"/>
    <col min="7037" max="7037" width="9.5703125" style="3" customWidth="1"/>
    <col min="7038" max="7038" width="16.7109375" style="3" customWidth="1"/>
    <col min="7039" max="7039" width="55.140625" style="3" customWidth="1"/>
    <col min="7040" max="7040" width="22.5703125" style="3" customWidth="1"/>
    <col min="7041" max="7041" width="23" style="3" customWidth="1"/>
    <col min="7042" max="7042" width="22.85546875" style="3" customWidth="1"/>
    <col min="7043" max="7043" width="23.42578125" style="3" customWidth="1"/>
    <col min="7044" max="7044" width="28.7109375" style="3" customWidth="1"/>
    <col min="7045" max="7045" width="12.7109375" style="3" customWidth="1"/>
    <col min="7046" max="7046" width="11.42578125" style="3"/>
    <col min="7047" max="7047" width="25.28515625" style="3" customWidth="1"/>
    <col min="7048" max="7048" width="15.85546875" style="3" bestFit="1" customWidth="1"/>
    <col min="7049" max="7050" width="18" style="3" bestFit="1" customWidth="1"/>
    <col min="7051" max="7269" width="11.42578125" style="3"/>
    <col min="7270" max="7270" width="15.42578125" style="3" customWidth="1"/>
    <col min="7271" max="7271" width="9.5703125" style="3" customWidth="1"/>
    <col min="7272" max="7272" width="14.42578125" style="3" customWidth="1"/>
    <col min="7273" max="7273" width="49.85546875" style="3" customWidth="1"/>
    <col min="7274" max="7274" width="22.5703125" style="3" customWidth="1"/>
    <col min="7275" max="7275" width="23" style="3" customWidth="1"/>
    <col min="7276" max="7276" width="22.85546875" style="3" customWidth="1"/>
    <col min="7277" max="7277" width="23.42578125" style="3" customWidth="1"/>
    <col min="7278" max="7278" width="22.42578125" style="3" customWidth="1"/>
    <col min="7279" max="7279" width="13.85546875" style="3" customWidth="1"/>
    <col min="7280" max="7280" width="20.7109375" style="3" customWidth="1"/>
    <col min="7281" max="7281" width="18.140625" style="3" customWidth="1"/>
    <col min="7282" max="7282" width="14.85546875" style="3" bestFit="1" customWidth="1"/>
    <col min="7283" max="7283" width="11.42578125" style="3"/>
    <col min="7284" max="7284" width="17.42578125" style="3" customWidth="1"/>
    <col min="7285" max="7287" width="18.140625" style="3" customWidth="1"/>
    <col min="7288" max="7291" width="11.42578125" style="3"/>
    <col min="7292" max="7292" width="34" style="3" customWidth="1"/>
    <col min="7293" max="7293" width="9.5703125" style="3" customWidth="1"/>
    <col min="7294" max="7294" width="16.7109375" style="3" customWidth="1"/>
    <col min="7295" max="7295" width="55.140625" style="3" customWidth="1"/>
    <col min="7296" max="7296" width="22.5703125" style="3" customWidth="1"/>
    <col min="7297" max="7297" width="23" style="3" customWidth="1"/>
    <col min="7298" max="7298" width="22.85546875" style="3" customWidth="1"/>
    <col min="7299" max="7299" width="23.42578125" style="3" customWidth="1"/>
    <col min="7300" max="7300" width="28.7109375" style="3" customWidth="1"/>
    <col min="7301" max="7301" width="12.7109375" style="3" customWidth="1"/>
    <col min="7302" max="7302" width="11.42578125" style="3"/>
    <col min="7303" max="7303" width="25.28515625" style="3" customWidth="1"/>
    <col min="7304" max="7304" width="15.85546875" style="3" bestFit="1" customWidth="1"/>
    <col min="7305" max="7306" width="18" style="3" bestFit="1" customWidth="1"/>
    <col min="7307" max="7525" width="11.42578125" style="3"/>
    <col min="7526" max="7526" width="15.42578125" style="3" customWidth="1"/>
    <col min="7527" max="7527" width="9.5703125" style="3" customWidth="1"/>
    <col min="7528" max="7528" width="14.42578125" style="3" customWidth="1"/>
    <col min="7529" max="7529" width="49.85546875" style="3" customWidth="1"/>
    <col min="7530" max="7530" width="22.5703125" style="3" customWidth="1"/>
    <col min="7531" max="7531" width="23" style="3" customWidth="1"/>
    <col min="7532" max="7532" width="22.85546875" style="3" customWidth="1"/>
    <col min="7533" max="7533" width="23.42578125" style="3" customWidth="1"/>
    <col min="7534" max="7534" width="22.42578125" style="3" customWidth="1"/>
    <col min="7535" max="7535" width="13.85546875" style="3" customWidth="1"/>
    <col min="7536" max="7536" width="20.7109375" style="3" customWidth="1"/>
    <col min="7537" max="7537" width="18.140625" style="3" customWidth="1"/>
    <col min="7538" max="7538" width="14.85546875" style="3" bestFit="1" customWidth="1"/>
    <col min="7539" max="7539" width="11.42578125" style="3"/>
    <col min="7540" max="7540" width="17.42578125" style="3" customWidth="1"/>
    <col min="7541" max="7543" width="18.140625" style="3" customWidth="1"/>
    <col min="7544" max="7547" width="11.42578125" style="3"/>
    <col min="7548" max="7548" width="34" style="3" customWidth="1"/>
    <col min="7549" max="7549" width="9.5703125" style="3" customWidth="1"/>
    <col min="7550" max="7550" width="16.7109375" style="3" customWidth="1"/>
    <col min="7551" max="7551" width="55.140625" style="3" customWidth="1"/>
    <col min="7552" max="7552" width="22.5703125" style="3" customWidth="1"/>
    <col min="7553" max="7553" width="23" style="3" customWidth="1"/>
    <col min="7554" max="7554" width="22.85546875" style="3" customWidth="1"/>
    <col min="7555" max="7555" width="23.42578125" style="3" customWidth="1"/>
    <col min="7556" max="7556" width="28.7109375" style="3" customWidth="1"/>
    <col min="7557" max="7557" width="12.7109375" style="3" customWidth="1"/>
    <col min="7558" max="7558" width="11.42578125" style="3"/>
    <col min="7559" max="7559" width="25.28515625" style="3" customWidth="1"/>
    <col min="7560" max="7560" width="15.85546875" style="3" bestFit="1" customWidth="1"/>
    <col min="7561" max="7562" width="18" style="3" bestFit="1" customWidth="1"/>
    <col min="7563" max="7781" width="11.42578125" style="3"/>
    <col min="7782" max="7782" width="15.42578125" style="3" customWidth="1"/>
    <col min="7783" max="7783" width="9.5703125" style="3" customWidth="1"/>
    <col min="7784" max="7784" width="14.42578125" style="3" customWidth="1"/>
    <col min="7785" max="7785" width="49.85546875" style="3" customWidth="1"/>
    <col min="7786" max="7786" width="22.5703125" style="3" customWidth="1"/>
    <col min="7787" max="7787" width="23" style="3" customWidth="1"/>
    <col min="7788" max="7788" width="22.85546875" style="3" customWidth="1"/>
    <col min="7789" max="7789" width="23.42578125" style="3" customWidth="1"/>
    <col min="7790" max="7790" width="22.42578125" style="3" customWidth="1"/>
    <col min="7791" max="7791" width="13.85546875" style="3" customWidth="1"/>
    <col min="7792" max="7792" width="20.7109375" style="3" customWidth="1"/>
    <col min="7793" max="7793" width="18.140625" style="3" customWidth="1"/>
    <col min="7794" max="7794" width="14.85546875" style="3" bestFit="1" customWidth="1"/>
    <col min="7795" max="7795" width="11.42578125" style="3"/>
    <col min="7796" max="7796" width="17.42578125" style="3" customWidth="1"/>
    <col min="7797" max="7799" width="18.140625" style="3" customWidth="1"/>
    <col min="7800" max="7803" width="11.42578125" style="3"/>
    <col min="7804" max="7804" width="34" style="3" customWidth="1"/>
    <col min="7805" max="7805" width="9.5703125" style="3" customWidth="1"/>
    <col min="7806" max="7806" width="16.7109375" style="3" customWidth="1"/>
    <col min="7807" max="7807" width="55.140625" style="3" customWidth="1"/>
    <col min="7808" max="7808" width="22.5703125" style="3" customWidth="1"/>
    <col min="7809" max="7809" width="23" style="3" customWidth="1"/>
    <col min="7810" max="7810" width="22.85546875" style="3" customWidth="1"/>
    <col min="7811" max="7811" width="23.42578125" style="3" customWidth="1"/>
    <col min="7812" max="7812" width="28.7109375" style="3" customWidth="1"/>
    <col min="7813" max="7813" width="12.7109375" style="3" customWidth="1"/>
    <col min="7814" max="7814" width="11.42578125" style="3"/>
    <col min="7815" max="7815" width="25.28515625" style="3" customWidth="1"/>
    <col min="7816" max="7816" width="15.85546875" style="3" bestFit="1" customWidth="1"/>
    <col min="7817" max="7818" width="18" style="3" bestFit="1" customWidth="1"/>
    <col min="7819" max="8037" width="11.42578125" style="3"/>
    <col min="8038" max="8038" width="15.42578125" style="3" customWidth="1"/>
    <col min="8039" max="8039" width="9.5703125" style="3" customWidth="1"/>
    <col min="8040" max="8040" width="14.42578125" style="3" customWidth="1"/>
    <col min="8041" max="8041" width="49.85546875" style="3" customWidth="1"/>
    <col min="8042" max="8042" width="22.5703125" style="3" customWidth="1"/>
    <col min="8043" max="8043" width="23" style="3" customWidth="1"/>
    <col min="8044" max="8044" width="22.85546875" style="3" customWidth="1"/>
    <col min="8045" max="8045" width="23.42578125" style="3" customWidth="1"/>
    <col min="8046" max="8046" width="22.42578125" style="3" customWidth="1"/>
    <col min="8047" max="8047" width="13.85546875" style="3" customWidth="1"/>
    <col min="8048" max="8048" width="20.7109375" style="3" customWidth="1"/>
    <col min="8049" max="8049" width="18.140625" style="3" customWidth="1"/>
    <col min="8050" max="8050" width="14.85546875" style="3" bestFit="1" customWidth="1"/>
    <col min="8051" max="8051" width="11.42578125" style="3"/>
    <col min="8052" max="8052" width="17.42578125" style="3" customWidth="1"/>
    <col min="8053" max="8055" width="18.140625" style="3" customWidth="1"/>
    <col min="8056" max="8059" width="11.42578125" style="3"/>
    <col min="8060" max="8060" width="34" style="3" customWidth="1"/>
    <col min="8061" max="8061" width="9.5703125" style="3" customWidth="1"/>
    <col min="8062" max="8062" width="16.7109375" style="3" customWidth="1"/>
    <col min="8063" max="8063" width="55.140625" style="3" customWidth="1"/>
    <col min="8064" max="8064" width="22.5703125" style="3" customWidth="1"/>
    <col min="8065" max="8065" width="23" style="3" customWidth="1"/>
    <col min="8066" max="8066" width="22.85546875" style="3" customWidth="1"/>
    <col min="8067" max="8067" width="23.42578125" style="3" customWidth="1"/>
    <col min="8068" max="8068" width="28.7109375" style="3" customWidth="1"/>
    <col min="8069" max="8069" width="12.7109375" style="3" customWidth="1"/>
    <col min="8070" max="8070" width="11.42578125" style="3"/>
    <col min="8071" max="8071" width="25.28515625" style="3" customWidth="1"/>
    <col min="8072" max="8072" width="15.85546875" style="3" bestFit="1" customWidth="1"/>
    <col min="8073" max="8074" width="18" style="3" bestFit="1" customWidth="1"/>
    <col min="8075" max="8293" width="11.42578125" style="3"/>
    <col min="8294" max="8294" width="15.42578125" style="3" customWidth="1"/>
    <col min="8295" max="8295" width="9.5703125" style="3" customWidth="1"/>
    <col min="8296" max="8296" width="14.42578125" style="3" customWidth="1"/>
    <col min="8297" max="8297" width="49.85546875" style="3" customWidth="1"/>
    <col min="8298" max="8298" width="22.5703125" style="3" customWidth="1"/>
    <col min="8299" max="8299" width="23" style="3" customWidth="1"/>
    <col min="8300" max="8300" width="22.85546875" style="3" customWidth="1"/>
    <col min="8301" max="8301" width="23.42578125" style="3" customWidth="1"/>
    <col min="8302" max="8302" width="22.42578125" style="3" customWidth="1"/>
    <col min="8303" max="8303" width="13.85546875" style="3" customWidth="1"/>
    <col min="8304" max="8304" width="20.7109375" style="3" customWidth="1"/>
    <col min="8305" max="8305" width="18.140625" style="3" customWidth="1"/>
    <col min="8306" max="8306" width="14.85546875" style="3" bestFit="1" customWidth="1"/>
    <col min="8307" max="8307" width="11.42578125" style="3"/>
    <col min="8308" max="8308" width="17.42578125" style="3" customWidth="1"/>
    <col min="8309" max="8311" width="18.140625" style="3" customWidth="1"/>
    <col min="8312" max="8315" width="11.42578125" style="3"/>
    <col min="8316" max="8316" width="34" style="3" customWidth="1"/>
    <col min="8317" max="8317" width="9.5703125" style="3" customWidth="1"/>
    <col min="8318" max="8318" width="16.7109375" style="3" customWidth="1"/>
    <col min="8319" max="8319" width="55.140625" style="3" customWidth="1"/>
    <col min="8320" max="8320" width="22.5703125" style="3" customWidth="1"/>
    <col min="8321" max="8321" width="23" style="3" customWidth="1"/>
    <col min="8322" max="8322" width="22.85546875" style="3" customWidth="1"/>
    <col min="8323" max="8323" width="23.42578125" style="3" customWidth="1"/>
    <col min="8324" max="8324" width="28.7109375" style="3" customWidth="1"/>
    <col min="8325" max="8325" width="12.7109375" style="3" customWidth="1"/>
    <col min="8326" max="8326" width="11.42578125" style="3"/>
    <col min="8327" max="8327" width="25.28515625" style="3" customWidth="1"/>
    <col min="8328" max="8328" width="15.85546875" style="3" bestFit="1" customWidth="1"/>
    <col min="8329" max="8330" width="18" style="3" bestFit="1" customWidth="1"/>
    <col min="8331" max="8549" width="11.42578125" style="3"/>
    <col min="8550" max="8550" width="15.42578125" style="3" customWidth="1"/>
    <col min="8551" max="8551" width="9.5703125" style="3" customWidth="1"/>
    <col min="8552" max="8552" width="14.42578125" style="3" customWidth="1"/>
    <col min="8553" max="8553" width="49.85546875" style="3" customWidth="1"/>
    <col min="8554" max="8554" width="22.5703125" style="3" customWidth="1"/>
    <col min="8555" max="8555" width="23" style="3" customWidth="1"/>
    <col min="8556" max="8556" width="22.85546875" style="3" customWidth="1"/>
    <col min="8557" max="8557" width="23.42578125" style="3" customWidth="1"/>
    <col min="8558" max="8558" width="22.42578125" style="3" customWidth="1"/>
    <col min="8559" max="8559" width="13.85546875" style="3" customWidth="1"/>
    <col min="8560" max="8560" width="20.7109375" style="3" customWidth="1"/>
    <col min="8561" max="8561" width="18.140625" style="3" customWidth="1"/>
    <col min="8562" max="8562" width="14.85546875" style="3" bestFit="1" customWidth="1"/>
    <col min="8563" max="8563" width="11.42578125" style="3"/>
    <col min="8564" max="8564" width="17.42578125" style="3" customWidth="1"/>
    <col min="8565" max="8567" width="18.140625" style="3" customWidth="1"/>
    <col min="8568" max="8571" width="11.42578125" style="3"/>
    <col min="8572" max="8572" width="34" style="3" customWidth="1"/>
    <col min="8573" max="8573" width="9.5703125" style="3" customWidth="1"/>
    <col min="8574" max="8574" width="16.7109375" style="3" customWidth="1"/>
    <col min="8575" max="8575" width="55.140625" style="3" customWidth="1"/>
    <col min="8576" max="8576" width="22.5703125" style="3" customWidth="1"/>
    <col min="8577" max="8577" width="23" style="3" customWidth="1"/>
    <col min="8578" max="8578" width="22.85546875" style="3" customWidth="1"/>
    <col min="8579" max="8579" width="23.42578125" style="3" customWidth="1"/>
    <col min="8580" max="8580" width="28.7109375" style="3" customWidth="1"/>
    <col min="8581" max="8581" width="12.7109375" style="3" customWidth="1"/>
    <col min="8582" max="8582" width="11.42578125" style="3"/>
    <col min="8583" max="8583" width="25.28515625" style="3" customWidth="1"/>
    <col min="8584" max="8584" width="15.85546875" style="3" bestFit="1" customWidth="1"/>
    <col min="8585" max="8586" width="18" style="3" bestFit="1" customWidth="1"/>
    <col min="8587" max="8805" width="11.42578125" style="3"/>
    <col min="8806" max="8806" width="15.42578125" style="3" customWidth="1"/>
    <col min="8807" max="8807" width="9.5703125" style="3" customWidth="1"/>
    <col min="8808" max="8808" width="14.42578125" style="3" customWidth="1"/>
    <col min="8809" max="8809" width="49.85546875" style="3" customWidth="1"/>
    <col min="8810" max="8810" width="22.5703125" style="3" customWidth="1"/>
    <col min="8811" max="8811" width="23" style="3" customWidth="1"/>
    <col min="8812" max="8812" width="22.85546875" style="3" customWidth="1"/>
    <col min="8813" max="8813" width="23.42578125" style="3" customWidth="1"/>
    <col min="8814" max="8814" width="22.42578125" style="3" customWidth="1"/>
    <col min="8815" max="8815" width="13.85546875" style="3" customWidth="1"/>
    <col min="8816" max="8816" width="20.7109375" style="3" customWidth="1"/>
    <col min="8817" max="8817" width="18.140625" style="3" customWidth="1"/>
    <col min="8818" max="8818" width="14.85546875" style="3" bestFit="1" customWidth="1"/>
    <col min="8819" max="8819" width="11.42578125" style="3"/>
    <col min="8820" max="8820" width="17.42578125" style="3" customWidth="1"/>
    <col min="8821" max="8823" width="18.140625" style="3" customWidth="1"/>
    <col min="8824" max="8827" width="11.42578125" style="3"/>
    <col min="8828" max="8828" width="34" style="3" customWidth="1"/>
    <col min="8829" max="8829" width="9.5703125" style="3" customWidth="1"/>
    <col min="8830" max="8830" width="16.7109375" style="3" customWidth="1"/>
    <col min="8831" max="8831" width="55.140625" style="3" customWidth="1"/>
    <col min="8832" max="8832" width="22.5703125" style="3" customWidth="1"/>
    <col min="8833" max="8833" width="23" style="3" customWidth="1"/>
    <col min="8834" max="8834" width="22.85546875" style="3" customWidth="1"/>
    <col min="8835" max="8835" width="23.42578125" style="3" customWidth="1"/>
    <col min="8836" max="8836" width="28.7109375" style="3" customWidth="1"/>
    <col min="8837" max="8837" width="12.7109375" style="3" customWidth="1"/>
    <col min="8838" max="8838" width="11.42578125" style="3"/>
    <col min="8839" max="8839" width="25.28515625" style="3" customWidth="1"/>
    <col min="8840" max="8840" width="15.85546875" style="3" bestFit="1" customWidth="1"/>
    <col min="8841" max="8842" width="18" style="3" bestFit="1" customWidth="1"/>
    <col min="8843" max="9061" width="11.42578125" style="3"/>
    <col min="9062" max="9062" width="15.42578125" style="3" customWidth="1"/>
    <col min="9063" max="9063" width="9.5703125" style="3" customWidth="1"/>
    <col min="9064" max="9064" width="14.42578125" style="3" customWidth="1"/>
    <col min="9065" max="9065" width="49.85546875" style="3" customWidth="1"/>
    <col min="9066" max="9066" width="22.5703125" style="3" customWidth="1"/>
    <col min="9067" max="9067" width="23" style="3" customWidth="1"/>
    <col min="9068" max="9068" width="22.85546875" style="3" customWidth="1"/>
    <col min="9069" max="9069" width="23.42578125" style="3" customWidth="1"/>
    <col min="9070" max="9070" width="22.42578125" style="3" customWidth="1"/>
    <col min="9071" max="9071" width="13.85546875" style="3" customWidth="1"/>
    <col min="9072" max="9072" width="20.7109375" style="3" customWidth="1"/>
    <col min="9073" max="9073" width="18.140625" style="3" customWidth="1"/>
    <col min="9074" max="9074" width="14.85546875" style="3" bestFit="1" customWidth="1"/>
    <col min="9075" max="9075" width="11.42578125" style="3"/>
    <col min="9076" max="9076" width="17.42578125" style="3" customWidth="1"/>
    <col min="9077" max="9079" width="18.140625" style="3" customWidth="1"/>
    <col min="9080" max="9083" width="11.42578125" style="3"/>
    <col min="9084" max="9084" width="34" style="3" customWidth="1"/>
    <col min="9085" max="9085" width="9.5703125" style="3" customWidth="1"/>
    <col min="9086" max="9086" width="16.7109375" style="3" customWidth="1"/>
    <col min="9087" max="9087" width="55.140625" style="3" customWidth="1"/>
    <col min="9088" max="9088" width="22.5703125" style="3" customWidth="1"/>
    <col min="9089" max="9089" width="23" style="3" customWidth="1"/>
    <col min="9090" max="9090" width="22.85546875" style="3" customWidth="1"/>
    <col min="9091" max="9091" width="23.42578125" style="3" customWidth="1"/>
    <col min="9092" max="9092" width="28.7109375" style="3" customWidth="1"/>
    <col min="9093" max="9093" width="12.7109375" style="3" customWidth="1"/>
    <col min="9094" max="9094" width="11.42578125" style="3"/>
    <col min="9095" max="9095" width="25.28515625" style="3" customWidth="1"/>
    <col min="9096" max="9096" width="15.85546875" style="3" bestFit="1" customWidth="1"/>
    <col min="9097" max="9098" width="18" style="3" bestFit="1" customWidth="1"/>
    <col min="9099" max="9317" width="11.42578125" style="3"/>
    <col min="9318" max="9318" width="15.42578125" style="3" customWidth="1"/>
    <col min="9319" max="9319" width="9.5703125" style="3" customWidth="1"/>
    <col min="9320" max="9320" width="14.42578125" style="3" customWidth="1"/>
    <col min="9321" max="9321" width="49.85546875" style="3" customWidth="1"/>
    <col min="9322" max="9322" width="22.5703125" style="3" customWidth="1"/>
    <col min="9323" max="9323" width="23" style="3" customWidth="1"/>
    <col min="9324" max="9324" width="22.85546875" style="3" customWidth="1"/>
    <col min="9325" max="9325" width="23.42578125" style="3" customWidth="1"/>
    <col min="9326" max="9326" width="22.42578125" style="3" customWidth="1"/>
    <col min="9327" max="9327" width="13.85546875" style="3" customWidth="1"/>
    <col min="9328" max="9328" width="20.7109375" style="3" customWidth="1"/>
    <col min="9329" max="9329" width="18.140625" style="3" customWidth="1"/>
    <col min="9330" max="9330" width="14.85546875" style="3" bestFit="1" customWidth="1"/>
    <col min="9331" max="9331" width="11.42578125" style="3"/>
    <col min="9332" max="9332" width="17.42578125" style="3" customWidth="1"/>
    <col min="9333" max="9335" width="18.140625" style="3" customWidth="1"/>
    <col min="9336" max="9339" width="11.42578125" style="3"/>
    <col min="9340" max="9340" width="34" style="3" customWidth="1"/>
    <col min="9341" max="9341" width="9.5703125" style="3" customWidth="1"/>
    <col min="9342" max="9342" width="16.7109375" style="3" customWidth="1"/>
    <col min="9343" max="9343" width="55.140625" style="3" customWidth="1"/>
    <col min="9344" max="9344" width="22.5703125" style="3" customWidth="1"/>
    <col min="9345" max="9345" width="23" style="3" customWidth="1"/>
    <col min="9346" max="9346" width="22.85546875" style="3" customWidth="1"/>
    <col min="9347" max="9347" width="23.42578125" style="3" customWidth="1"/>
    <col min="9348" max="9348" width="28.7109375" style="3" customWidth="1"/>
    <col min="9349" max="9349" width="12.7109375" style="3" customWidth="1"/>
    <col min="9350" max="9350" width="11.42578125" style="3"/>
    <col min="9351" max="9351" width="25.28515625" style="3" customWidth="1"/>
    <col min="9352" max="9352" width="15.85546875" style="3" bestFit="1" customWidth="1"/>
    <col min="9353" max="9354" width="18" style="3" bestFit="1" customWidth="1"/>
    <col min="9355" max="9573" width="11.42578125" style="3"/>
    <col min="9574" max="9574" width="15.42578125" style="3" customWidth="1"/>
    <col min="9575" max="9575" width="9.5703125" style="3" customWidth="1"/>
    <col min="9576" max="9576" width="14.42578125" style="3" customWidth="1"/>
    <col min="9577" max="9577" width="49.85546875" style="3" customWidth="1"/>
    <col min="9578" max="9578" width="22.5703125" style="3" customWidth="1"/>
    <col min="9579" max="9579" width="23" style="3" customWidth="1"/>
    <col min="9580" max="9580" width="22.85546875" style="3" customWidth="1"/>
    <col min="9581" max="9581" width="23.42578125" style="3" customWidth="1"/>
    <col min="9582" max="9582" width="22.42578125" style="3" customWidth="1"/>
    <col min="9583" max="9583" width="13.85546875" style="3" customWidth="1"/>
    <col min="9584" max="9584" width="20.7109375" style="3" customWidth="1"/>
    <col min="9585" max="9585" width="18.140625" style="3" customWidth="1"/>
    <col min="9586" max="9586" width="14.85546875" style="3" bestFit="1" customWidth="1"/>
    <col min="9587" max="9587" width="11.42578125" style="3"/>
    <col min="9588" max="9588" width="17.42578125" style="3" customWidth="1"/>
    <col min="9589" max="9591" width="18.140625" style="3" customWidth="1"/>
    <col min="9592" max="9595" width="11.42578125" style="3"/>
    <col min="9596" max="9596" width="34" style="3" customWidth="1"/>
    <col min="9597" max="9597" width="9.5703125" style="3" customWidth="1"/>
    <col min="9598" max="9598" width="16.7109375" style="3" customWidth="1"/>
    <col min="9599" max="9599" width="55.140625" style="3" customWidth="1"/>
    <col min="9600" max="9600" width="22.5703125" style="3" customWidth="1"/>
    <col min="9601" max="9601" width="23" style="3" customWidth="1"/>
    <col min="9602" max="9602" width="22.85546875" style="3" customWidth="1"/>
    <col min="9603" max="9603" width="23.42578125" style="3" customWidth="1"/>
    <col min="9604" max="9604" width="28.7109375" style="3" customWidth="1"/>
    <col min="9605" max="9605" width="12.7109375" style="3" customWidth="1"/>
    <col min="9606" max="9606" width="11.42578125" style="3"/>
    <col min="9607" max="9607" width="25.28515625" style="3" customWidth="1"/>
    <col min="9608" max="9608" width="15.85546875" style="3" bestFit="1" customWidth="1"/>
    <col min="9609" max="9610" width="18" style="3" bestFit="1" customWidth="1"/>
    <col min="9611" max="9829" width="11.42578125" style="3"/>
    <col min="9830" max="9830" width="15.42578125" style="3" customWidth="1"/>
    <col min="9831" max="9831" width="9.5703125" style="3" customWidth="1"/>
    <col min="9832" max="9832" width="14.42578125" style="3" customWidth="1"/>
    <col min="9833" max="9833" width="49.85546875" style="3" customWidth="1"/>
    <col min="9834" max="9834" width="22.5703125" style="3" customWidth="1"/>
    <col min="9835" max="9835" width="23" style="3" customWidth="1"/>
    <col min="9836" max="9836" width="22.85546875" style="3" customWidth="1"/>
    <col min="9837" max="9837" width="23.42578125" style="3" customWidth="1"/>
    <col min="9838" max="9838" width="22.42578125" style="3" customWidth="1"/>
    <col min="9839" max="9839" width="13.85546875" style="3" customWidth="1"/>
    <col min="9840" max="9840" width="20.7109375" style="3" customWidth="1"/>
    <col min="9841" max="9841" width="18.140625" style="3" customWidth="1"/>
    <col min="9842" max="9842" width="14.85546875" style="3" bestFit="1" customWidth="1"/>
    <col min="9843" max="9843" width="11.42578125" style="3"/>
    <col min="9844" max="9844" width="17.42578125" style="3" customWidth="1"/>
    <col min="9845" max="9847" width="18.140625" style="3" customWidth="1"/>
    <col min="9848" max="9851" width="11.42578125" style="3"/>
    <col min="9852" max="9852" width="34" style="3" customWidth="1"/>
    <col min="9853" max="9853" width="9.5703125" style="3" customWidth="1"/>
    <col min="9854" max="9854" width="16.7109375" style="3" customWidth="1"/>
    <col min="9855" max="9855" width="55.140625" style="3" customWidth="1"/>
    <col min="9856" max="9856" width="22.5703125" style="3" customWidth="1"/>
    <col min="9857" max="9857" width="23" style="3" customWidth="1"/>
    <col min="9858" max="9858" width="22.85546875" style="3" customWidth="1"/>
    <col min="9859" max="9859" width="23.42578125" style="3" customWidth="1"/>
    <col min="9860" max="9860" width="28.7109375" style="3" customWidth="1"/>
    <col min="9861" max="9861" width="12.7109375" style="3" customWidth="1"/>
    <col min="9862" max="9862" width="11.42578125" style="3"/>
    <col min="9863" max="9863" width="25.28515625" style="3" customWidth="1"/>
    <col min="9864" max="9864" width="15.85546875" style="3" bestFit="1" customWidth="1"/>
    <col min="9865" max="9866" width="18" style="3" bestFit="1" customWidth="1"/>
    <col min="9867" max="10085" width="11.42578125" style="3"/>
    <col min="10086" max="10086" width="15.42578125" style="3" customWidth="1"/>
    <col min="10087" max="10087" width="9.5703125" style="3" customWidth="1"/>
    <col min="10088" max="10088" width="14.42578125" style="3" customWidth="1"/>
    <col min="10089" max="10089" width="49.85546875" style="3" customWidth="1"/>
    <col min="10090" max="10090" width="22.5703125" style="3" customWidth="1"/>
    <col min="10091" max="10091" width="23" style="3" customWidth="1"/>
    <col min="10092" max="10092" width="22.85546875" style="3" customWidth="1"/>
    <col min="10093" max="10093" width="23.42578125" style="3" customWidth="1"/>
    <col min="10094" max="10094" width="22.42578125" style="3" customWidth="1"/>
    <col min="10095" max="10095" width="13.85546875" style="3" customWidth="1"/>
    <col min="10096" max="10096" width="20.7109375" style="3" customWidth="1"/>
    <col min="10097" max="10097" width="18.140625" style="3" customWidth="1"/>
    <col min="10098" max="10098" width="14.85546875" style="3" bestFit="1" customWidth="1"/>
    <col min="10099" max="10099" width="11.42578125" style="3"/>
    <col min="10100" max="10100" width="17.42578125" style="3" customWidth="1"/>
    <col min="10101" max="10103" width="18.140625" style="3" customWidth="1"/>
    <col min="10104" max="10107" width="11.42578125" style="3"/>
    <col min="10108" max="10108" width="34" style="3" customWidth="1"/>
    <col min="10109" max="10109" width="9.5703125" style="3" customWidth="1"/>
    <col min="10110" max="10110" width="16.7109375" style="3" customWidth="1"/>
    <col min="10111" max="10111" width="55.140625" style="3" customWidth="1"/>
    <col min="10112" max="10112" width="22.5703125" style="3" customWidth="1"/>
    <col min="10113" max="10113" width="23" style="3" customWidth="1"/>
    <col min="10114" max="10114" width="22.85546875" style="3" customWidth="1"/>
    <col min="10115" max="10115" width="23.42578125" style="3" customWidth="1"/>
    <col min="10116" max="10116" width="28.7109375" style="3" customWidth="1"/>
    <col min="10117" max="10117" width="12.7109375" style="3" customWidth="1"/>
    <col min="10118" max="10118" width="11.42578125" style="3"/>
    <col min="10119" max="10119" width="25.28515625" style="3" customWidth="1"/>
    <col min="10120" max="10120" width="15.85546875" style="3" bestFit="1" customWidth="1"/>
    <col min="10121" max="10122" width="18" style="3" bestFit="1" customWidth="1"/>
    <col min="10123" max="10341" width="11.42578125" style="3"/>
    <col min="10342" max="10342" width="15.42578125" style="3" customWidth="1"/>
    <col min="10343" max="10343" width="9.5703125" style="3" customWidth="1"/>
    <col min="10344" max="10344" width="14.42578125" style="3" customWidth="1"/>
    <col min="10345" max="10345" width="49.85546875" style="3" customWidth="1"/>
    <col min="10346" max="10346" width="22.5703125" style="3" customWidth="1"/>
    <col min="10347" max="10347" width="23" style="3" customWidth="1"/>
    <col min="10348" max="10348" width="22.85546875" style="3" customWidth="1"/>
    <col min="10349" max="10349" width="23.42578125" style="3" customWidth="1"/>
    <col min="10350" max="10350" width="22.42578125" style="3" customWidth="1"/>
    <col min="10351" max="10351" width="13.85546875" style="3" customWidth="1"/>
    <col min="10352" max="10352" width="20.7109375" style="3" customWidth="1"/>
    <col min="10353" max="10353" width="18.140625" style="3" customWidth="1"/>
    <col min="10354" max="10354" width="14.85546875" style="3" bestFit="1" customWidth="1"/>
    <col min="10355" max="10355" width="11.42578125" style="3"/>
    <col min="10356" max="10356" width="17.42578125" style="3" customWidth="1"/>
    <col min="10357" max="10359" width="18.140625" style="3" customWidth="1"/>
    <col min="10360" max="10363" width="11.42578125" style="3"/>
    <col min="10364" max="10364" width="34" style="3" customWidth="1"/>
    <col min="10365" max="10365" width="9.5703125" style="3" customWidth="1"/>
    <col min="10366" max="10366" width="16.7109375" style="3" customWidth="1"/>
    <col min="10367" max="10367" width="55.140625" style="3" customWidth="1"/>
    <col min="10368" max="10368" width="22.5703125" style="3" customWidth="1"/>
    <col min="10369" max="10369" width="23" style="3" customWidth="1"/>
    <col min="10370" max="10370" width="22.85546875" style="3" customWidth="1"/>
    <col min="10371" max="10371" width="23.42578125" style="3" customWidth="1"/>
    <col min="10372" max="10372" width="28.7109375" style="3" customWidth="1"/>
    <col min="10373" max="10373" width="12.7109375" style="3" customWidth="1"/>
    <col min="10374" max="10374" width="11.42578125" style="3"/>
    <col min="10375" max="10375" width="25.28515625" style="3" customWidth="1"/>
    <col min="10376" max="10376" width="15.85546875" style="3" bestFit="1" customWidth="1"/>
    <col min="10377" max="10378" width="18" style="3" bestFit="1" customWidth="1"/>
    <col min="10379" max="10597" width="11.42578125" style="3"/>
    <col min="10598" max="10598" width="15.42578125" style="3" customWidth="1"/>
    <col min="10599" max="10599" width="9.5703125" style="3" customWidth="1"/>
    <col min="10600" max="10600" width="14.42578125" style="3" customWidth="1"/>
    <col min="10601" max="10601" width="49.85546875" style="3" customWidth="1"/>
    <col min="10602" max="10602" width="22.5703125" style="3" customWidth="1"/>
    <col min="10603" max="10603" width="23" style="3" customWidth="1"/>
    <col min="10604" max="10604" width="22.85546875" style="3" customWidth="1"/>
    <col min="10605" max="10605" width="23.42578125" style="3" customWidth="1"/>
    <col min="10606" max="10606" width="22.42578125" style="3" customWidth="1"/>
    <col min="10607" max="10607" width="13.85546875" style="3" customWidth="1"/>
    <col min="10608" max="10608" width="20.7109375" style="3" customWidth="1"/>
    <col min="10609" max="10609" width="18.140625" style="3" customWidth="1"/>
    <col min="10610" max="10610" width="14.85546875" style="3" bestFit="1" customWidth="1"/>
    <col min="10611" max="10611" width="11.42578125" style="3"/>
    <col min="10612" max="10612" width="17.42578125" style="3" customWidth="1"/>
    <col min="10613" max="10615" width="18.140625" style="3" customWidth="1"/>
    <col min="10616" max="10619" width="11.42578125" style="3"/>
    <col min="10620" max="10620" width="34" style="3" customWidth="1"/>
    <col min="10621" max="10621" width="9.5703125" style="3" customWidth="1"/>
    <col min="10622" max="10622" width="16.7109375" style="3" customWidth="1"/>
    <col min="10623" max="10623" width="55.140625" style="3" customWidth="1"/>
    <col min="10624" max="10624" width="22.5703125" style="3" customWidth="1"/>
    <col min="10625" max="10625" width="23" style="3" customWidth="1"/>
    <col min="10626" max="10626" width="22.85546875" style="3" customWidth="1"/>
    <col min="10627" max="10627" width="23.42578125" style="3" customWidth="1"/>
    <col min="10628" max="10628" width="28.7109375" style="3" customWidth="1"/>
    <col min="10629" max="10629" width="12.7109375" style="3" customWidth="1"/>
    <col min="10630" max="10630" width="11.42578125" style="3"/>
    <col min="10631" max="10631" width="25.28515625" style="3" customWidth="1"/>
    <col min="10632" max="10632" width="15.85546875" style="3" bestFit="1" customWidth="1"/>
    <col min="10633" max="10634" width="18" style="3" bestFit="1" customWidth="1"/>
    <col min="10635" max="10853" width="11.42578125" style="3"/>
    <col min="10854" max="10854" width="15.42578125" style="3" customWidth="1"/>
    <col min="10855" max="10855" width="9.5703125" style="3" customWidth="1"/>
    <col min="10856" max="10856" width="14.42578125" style="3" customWidth="1"/>
    <col min="10857" max="10857" width="49.85546875" style="3" customWidth="1"/>
    <col min="10858" max="10858" width="22.5703125" style="3" customWidth="1"/>
    <col min="10859" max="10859" width="23" style="3" customWidth="1"/>
    <col min="10860" max="10860" width="22.85546875" style="3" customWidth="1"/>
    <col min="10861" max="10861" width="23.42578125" style="3" customWidth="1"/>
    <col min="10862" max="10862" width="22.42578125" style="3" customWidth="1"/>
    <col min="10863" max="10863" width="13.85546875" style="3" customWidth="1"/>
    <col min="10864" max="10864" width="20.7109375" style="3" customWidth="1"/>
    <col min="10865" max="10865" width="18.140625" style="3" customWidth="1"/>
    <col min="10866" max="10866" width="14.85546875" style="3" bestFit="1" customWidth="1"/>
    <col min="10867" max="10867" width="11.42578125" style="3"/>
    <col min="10868" max="10868" width="17.42578125" style="3" customWidth="1"/>
    <col min="10869" max="10871" width="18.140625" style="3" customWidth="1"/>
    <col min="10872" max="10875" width="11.42578125" style="3"/>
    <col min="10876" max="10876" width="34" style="3" customWidth="1"/>
    <col min="10877" max="10877" width="9.5703125" style="3" customWidth="1"/>
    <col min="10878" max="10878" width="16.7109375" style="3" customWidth="1"/>
    <col min="10879" max="10879" width="55.140625" style="3" customWidth="1"/>
    <col min="10880" max="10880" width="22.5703125" style="3" customWidth="1"/>
    <col min="10881" max="10881" width="23" style="3" customWidth="1"/>
    <col min="10882" max="10882" width="22.85546875" style="3" customWidth="1"/>
    <col min="10883" max="10883" width="23.42578125" style="3" customWidth="1"/>
    <col min="10884" max="10884" width="28.7109375" style="3" customWidth="1"/>
    <col min="10885" max="10885" width="12.7109375" style="3" customWidth="1"/>
    <col min="10886" max="10886" width="11.42578125" style="3"/>
    <col min="10887" max="10887" width="25.28515625" style="3" customWidth="1"/>
    <col min="10888" max="10888" width="15.85546875" style="3" bestFit="1" customWidth="1"/>
    <col min="10889" max="10890" width="18" style="3" bestFit="1" customWidth="1"/>
    <col min="10891" max="11109" width="11.42578125" style="3"/>
    <col min="11110" max="11110" width="15.42578125" style="3" customWidth="1"/>
    <col min="11111" max="11111" width="9.5703125" style="3" customWidth="1"/>
    <col min="11112" max="11112" width="14.42578125" style="3" customWidth="1"/>
    <col min="11113" max="11113" width="49.85546875" style="3" customWidth="1"/>
    <col min="11114" max="11114" width="22.5703125" style="3" customWidth="1"/>
    <col min="11115" max="11115" width="23" style="3" customWidth="1"/>
    <col min="11116" max="11116" width="22.85546875" style="3" customWidth="1"/>
    <col min="11117" max="11117" width="23.42578125" style="3" customWidth="1"/>
    <col min="11118" max="11118" width="22.42578125" style="3" customWidth="1"/>
    <col min="11119" max="11119" width="13.85546875" style="3" customWidth="1"/>
    <col min="11120" max="11120" width="20.7109375" style="3" customWidth="1"/>
    <col min="11121" max="11121" width="18.140625" style="3" customWidth="1"/>
    <col min="11122" max="11122" width="14.85546875" style="3" bestFit="1" customWidth="1"/>
    <col min="11123" max="11123" width="11.42578125" style="3"/>
    <col min="11124" max="11124" width="17.42578125" style="3" customWidth="1"/>
    <col min="11125" max="11127" width="18.140625" style="3" customWidth="1"/>
    <col min="11128" max="11131" width="11.42578125" style="3"/>
    <col min="11132" max="11132" width="34" style="3" customWidth="1"/>
    <col min="11133" max="11133" width="9.5703125" style="3" customWidth="1"/>
    <col min="11134" max="11134" width="16.7109375" style="3" customWidth="1"/>
    <col min="11135" max="11135" width="55.140625" style="3" customWidth="1"/>
    <col min="11136" max="11136" width="22.5703125" style="3" customWidth="1"/>
    <col min="11137" max="11137" width="23" style="3" customWidth="1"/>
    <col min="11138" max="11138" width="22.85546875" style="3" customWidth="1"/>
    <col min="11139" max="11139" width="23.42578125" style="3" customWidth="1"/>
    <col min="11140" max="11140" width="28.7109375" style="3" customWidth="1"/>
    <col min="11141" max="11141" width="12.7109375" style="3" customWidth="1"/>
    <col min="11142" max="11142" width="11.42578125" style="3"/>
    <col min="11143" max="11143" width="25.28515625" style="3" customWidth="1"/>
    <col min="11144" max="11144" width="15.85546875" style="3" bestFit="1" customWidth="1"/>
    <col min="11145" max="11146" width="18" style="3" bestFit="1" customWidth="1"/>
    <col min="11147" max="11365" width="11.42578125" style="3"/>
    <col min="11366" max="11366" width="15.42578125" style="3" customWidth="1"/>
    <col min="11367" max="11367" width="9.5703125" style="3" customWidth="1"/>
    <col min="11368" max="11368" width="14.42578125" style="3" customWidth="1"/>
    <col min="11369" max="11369" width="49.85546875" style="3" customWidth="1"/>
    <col min="11370" max="11370" width="22.5703125" style="3" customWidth="1"/>
    <col min="11371" max="11371" width="23" style="3" customWidth="1"/>
    <col min="11372" max="11372" width="22.85546875" style="3" customWidth="1"/>
    <col min="11373" max="11373" width="23.42578125" style="3" customWidth="1"/>
    <col min="11374" max="11374" width="22.42578125" style="3" customWidth="1"/>
    <col min="11375" max="11375" width="13.85546875" style="3" customWidth="1"/>
    <col min="11376" max="11376" width="20.7109375" style="3" customWidth="1"/>
    <col min="11377" max="11377" width="18.140625" style="3" customWidth="1"/>
    <col min="11378" max="11378" width="14.85546875" style="3" bestFit="1" customWidth="1"/>
    <col min="11379" max="11379" width="11.42578125" style="3"/>
    <col min="11380" max="11380" width="17.42578125" style="3" customWidth="1"/>
    <col min="11381" max="11383" width="18.140625" style="3" customWidth="1"/>
    <col min="11384" max="11387" width="11.42578125" style="3"/>
    <col min="11388" max="11388" width="34" style="3" customWidth="1"/>
    <col min="11389" max="11389" width="9.5703125" style="3" customWidth="1"/>
    <col min="11390" max="11390" width="16.7109375" style="3" customWidth="1"/>
    <col min="11391" max="11391" width="55.140625" style="3" customWidth="1"/>
    <col min="11392" max="11392" width="22.5703125" style="3" customWidth="1"/>
    <col min="11393" max="11393" width="23" style="3" customWidth="1"/>
    <col min="11394" max="11394" width="22.85546875" style="3" customWidth="1"/>
    <col min="11395" max="11395" width="23.42578125" style="3" customWidth="1"/>
    <col min="11396" max="11396" width="28.7109375" style="3" customWidth="1"/>
    <col min="11397" max="11397" width="12.7109375" style="3" customWidth="1"/>
    <col min="11398" max="11398" width="11.42578125" style="3"/>
    <col min="11399" max="11399" width="25.28515625" style="3" customWidth="1"/>
    <col min="11400" max="11400" width="15.85546875" style="3" bestFit="1" customWidth="1"/>
    <col min="11401" max="11402" width="18" style="3" bestFit="1" customWidth="1"/>
    <col min="11403" max="11621" width="11.42578125" style="3"/>
    <col min="11622" max="11622" width="15.42578125" style="3" customWidth="1"/>
    <col min="11623" max="11623" width="9.5703125" style="3" customWidth="1"/>
    <col min="11624" max="11624" width="14.42578125" style="3" customWidth="1"/>
    <col min="11625" max="11625" width="49.85546875" style="3" customWidth="1"/>
    <col min="11626" max="11626" width="22.5703125" style="3" customWidth="1"/>
    <col min="11627" max="11627" width="23" style="3" customWidth="1"/>
    <col min="11628" max="11628" width="22.85546875" style="3" customWidth="1"/>
    <col min="11629" max="11629" width="23.42578125" style="3" customWidth="1"/>
    <col min="11630" max="11630" width="22.42578125" style="3" customWidth="1"/>
    <col min="11631" max="11631" width="13.85546875" style="3" customWidth="1"/>
    <col min="11632" max="11632" width="20.7109375" style="3" customWidth="1"/>
    <col min="11633" max="11633" width="18.140625" style="3" customWidth="1"/>
    <col min="11634" max="11634" width="14.85546875" style="3" bestFit="1" customWidth="1"/>
    <col min="11635" max="11635" width="11.42578125" style="3"/>
    <col min="11636" max="11636" width="17.42578125" style="3" customWidth="1"/>
    <col min="11637" max="11639" width="18.140625" style="3" customWidth="1"/>
    <col min="11640" max="11643" width="11.42578125" style="3"/>
    <col min="11644" max="11644" width="34" style="3" customWidth="1"/>
    <col min="11645" max="11645" width="9.5703125" style="3" customWidth="1"/>
    <col min="11646" max="11646" width="16.7109375" style="3" customWidth="1"/>
    <col min="11647" max="11647" width="55.140625" style="3" customWidth="1"/>
    <col min="11648" max="11648" width="22.5703125" style="3" customWidth="1"/>
    <col min="11649" max="11649" width="23" style="3" customWidth="1"/>
    <col min="11650" max="11650" width="22.85546875" style="3" customWidth="1"/>
    <col min="11651" max="11651" width="23.42578125" style="3" customWidth="1"/>
    <col min="11652" max="11652" width="28.7109375" style="3" customWidth="1"/>
    <col min="11653" max="11653" width="12.7109375" style="3" customWidth="1"/>
    <col min="11654" max="11654" width="11.42578125" style="3"/>
    <col min="11655" max="11655" width="25.28515625" style="3" customWidth="1"/>
    <col min="11656" max="11656" width="15.85546875" style="3" bestFit="1" customWidth="1"/>
    <col min="11657" max="11658" width="18" style="3" bestFit="1" customWidth="1"/>
    <col min="11659" max="11877" width="11.42578125" style="3"/>
    <col min="11878" max="11878" width="15.42578125" style="3" customWidth="1"/>
    <col min="11879" max="11879" width="9.5703125" style="3" customWidth="1"/>
    <col min="11880" max="11880" width="14.42578125" style="3" customWidth="1"/>
    <col min="11881" max="11881" width="49.85546875" style="3" customWidth="1"/>
    <col min="11882" max="11882" width="22.5703125" style="3" customWidth="1"/>
    <col min="11883" max="11883" width="23" style="3" customWidth="1"/>
    <col min="11884" max="11884" width="22.85546875" style="3" customWidth="1"/>
    <col min="11885" max="11885" width="23.42578125" style="3" customWidth="1"/>
    <col min="11886" max="11886" width="22.42578125" style="3" customWidth="1"/>
    <col min="11887" max="11887" width="13.85546875" style="3" customWidth="1"/>
    <col min="11888" max="11888" width="20.7109375" style="3" customWidth="1"/>
    <col min="11889" max="11889" width="18.140625" style="3" customWidth="1"/>
    <col min="11890" max="11890" width="14.85546875" style="3" bestFit="1" customWidth="1"/>
    <col min="11891" max="11891" width="11.42578125" style="3"/>
    <col min="11892" max="11892" width="17.42578125" style="3" customWidth="1"/>
    <col min="11893" max="11895" width="18.140625" style="3" customWidth="1"/>
    <col min="11896" max="11899" width="11.42578125" style="3"/>
    <col min="11900" max="11900" width="34" style="3" customWidth="1"/>
    <col min="11901" max="11901" width="9.5703125" style="3" customWidth="1"/>
    <col min="11902" max="11902" width="16.7109375" style="3" customWidth="1"/>
    <col min="11903" max="11903" width="55.140625" style="3" customWidth="1"/>
    <col min="11904" max="11904" width="22.5703125" style="3" customWidth="1"/>
    <col min="11905" max="11905" width="23" style="3" customWidth="1"/>
    <col min="11906" max="11906" width="22.85546875" style="3" customWidth="1"/>
    <col min="11907" max="11907" width="23.42578125" style="3" customWidth="1"/>
    <col min="11908" max="11908" width="28.7109375" style="3" customWidth="1"/>
    <col min="11909" max="11909" width="12.7109375" style="3" customWidth="1"/>
    <col min="11910" max="11910" width="11.42578125" style="3"/>
    <col min="11911" max="11911" width="25.28515625" style="3" customWidth="1"/>
    <col min="11912" max="11912" width="15.85546875" style="3" bestFit="1" customWidth="1"/>
    <col min="11913" max="11914" width="18" style="3" bestFit="1" customWidth="1"/>
    <col min="11915" max="12133" width="11.42578125" style="3"/>
    <col min="12134" max="12134" width="15.42578125" style="3" customWidth="1"/>
    <col min="12135" max="12135" width="9.5703125" style="3" customWidth="1"/>
    <col min="12136" max="12136" width="14.42578125" style="3" customWidth="1"/>
    <col min="12137" max="12137" width="49.85546875" style="3" customWidth="1"/>
    <col min="12138" max="12138" width="22.5703125" style="3" customWidth="1"/>
    <col min="12139" max="12139" width="23" style="3" customWidth="1"/>
    <col min="12140" max="12140" width="22.85546875" style="3" customWidth="1"/>
    <col min="12141" max="12141" width="23.42578125" style="3" customWidth="1"/>
    <col min="12142" max="12142" width="22.42578125" style="3" customWidth="1"/>
    <col min="12143" max="12143" width="13.85546875" style="3" customWidth="1"/>
    <col min="12144" max="12144" width="20.7109375" style="3" customWidth="1"/>
    <col min="12145" max="12145" width="18.140625" style="3" customWidth="1"/>
    <col min="12146" max="12146" width="14.85546875" style="3" bestFit="1" customWidth="1"/>
    <col min="12147" max="12147" width="11.42578125" style="3"/>
    <col min="12148" max="12148" width="17.42578125" style="3" customWidth="1"/>
    <col min="12149" max="12151" width="18.140625" style="3" customWidth="1"/>
    <col min="12152" max="12155" width="11.42578125" style="3"/>
    <col min="12156" max="12156" width="34" style="3" customWidth="1"/>
    <col min="12157" max="12157" width="9.5703125" style="3" customWidth="1"/>
    <col min="12158" max="12158" width="16.7109375" style="3" customWidth="1"/>
    <col min="12159" max="12159" width="55.140625" style="3" customWidth="1"/>
    <col min="12160" max="12160" width="22.5703125" style="3" customWidth="1"/>
    <col min="12161" max="12161" width="23" style="3" customWidth="1"/>
    <col min="12162" max="12162" width="22.85546875" style="3" customWidth="1"/>
    <col min="12163" max="12163" width="23.42578125" style="3" customWidth="1"/>
    <col min="12164" max="12164" width="28.7109375" style="3" customWidth="1"/>
    <col min="12165" max="12165" width="12.7109375" style="3" customWidth="1"/>
    <col min="12166" max="12166" width="11.42578125" style="3"/>
    <col min="12167" max="12167" width="25.28515625" style="3" customWidth="1"/>
    <col min="12168" max="12168" width="15.85546875" style="3" bestFit="1" customWidth="1"/>
    <col min="12169" max="12170" width="18" style="3" bestFit="1" customWidth="1"/>
    <col min="12171" max="12389" width="11.42578125" style="3"/>
    <col min="12390" max="12390" width="15.42578125" style="3" customWidth="1"/>
    <col min="12391" max="12391" width="9.5703125" style="3" customWidth="1"/>
    <col min="12392" max="12392" width="14.42578125" style="3" customWidth="1"/>
    <col min="12393" max="12393" width="49.85546875" style="3" customWidth="1"/>
    <col min="12394" max="12394" width="22.5703125" style="3" customWidth="1"/>
    <col min="12395" max="12395" width="23" style="3" customWidth="1"/>
    <col min="12396" max="12396" width="22.85546875" style="3" customWidth="1"/>
    <col min="12397" max="12397" width="23.42578125" style="3" customWidth="1"/>
    <col min="12398" max="12398" width="22.42578125" style="3" customWidth="1"/>
    <col min="12399" max="12399" width="13.85546875" style="3" customWidth="1"/>
    <col min="12400" max="12400" width="20.7109375" style="3" customWidth="1"/>
    <col min="12401" max="12401" width="18.140625" style="3" customWidth="1"/>
    <col min="12402" max="12402" width="14.85546875" style="3" bestFit="1" customWidth="1"/>
    <col min="12403" max="12403" width="11.42578125" style="3"/>
    <col min="12404" max="12404" width="17.42578125" style="3" customWidth="1"/>
    <col min="12405" max="12407" width="18.140625" style="3" customWidth="1"/>
    <col min="12408" max="12411" width="11.42578125" style="3"/>
    <col min="12412" max="12412" width="34" style="3" customWidth="1"/>
    <col min="12413" max="12413" width="9.5703125" style="3" customWidth="1"/>
    <col min="12414" max="12414" width="16.7109375" style="3" customWidth="1"/>
    <col min="12415" max="12415" width="55.140625" style="3" customWidth="1"/>
    <col min="12416" max="12416" width="22.5703125" style="3" customWidth="1"/>
    <col min="12417" max="12417" width="23" style="3" customWidth="1"/>
    <col min="12418" max="12418" width="22.85546875" style="3" customWidth="1"/>
    <col min="12419" max="12419" width="23.42578125" style="3" customWidth="1"/>
    <col min="12420" max="12420" width="28.7109375" style="3" customWidth="1"/>
    <col min="12421" max="12421" width="12.7109375" style="3" customWidth="1"/>
    <col min="12422" max="12422" width="11.42578125" style="3"/>
    <col min="12423" max="12423" width="25.28515625" style="3" customWidth="1"/>
    <col min="12424" max="12424" width="15.85546875" style="3" bestFit="1" customWidth="1"/>
    <col min="12425" max="12426" width="18" style="3" bestFit="1" customWidth="1"/>
    <col min="12427" max="12645" width="11.42578125" style="3"/>
    <col min="12646" max="12646" width="15.42578125" style="3" customWidth="1"/>
    <col min="12647" max="12647" width="9.5703125" style="3" customWidth="1"/>
    <col min="12648" max="12648" width="14.42578125" style="3" customWidth="1"/>
    <col min="12649" max="12649" width="49.85546875" style="3" customWidth="1"/>
    <col min="12650" max="12650" width="22.5703125" style="3" customWidth="1"/>
    <col min="12651" max="12651" width="23" style="3" customWidth="1"/>
    <col min="12652" max="12652" width="22.85546875" style="3" customWidth="1"/>
    <col min="12653" max="12653" width="23.42578125" style="3" customWidth="1"/>
    <col min="12654" max="12654" width="22.42578125" style="3" customWidth="1"/>
    <col min="12655" max="12655" width="13.85546875" style="3" customWidth="1"/>
    <col min="12656" max="12656" width="20.7109375" style="3" customWidth="1"/>
    <col min="12657" max="12657" width="18.140625" style="3" customWidth="1"/>
    <col min="12658" max="12658" width="14.85546875" style="3" bestFit="1" customWidth="1"/>
    <col min="12659" max="12659" width="11.42578125" style="3"/>
    <col min="12660" max="12660" width="17.42578125" style="3" customWidth="1"/>
    <col min="12661" max="12663" width="18.140625" style="3" customWidth="1"/>
    <col min="12664" max="12667" width="11.42578125" style="3"/>
    <col min="12668" max="12668" width="34" style="3" customWidth="1"/>
    <col min="12669" max="12669" width="9.5703125" style="3" customWidth="1"/>
    <col min="12670" max="12670" width="16.7109375" style="3" customWidth="1"/>
    <col min="12671" max="12671" width="55.140625" style="3" customWidth="1"/>
    <col min="12672" max="12672" width="22.5703125" style="3" customWidth="1"/>
    <col min="12673" max="12673" width="23" style="3" customWidth="1"/>
    <col min="12674" max="12674" width="22.85546875" style="3" customWidth="1"/>
    <col min="12675" max="12675" width="23.42578125" style="3" customWidth="1"/>
    <col min="12676" max="12676" width="28.7109375" style="3" customWidth="1"/>
    <col min="12677" max="12677" width="12.7109375" style="3" customWidth="1"/>
    <col min="12678" max="12678" width="11.42578125" style="3"/>
    <col min="12679" max="12679" width="25.28515625" style="3" customWidth="1"/>
    <col min="12680" max="12680" width="15.85546875" style="3" bestFit="1" customWidth="1"/>
    <col min="12681" max="12682" width="18" style="3" bestFit="1" customWidth="1"/>
    <col min="12683" max="12901" width="11.42578125" style="3"/>
    <col min="12902" max="12902" width="15.42578125" style="3" customWidth="1"/>
    <col min="12903" max="12903" width="9.5703125" style="3" customWidth="1"/>
    <col min="12904" max="12904" width="14.42578125" style="3" customWidth="1"/>
    <col min="12905" max="12905" width="49.85546875" style="3" customWidth="1"/>
    <col min="12906" max="12906" width="22.5703125" style="3" customWidth="1"/>
    <col min="12907" max="12907" width="23" style="3" customWidth="1"/>
    <col min="12908" max="12908" width="22.85546875" style="3" customWidth="1"/>
    <col min="12909" max="12909" width="23.42578125" style="3" customWidth="1"/>
    <col min="12910" max="12910" width="22.42578125" style="3" customWidth="1"/>
    <col min="12911" max="12911" width="13.85546875" style="3" customWidth="1"/>
    <col min="12912" max="12912" width="20.7109375" style="3" customWidth="1"/>
    <col min="12913" max="12913" width="18.140625" style="3" customWidth="1"/>
    <col min="12914" max="12914" width="14.85546875" style="3" bestFit="1" customWidth="1"/>
    <col min="12915" max="12915" width="11.42578125" style="3"/>
    <col min="12916" max="12916" width="17.42578125" style="3" customWidth="1"/>
    <col min="12917" max="12919" width="18.140625" style="3" customWidth="1"/>
    <col min="12920" max="12923" width="11.42578125" style="3"/>
    <col min="12924" max="12924" width="34" style="3" customWidth="1"/>
    <col min="12925" max="12925" width="9.5703125" style="3" customWidth="1"/>
    <col min="12926" max="12926" width="16.7109375" style="3" customWidth="1"/>
    <col min="12927" max="12927" width="55.140625" style="3" customWidth="1"/>
    <col min="12928" max="12928" width="22.5703125" style="3" customWidth="1"/>
    <col min="12929" max="12929" width="23" style="3" customWidth="1"/>
    <col min="12930" max="12930" width="22.85546875" style="3" customWidth="1"/>
    <col min="12931" max="12931" width="23.42578125" style="3" customWidth="1"/>
    <col min="12932" max="12932" width="28.7109375" style="3" customWidth="1"/>
    <col min="12933" max="12933" width="12.7109375" style="3" customWidth="1"/>
    <col min="12934" max="12934" width="11.42578125" style="3"/>
    <col min="12935" max="12935" width="25.28515625" style="3" customWidth="1"/>
    <col min="12936" max="12936" width="15.85546875" style="3" bestFit="1" customWidth="1"/>
    <col min="12937" max="12938" width="18" style="3" bestFit="1" customWidth="1"/>
    <col min="12939" max="13157" width="11.42578125" style="3"/>
    <col min="13158" max="13158" width="15.42578125" style="3" customWidth="1"/>
    <col min="13159" max="13159" width="9.5703125" style="3" customWidth="1"/>
    <col min="13160" max="13160" width="14.42578125" style="3" customWidth="1"/>
    <col min="13161" max="13161" width="49.85546875" style="3" customWidth="1"/>
    <col min="13162" max="13162" width="22.5703125" style="3" customWidth="1"/>
    <col min="13163" max="13163" width="23" style="3" customWidth="1"/>
    <col min="13164" max="13164" width="22.85546875" style="3" customWidth="1"/>
    <col min="13165" max="13165" width="23.42578125" style="3" customWidth="1"/>
    <col min="13166" max="13166" width="22.42578125" style="3" customWidth="1"/>
    <col min="13167" max="13167" width="13.85546875" style="3" customWidth="1"/>
    <col min="13168" max="13168" width="20.7109375" style="3" customWidth="1"/>
    <col min="13169" max="13169" width="18.140625" style="3" customWidth="1"/>
    <col min="13170" max="13170" width="14.85546875" style="3" bestFit="1" customWidth="1"/>
    <col min="13171" max="13171" width="11.42578125" style="3"/>
    <col min="13172" max="13172" width="17.42578125" style="3" customWidth="1"/>
    <col min="13173" max="13175" width="18.140625" style="3" customWidth="1"/>
    <col min="13176" max="13179" width="11.42578125" style="3"/>
    <col min="13180" max="13180" width="34" style="3" customWidth="1"/>
    <col min="13181" max="13181" width="9.5703125" style="3" customWidth="1"/>
    <col min="13182" max="13182" width="16.7109375" style="3" customWidth="1"/>
    <col min="13183" max="13183" width="55.140625" style="3" customWidth="1"/>
    <col min="13184" max="13184" width="22.5703125" style="3" customWidth="1"/>
    <col min="13185" max="13185" width="23" style="3" customWidth="1"/>
    <col min="13186" max="13186" width="22.85546875" style="3" customWidth="1"/>
    <col min="13187" max="13187" width="23.42578125" style="3" customWidth="1"/>
    <col min="13188" max="13188" width="28.7109375" style="3" customWidth="1"/>
    <col min="13189" max="13189" width="12.7109375" style="3" customWidth="1"/>
    <col min="13190" max="13190" width="11.42578125" style="3"/>
    <col min="13191" max="13191" width="25.28515625" style="3" customWidth="1"/>
    <col min="13192" max="13192" width="15.85546875" style="3" bestFit="1" customWidth="1"/>
    <col min="13193" max="13194" width="18" style="3" bestFit="1" customWidth="1"/>
    <col min="13195" max="13413" width="11.42578125" style="3"/>
    <col min="13414" max="13414" width="15.42578125" style="3" customWidth="1"/>
    <col min="13415" max="13415" width="9.5703125" style="3" customWidth="1"/>
    <col min="13416" max="13416" width="14.42578125" style="3" customWidth="1"/>
    <col min="13417" max="13417" width="49.85546875" style="3" customWidth="1"/>
    <col min="13418" max="13418" width="22.5703125" style="3" customWidth="1"/>
    <col min="13419" max="13419" width="23" style="3" customWidth="1"/>
    <col min="13420" max="13420" width="22.85546875" style="3" customWidth="1"/>
    <col min="13421" max="13421" width="23.42578125" style="3" customWidth="1"/>
    <col min="13422" max="13422" width="22.42578125" style="3" customWidth="1"/>
    <col min="13423" max="13423" width="13.85546875" style="3" customWidth="1"/>
    <col min="13424" max="13424" width="20.7109375" style="3" customWidth="1"/>
    <col min="13425" max="13425" width="18.140625" style="3" customWidth="1"/>
    <col min="13426" max="13426" width="14.85546875" style="3" bestFit="1" customWidth="1"/>
    <col min="13427" max="13427" width="11.42578125" style="3"/>
    <col min="13428" max="13428" width="17.42578125" style="3" customWidth="1"/>
    <col min="13429" max="13431" width="18.140625" style="3" customWidth="1"/>
    <col min="13432" max="13435" width="11.42578125" style="3"/>
    <col min="13436" max="13436" width="34" style="3" customWidth="1"/>
    <col min="13437" max="13437" width="9.5703125" style="3" customWidth="1"/>
    <col min="13438" max="13438" width="16.7109375" style="3" customWidth="1"/>
    <col min="13439" max="13439" width="55.140625" style="3" customWidth="1"/>
    <col min="13440" max="13440" width="22.5703125" style="3" customWidth="1"/>
    <col min="13441" max="13441" width="23" style="3" customWidth="1"/>
    <col min="13442" max="13442" width="22.85546875" style="3" customWidth="1"/>
    <col min="13443" max="13443" width="23.42578125" style="3" customWidth="1"/>
    <col min="13444" max="13444" width="28.7109375" style="3" customWidth="1"/>
    <col min="13445" max="13445" width="12.7109375" style="3" customWidth="1"/>
    <col min="13446" max="13446" width="11.42578125" style="3"/>
    <col min="13447" max="13447" width="25.28515625" style="3" customWidth="1"/>
    <col min="13448" max="13448" width="15.85546875" style="3" bestFit="1" customWidth="1"/>
    <col min="13449" max="13450" width="18" style="3" bestFit="1" customWidth="1"/>
    <col min="13451" max="13669" width="11.42578125" style="3"/>
    <col min="13670" max="13670" width="15.42578125" style="3" customWidth="1"/>
    <col min="13671" max="13671" width="9.5703125" style="3" customWidth="1"/>
    <col min="13672" max="13672" width="14.42578125" style="3" customWidth="1"/>
    <col min="13673" max="13673" width="49.85546875" style="3" customWidth="1"/>
    <col min="13674" max="13674" width="22.5703125" style="3" customWidth="1"/>
    <col min="13675" max="13675" width="23" style="3" customWidth="1"/>
    <col min="13676" max="13676" width="22.85546875" style="3" customWidth="1"/>
    <col min="13677" max="13677" width="23.42578125" style="3" customWidth="1"/>
    <col min="13678" max="13678" width="22.42578125" style="3" customWidth="1"/>
    <col min="13679" max="13679" width="13.85546875" style="3" customWidth="1"/>
    <col min="13680" max="13680" width="20.7109375" style="3" customWidth="1"/>
    <col min="13681" max="13681" width="18.140625" style="3" customWidth="1"/>
    <col min="13682" max="13682" width="14.85546875" style="3" bestFit="1" customWidth="1"/>
    <col min="13683" max="13683" width="11.42578125" style="3"/>
    <col min="13684" max="13684" width="17.42578125" style="3" customWidth="1"/>
    <col min="13685" max="13687" width="18.140625" style="3" customWidth="1"/>
    <col min="13688" max="13691" width="11.42578125" style="3"/>
    <col min="13692" max="13692" width="34" style="3" customWidth="1"/>
    <col min="13693" max="13693" width="9.5703125" style="3" customWidth="1"/>
    <col min="13694" max="13694" width="16.7109375" style="3" customWidth="1"/>
    <col min="13695" max="13695" width="55.140625" style="3" customWidth="1"/>
    <col min="13696" max="13696" width="22.5703125" style="3" customWidth="1"/>
    <col min="13697" max="13697" width="23" style="3" customWidth="1"/>
    <col min="13698" max="13698" width="22.85546875" style="3" customWidth="1"/>
    <col min="13699" max="13699" width="23.42578125" style="3" customWidth="1"/>
    <col min="13700" max="13700" width="28.7109375" style="3" customWidth="1"/>
    <col min="13701" max="13701" width="12.7109375" style="3" customWidth="1"/>
    <col min="13702" max="13702" width="11.42578125" style="3"/>
    <col min="13703" max="13703" width="25.28515625" style="3" customWidth="1"/>
    <col min="13704" max="13704" width="15.85546875" style="3" bestFit="1" customWidth="1"/>
    <col min="13705" max="13706" width="18" style="3" bestFit="1" customWidth="1"/>
    <col min="13707" max="13925" width="11.42578125" style="3"/>
    <col min="13926" max="13926" width="15.42578125" style="3" customWidth="1"/>
    <col min="13927" max="13927" width="9.5703125" style="3" customWidth="1"/>
    <col min="13928" max="13928" width="14.42578125" style="3" customWidth="1"/>
    <col min="13929" max="13929" width="49.85546875" style="3" customWidth="1"/>
    <col min="13930" max="13930" width="22.5703125" style="3" customWidth="1"/>
    <col min="13931" max="13931" width="23" style="3" customWidth="1"/>
    <col min="13932" max="13932" width="22.85546875" style="3" customWidth="1"/>
    <col min="13933" max="13933" width="23.42578125" style="3" customWidth="1"/>
    <col min="13934" max="13934" width="22.42578125" style="3" customWidth="1"/>
    <col min="13935" max="13935" width="13.85546875" style="3" customWidth="1"/>
    <col min="13936" max="13936" width="20.7109375" style="3" customWidth="1"/>
    <col min="13937" max="13937" width="18.140625" style="3" customWidth="1"/>
    <col min="13938" max="13938" width="14.85546875" style="3" bestFit="1" customWidth="1"/>
    <col min="13939" max="13939" width="11.42578125" style="3"/>
    <col min="13940" max="13940" width="17.42578125" style="3" customWidth="1"/>
    <col min="13941" max="13943" width="18.140625" style="3" customWidth="1"/>
    <col min="13944" max="13947" width="11.42578125" style="3"/>
    <col min="13948" max="13948" width="34" style="3" customWidth="1"/>
    <col min="13949" max="13949" width="9.5703125" style="3" customWidth="1"/>
    <col min="13950" max="13950" width="16.7109375" style="3" customWidth="1"/>
    <col min="13951" max="13951" width="55.140625" style="3" customWidth="1"/>
    <col min="13952" max="13952" width="22.5703125" style="3" customWidth="1"/>
    <col min="13953" max="13953" width="23" style="3" customWidth="1"/>
    <col min="13954" max="13954" width="22.85546875" style="3" customWidth="1"/>
    <col min="13955" max="13955" width="23.42578125" style="3" customWidth="1"/>
    <col min="13956" max="13956" width="28.7109375" style="3" customWidth="1"/>
    <col min="13957" max="13957" width="12.7109375" style="3" customWidth="1"/>
    <col min="13958" max="13958" width="11.42578125" style="3"/>
    <col min="13959" max="13959" width="25.28515625" style="3" customWidth="1"/>
    <col min="13960" max="13960" width="15.85546875" style="3" bestFit="1" customWidth="1"/>
    <col min="13961" max="13962" width="18" style="3" bestFit="1" customWidth="1"/>
    <col min="13963" max="14181" width="11.42578125" style="3"/>
    <col min="14182" max="14182" width="15.42578125" style="3" customWidth="1"/>
    <col min="14183" max="14183" width="9.5703125" style="3" customWidth="1"/>
    <col min="14184" max="14184" width="14.42578125" style="3" customWidth="1"/>
    <col min="14185" max="14185" width="49.85546875" style="3" customWidth="1"/>
    <col min="14186" max="14186" width="22.5703125" style="3" customWidth="1"/>
    <col min="14187" max="14187" width="23" style="3" customWidth="1"/>
    <col min="14188" max="14188" width="22.85546875" style="3" customWidth="1"/>
    <col min="14189" max="14189" width="23.42578125" style="3" customWidth="1"/>
    <col min="14190" max="14190" width="22.42578125" style="3" customWidth="1"/>
    <col min="14191" max="14191" width="13.85546875" style="3" customWidth="1"/>
    <col min="14192" max="14192" width="20.7109375" style="3" customWidth="1"/>
    <col min="14193" max="14193" width="18.140625" style="3" customWidth="1"/>
    <col min="14194" max="14194" width="14.85546875" style="3" bestFit="1" customWidth="1"/>
    <col min="14195" max="14195" width="11.42578125" style="3"/>
    <col min="14196" max="14196" width="17.42578125" style="3" customWidth="1"/>
    <col min="14197" max="14199" width="18.140625" style="3" customWidth="1"/>
    <col min="14200" max="14203" width="11.42578125" style="3"/>
    <col min="14204" max="14204" width="34" style="3" customWidth="1"/>
    <col min="14205" max="14205" width="9.5703125" style="3" customWidth="1"/>
    <col min="14206" max="14206" width="16.7109375" style="3" customWidth="1"/>
    <col min="14207" max="14207" width="55.140625" style="3" customWidth="1"/>
    <col min="14208" max="14208" width="22.5703125" style="3" customWidth="1"/>
    <col min="14209" max="14209" width="23" style="3" customWidth="1"/>
    <col min="14210" max="14210" width="22.85546875" style="3" customWidth="1"/>
    <col min="14211" max="14211" width="23.42578125" style="3" customWidth="1"/>
    <col min="14212" max="14212" width="28.7109375" style="3" customWidth="1"/>
    <col min="14213" max="14213" width="12.7109375" style="3" customWidth="1"/>
    <col min="14214" max="14214" width="11.42578125" style="3"/>
    <col min="14215" max="14215" width="25.28515625" style="3" customWidth="1"/>
    <col min="14216" max="14216" width="15.85546875" style="3" bestFit="1" customWidth="1"/>
    <col min="14217" max="14218" width="18" style="3" bestFit="1" customWidth="1"/>
    <col min="14219" max="14437" width="11.42578125" style="3"/>
    <col min="14438" max="14438" width="15.42578125" style="3" customWidth="1"/>
    <col min="14439" max="14439" width="9.5703125" style="3" customWidth="1"/>
    <col min="14440" max="14440" width="14.42578125" style="3" customWidth="1"/>
    <col min="14441" max="14441" width="49.85546875" style="3" customWidth="1"/>
    <col min="14442" max="14442" width="22.5703125" style="3" customWidth="1"/>
    <col min="14443" max="14443" width="23" style="3" customWidth="1"/>
    <col min="14444" max="14444" width="22.85546875" style="3" customWidth="1"/>
    <col min="14445" max="14445" width="23.42578125" style="3" customWidth="1"/>
    <col min="14446" max="14446" width="22.42578125" style="3" customWidth="1"/>
    <col min="14447" max="14447" width="13.85546875" style="3" customWidth="1"/>
    <col min="14448" max="14448" width="20.7109375" style="3" customWidth="1"/>
    <col min="14449" max="14449" width="18.140625" style="3" customWidth="1"/>
    <col min="14450" max="14450" width="14.85546875" style="3" bestFit="1" customWidth="1"/>
    <col min="14451" max="14451" width="11.42578125" style="3"/>
    <col min="14452" max="14452" width="17.42578125" style="3" customWidth="1"/>
    <col min="14453" max="14455" width="18.140625" style="3" customWidth="1"/>
    <col min="14456" max="14459" width="11.42578125" style="3"/>
    <col min="14460" max="14460" width="34" style="3" customWidth="1"/>
    <col min="14461" max="14461" width="9.5703125" style="3" customWidth="1"/>
    <col min="14462" max="14462" width="16.7109375" style="3" customWidth="1"/>
    <col min="14463" max="14463" width="55.140625" style="3" customWidth="1"/>
    <col min="14464" max="14464" width="22.5703125" style="3" customWidth="1"/>
    <col min="14465" max="14465" width="23" style="3" customWidth="1"/>
    <col min="14466" max="14466" width="22.85546875" style="3" customWidth="1"/>
    <col min="14467" max="14467" width="23.42578125" style="3" customWidth="1"/>
    <col min="14468" max="14468" width="28.7109375" style="3" customWidth="1"/>
    <col min="14469" max="14469" width="12.7109375" style="3" customWidth="1"/>
    <col min="14470" max="14470" width="11.42578125" style="3"/>
    <col min="14471" max="14471" width="25.28515625" style="3" customWidth="1"/>
    <col min="14472" max="14472" width="15.85546875" style="3" bestFit="1" customWidth="1"/>
    <col min="14473" max="14474" width="18" style="3" bestFit="1" customWidth="1"/>
    <col min="14475" max="14693" width="11.42578125" style="3"/>
    <col min="14694" max="14694" width="15.42578125" style="3" customWidth="1"/>
    <col min="14695" max="14695" width="9.5703125" style="3" customWidth="1"/>
    <col min="14696" max="14696" width="14.42578125" style="3" customWidth="1"/>
    <col min="14697" max="14697" width="49.85546875" style="3" customWidth="1"/>
    <col min="14698" max="14698" width="22.5703125" style="3" customWidth="1"/>
    <col min="14699" max="14699" width="23" style="3" customWidth="1"/>
    <col min="14700" max="14700" width="22.85546875" style="3" customWidth="1"/>
    <col min="14701" max="14701" width="23.42578125" style="3" customWidth="1"/>
    <col min="14702" max="14702" width="22.42578125" style="3" customWidth="1"/>
    <col min="14703" max="14703" width="13.85546875" style="3" customWidth="1"/>
    <col min="14704" max="14704" width="20.7109375" style="3" customWidth="1"/>
    <col min="14705" max="14705" width="18.140625" style="3" customWidth="1"/>
    <col min="14706" max="14706" width="14.85546875" style="3" bestFit="1" customWidth="1"/>
    <col min="14707" max="14707" width="11.42578125" style="3"/>
    <col min="14708" max="14708" width="17.42578125" style="3" customWidth="1"/>
    <col min="14709" max="14711" width="18.140625" style="3" customWidth="1"/>
    <col min="14712" max="14715" width="11.42578125" style="3"/>
    <col min="14716" max="14716" width="34" style="3" customWidth="1"/>
    <col min="14717" max="14717" width="9.5703125" style="3" customWidth="1"/>
    <col min="14718" max="14718" width="16.7109375" style="3" customWidth="1"/>
    <col min="14719" max="14719" width="55.140625" style="3" customWidth="1"/>
    <col min="14720" max="14720" width="22.5703125" style="3" customWidth="1"/>
    <col min="14721" max="14721" width="23" style="3" customWidth="1"/>
    <col min="14722" max="14722" width="22.85546875" style="3" customWidth="1"/>
    <col min="14723" max="14723" width="23.42578125" style="3" customWidth="1"/>
    <col min="14724" max="14724" width="28.7109375" style="3" customWidth="1"/>
    <col min="14725" max="14725" width="12.7109375" style="3" customWidth="1"/>
    <col min="14726" max="14726" width="11.42578125" style="3"/>
    <col min="14727" max="14727" width="25.28515625" style="3" customWidth="1"/>
    <col min="14728" max="14728" width="15.85546875" style="3" bestFit="1" customWidth="1"/>
    <col min="14729" max="14730" width="18" style="3" bestFit="1" customWidth="1"/>
    <col min="14731" max="14949" width="11.42578125" style="3"/>
    <col min="14950" max="14950" width="15.42578125" style="3" customWidth="1"/>
    <col min="14951" max="14951" width="9.5703125" style="3" customWidth="1"/>
    <col min="14952" max="14952" width="14.42578125" style="3" customWidth="1"/>
    <col min="14953" max="14953" width="49.85546875" style="3" customWidth="1"/>
    <col min="14954" max="14954" width="22.5703125" style="3" customWidth="1"/>
    <col min="14955" max="14955" width="23" style="3" customWidth="1"/>
    <col min="14956" max="14956" width="22.85546875" style="3" customWidth="1"/>
    <col min="14957" max="14957" width="23.42578125" style="3" customWidth="1"/>
    <col min="14958" max="14958" width="22.42578125" style="3" customWidth="1"/>
    <col min="14959" max="14959" width="13.85546875" style="3" customWidth="1"/>
    <col min="14960" max="14960" width="20.7109375" style="3" customWidth="1"/>
    <col min="14961" max="14961" width="18.140625" style="3" customWidth="1"/>
    <col min="14962" max="14962" width="14.85546875" style="3" bestFit="1" customWidth="1"/>
    <col min="14963" max="14963" width="11.42578125" style="3"/>
    <col min="14964" max="14964" width="17.42578125" style="3" customWidth="1"/>
    <col min="14965" max="14967" width="18.140625" style="3" customWidth="1"/>
    <col min="14968" max="14971" width="11.42578125" style="3"/>
    <col min="14972" max="14972" width="34" style="3" customWidth="1"/>
    <col min="14973" max="14973" width="9.5703125" style="3" customWidth="1"/>
    <col min="14974" max="14974" width="16.7109375" style="3" customWidth="1"/>
    <col min="14975" max="14975" width="55.140625" style="3" customWidth="1"/>
    <col min="14976" max="14976" width="22.5703125" style="3" customWidth="1"/>
    <col min="14977" max="14977" width="23" style="3" customWidth="1"/>
    <col min="14978" max="14978" width="22.85546875" style="3" customWidth="1"/>
    <col min="14979" max="14979" width="23.42578125" style="3" customWidth="1"/>
    <col min="14980" max="14980" width="28.7109375" style="3" customWidth="1"/>
    <col min="14981" max="14981" width="12.7109375" style="3" customWidth="1"/>
    <col min="14982" max="14982" width="11.42578125" style="3"/>
    <col min="14983" max="14983" width="25.28515625" style="3" customWidth="1"/>
    <col min="14984" max="14984" width="15.85546875" style="3" bestFit="1" customWidth="1"/>
    <col min="14985" max="14986" width="18" style="3" bestFit="1" customWidth="1"/>
    <col min="14987" max="15205" width="11.42578125" style="3"/>
    <col min="15206" max="15206" width="15.42578125" style="3" customWidth="1"/>
    <col min="15207" max="15207" width="9.5703125" style="3" customWidth="1"/>
    <col min="15208" max="15208" width="14.42578125" style="3" customWidth="1"/>
    <col min="15209" max="15209" width="49.85546875" style="3" customWidth="1"/>
    <col min="15210" max="15210" width="22.5703125" style="3" customWidth="1"/>
    <col min="15211" max="15211" width="23" style="3" customWidth="1"/>
    <col min="15212" max="15212" width="22.85546875" style="3" customWidth="1"/>
    <col min="15213" max="15213" width="23.42578125" style="3" customWidth="1"/>
    <col min="15214" max="15214" width="22.42578125" style="3" customWidth="1"/>
    <col min="15215" max="15215" width="13.85546875" style="3" customWidth="1"/>
    <col min="15216" max="15216" width="20.7109375" style="3" customWidth="1"/>
    <col min="15217" max="15217" width="18.140625" style="3" customWidth="1"/>
    <col min="15218" max="15218" width="14.85546875" style="3" bestFit="1" customWidth="1"/>
    <col min="15219" max="15219" width="11.42578125" style="3"/>
    <col min="15220" max="15220" width="17.42578125" style="3" customWidth="1"/>
    <col min="15221" max="15223" width="18.140625" style="3" customWidth="1"/>
    <col min="15224" max="15227" width="11.42578125" style="3"/>
    <col min="15228" max="15228" width="34" style="3" customWidth="1"/>
    <col min="15229" max="15229" width="9.5703125" style="3" customWidth="1"/>
    <col min="15230" max="15230" width="16.7109375" style="3" customWidth="1"/>
    <col min="15231" max="15231" width="55.140625" style="3" customWidth="1"/>
    <col min="15232" max="15232" width="22.5703125" style="3" customWidth="1"/>
    <col min="15233" max="15233" width="23" style="3" customWidth="1"/>
    <col min="15234" max="15234" width="22.85546875" style="3" customWidth="1"/>
    <col min="15235" max="15235" width="23.42578125" style="3" customWidth="1"/>
    <col min="15236" max="15236" width="28.7109375" style="3" customWidth="1"/>
    <col min="15237" max="15237" width="12.7109375" style="3" customWidth="1"/>
    <col min="15238" max="15238" width="11.42578125" style="3"/>
    <col min="15239" max="15239" width="25.28515625" style="3" customWidth="1"/>
    <col min="15240" max="15240" width="15.85546875" style="3" bestFit="1" customWidth="1"/>
    <col min="15241" max="15242" width="18" style="3" bestFit="1" customWidth="1"/>
    <col min="15243" max="15461" width="11.42578125" style="3"/>
    <col min="15462" max="15462" width="15.42578125" style="3" customWidth="1"/>
    <col min="15463" max="15463" width="9.5703125" style="3" customWidth="1"/>
    <col min="15464" max="15464" width="14.42578125" style="3" customWidth="1"/>
    <col min="15465" max="15465" width="49.85546875" style="3" customWidth="1"/>
    <col min="15466" max="15466" width="22.5703125" style="3" customWidth="1"/>
    <col min="15467" max="15467" width="23" style="3" customWidth="1"/>
    <col min="15468" max="15468" width="22.85546875" style="3" customWidth="1"/>
    <col min="15469" max="15469" width="23.42578125" style="3" customWidth="1"/>
    <col min="15470" max="15470" width="22.42578125" style="3" customWidth="1"/>
    <col min="15471" max="15471" width="13.85546875" style="3" customWidth="1"/>
    <col min="15472" max="15472" width="20.7109375" style="3" customWidth="1"/>
    <col min="15473" max="15473" width="18.140625" style="3" customWidth="1"/>
    <col min="15474" max="15474" width="14.85546875" style="3" bestFit="1" customWidth="1"/>
    <col min="15475" max="15475" width="11.42578125" style="3"/>
    <col min="15476" max="15476" width="17.42578125" style="3" customWidth="1"/>
    <col min="15477" max="15479" width="18.140625" style="3" customWidth="1"/>
    <col min="15480" max="15483" width="11.42578125" style="3"/>
    <col min="15484" max="15484" width="34" style="3" customWidth="1"/>
    <col min="15485" max="15485" width="9.5703125" style="3" customWidth="1"/>
    <col min="15486" max="15486" width="16.7109375" style="3" customWidth="1"/>
    <col min="15487" max="15487" width="55.140625" style="3" customWidth="1"/>
    <col min="15488" max="15488" width="22.5703125" style="3" customWidth="1"/>
    <col min="15489" max="15489" width="23" style="3" customWidth="1"/>
    <col min="15490" max="15490" width="22.85546875" style="3" customWidth="1"/>
    <col min="15491" max="15491" width="23.42578125" style="3" customWidth="1"/>
    <col min="15492" max="15492" width="28.7109375" style="3" customWidth="1"/>
    <col min="15493" max="15493" width="12.7109375" style="3" customWidth="1"/>
    <col min="15494" max="15494" width="11.42578125" style="3"/>
    <col min="15495" max="15495" width="25.28515625" style="3" customWidth="1"/>
    <col min="15496" max="15496" width="15.85546875" style="3" bestFit="1" customWidth="1"/>
    <col min="15497" max="15498" width="18" style="3" bestFit="1" customWidth="1"/>
    <col min="15499" max="15717" width="11.42578125" style="3"/>
    <col min="15718" max="15718" width="15.42578125" style="3" customWidth="1"/>
    <col min="15719" max="15719" width="9.5703125" style="3" customWidth="1"/>
    <col min="15720" max="15720" width="14.42578125" style="3" customWidth="1"/>
    <col min="15721" max="15721" width="49.85546875" style="3" customWidth="1"/>
    <col min="15722" max="15722" width="22.5703125" style="3" customWidth="1"/>
    <col min="15723" max="15723" width="23" style="3" customWidth="1"/>
    <col min="15724" max="15724" width="22.85546875" style="3" customWidth="1"/>
    <col min="15725" max="15725" width="23.42578125" style="3" customWidth="1"/>
    <col min="15726" max="15726" width="22.42578125" style="3" customWidth="1"/>
    <col min="15727" max="15727" width="13.85546875" style="3" customWidth="1"/>
    <col min="15728" max="15728" width="20.7109375" style="3" customWidth="1"/>
    <col min="15729" max="15729" width="18.140625" style="3" customWidth="1"/>
    <col min="15730" max="15730" width="14.85546875" style="3" bestFit="1" customWidth="1"/>
    <col min="15731" max="15731" width="11.42578125" style="3"/>
    <col min="15732" max="15732" width="17.42578125" style="3" customWidth="1"/>
    <col min="15733" max="15735" width="18.140625" style="3" customWidth="1"/>
    <col min="15736" max="15739" width="11.42578125" style="3"/>
    <col min="15740" max="15740" width="34" style="3" customWidth="1"/>
    <col min="15741" max="15741" width="9.5703125" style="3" customWidth="1"/>
    <col min="15742" max="15742" width="16.7109375" style="3" customWidth="1"/>
    <col min="15743" max="15743" width="55.140625" style="3" customWidth="1"/>
    <col min="15744" max="15744" width="22.5703125" style="3" customWidth="1"/>
    <col min="15745" max="15745" width="23" style="3" customWidth="1"/>
    <col min="15746" max="15746" width="22.85546875" style="3" customWidth="1"/>
    <col min="15747" max="15747" width="23.42578125" style="3" customWidth="1"/>
    <col min="15748" max="15748" width="28.7109375" style="3" customWidth="1"/>
    <col min="15749" max="15749" width="12.7109375" style="3" customWidth="1"/>
    <col min="15750" max="15750" width="11.42578125" style="3"/>
    <col min="15751" max="15751" width="25.28515625" style="3" customWidth="1"/>
    <col min="15752" max="15752" width="15.85546875" style="3" bestFit="1" customWidth="1"/>
    <col min="15753" max="15754" width="18" style="3" bestFit="1" customWidth="1"/>
    <col min="15755" max="15973" width="11.42578125" style="3"/>
    <col min="15974" max="15974" width="15.42578125" style="3" customWidth="1"/>
    <col min="15975" max="15975" width="9.5703125" style="3" customWidth="1"/>
    <col min="15976" max="15976" width="14.42578125" style="3" customWidth="1"/>
    <col min="15977" max="15977" width="49.85546875" style="3" customWidth="1"/>
    <col min="15978" max="15978" width="22.5703125" style="3" customWidth="1"/>
    <col min="15979" max="15979" width="23" style="3" customWidth="1"/>
    <col min="15980" max="15980" width="22.85546875" style="3" customWidth="1"/>
    <col min="15981" max="15981" width="23.42578125" style="3" customWidth="1"/>
    <col min="15982" max="15982" width="22.42578125" style="3" customWidth="1"/>
    <col min="15983" max="15983" width="13.85546875" style="3" customWidth="1"/>
    <col min="15984" max="15984" width="20.7109375" style="3" customWidth="1"/>
    <col min="15985" max="15985" width="18.140625" style="3" customWidth="1"/>
    <col min="15986" max="15986" width="14.85546875" style="3" bestFit="1" customWidth="1"/>
    <col min="15987" max="15987" width="11.42578125" style="3"/>
    <col min="15988" max="15988" width="17.42578125" style="3" customWidth="1"/>
    <col min="15989" max="15991" width="18.140625" style="3" customWidth="1"/>
    <col min="15992" max="15995" width="11.42578125" style="3"/>
    <col min="15996" max="15996" width="34" style="3" customWidth="1"/>
    <col min="15997" max="15997" width="9.5703125" style="3" customWidth="1"/>
    <col min="15998" max="15998" width="16.7109375" style="3" customWidth="1"/>
    <col min="15999" max="15999" width="55.140625" style="3" customWidth="1"/>
    <col min="16000" max="16000" width="22.5703125" style="3" customWidth="1"/>
    <col min="16001" max="16001" width="23" style="3" customWidth="1"/>
    <col min="16002" max="16002" width="22.85546875" style="3" customWidth="1"/>
    <col min="16003" max="16003" width="23.42578125" style="3" customWidth="1"/>
    <col min="16004" max="16004" width="28.7109375" style="3" customWidth="1"/>
    <col min="16005" max="16005" width="12.7109375" style="3" customWidth="1"/>
    <col min="16006" max="16006" width="11.42578125" style="3"/>
    <col min="16007" max="16007" width="25.28515625" style="3" customWidth="1"/>
    <col min="16008" max="16008" width="15.85546875" style="3" bestFit="1" customWidth="1"/>
    <col min="16009" max="16010" width="18" style="3" bestFit="1" customWidth="1"/>
    <col min="16011" max="16229" width="11.42578125" style="3"/>
    <col min="16230" max="16230" width="15.42578125" style="3" customWidth="1"/>
    <col min="16231" max="16231" width="9.5703125" style="3" customWidth="1"/>
    <col min="16232" max="16232" width="14.42578125" style="3" customWidth="1"/>
    <col min="16233" max="16233" width="49.85546875" style="3" customWidth="1"/>
    <col min="16234" max="16234" width="22.5703125" style="3" customWidth="1"/>
    <col min="16235" max="16235" width="23" style="3" customWidth="1"/>
    <col min="16236" max="16236" width="22.85546875" style="3" customWidth="1"/>
    <col min="16237" max="16237" width="23.42578125" style="3" customWidth="1"/>
    <col min="16238" max="16238" width="22.42578125" style="3" customWidth="1"/>
    <col min="16239" max="16239" width="13.85546875" style="3" customWidth="1"/>
    <col min="16240" max="16240" width="20.7109375" style="3" customWidth="1"/>
    <col min="16241" max="16241" width="18.140625" style="3" customWidth="1"/>
    <col min="16242" max="16242" width="14.85546875" style="3" bestFit="1" customWidth="1"/>
    <col min="16243" max="16243" width="11.42578125" style="3"/>
    <col min="16244" max="16244" width="17.42578125" style="3" customWidth="1"/>
    <col min="16245" max="16247" width="18.140625" style="3" customWidth="1"/>
    <col min="16248" max="16384" width="11.42578125" style="3"/>
  </cols>
  <sheetData>
    <row r="1" spans="1:30" s="1" customFormat="1" ht="23.25" x14ac:dyDescent="0.25">
      <c r="A1" s="292" t="s">
        <v>0</v>
      </c>
      <c r="B1" s="292"/>
      <c r="C1" s="292"/>
      <c r="D1" s="292"/>
      <c r="E1" s="292"/>
      <c r="F1" s="292"/>
      <c r="G1" s="292"/>
      <c r="H1" s="292"/>
      <c r="I1" s="292"/>
      <c r="J1" s="292"/>
      <c r="K1" s="292"/>
      <c r="L1" s="292"/>
      <c r="M1" s="292"/>
      <c r="N1" s="292"/>
      <c r="O1" s="292"/>
      <c r="P1" s="292"/>
      <c r="Q1" s="292"/>
      <c r="R1" s="292"/>
      <c r="S1" s="292"/>
      <c r="T1" s="292"/>
      <c r="U1" s="292"/>
      <c r="V1" s="292"/>
      <c r="W1" s="292"/>
      <c r="X1" s="292"/>
      <c r="Y1" s="292"/>
      <c r="Z1" s="292"/>
      <c r="AA1" s="292"/>
      <c r="AB1" s="292"/>
    </row>
    <row r="2" spans="1:30" s="1" customFormat="1" ht="24.95" customHeight="1" x14ac:dyDescent="0.25">
      <c r="A2" s="293" t="s">
        <v>1</v>
      </c>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row>
    <row r="3" spans="1:30" ht="24.95" customHeight="1" x14ac:dyDescent="0.25">
      <c r="A3" s="294" t="s">
        <v>532</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row>
    <row r="4" spans="1:30" ht="15.75" customHeight="1" thickBot="1" x14ac:dyDescent="0.3">
      <c r="A4" s="4"/>
      <c r="E4" s="6"/>
      <c r="F4" s="7"/>
      <c r="I4" s="7"/>
      <c r="J4" s="7"/>
      <c r="K4" s="7"/>
      <c r="L4" s="7"/>
      <c r="M4" s="9"/>
      <c r="N4" s="10"/>
      <c r="O4" s="11"/>
      <c r="P4" s="11"/>
      <c r="Q4" s="4" t="s">
        <v>3</v>
      </c>
      <c r="R4" s="12"/>
      <c r="S4" s="13" t="s">
        <v>4</v>
      </c>
      <c r="T4" s="14" t="s">
        <v>5</v>
      </c>
      <c r="U4" s="15"/>
      <c r="W4" s="14"/>
      <c r="X4" s="17"/>
      <c r="Y4" s="17"/>
      <c r="Z4" s="17"/>
      <c r="AA4" s="17"/>
      <c r="AB4" s="17"/>
    </row>
    <row r="5" spans="1:30" ht="29.25" customHeight="1" x14ac:dyDescent="0.25">
      <c r="A5" s="295" t="s">
        <v>6</v>
      </c>
      <c r="B5" s="297" t="s">
        <v>7</v>
      </c>
      <c r="C5" s="297" t="s">
        <v>8</v>
      </c>
      <c r="D5" s="297" t="s">
        <v>9</v>
      </c>
      <c r="E5" s="297" t="s">
        <v>10</v>
      </c>
      <c r="F5" s="297" t="s">
        <v>11</v>
      </c>
      <c r="G5" s="297" t="s">
        <v>12</v>
      </c>
      <c r="H5" s="297"/>
      <c r="I5" s="297"/>
      <c r="J5" s="297"/>
      <c r="K5" s="297"/>
      <c r="L5" s="288" t="s">
        <v>13</v>
      </c>
      <c r="M5" s="290" t="s">
        <v>14</v>
      </c>
      <c r="N5" s="290" t="s">
        <v>15</v>
      </c>
      <c r="O5" s="286" t="s">
        <v>16</v>
      </c>
      <c r="P5" s="286" t="s">
        <v>17</v>
      </c>
      <c r="Q5" s="286" t="s">
        <v>18</v>
      </c>
      <c r="R5" s="286" t="s">
        <v>19</v>
      </c>
      <c r="S5" s="286" t="s">
        <v>20</v>
      </c>
      <c r="T5" s="286" t="s">
        <v>21</v>
      </c>
      <c r="U5" s="286" t="s">
        <v>22</v>
      </c>
      <c r="V5" s="286" t="s">
        <v>23</v>
      </c>
      <c r="W5" s="286" t="s">
        <v>24</v>
      </c>
      <c r="X5" s="299" t="s">
        <v>25</v>
      </c>
      <c r="Y5" s="299"/>
      <c r="Z5" s="299"/>
      <c r="AA5" s="299"/>
      <c r="AB5" s="300"/>
    </row>
    <row r="6" spans="1:30" ht="84.75" customHeight="1" thickBot="1" x14ac:dyDescent="0.3">
      <c r="A6" s="296"/>
      <c r="B6" s="298"/>
      <c r="C6" s="298"/>
      <c r="D6" s="298"/>
      <c r="E6" s="298"/>
      <c r="F6" s="298"/>
      <c r="G6" s="18" t="s">
        <v>26</v>
      </c>
      <c r="H6" s="18" t="s">
        <v>27</v>
      </c>
      <c r="I6" s="18" t="s">
        <v>28</v>
      </c>
      <c r="J6" s="18" t="s">
        <v>29</v>
      </c>
      <c r="K6" s="18" t="s">
        <v>30</v>
      </c>
      <c r="L6" s="289"/>
      <c r="M6" s="291"/>
      <c r="N6" s="291"/>
      <c r="O6" s="287"/>
      <c r="P6" s="287"/>
      <c r="Q6" s="287"/>
      <c r="R6" s="287"/>
      <c r="S6" s="287"/>
      <c r="T6" s="287"/>
      <c r="U6" s="287"/>
      <c r="V6" s="287"/>
      <c r="W6" s="287"/>
      <c r="X6" s="19" t="s">
        <v>31</v>
      </c>
      <c r="Y6" s="19" t="s">
        <v>32</v>
      </c>
      <c r="Z6" s="19" t="s">
        <v>33</v>
      </c>
      <c r="AA6" s="19" t="s">
        <v>34</v>
      </c>
      <c r="AB6" s="20" t="s">
        <v>35</v>
      </c>
    </row>
    <row r="7" spans="1:30" s="4" customFormat="1" ht="28.5" customHeight="1" thickBot="1" x14ac:dyDescent="0.3">
      <c r="A7" s="21" t="s">
        <v>36</v>
      </c>
      <c r="B7" s="22" t="s">
        <v>37</v>
      </c>
      <c r="C7" s="22">
        <v>10</v>
      </c>
      <c r="D7" s="22" t="s">
        <v>38</v>
      </c>
      <c r="E7" s="23" t="s">
        <v>39</v>
      </c>
      <c r="F7" s="24">
        <f>+F98</f>
        <v>10073090054</v>
      </c>
      <c r="G7" s="24">
        <f>+G98</f>
        <v>0</v>
      </c>
      <c r="H7" s="24">
        <f>+H98</f>
        <v>0</v>
      </c>
      <c r="I7" s="24">
        <f>+I98</f>
        <v>0</v>
      </c>
      <c r="J7" s="24">
        <f>+J98</f>
        <v>0</v>
      </c>
      <c r="K7" s="24">
        <f t="shared" ref="K7:K43" si="0">+G7-H7+I7-J7</f>
        <v>0</v>
      </c>
      <c r="L7" s="24">
        <f>+F7+K7</f>
        <v>10073090054</v>
      </c>
      <c r="M7" s="25">
        <f t="shared" ref="M7:M14" si="1">L7/$L$295</f>
        <v>1.2763735162215533E-3</v>
      </c>
      <c r="N7" s="24">
        <f t="shared" ref="N7:W7" si="2">+N98</f>
        <v>0</v>
      </c>
      <c r="O7" s="24">
        <f t="shared" si="2"/>
        <v>176207.83</v>
      </c>
      <c r="P7" s="24">
        <f t="shared" si="2"/>
        <v>10072913846.17</v>
      </c>
      <c r="Q7" s="24">
        <f t="shared" si="2"/>
        <v>176207.83</v>
      </c>
      <c r="R7" s="24">
        <f t="shared" si="2"/>
        <v>10072913846.17</v>
      </c>
      <c r="S7" s="24">
        <f t="shared" si="2"/>
        <v>0</v>
      </c>
      <c r="T7" s="24">
        <f t="shared" si="2"/>
        <v>0</v>
      </c>
      <c r="U7" s="24">
        <f t="shared" si="2"/>
        <v>176207.83</v>
      </c>
      <c r="V7" s="24">
        <f t="shared" si="2"/>
        <v>0</v>
      </c>
      <c r="W7" s="24">
        <f t="shared" si="2"/>
        <v>0</v>
      </c>
      <c r="X7" s="26">
        <f t="shared" ref="X7:X70" si="3">+Q7/L7</f>
        <v>1.7492927101354394E-5</v>
      </c>
      <c r="Y7" s="27">
        <f t="shared" ref="Y7:Y70" si="4">+T7/L7</f>
        <v>0</v>
      </c>
      <c r="Z7" s="27">
        <f>+V7/L7</f>
        <v>0</v>
      </c>
      <c r="AA7" s="27">
        <f>+T7/Q7</f>
        <v>0</v>
      </c>
      <c r="AB7" s="28" t="s">
        <v>40</v>
      </c>
    </row>
    <row r="8" spans="1:30" s="4" customFormat="1" ht="28.5" customHeight="1" thickBot="1" x14ac:dyDescent="0.3">
      <c r="A8" s="21" t="s">
        <v>36</v>
      </c>
      <c r="B8" s="22" t="s">
        <v>41</v>
      </c>
      <c r="C8" s="22">
        <v>20</v>
      </c>
      <c r="D8" s="22" t="s">
        <v>38</v>
      </c>
      <c r="E8" s="23" t="s">
        <v>39</v>
      </c>
      <c r="F8" s="24">
        <f>+F9+F38+F89+F102</f>
        <v>103864906976</v>
      </c>
      <c r="G8" s="24">
        <f>+G9+G38+G89+G102</f>
        <v>0</v>
      </c>
      <c r="H8" s="24">
        <f>+H9+H38+H89+H102</f>
        <v>0</v>
      </c>
      <c r="I8" s="24">
        <f>+I9+I38+I89+I102</f>
        <v>101100000</v>
      </c>
      <c r="J8" s="24">
        <f>+J9+J38+J89+J102</f>
        <v>101100000</v>
      </c>
      <c r="K8" s="24">
        <f t="shared" si="0"/>
        <v>0</v>
      </c>
      <c r="L8" s="24">
        <f>+F8+K8</f>
        <v>103864906976</v>
      </c>
      <c r="M8" s="25">
        <f t="shared" si="1"/>
        <v>1.3160848936949417E-2</v>
      </c>
      <c r="N8" s="24">
        <f t="shared" ref="N8:W8" si="5">+N9+N38+N89+N102</f>
        <v>10913069000</v>
      </c>
      <c r="O8" s="24">
        <f t="shared" si="5"/>
        <v>72912292391.880005</v>
      </c>
      <c r="P8" s="24">
        <f t="shared" si="5"/>
        <v>30952614584.120003</v>
      </c>
      <c r="Q8" s="24">
        <f t="shared" si="5"/>
        <v>21315699319.43</v>
      </c>
      <c r="R8" s="24">
        <f t="shared" si="5"/>
        <v>82549207656.570007</v>
      </c>
      <c r="S8" s="24">
        <f t="shared" si="5"/>
        <v>51596593072.449997</v>
      </c>
      <c r="T8" s="24">
        <f t="shared" si="5"/>
        <v>10445088713.620001</v>
      </c>
      <c r="U8" s="24">
        <f t="shared" si="5"/>
        <v>10870610605.809999</v>
      </c>
      <c r="V8" s="24">
        <f t="shared" si="5"/>
        <v>9446511761.6200008</v>
      </c>
      <c r="W8" s="24">
        <f t="shared" si="5"/>
        <v>998576952</v>
      </c>
      <c r="X8" s="30">
        <f t="shared" si="3"/>
        <v>0.2052252290020864</v>
      </c>
      <c r="Y8" s="31">
        <f>+T8/L8</f>
        <v>0.10056417530931348</v>
      </c>
      <c r="Z8" s="31">
        <f>+V8/L8</f>
        <v>9.0949985290053742E-2</v>
      </c>
      <c r="AA8" s="31">
        <f>+T8/Q8</f>
        <v>0.49001858006595822</v>
      </c>
      <c r="AB8" s="32">
        <f>+V8/T8</f>
        <v>0.90439746570099555</v>
      </c>
    </row>
    <row r="9" spans="1:30" ht="27" customHeight="1" x14ac:dyDescent="0.25">
      <c r="A9" s="33" t="s">
        <v>42</v>
      </c>
      <c r="B9" s="34" t="s">
        <v>41</v>
      </c>
      <c r="C9" s="34">
        <v>20</v>
      </c>
      <c r="D9" s="34" t="s">
        <v>38</v>
      </c>
      <c r="E9" s="35" t="s">
        <v>43</v>
      </c>
      <c r="F9" s="36">
        <f>+F10</f>
        <v>61887034000</v>
      </c>
      <c r="G9" s="36">
        <f>+G10</f>
        <v>0</v>
      </c>
      <c r="H9" s="36">
        <f>+H10</f>
        <v>0</v>
      </c>
      <c r="I9" s="36">
        <f>+I10</f>
        <v>0</v>
      </c>
      <c r="J9" s="36">
        <f>+J10</f>
        <v>0</v>
      </c>
      <c r="K9" s="36">
        <f t="shared" si="0"/>
        <v>0</v>
      </c>
      <c r="L9" s="36">
        <f>+L10</f>
        <v>61887034000</v>
      </c>
      <c r="M9" s="37">
        <f t="shared" si="1"/>
        <v>7.8417814962088699E-3</v>
      </c>
      <c r="N9" s="36">
        <f t="shared" ref="N9:W9" si="6">+N10</f>
        <v>4848293000</v>
      </c>
      <c r="O9" s="36">
        <f t="shared" si="6"/>
        <v>57038741000</v>
      </c>
      <c r="P9" s="36">
        <f t="shared" si="6"/>
        <v>4848293000</v>
      </c>
      <c r="Q9" s="36">
        <f t="shared" si="6"/>
        <v>7764616590.5500011</v>
      </c>
      <c r="R9" s="36">
        <f t="shared" si="6"/>
        <v>54122417409.449997</v>
      </c>
      <c r="S9" s="36">
        <f t="shared" si="6"/>
        <v>49274124409.449997</v>
      </c>
      <c r="T9" s="36">
        <f t="shared" si="6"/>
        <v>7764616590.5500011</v>
      </c>
      <c r="U9" s="36">
        <f t="shared" si="6"/>
        <v>0</v>
      </c>
      <c r="V9" s="36">
        <f t="shared" si="6"/>
        <v>6766039638.5500011</v>
      </c>
      <c r="W9" s="36">
        <f t="shared" si="6"/>
        <v>998576952</v>
      </c>
      <c r="X9" s="38">
        <f>+Q9/L9</f>
        <v>0.12546435155625654</v>
      </c>
      <c r="Y9" s="38">
        <f>+T9/L9</f>
        <v>0.12546435155625654</v>
      </c>
      <c r="Z9" s="38">
        <f>+V9/L9</f>
        <v>0.10932887232162396</v>
      </c>
      <c r="AA9" s="38">
        <f>+T9/Q9</f>
        <v>1</v>
      </c>
      <c r="AB9" s="38">
        <f>+V9/T9</f>
        <v>0.87139391361379936</v>
      </c>
    </row>
    <row r="10" spans="1:30" ht="35.25" customHeight="1" x14ac:dyDescent="0.25">
      <c r="A10" s="39" t="s">
        <v>44</v>
      </c>
      <c r="B10" s="34" t="s">
        <v>41</v>
      </c>
      <c r="C10" s="34">
        <v>20</v>
      </c>
      <c r="D10" s="34" t="s">
        <v>38</v>
      </c>
      <c r="E10" s="40" t="s">
        <v>45</v>
      </c>
      <c r="F10" s="41">
        <f>+F11+F22+F30+F37</f>
        <v>61887034000</v>
      </c>
      <c r="G10" s="41">
        <f>+G11+G22+G30+G37</f>
        <v>0</v>
      </c>
      <c r="H10" s="41">
        <f>+H11+H22+H30+H37</f>
        <v>0</v>
      </c>
      <c r="I10" s="41">
        <f>+I11+I22+I30+I37</f>
        <v>0</v>
      </c>
      <c r="J10" s="41">
        <f>+J11+J22+J30+J37</f>
        <v>0</v>
      </c>
      <c r="K10" s="41">
        <f t="shared" si="0"/>
        <v>0</v>
      </c>
      <c r="L10" s="41">
        <f>+L11+L22+L30+L37</f>
        <v>61887034000</v>
      </c>
      <c r="M10" s="42">
        <f t="shared" si="1"/>
        <v>7.8417814962088699E-3</v>
      </c>
      <c r="N10" s="41">
        <f t="shared" ref="N10:W10" si="7">+N11+N22+N30+N37</f>
        <v>4848293000</v>
      </c>
      <c r="O10" s="41">
        <f t="shared" si="7"/>
        <v>57038741000</v>
      </c>
      <c r="P10" s="41">
        <f t="shared" si="7"/>
        <v>4848293000</v>
      </c>
      <c r="Q10" s="41">
        <f t="shared" si="7"/>
        <v>7764616590.5500011</v>
      </c>
      <c r="R10" s="41">
        <f t="shared" si="7"/>
        <v>54122417409.449997</v>
      </c>
      <c r="S10" s="41">
        <f t="shared" si="7"/>
        <v>49274124409.449997</v>
      </c>
      <c r="T10" s="41">
        <f t="shared" si="7"/>
        <v>7764616590.5500011</v>
      </c>
      <c r="U10" s="41">
        <f t="shared" si="7"/>
        <v>0</v>
      </c>
      <c r="V10" s="41">
        <f t="shared" si="7"/>
        <v>6766039638.5500011</v>
      </c>
      <c r="W10" s="41">
        <f t="shared" si="7"/>
        <v>998576952</v>
      </c>
      <c r="X10" s="38">
        <f t="shared" ref="X10:X31" si="8">+Q10/L10</f>
        <v>0.12546435155625654</v>
      </c>
      <c r="Y10" s="38">
        <f t="shared" ref="Y10:Y31" si="9">+T10/L10</f>
        <v>0.12546435155625654</v>
      </c>
      <c r="Z10" s="38">
        <f t="shared" ref="Z10:Z21" si="10">+V10/L10</f>
        <v>0.10932887232162396</v>
      </c>
      <c r="AA10" s="38">
        <f t="shared" ref="AA10:AA21" si="11">+T10/Q10</f>
        <v>1</v>
      </c>
      <c r="AB10" s="38">
        <f t="shared" ref="AB10:AB21" si="12">+V10/T10</f>
        <v>0.87139391361379936</v>
      </c>
    </row>
    <row r="11" spans="1:30" ht="27" customHeight="1" x14ac:dyDescent="0.25">
      <c r="A11" s="39" t="s">
        <v>46</v>
      </c>
      <c r="B11" s="34" t="s">
        <v>41</v>
      </c>
      <c r="C11" s="34">
        <v>20</v>
      </c>
      <c r="D11" s="34" t="s">
        <v>38</v>
      </c>
      <c r="E11" s="40" t="s">
        <v>47</v>
      </c>
      <c r="F11" s="41">
        <f>+F12</f>
        <v>39105875000</v>
      </c>
      <c r="G11" s="41">
        <f>+G12</f>
        <v>0</v>
      </c>
      <c r="H11" s="41">
        <f>+H12</f>
        <v>0</v>
      </c>
      <c r="I11" s="41">
        <f>+I12</f>
        <v>0</v>
      </c>
      <c r="J11" s="41">
        <f>+J12</f>
        <v>0</v>
      </c>
      <c r="K11" s="41">
        <f t="shared" si="0"/>
        <v>0</v>
      </c>
      <c r="L11" s="41">
        <f>+L12</f>
        <v>39105875000</v>
      </c>
      <c r="M11" s="42">
        <f t="shared" si="1"/>
        <v>4.9551530772674783E-3</v>
      </c>
      <c r="N11" s="41">
        <f t="shared" ref="N11:W11" si="13">+N12</f>
        <v>0</v>
      </c>
      <c r="O11" s="41">
        <f t="shared" si="13"/>
        <v>39105875000</v>
      </c>
      <c r="P11" s="41">
        <f t="shared" si="13"/>
        <v>0</v>
      </c>
      <c r="Q11" s="41">
        <f t="shared" si="13"/>
        <v>5176238908.4900007</v>
      </c>
      <c r="R11" s="41">
        <f t="shared" si="13"/>
        <v>33929636091.509998</v>
      </c>
      <c r="S11" s="41">
        <f t="shared" si="13"/>
        <v>33929636091.509998</v>
      </c>
      <c r="T11" s="41">
        <f t="shared" si="13"/>
        <v>5176238908.4900007</v>
      </c>
      <c r="U11" s="41">
        <f t="shared" si="13"/>
        <v>0</v>
      </c>
      <c r="V11" s="41">
        <f t="shared" si="13"/>
        <v>5176238908.4900007</v>
      </c>
      <c r="W11" s="41">
        <f t="shared" si="13"/>
        <v>0</v>
      </c>
      <c r="X11" s="38">
        <f t="shared" si="8"/>
        <v>0.13236473825198902</v>
      </c>
      <c r="Y11" s="38">
        <f t="shared" si="9"/>
        <v>0.13236473825198902</v>
      </c>
      <c r="Z11" s="38">
        <f t="shared" si="10"/>
        <v>0.13236473825198902</v>
      </c>
      <c r="AA11" s="38">
        <f t="shared" si="11"/>
        <v>1</v>
      </c>
      <c r="AB11" s="38">
        <f t="shared" si="12"/>
        <v>1</v>
      </c>
    </row>
    <row r="12" spans="1:30" ht="27" customHeight="1" x14ac:dyDescent="0.25">
      <c r="A12" s="39" t="s">
        <v>48</v>
      </c>
      <c r="B12" s="34" t="s">
        <v>41</v>
      </c>
      <c r="C12" s="34">
        <v>20</v>
      </c>
      <c r="D12" s="34" t="s">
        <v>38</v>
      </c>
      <c r="E12" s="40" t="s">
        <v>49</v>
      </c>
      <c r="F12" s="41">
        <f>SUM(F13:F21)</f>
        <v>39105875000</v>
      </c>
      <c r="G12" s="41">
        <f>SUM(G13:G21)</f>
        <v>0</v>
      </c>
      <c r="H12" s="41">
        <f>SUM(H13:H21)</f>
        <v>0</v>
      </c>
      <c r="I12" s="41">
        <f>SUM(I13:I21)</f>
        <v>0</v>
      </c>
      <c r="J12" s="41">
        <f>SUM(J13:J21)</f>
        <v>0</v>
      </c>
      <c r="K12" s="41">
        <f t="shared" si="0"/>
        <v>0</v>
      </c>
      <c r="L12" s="41">
        <f>SUM(L13:L21)</f>
        <v>39105875000</v>
      </c>
      <c r="M12" s="42">
        <f t="shared" si="1"/>
        <v>4.9551530772674783E-3</v>
      </c>
      <c r="N12" s="41">
        <f t="shared" ref="N12:W12" si="14">SUM(N13:N21)</f>
        <v>0</v>
      </c>
      <c r="O12" s="41">
        <f t="shared" si="14"/>
        <v>39105875000</v>
      </c>
      <c r="P12" s="41">
        <f t="shared" si="14"/>
        <v>0</v>
      </c>
      <c r="Q12" s="41">
        <f t="shared" si="14"/>
        <v>5176238908.4900007</v>
      </c>
      <c r="R12" s="41">
        <f t="shared" si="14"/>
        <v>33929636091.509998</v>
      </c>
      <c r="S12" s="41">
        <f t="shared" si="14"/>
        <v>33929636091.509998</v>
      </c>
      <c r="T12" s="41">
        <f t="shared" si="14"/>
        <v>5176238908.4900007</v>
      </c>
      <c r="U12" s="41">
        <f t="shared" si="14"/>
        <v>0</v>
      </c>
      <c r="V12" s="41">
        <f t="shared" si="14"/>
        <v>5176238908.4900007</v>
      </c>
      <c r="W12" s="41">
        <f t="shared" si="14"/>
        <v>0</v>
      </c>
      <c r="X12" s="38">
        <f t="shared" si="8"/>
        <v>0.13236473825198902</v>
      </c>
      <c r="Y12" s="38">
        <f t="shared" si="9"/>
        <v>0.13236473825198902</v>
      </c>
      <c r="Z12" s="38">
        <f t="shared" si="10"/>
        <v>0.13236473825198902</v>
      </c>
      <c r="AA12" s="38">
        <f t="shared" si="11"/>
        <v>1</v>
      </c>
      <c r="AB12" s="38">
        <f t="shared" si="12"/>
        <v>1</v>
      </c>
    </row>
    <row r="13" spans="1:30" ht="27" customHeight="1" x14ac:dyDescent="0.25">
      <c r="A13" s="43" t="s">
        <v>50</v>
      </c>
      <c r="B13" s="44" t="s">
        <v>41</v>
      </c>
      <c r="C13" s="44">
        <v>20</v>
      </c>
      <c r="D13" s="44" t="s">
        <v>38</v>
      </c>
      <c r="E13" s="45" t="s">
        <v>51</v>
      </c>
      <c r="F13" s="46">
        <v>27743250237</v>
      </c>
      <c r="G13" s="46">
        <v>0</v>
      </c>
      <c r="H13" s="46">
        <v>0</v>
      </c>
      <c r="I13" s="46">
        <v>0</v>
      </c>
      <c r="J13" s="46">
        <v>0</v>
      </c>
      <c r="K13" s="46">
        <f t="shared" si="0"/>
        <v>0</v>
      </c>
      <c r="L13" s="47">
        <f t="shared" ref="L13:L21" si="15">+F13+K13</f>
        <v>27743250237</v>
      </c>
      <c r="M13" s="42">
        <f t="shared" si="1"/>
        <v>3.5153810465888375E-3</v>
      </c>
      <c r="N13" s="46">
        <v>0</v>
      </c>
      <c r="O13" s="46">
        <v>27743250237</v>
      </c>
      <c r="P13" s="46">
        <f t="shared" ref="P13:P21" si="16">L13-O13</f>
        <v>0</v>
      </c>
      <c r="Q13" s="46">
        <v>4591801404.8100004</v>
      </c>
      <c r="R13" s="46">
        <f t="shared" ref="R13:R21" si="17">+L13-Q13</f>
        <v>23151448832.189999</v>
      </c>
      <c r="S13" s="46">
        <f t="shared" ref="S13:S21" si="18">O13-Q13</f>
        <v>23151448832.189999</v>
      </c>
      <c r="T13" s="46">
        <v>4591801404.8100004</v>
      </c>
      <c r="U13" s="46">
        <f t="shared" ref="U13:U21" si="19">+Q13-T13</f>
        <v>0</v>
      </c>
      <c r="V13" s="46">
        <v>4591801404.8100004</v>
      </c>
      <c r="W13" s="48">
        <f t="shared" ref="W13:W21" si="20">+T13-V13</f>
        <v>0</v>
      </c>
      <c r="X13" s="49">
        <f t="shared" si="8"/>
        <v>0.1655105788104852</v>
      </c>
      <c r="Y13" s="49">
        <f t="shared" si="9"/>
        <v>0.1655105788104852</v>
      </c>
      <c r="Z13" s="49">
        <f t="shared" si="10"/>
        <v>0.1655105788104852</v>
      </c>
      <c r="AA13" s="49">
        <f t="shared" si="11"/>
        <v>1</v>
      </c>
      <c r="AB13" s="49">
        <f t="shared" si="12"/>
        <v>1</v>
      </c>
      <c r="AD13" s="50"/>
    </row>
    <row r="14" spans="1:30" ht="27" customHeight="1" x14ac:dyDescent="0.25">
      <c r="A14" s="43" t="s">
        <v>52</v>
      </c>
      <c r="B14" s="44" t="s">
        <v>41</v>
      </c>
      <c r="C14" s="44">
        <v>20</v>
      </c>
      <c r="D14" s="44" t="s">
        <v>38</v>
      </c>
      <c r="E14" s="45" t="s">
        <v>53</v>
      </c>
      <c r="F14" s="46">
        <v>2408972010</v>
      </c>
      <c r="G14" s="46">
        <v>0</v>
      </c>
      <c r="H14" s="46">
        <v>0</v>
      </c>
      <c r="I14" s="46">
        <v>0</v>
      </c>
      <c r="J14" s="46">
        <v>0</v>
      </c>
      <c r="K14" s="46">
        <f t="shared" si="0"/>
        <v>0</v>
      </c>
      <c r="L14" s="47">
        <f t="shared" si="15"/>
        <v>2408972010</v>
      </c>
      <c r="M14" s="51">
        <f t="shared" si="1"/>
        <v>3.0524377905884279E-4</v>
      </c>
      <c r="N14" s="46">
        <v>0</v>
      </c>
      <c r="O14" s="46">
        <v>2408972010</v>
      </c>
      <c r="P14" s="46">
        <f t="shared" si="16"/>
        <v>0</v>
      </c>
      <c r="Q14" s="46">
        <v>359840392</v>
      </c>
      <c r="R14" s="46">
        <f t="shared" si="17"/>
        <v>2049131618</v>
      </c>
      <c r="S14" s="46">
        <f t="shared" si="18"/>
        <v>2049131618</v>
      </c>
      <c r="T14" s="46">
        <v>359840392</v>
      </c>
      <c r="U14" s="46">
        <f t="shared" si="19"/>
        <v>0</v>
      </c>
      <c r="V14" s="46">
        <v>359840392</v>
      </c>
      <c r="W14" s="48">
        <f t="shared" si="20"/>
        <v>0</v>
      </c>
      <c r="X14" s="49">
        <f t="shared" si="8"/>
        <v>0.14937508219533027</v>
      </c>
      <c r="Y14" s="49">
        <f t="shared" si="9"/>
        <v>0.14937508219533027</v>
      </c>
      <c r="Z14" s="49">
        <f t="shared" si="10"/>
        <v>0.14937508219533027</v>
      </c>
      <c r="AA14" s="49">
        <f t="shared" si="11"/>
        <v>1</v>
      </c>
      <c r="AB14" s="49">
        <f t="shared" si="12"/>
        <v>1</v>
      </c>
      <c r="AD14" s="50"/>
    </row>
    <row r="15" spans="1:30" ht="27" customHeight="1" x14ac:dyDescent="0.25">
      <c r="A15" s="43" t="s">
        <v>54</v>
      </c>
      <c r="B15" s="44" t="s">
        <v>41</v>
      </c>
      <c r="C15" s="44">
        <v>20</v>
      </c>
      <c r="D15" s="44" t="s">
        <v>38</v>
      </c>
      <c r="E15" s="45" t="s">
        <v>55</v>
      </c>
      <c r="F15" s="46">
        <v>2985660</v>
      </c>
      <c r="G15" s="46">
        <v>0</v>
      </c>
      <c r="H15" s="46">
        <v>0</v>
      </c>
      <c r="I15" s="46">
        <v>0</v>
      </c>
      <c r="J15" s="46">
        <v>0</v>
      </c>
      <c r="K15" s="46">
        <f t="shared" si="0"/>
        <v>0</v>
      </c>
      <c r="L15" s="47">
        <f t="shared" si="15"/>
        <v>2985660</v>
      </c>
      <c r="M15" s="68">
        <f>+L15/L295</f>
        <v>3.7831661704729586E-7</v>
      </c>
      <c r="N15" s="46">
        <v>0</v>
      </c>
      <c r="O15" s="46">
        <v>2985660</v>
      </c>
      <c r="P15" s="46">
        <f t="shared" si="16"/>
        <v>0</v>
      </c>
      <c r="Q15" s="46">
        <v>436494</v>
      </c>
      <c r="R15" s="46">
        <f t="shared" si="17"/>
        <v>2549166</v>
      </c>
      <c r="S15" s="46">
        <f t="shared" si="18"/>
        <v>2549166</v>
      </c>
      <c r="T15" s="46">
        <v>436494</v>
      </c>
      <c r="U15" s="46">
        <f t="shared" si="19"/>
        <v>0</v>
      </c>
      <c r="V15" s="46">
        <v>436494</v>
      </c>
      <c r="W15" s="48">
        <f t="shared" si="20"/>
        <v>0</v>
      </c>
      <c r="X15" s="49">
        <f t="shared" si="8"/>
        <v>0.14619682080344046</v>
      </c>
      <c r="Y15" s="49">
        <f t="shared" si="9"/>
        <v>0.14619682080344046</v>
      </c>
      <c r="Z15" s="49">
        <f t="shared" si="10"/>
        <v>0.14619682080344046</v>
      </c>
      <c r="AA15" s="49">
        <f t="shared" si="11"/>
        <v>1</v>
      </c>
      <c r="AB15" s="49">
        <f t="shared" si="12"/>
        <v>1</v>
      </c>
      <c r="AD15" s="50"/>
    </row>
    <row r="16" spans="1:30" ht="27" customHeight="1" x14ac:dyDescent="0.25">
      <c r="A16" s="43" t="s">
        <v>56</v>
      </c>
      <c r="B16" s="44" t="s">
        <v>41</v>
      </c>
      <c r="C16" s="44">
        <v>20</v>
      </c>
      <c r="D16" s="44" t="s">
        <v>38</v>
      </c>
      <c r="E16" s="45" t="s">
        <v>57</v>
      </c>
      <c r="F16" s="46">
        <v>5040000</v>
      </c>
      <c r="G16" s="46">
        <v>0</v>
      </c>
      <c r="H16" s="46">
        <v>0</v>
      </c>
      <c r="I16" s="46">
        <v>0</v>
      </c>
      <c r="J16" s="46">
        <v>0</v>
      </c>
      <c r="K16" s="46">
        <f t="shared" si="0"/>
        <v>0</v>
      </c>
      <c r="L16" s="47">
        <f t="shared" si="15"/>
        <v>5040000</v>
      </c>
      <c r="M16" s="52">
        <f>+L16/L295</f>
        <v>6.3862454194997794E-7</v>
      </c>
      <c r="N16" s="46">
        <v>0</v>
      </c>
      <c r="O16" s="46">
        <v>5040000</v>
      </c>
      <c r="P16" s="46">
        <f t="shared" si="16"/>
        <v>0</v>
      </c>
      <c r="Q16" s="46">
        <v>843636</v>
      </c>
      <c r="R16" s="46">
        <f t="shared" si="17"/>
        <v>4196364</v>
      </c>
      <c r="S16" s="46">
        <f t="shared" si="18"/>
        <v>4196364</v>
      </c>
      <c r="T16" s="46">
        <v>843636</v>
      </c>
      <c r="U16" s="46">
        <f t="shared" si="19"/>
        <v>0</v>
      </c>
      <c r="V16" s="46">
        <v>843636</v>
      </c>
      <c r="W16" s="48">
        <f t="shared" si="20"/>
        <v>0</v>
      </c>
      <c r="X16" s="49">
        <f t="shared" si="8"/>
        <v>0.16738809523809522</v>
      </c>
      <c r="Y16" s="49">
        <f t="shared" si="9"/>
        <v>0.16738809523809522</v>
      </c>
      <c r="Z16" s="49">
        <f t="shared" si="10"/>
        <v>0.16738809523809522</v>
      </c>
      <c r="AA16" s="49">
        <f t="shared" si="11"/>
        <v>1</v>
      </c>
      <c r="AB16" s="49">
        <f t="shared" si="12"/>
        <v>1</v>
      </c>
      <c r="AD16" s="50"/>
    </row>
    <row r="17" spans="1:30" ht="27" customHeight="1" x14ac:dyDescent="0.25">
      <c r="A17" s="43" t="s">
        <v>58</v>
      </c>
      <c r="B17" s="44" t="s">
        <v>41</v>
      </c>
      <c r="C17" s="44">
        <v>20</v>
      </c>
      <c r="D17" s="44" t="s">
        <v>38</v>
      </c>
      <c r="E17" s="45" t="s">
        <v>59</v>
      </c>
      <c r="F17" s="46">
        <v>1713900234</v>
      </c>
      <c r="G17" s="46">
        <v>0</v>
      </c>
      <c r="H17" s="46">
        <v>0</v>
      </c>
      <c r="I17" s="46">
        <v>0</v>
      </c>
      <c r="J17" s="46">
        <v>0</v>
      </c>
      <c r="K17" s="46">
        <f t="shared" si="0"/>
        <v>0</v>
      </c>
      <c r="L17" s="47">
        <f t="shared" si="15"/>
        <v>1713900234</v>
      </c>
      <c r="M17" s="51">
        <f t="shared" ref="M17:M29" si="21">L17/$L$295</f>
        <v>2.171703872790099E-4</v>
      </c>
      <c r="N17" s="46">
        <v>0</v>
      </c>
      <c r="O17" s="46">
        <v>1713900234</v>
      </c>
      <c r="P17" s="46">
        <f t="shared" si="16"/>
        <v>0</v>
      </c>
      <c r="Q17" s="46">
        <v>13785191</v>
      </c>
      <c r="R17" s="46">
        <f t="shared" si="17"/>
        <v>1700115043</v>
      </c>
      <c r="S17" s="46">
        <f t="shared" si="18"/>
        <v>1700115043</v>
      </c>
      <c r="T17" s="46">
        <v>13785191</v>
      </c>
      <c r="U17" s="46">
        <f t="shared" si="19"/>
        <v>0</v>
      </c>
      <c r="V17" s="46">
        <v>13785191</v>
      </c>
      <c r="W17" s="48">
        <f t="shared" si="20"/>
        <v>0</v>
      </c>
      <c r="X17" s="49">
        <f t="shared" si="8"/>
        <v>8.0431700320311647E-3</v>
      </c>
      <c r="Y17" s="49">
        <f t="shared" si="9"/>
        <v>8.0431700320311647E-3</v>
      </c>
      <c r="Z17" s="49">
        <f t="shared" si="10"/>
        <v>8.0431700320311647E-3</v>
      </c>
      <c r="AA17" s="49">
        <f t="shared" si="11"/>
        <v>1</v>
      </c>
      <c r="AB17" s="49">
        <f t="shared" si="12"/>
        <v>1</v>
      </c>
      <c r="AD17" s="50"/>
    </row>
    <row r="18" spans="1:30" ht="27" customHeight="1" x14ac:dyDescent="0.25">
      <c r="A18" s="43" t="s">
        <v>60</v>
      </c>
      <c r="B18" s="44" t="s">
        <v>41</v>
      </c>
      <c r="C18" s="44">
        <v>20</v>
      </c>
      <c r="D18" s="44" t="s">
        <v>38</v>
      </c>
      <c r="E18" s="45" t="s">
        <v>61</v>
      </c>
      <c r="F18" s="46">
        <v>1149297511</v>
      </c>
      <c r="G18" s="46">
        <v>0</v>
      </c>
      <c r="H18" s="46">
        <v>0</v>
      </c>
      <c r="I18" s="46">
        <v>0</v>
      </c>
      <c r="J18" s="46">
        <v>0</v>
      </c>
      <c r="K18" s="46">
        <f t="shared" si="0"/>
        <v>0</v>
      </c>
      <c r="L18" s="47">
        <f t="shared" si="15"/>
        <v>1149297511</v>
      </c>
      <c r="M18" s="51">
        <f t="shared" si="21"/>
        <v>1.4562888819972711E-4</v>
      </c>
      <c r="N18" s="46">
        <v>0</v>
      </c>
      <c r="O18" s="46">
        <v>1149297511</v>
      </c>
      <c r="P18" s="46">
        <f t="shared" si="16"/>
        <v>0</v>
      </c>
      <c r="Q18" s="46">
        <v>67522066</v>
      </c>
      <c r="R18" s="46">
        <f t="shared" si="17"/>
        <v>1081775445</v>
      </c>
      <c r="S18" s="46">
        <f t="shared" si="18"/>
        <v>1081775445</v>
      </c>
      <c r="T18" s="46">
        <v>67522066</v>
      </c>
      <c r="U18" s="46">
        <f t="shared" si="19"/>
        <v>0</v>
      </c>
      <c r="V18" s="46">
        <v>67522066</v>
      </c>
      <c r="W18" s="48">
        <f t="shared" si="20"/>
        <v>0</v>
      </c>
      <c r="X18" s="49">
        <f t="shared" si="8"/>
        <v>5.8750728469993178E-2</v>
      </c>
      <c r="Y18" s="49">
        <f t="shared" si="9"/>
        <v>5.8750728469993178E-2</v>
      </c>
      <c r="Z18" s="49">
        <f t="shared" si="10"/>
        <v>5.8750728469993178E-2</v>
      </c>
      <c r="AA18" s="49">
        <f t="shared" si="11"/>
        <v>1</v>
      </c>
      <c r="AB18" s="49">
        <f t="shared" si="12"/>
        <v>1</v>
      </c>
      <c r="AD18" s="50"/>
    </row>
    <row r="19" spans="1:30" ht="33.75" customHeight="1" x14ac:dyDescent="0.25">
      <c r="A19" s="43" t="s">
        <v>62</v>
      </c>
      <c r="B19" s="44" t="s">
        <v>41</v>
      </c>
      <c r="C19" s="44">
        <v>20</v>
      </c>
      <c r="D19" s="44" t="s">
        <v>38</v>
      </c>
      <c r="E19" s="45" t="s">
        <v>63</v>
      </c>
      <c r="F19" s="46">
        <v>153712847</v>
      </c>
      <c r="G19" s="46">
        <v>0</v>
      </c>
      <c r="H19" s="46">
        <v>0</v>
      </c>
      <c r="I19" s="46">
        <v>0</v>
      </c>
      <c r="J19" s="46">
        <v>0</v>
      </c>
      <c r="K19" s="46">
        <f t="shared" si="0"/>
        <v>0</v>
      </c>
      <c r="L19" s="47">
        <f t="shared" si="15"/>
        <v>153712847</v>
      </c>
      <c r="M19" s="53">
        <f t="shared" si="21"/>
        <v>1.9477142164127387E-5</v>
      </c>
      <c r="N19" s="46">
        <v>0</v>
      </c>
      <c r="O19" s="46">
        <v>153712847</v>
      </c>
      <c r="P19" s="46">
        <f t="shared" si="16"/>
        <v>0</v>
      </c>
      <c r="Q19" s="46">
        <v>7511646</v>
      </c>
      <c r="R19" s="46">
        <f t="shared" si="17"/>
        <v>146201201</v>
      </c>
      <c r="S19" s="46">
        <f t="shared" si="18"/>
        <v>146201201</v>
      </c>
      <c r="T19" s="46">
        <v>7511646</v>
      </c>
      <c r="U19" s="46">
        <f t="shared" si="19"/>
        <v>0</v>
      </c>
      <c r="V19" s="46">
        <v>7511646</v>
      </c>
      <c r="W19" s="48">
        <f t="shared" si="20"/>
        <v>0</v>
      </c>
      <c r="X19" s="49">
        <f t="shared" si="8"/>
        <v>4.886804289039029E-2</v>
      </c>
      <c r="Y19" s="49">
        <f t="shared" si="9"/>
        <v>4.886804289039029E-2</v>
      </c>
      <c r="Z19" s="49">
        <f t="shared" si="10"/>
        <v>4.886804289039029E-2</v>
      </c>
      <c r="AA19" s="49">
        <f t="shared" si="11"/>
        <v>1</v>
      </c>
      <c r="AB19" s="49">
        <f t="shared" si="12"/>
        <v>1</v>
      </c>
      <c r="AD19" s="50"/>
    </row>
    <row r="20" spans="1:30" ht="27" customHeight="1" x14ac:dyDescent="0.25">
      <c r="A20" s="43" t="s">
        <v>64</v>
      </c>
      <c r="B20" s="44" t="s">
        <v>41</v>
      </c>
      <c r="C20" s="44">
        <v>20</v>
      </c>
      <c r="D20" s="44" t="s">
        <v>38</v>
      </c>
      <c r="E20" s="45" t="s">
        <v>65</v>
      </c>
      <c r="F20" s="46">
        <v>3392853271</v>
      </c>
      <c r="G20" s="46">
        <v>0</v>
      </c>
      <c r="H20" s="46">
        <v>0</v>
      </c>
      <c r="I20" s="46">
        <v>0</v>
      </c>
      <c r="J20" s="46">
        <v>0</v>
      </c>
      <c r="K20" s="46">
        <f t="shared" si="0"/>
        <v>0</v>
      </c>
      <c r="L20" s="47">
        <f t="shared" si="15"/>
        <v>3392853271</v>
      </c>
      <c r="M20" s="51">
        <f t="shared" si="21"/>
        <v>4.2991257263806729E-4</v>
      </c>
      <c r="N20" s="46">
        <v>0</v>
      </c>
      <c r="O20" s="46">
        <v>3392853271</v>
      </c>
      <c r="P20" s="46">
        <f t="shared" si="16"/>
        <v>0</v>
      </c>
      <c r="Q20" s="46">
        <v>254364</v>
      </c>
      <c r="R20" s="46">
        <f t="shared" si="17"/>
        <v>3392598907</v>
      </c>
      <c r="S20" s="46">
        <f t="shared" si="18"/>
        <v>3392598907</v>
      </c>
      <c r="T20" s="46">
        <v>254364</v>
      </c>
      <c r="U20" s="46">
        <f t="shared" si="19"/>
        <v>0</v>
      </c>
      <c r="V20" s="46">
        <v>254364</v>
      </c>
      <c r="W20" s="48">
        <f t="shared" si="20"/>
        <v>0</v>
      </c>
      <c r="X20" s="55">
        <f t="shared" si="8"/>
        <v>7.4970527660050997E-5</v>
      </c>
      <c r="Y20" s="55">
        <f t="shared" si="9"/>
        <v>7.4970527660050997E-5</v>
      </c>
      <c r="Z20" s="55">
        <f t="shared" si="10"/>
        <v>7.4970527660050997E-5</v>
      </c>
      <c r="AA20" s="49">
        <f t="shared" si="11"/>
        <v>1</v>
      </c>
      <c r="AB20" s="49">
        <f t="shared" si="12"/>
        <v>1</v>
      </c>
      <c r="AD20" s="50"/>
    </row>
    <row r="21" spans="1:30" ht="27" customHeight="1" x14ac:dyDescent="0.25">
      <c r="A21" s="43" t="s">
        <v>66</v>
      </c>
      <c r="B21" s="44" t="s">
        <v>41</v>
      </c>
      <c r="C21" s="44">
        <v>20</v>
      </c>
      <c r="D21" s="44" t="s">
        <v>38</v>
      </c>
      <c r="E21" s="45" t="s">
        <v>67</v>
      </c>
      <c r="F21" s="46">
        <v>2535863230</v>
      </c>
      <c r="G21" s="46">
        <v>0</v>
      </c>
      <c r="H21" s="46">
        <v>0</v>
      </c>
      <c r="I21" s="46">
        <v>0</v>
      </c>
      <c r="J21" s="46">
        <v>0</v>
      </c>
      <c r="K21" s="46">
        <f t="shared" si="0"/>
        <v>0</v>
      </c>
      <c r="L21" s="47">
        <f t="shared" si="15"/>
        <v>2535863230</v>
      </c>
      <c r="M21" s="51">
        <f t="shared" si="21"/>
        <v>3.2132232017986935E-4</v>
      </c>
      <c r="N21" s="46">
        <v>0</v>
      </c>
      <c r="O21" s="46">
        <v>2535863230</v>
      </c>
      <c r="P21" s="46">
        <f t="shared" si="16"/>
        <v>0</v>
      </c>
      <c r="Q21" s="46">
        <v>134243714.68000001</v>
      </c>
      <c r="R21" s="46">
        <f t="shared" si="17"/>
        <v>2401619515.3200002</v>
      </c>
      <c r="S21" s="46">
        <f t="shared" si="18"/>
        <v>2401619515.3200002</v>
      </c>
      <c r="T21" s="46">
        <v>134243714.68000001</v>
      </c>
      <c r="U21" s="46">
        <f t="shared" si="19"/>
        <v>0</v>
      </c>
      <c r="V21" s="46">
        <v>134243714.68000001</v>
      </c>
      <c r="W21" s="48">
        <f t="shared" si="20"/>
        <v>0</v>
      </c>
      <c r="X21" s="49">
        <f t="shared" si="8"/>
        <v>5.2938073746193325E-2</v>
      </c>
      <c r="Y21" s="49">
        <f t="shared" si="9"/>
        <v>5.2938073746193325E-2</v>
      </c>
      <c r="Z21" s="49">
        <f t="shared" si="10"/>
        <v>5.2938073746193325E-2</v>
      </c>
      <c r="AA21" s="49">
        <f t="shared" si="11"/>
        <v>1</v>
      </c>
      <c r="AB21" s="49">
        <f t="shared" si="12"/>
        <v>1</v>
      </c>
      <c r="AD21" s="50"/>
    </row>
    <row r="22" spans="1:30" ht="22.5" customHeight="1" x14ac:dyDescent="0.25">
      <c r="A22" s="39" t="s">
        <v>68</v>
      </c>
      <c r="B22" s="34" t="s">
        <v>41</v>
      </c>
      <c r="C22" s="34">
        <v>20</v>
      </c>
      <c r="D22" s="34" t="s">
        <v>38</v>
      </c>
      <c r="E22" s="40" t="s">
        <v>69</v>
      </c>
      <c r="F22" s="41">
        <f>SUM(F23:F29)</f>
        <v>13647535000</v>
      </c>
      <c r="G22" s="41">
        <f>SUM(G23:G29)</f>
        <v>0</v>
      </c>
      <c r="H22" s="41">
        <f>SUM(H23:H29)</f>
        <v>0</v>
      </c>
      <c r="I22" s="41">
        <f>SUM(I23:I29)</f>
        <v>0</v>
      </c>
      <c r="J22" s="41">
        <f>SUM(J23:J29)</f>
        <v>0</v>
      </c>
      <c r="K22" s="41">
        <f t="shared" si="0"/>
        <v>0</v>
      </c>
      <c r="L22" s="41">
        <f>SUM(L23:L29)</f>
        <v>13647535000</v>
      </c>
      <c r="M22" s="42">
        <f t="shared" si="21"/>
        <v>1.729295791293907E-3</v>
      </c>
      <c r="N22" s="41">
        <f t="shared" ref="N22:W22" si="22">SUM(N23:N29)</f>
        <v>0</v>
      </c>
      <c r="O22" s="41">
        <f t="shared" si="22"/>
        <v>13647535000</v>
      </c>
      <c r="P22" s="41">
        <f t="shared" si="22"/>
        <v>0</v>
      </c>
      <c r="Q22" s="41">
        <f t="shared" si="22"/>
        <v>2019093162.0599999</v>
      </c>
      <c r="R22" s="41">
        <f t="shared" si="22"/>
        <v>11628441837.940001</v>
      </c>
      <c r="S22" s="41">
        <f t="shared" si="22"/>
        <v>11628441837.940001</v>
      </c>
      <c r="T22" s="41">
        <f t="shared" si="22"/>
        <v>2019093162.0599999</v>
      </c>
      <c r="U22" s="41">
        <f t="shared" si="22"/>
        <v>0</v>
      </c>
      <c r="V22" s="41">
        <f t="shared" si="22"/>
        <v>1020516210.0599999</v>
      </c>
      <c r="W22" s="41">
        <f t="shared" si="22"/>
        <v>998576952</v>
      </c>
      <c r="X22" s="38">
        <f t="shared" si="8"/>
        <v>0.14794562989287077</v>
      </c>
      <c r="Y22" s="38">
        <f t="shared" si="9"/>
        <v>0.14794562989287077</v>
      </c>
      <c r="Z22" s="38">
        <f>+V22/L22</f>
        <v>7.4776595924465478E-2</v>
      </c>
      <c r="AA22" s="38">
        <f>+T22/Q22</f>
        <v>1</v>
      </c>
      <c r="AB22" s="38">
        <f>+V22/T22</f>
        <v>0.50543294843255682</v>
      </c>
    </row>
    <row r="23" spans="1:30" ht="33.75" customHeight="1" x14ac:dyDescent="0.25">
      <c r="A23" s="43" t="s">
        <v>70</v>
      </c>
      <c r="B23" s="44" t="s">
        <v>41</v>
      </c>
      <c r="C23" s="44">
        <v>20</v>
      </c>
      <c r="D23" s="44" t="s">
        <v>38</v>
      </c>
      <c r="E23" s="45" t="s">
        <v>71</v>
      </c>
      <c r="F23" s="46">
        <v>3978735557</v>
      </c>
      <c r="G23" s="46">
        <v>0</v>
      </c>
      <c r="H23" s="46">
        <v>0</v>
      </c>
      <c r="I23" s="46">
        <v>0</v>
      </c>
      <c r="J23" s="46">
        <v>0</v>
      </c>
      <c r="K23" s="46">
        <f t="shared" si="0"/>
        <v>0</v>
      </c>
      <c r="L23" s="47">
        <f t="shared" ref="L23:L29" si="23">+F23+K23</f>
        <v>3978735557</v>
      </c>
      <c r="M23" s="51">
        <f t="shared" si="21"/>
        <v>5.0415043107722522E-4</v>
      </c>
      <c r="N23" s="46">
        <v>0</v>
      </c>
      <c r="O23" s="46">
        <v>3978735557</v>
      </c>
      <c r="P23" s="46">
        <f t="shared" ref="P23:P29" si="24">L23-O23</f>
        <v>0</v>
      </c>
      <c r="Q23" s="46">
        <v>622622839.60000002</v>
      </c>
      <c r="R23" s="46">
        <f t="shared" ref="R23:R29" si="25">+L23-Q23</f>
        <v>3356112717.4000001</v>
      </c>
      <c r="S23" s="46">
        <f t="shared" ref="S23:S29" si="26">O23-Q23</f>
        <v>3356112717.4000001</v>
      </c>
      <c r="T23" s="46">
        <v>622622839.60000002</v>
      </c>
      <c r="U23" s="46">
        <f t="shared" ref="U23:U29" si="27">+Q23-T23</f>
        <v>0</v>
      </c>
      <c r="V23" s="46">
        <v>315463639.60000002</v>
      </c>
      <c r="W23" s="48">
        <f t="shared" ref="W23:W29" si="28">+T23-V23</f>
        <v>307159200</v>
      </c>
      <c r="X23" s="49">
        <f t="shared" si="8"/>
        <v>0.15648761539444025</v>
      </c>
      <c r="Y23" s="49">
        <f t="shared" si="9"/>
        <v>0.15648761539444025</v>
      </c>
      <c r="Z23" s="49">
        <f t="shared" ref="Z23:Z29" si="29">+V23/L23</f>
        <v>7.9287410555594268E-2</v>
      </c>
      <c r="AA23" s="49">
        <f t="shared" ref="AA23:AA29" si="30">+T23/Q23</f>
        <v>1</v>
      </c>
      <c r="AB23" s="49">
        <f t="shared" ref="AB23:AB29" si="31">+V23/T23</f>
        <v>0.50666891661518165</v>
      </c>
    </row>
    <row r="24" spans="1:30" ht="29.25" customHeight="1" x14ac:dyDescent="0.25">
      <c r="A24" s="43" t="s">
        <v>72</v>
      </c>
      <c r="B24" s="44" t="s">
        <v>41</v>
      </c>
      <c r="C24" s="44">
        <v>20</v>
      </c>
      <c r="D24" s="44" t="s">
        <v>38</v>
      </c>
      <c r="E24" s="45" t="s">
        <v>73</v>
      </c>
      <c r="F24" s="46">
        <v>2822000568</v>
      </c>
      <c r="G24" s="46">
        <v>0</v>
      </c>
      <c r="H24" s="46">
        <v>0</v>
      </c>
      <c r="I24" s="46">
        <v>0</v>
      </c>
      <c r="J24" s="46">
        <v>0</v>
      </c>
      <c r="K24" s="46">
        <f t="shared" si="0"/>
        <v>0</v>
      </c>
      <c r="L24" s="47">
        <f t="shared" si="23"/>
        <v>2822000568</v>
      </c>
      <c r="M24" s="51">
        <f t="shared" si="21"/>
        <v>3.5757913097650347E-4</v>
      </c>
      <c r="N24" s="46">
        <v>0</v>
      </c>
      <c r="O24" s="46">
        <v>2822000568</v>
      </c>
      <c r="P24" s="46">
        <f t="shared" si="24"/>
        <v>0</v>
      </c>
      <c r="Q24" s="46">
        <v>443011352.39999998</v>
      </c>
      <c r="R24" s="46">
        <f t="shared" si="25"/>
        <v>2378989215.5999999</v>
      </c>
      <c r="S24" s="46">
        <f t="shared" si="26"/>
        <v>2378989215.5999999</v>
      </c>
      <c r="T24" s="46">
        <v>443011352.39999998</v>
      </c>
      <c r="U24" s="46">
        <f t="shared" si="27"/>
        <v>0</v>
      </c>
      <c r="V24" s="46">
        <v>225440552.40000001</v>
      </c>
      <c r="W24" s="48">
        <f t="shared" si="28"/>
        <v>217570799.99999997</v>
      </c>
      <c r="X24" s="49">
        <f t="shared" si="8"/>
        <v>0.15698485585846983</v>
      </c>
      <c r="Y24" s="49">
        <f t="shared" si="9"/>
        <v>0.15698485585846983</v>
      </c>
      <c r="Z24" s="49">
        <f t="shared" si="29"/>
        <v>7.9886784912936284E-2</v>
      </c>
      <c r="AA24" s="49">
        <f t="shared" si="30"/>
        <v>1</v>
      </c>
      <c r="AB24" s="49">
        <f t="shared" si="31"/>
        <v>0.50888211143728701</v>
      </c>
    </row>
    <row r="25" spans="1:30" ht="27.75" customHeight="1" x14ac:dyDescent="0.25">
      <c r="A25" s="43" t="s">
        <v>74</v>
      </c>
      <c r="B25" s="44" t="s">
        <v>41</v>
      </c>
      <c r="C25" s="44">
        <v>20</v>
      </c>
      <c r="D25" s="44" t="s">
        <v>38</v>
      </c>
      <c r="E25" s="45" t="s">
        <v>75</v>
      </c>
      <c r="F25" s="46">
        <v>3569683789</v>
      </c>
      <c r="G25" s="46">
        <v>0</v>
      </c>
      <c r="H25" s="46">
        <v>0</v>
      </c>
      <c r="I25" s="46">
        <v>0</v>
      </c>
      <c r="J25" s="46">
        <v>0</v>
      </c>
      <c r="K25" s="46">
        <f t="shared" si="0"/>
        <v>0</v>
      </c>
      <c r="L25" s="47">
        <f t="shared" si="23"/>
        <v>3569683789</v>
      </c>
      <c r="M25" s="51">
        <f t="shared" si="21"/>
        <v>4.5231898306674335E-4</v>
      </c>
      <c r="N25" s="46">
        <v>0</v>
      </c>
      <c r="O25" s="46">
        <v>3569683789</v>
      </c>
      <c r="P25" s="46">
        <f t="shared" si="24"/>
        <v>0</v>
      </c>
      <c r="Q25" s="46">
        <v>459033349.66000003</v>
      </c>
      <c r="R25" s="46">
        <f t="shared" si="25"/>
        <v>3110650439.3400002</v>
      </c>
      <c r="S25" s="46">
        <f t="shared" si="26"/>
        <v>3110650439.3400002</v>
      </c>
      <c r="T25" s="46">
        <v>459033349.66000003</v>
      </c>
      <c r="U25" s="46">
        <f t="shared" si="27"/>
        <v>0</v>
      </c>
      <c r="V25" s="46">
        <v>235153597.66</v>
      </c>
      <c r="W25" s="48">
        <f t="shared" si="28"/>
        <v>223879752.00000003</v>
      </c>
      <c r="X25" s="49">
        <f t="shared" si="8"/>
        <v>0.12859216020043954</v>
      </c>
      <c r="Y25" s="49">
        <f t="shared" si="9"/>
        <v>0.12859216020043954</v>
      </c>
      <c r="Z25" s="49">
        <f t="shared" si="29"/>
        <v>6.5875189949492749E-2</v>
      </c>
      <c r="AA25" s="49">
        <f t="shared" si="30"/>
        <v>1</v>
      </c>
      <c r="AB25" s="49">
        <f t="shared" si="31"/>
        <v>0.51227998539577824</v>
      </c>
    </row>
    <row r="26" spans="1:30" ht="30" customHeight="1" x14ac:dyDescent="0.25">
      <c r="A26" s="43" t="s">
        <v>76</v>
      </c>
      <c r="B26" s="44" t="s">
        <v>41</v>
      </c>
      <c r="C26" s="44">
        <v>20</v>
      </c>
      <c r="D26" s="44" t="s">
        <v>38</v>
      </c>
      <c r="E26" s="45" t="s">
        <v>77</v>
      </c>
      <c r="F26" s="46">
        <v>1382522206</v>
      </c>
      <c r="G26" s="46">
        <v>0</v>
      </c>
      <c r="H26" s="46">
        <v>0</v>
      </c>
      <c r="I26" s="46">
        <v>0</v>
      </c>
      <c r="J26" s="46">
        <v>0</v>
      </c>
      <c r="K26" s="46">
        <f t="shared" si="0"/>
        <v>0</v>
      </c>
      <c r="L26" s="47">
        <f t="shared" si="23"/>
        <v>1382522206</v>
      </c>
      <c r="M26" s="51">
        <f t="shared" si="21"/>
        <v>1.7518107352032202E-4</v>
      </c>
      <c r="N26" s="46">
        <v>0</v>
      </c>
      <c r="O26" s="46">
        <v>1382522206</v>
      </c>
      <c r="P26" s="46">
        <f t="shared" si="24"/>
        <v>0</v>
      </c>
      <c r="Q26" s="46">
        <v>208043006.40000001</v>
      </c>
      <c r="R26" s="46">
        <f t="shared" si="25"/>
        <v>1174479199.5999999</v>
      </c>
      <c r="S26" s="46">
        <f t="shared" si="26"/>
        <v>1174479199.5999999</v>
      </c>
      <c r="T26" s="46">
        <v>208043006.40000001</v>
      </c>
      <c r="U26" s="46">
        <f t="shared" si="27"/>
        <v>0</v>
      </c>
      <c r="V26" s="46">
        <v>102736006.40000001</v>
      </c>
      <c r="W26" s="48">
        <f t="shared" si="28"/>
        <v>105307000</v>
      </c>
      <c r="X26" s="49">
        <f t="shared" si="8"/>
        <v>0.15048077021628686</v>
      </c>
      <c r="Y26" s="49">
        <f t="shared" si="9"/>
        <v>0.15048077021628686</v>
      </c>
      <c r="Z26" s="49">
        <f t="shared" si="29"/>
        <v>7.4310565106395124E-2</v>
      </c>
      <c r="AA26" s="49">
        <f t="shared" si="30"/>
        <v>1</v>
      </c>
      <c r="AB26" s="49">
        <f t="shared" si="31"/>
        <v>0.49382100450169231</v>
      </c>
    </row>
    <row r="27" spans="1:30" ht="36.75" customHeight="1" x14ac:dyDescent="0.25">
      <c r="A27" s="43" t="s">
        <v>78</v>
      </c>
      <c r="B27" s="44" t="s">
        <v>41</v>
      </c>
      <c r="C27" s="44">
        <v>20</v>
      </c>
      <c r="D27" s="44" t="s">
        <v>38</v>
      </c>
      <c r="E27" s="45" t="s">
        <v>79</v>
      </c>
      <c r="F27" s="46">
        <v>166286663</v>
      </c>
      <c r="G27" s="46">
        <v>0</v>
      </c>
      <c r="H27" s="46">
        <v>0</v>
      </c>
      <c r="I27" s="46">
        <v>0</v>
      </c>
      <c r="J27" s="46">
        <v>0</v>
      </c>
      <c r="K27" s="46">
        <f t="shared" si="0"/>
        <v>0</v>
      </c>
      <c r="L27" s="47">
        <f t="shared" si="23"/>
        <v>166286663</v>
      </c>
      <c r="M27" s="53">
        <f t="shared" si="21"/>
        <v>2.1070385712453438E-5</v>
      </c>
      <c r="N27" s="46">
        <v>0</v>
      </c>
      <c r="O27" s="46">
        <v>166286663</v>
      </c>
      <c r="P27" s="46">
        <f t="shared" si="24"/>
        <v>0</v>
      </c>
      <c r="Q27" s="46">
        <v>26303353.600000001</v>
      </c>
      <c r="R27" s="46">
        <f t="shared" si="25"/>
        <v>139983309.40000001</v>
      </c>
      <c r="S27" s="46">
        <f t="shared" si="26"/>
        <v>139983309.40000001</v>
      </c>
      <c r="T27" s="46">
        <v>26303353.600000001</v>
      </c>
      <c r="U27" s="46">
        <f t="shared" si="27"/>
        <v>0</v>
      </c>
      <c r="V27" s="46">
        <v>13289653.6</v>
      </c>
      <c r="W27" s="48">
        <f t="shared" si="28"/>
        <v>13013700.000000002</v>
      </c>
      <c r="X27" s="49">
        <f t="shared" si="8"/>
        <v>0.15818077725211194</v>
      </c>
      <c r="Y27" s="49">
        <f t="shared" si="9"/>
        <v>0.15818077725211194</v>
      </c>
      <c r="Z27" s="49">
        <f t="shared" si="29"/>
        <v>7.9920141280362331E-2</v>
      </c>
      <c r="AA27" s="49">
        <f t="shared" si="30"/>
        <v>1</v>
      </c>
      <c r="AB27" s="49">
        <f t="shared" si="31"/>
        <v>0.50524559727623475</v>
      </c>
    </row>
    <row r="28" spans="1:30" ht="28.5" customHeight="1" x14ac:dyDescent="0.25">
      <c r="A28" s="43" t="s">
        <v>80</v>
      </c>
      <c r="B28" s="44" t="s">
        <v>41</v>
      </c>
      <c r="C28" s="44">
        <v>20</v>
      </c>
      <c r="D28" s="44" t="s">
        <v>38</v>
      </c>
      <c r="E28" s="45" t="s">
        <v>81</v>
      </c>
      <c r="F28" s="46">
        <v>1036936225</v>
      </c>
      <c r="G28" s="46">
        <v>0</v>
      </c>
      <c r="H28" s="46">
        <v>0</v>
      </c>
      <c r="I28" s="46">
        <v>0</v>
      </c>
      <c r="J28" s="46">
        <v>0</v>
      </c>
      <c r="K28" s="46">
        <f t="shared" si="0"/>
        <v>0</v>
      </c>
      <c r="L28" s="47">
        <f t="shared" si="23"/>
        <v>1036936225</v>
      </c>
      <c r="M28" s="51">
        <f t="shared" si="21"/>
        <v>1.3139145272261194E-4</v>
      </c>
      <c r="N28" s="46">
        <v>0</v>
      </c>
      <c r="O28" s="46">
        <v>1036936225</v>
      </c>
      <c r="P28" s="46">
        <f t="shared" si="24"/>
        <v>0</v>
      </c>
      <c r="Q28" s="46">
        <v>156039920.80000001</v>
      </c>
      <c r="R28" s="46">
        <f t="shared" si="25"/>
        <v>880896304.20000005</v>
      </c>
      <c r="S28" s="46">
        <f t="shared" si="26"/>
        <v>880896304.20000005</v>
      </c>
      <c r="T28" s="46">
        <v>156039920.80000001</v>
      </c>
      <c r="U28" s="46">
        <f t="shared" si="27"/>
        <v>0</v>
      </c>
      <c r="V28" s="46">
        <v>77055820.799999997</v>
      </c>
      <c r="W28" s="48">
        <f t="shared" si="28"/>
        <v>78984100.000000015</v>
      </c>
      <c r="X28" s="49">
        <f t="shared" si="8"/>
        <v>0.15048169505313599</v>
      </c>
      <c r="Y28" s="49">
        <f t="shared" si="9"/>
        <v>0.15048169505313599</v>
      </c>
      <c r="Z28" s="49">
        <f t="shared" si="29"/>
        <v>7.4311051096705577E-2</v>
      </c>
      <c r="AA28" s="49">
        <f t="shared" si="30"/>
        <v>1</v>
      </c>
      <c r="AB28" s="49">
        <f t="shared" si="31"/>
        <v>0.49382119911970623</v>
      </c>
    </row>
    <row r="29" spans="1:30" ht="39.75" customHeight="1" x14ac:dyDescent="0.25">
      <c r="A29" s="43" t="s">
        <v>82</v>
      </c>
      <c r="B29" s="44" t="s">
        <v>41</v>
      </c>
      <c r="C29" s="44">
        <v>20</v>
      </c>
      <c r="D29" s="44" t="s">
        <v>38</v>
      </c>
      <c r="E29" s="45" t="s">
        <v>83</v>
      </c>
      <c r="F29" s="46">
        <v>691369992</v>
      </c>
      <c r="G29" s="46">
        <v>0</v>
      </c>
      <c r="H29" s="46">
        <v>0</v>
      </c>
      <c r="I29" s="46">
        <v>0</v>
      </c>
      <c r="J29" s="46">
        <v>0</v>
      </c>
      <c r="K29" s="46">
        <f t="shared" si="0"/>
        <v>0</v>
      </c>
      <c r="L29" s="47">
        <f t="shared" si="23"/>
        <v>691369992</v>
      </c>
      <c r="M29" s="51">
        <f t="shared" si="21"/>
        <v>8.7604334218047603E-5</v>
      </c>
      <c r="N29" s="46">
        <v>0</v>
      </c>
      <c r="O29" s="46">
        <v>691369992</v>
      </c>
      <c r="P29" s="46">
        <f t="shared" si="24"/>
        <v>0</v>
      </c>
      <c r="Q29" s="46">
        <v>104039339.59999999</v>
      </c>
      <c r="R29" s="46">
        <f t="shared" si="25"/>
        <v>587330652.39999998</v>
      </c>
      <c r="S29" s="46">
        <f t="shared" si="26"/>
        <v>587330652.39999998</v>
      </c>
      <c r="T29" s="46">
        <v>104039339.59999999</v>
      </c>
      <c r="U29" s="46">
        <f t="shared" si="27"/>
        <v>0</v>
      </c>
      <c r="V29" s="46">
        <v>51376939.600000001</v>
      </c>
      <c r="W29" s="48">
        <f t="shared" si="28"/>
        <v>52662399.999999993</v>
      </c>
      <c r="X29" s="49">
        <f t="shared" si="8"/>
        <v>0.15048286851304357</v>
      </c>
      <c r="Y29" s="49">
        <f t="shared" si="9"/>
        <v>0.15048286851304357</v>
      </c>
      <c r="Z29" s="49">
        <f t="shared" si="29"/>
        <v>7.4311787023582598E-2</v>
      </c>
      <c r="AA29" s="49">
        <f t="shared" si="30"/>
        <v>1</v>
      </c>
      <c r="AB29" s="49">
        <f t="shared" si="31"/>
        <v>0.49382223875630987</v>
      </c>
    </row>
    <row r="30" spans="1:30" ht="41.25" customHeight="1" x14ac:dyDescent="0.25">
      <c r="A30" s="39" t="s">
        <v>84</v>
      </c>
      <c r="B30" s="34" t="s">
        <v>41</v>
      </c>
      <c r="C30" s="34">
        <v>20</v>
      </c>
      <c r="D30" s="34" t="s">
        <v>38</v>
      </c>
      <c r="E30" s="40" t="s">
        <v>85</v>
      </c>
      <c r="F30" s="41">
        <f>+F31+F35+F36</f>
        <v>4285331000</v>
      </c>
      <c r="G30" s="41">
        <f>+G31+G35+G36</f>
        <v>0</v>
      </c>
      <c r="H30" s="41">
        <f>+H31+H35+H36</f>
        <v>0</v>
      </c>
      <c r="I30" s="41">
        <f>+I31+I35+I36</f>
        <v>0</v>
      </c>
      <c r="J30" s="41">
        <f>+J31+J35+J36</f>
        <v>0</v>
      </c>
      <c r="K30" s="41">
        <f t="shared" si="0"/>
        <v>0</v>
      </c>
      <c r="L30" s="41">
        <f t="shared" ref="L30:W30" si="32">+L31+L35+L36</f>
        <v>4285331000</v>
      </c>
      <c r="M30" s="42">
        <f t="shared" si="32"/>
        <v>5.4299951328949214E-4</v>
      </c>
      <c r="N30" s="41">
        <f t="shared" si="32"/>
        <v>0</v>
      </c>
      <c r="O30" s="41">
        <f t="shared" si="32"/>
        <v>4285331000</v>
      </c>
      <c r="P30" s="41">
        <f t="shared" si="32"/>
        <v>0</v>
      </c>
      <c r="Q30" s="41">
        <f t="shared" si="32"/>
        <v>569284520</v>
      </c>
      <c r="R30" s="41">
        <f t="shared" si="32"/>
        <v>3716046480</v>
      </c>
      <c r="S30" s="41">
        <f t="shared" si="32"/>
        <v>3716046480</v>
      </c>
      <c r="T30" s="41">
        <f t="shared" si="32"/>
        <v>569284520</v>
      </c>
      <c r="U30" s="41">
        <f t="shared" si="32"/>
        <v>0</v>
      </c>
      <c r="V30" s="41">
        <f t="shared" si="32"/>
        <v>569284520</v>
      </c>
      <c r="W30" s="41">
        <f t="shared" si="32"/>
        <v>0</v>
      </c>
      <c r="X30" s="38">
        <f t="shared" si="8"/>
        <v>0.1328449354320588</v>
      </c>
      <c r="Y30" s="38">
        <f t="shared" si="9"/>
        <v>0.1328449354320588</v>
      </c>
      <c r="Z30" s="38">
        <f>+V30/L30</f>
        <v>0.1328449354320588</v>
      </c>
      <c r="AA30" s="38">
        <f>+T30/Q30</f>
        <v>1</v>
      </c>
      <c r="AB30" s="38">
        <f>+V30/T30</f>
        <v>1</v>
      </c>
    </row>
    <row r="31" spans="1:30" s="4" customFormat="1" ht="39" customHeight="1" x14ac:dyDescent="0.25">
      <c r="A31" s="39" t="s">
        <v>86</v>
      </c>
      <c r="B31" s="34" t="s">
        <v>41</v>
      </c>
      <c r="C31" s="34">
        <v>20</v>
      </c>
      <c r="D31" s="34" t="s">
        <v>38</v>
      </c>
      <c r="E31" s="40" t="s">
        <v>87</v>
      </c>
      <c r="F31" s="41">
        <f>+F32+F33+F34</f>
        <v>2328193098</v>
      </c>
      <c r="G31" s="41">
        <f>+G32+G33+G34</f>
        <v>0</v>
      </c>
      <c r="H31" s="41">
        <f>+H32+H33+H34</f>
        <v>0</v>
      </c>
      <c r="I31" s="41">
        <f>+I32+I33+I34</f>
        <v>0</v>
      </c>
      <c r="J31" s="41">
        <f>+J32+J33+J34</f>
        <v>0</v>
      </c>
      <c r="K31" s="41">
        <f t="shared" si="0"/>
        <v>0</v>
      </c>
      <c r="L31" s="41">
        <f t="shared" ref="L31:W31" si="33">+L32+L33+L34</f>
        <v>2328193098</v>
      </c>
      <c r="M31" s="42">
        <f t="shared" si="33"/>
        <v>2.9500818467883931E-4</v>
      </c>
      <c r="N31" s="41">
        <f t="shared" si="33"/>
        <v>0</v>
      </c>
      <c r="O31" s="41">
        <f t="shared" si="33"/>
        <v>2328193098</v>
      </c>
      <c r="P31" s="41">
        <f t="shared" si="33"/>
        <v>0</v>
      </c>
      <c r="Q31" s="41">
        <f t="shared" si="33"/>
        <v>217686546</v>
      </c>
      <c r="R31" s="41">
        <f t="shared" si="33"/>
        <v>2110506552</v>
      </c>
      <c r="S31" s="41">
        <f t="shared" si="33"/>
        <v>2110506552</v>
      </c>
      <c r="T31" s="41">
        <f t="shared" si="33"/>
        <v>217686546</v>
      </c>
      <c r="U31" s="41">
        <f t="shared" si="33"/>
        <v>0</v>
      </c>
      <c r="V31" s="41">
        <f t="shared" si="33"/>
        <v>217686546</v>
      </c>
      <c r="W31" s="41">
        <f t="shared" si="33"/>
        <v>0</v>
      </c>
      <c r="X31" s="38">
        <f t="shared" si="8"/>
        <v>9.3500211037907649E-2</v>
      </c>
      <c r="Y31" s="38">
        <f t="shared" si="9"/>
        <v>9.3500211037907649E-2</v>
      </c>
      <c r="Z31" s="38">
        <f>+V31/L31</f>
        <v>9.3500211037907649E-2</v>
      </c>
      <c r="AA31" s="38">
        <f>+T31/Q31</f>
        <v>1</v>
      </c>
      <c r="AB31" s="38">
        <f>+V31/T31</f>
        <v>1</v>
      </c>
    </row>
    <row r="32" spans="1:30" ht="30.75" customHeight="1" x14ac:dyDescent="0.25">
      <c r="A32" s="43" t="s">
        <v>88</v>
      </c>
      <c r="B32" s="44" t="s">
        <v>41</v>
      </c>
      <c r="C32" s="44">
        <v>20</v>
      </c>
      <c r="D32" s="44" t="s">
        <v>38</v>
      </c>
      <c r="E32" s="45" t="s">
        <v>89</v>
      </c>
      <c r="F32" s="46">
        <v>655614150</v>
      </c>
      <c r="G32" s="46">
        <v>0</v>
      </c>
      <c r="H32" s="46">
        <v>0</v>
      </c>
      <c r="I32" s="46">
        <v>0</v>
      </c>
      <c r="J32" s="46">
        <v>0</v>
      </c>
      <c r="K32" s="46">
        <f t="shared" si="0"/>
        <v>0</v>
      </c>
      <c r="L32" s="47">
        <f t="shared" ref="L32:L37" si="34">+F32+K32</f>
        <v>655614150</v>
      </c>
      <c r="M32" s="51">
        <f t="shared" ref="M32:M50" si="35">L32/$L$295</f>
        <v>8.3073667904697243E-5</v>
      </c>
      <c r="N32" s="46">
        <v>0</v>
      </c>
      <c r="O32" s="46">
        <v>655614150</v>
      </c>
      <c r="P32" s="46">
        <f t="shared" ref="P32:P37" si="36">L32-O32</f>
        <v>0</v>
      </c>
      <c r="Q32" s="46">
        <v>78454154</v>
      </c>
      <c r="R32" s="56">
        <f t="shared" ref="R32:R37" si="37">+L32-Q32</f>
        <v>577159996</v>
      </c>
      <c r="S32" s="46">
        <f t="shared" ref="S32:S37" si="38">O32-Q32</f>
        <v>577159996</v>
      </c>
      <c r="T32" s="46">
        <v>78454154</v>
      </c>
      <c r="U32" s="46">
        <f t="shared" ref="U32:U37" si="39">+Q32-T32</f>
        <v>0</v>
      </c>
      <c r="V32" s="46">
        <v>78454154</v>
      </c>
      <c r="W32" s="48">
        <f t="shared" ref="W32:W37" si="40">+T32-V32</f>
        <v>0</v>
      </c>
      <c r="X32" s="57">
        <f t="shared" si="3"/>
        <v>0.1196651323038101</v>
      </c>
      <c r="Y32" s="54">
        <f t="shared" si="4"/>
        <v>0.1196651323038101</v>
      </c>
      <c r="Z32" s="54">
        <f t="shared" ref="Z32:Z95" si="41">+V32/L32</f>
        <v>0.1196651323038101</v>
      </c>
      <c r="AA32" s="49">
        <f t="shared" ref="AA32:AA35" si="42">+T32/Q32</f>
        <v>1</v>
      </c>
      <c r="AB32" s="49">
        <f t="shared" ref="AB32:AB35" si="43">+V32/T32</f>
        <v>1</v>
      </c>
    </row>
    <row r="33" spans="1:28" ht="30.75" customHeight="1" x14ac:dyDescent="0.25">
      <c r="A33" s="43" t="s">
        <v>90</v>
      </c>
      <c r="B33" s="44" t="s">
        <v>41</v>
      </c>
      <c r="C33" s="44">
        <v>20</v>
      </c>
      <c r="D33" s="44" t="s">
        <v>38</v>
      </c>
      <c r="E33" s="45" t="s">
        <v>91</v>
      </c>
      <c r="F33" s="46">
        <v>1499029826</v>
      </c>
      <c r="G33" s="46">
        <v>0</v>
      </c>
      <c r="H33" s="46">
        <v>0</v>
      </c>
      <c r="I33" s="46">
        <v>0</v>
      </c>
      <c r="J33" s="46">
        <v>0</v>
      </c>
      <c r="K33" s="46">
        <f t="shared" si="0"/>
        <v>0</v>
      </c>
      <c r="L33" s="47">
        <f t="shared" si="34"/>
        <v>1499029826</v>
      </c>
      <c r="M33" s="51">
        <f t="shared" si="35"/>
        <v>1.8994389603146927E-4</v>
      </c>
      <c r="N33" s="46">
        <v>0</v>
      </c>
      <c r="O33" s="46">
        <v>1499029826</v>
      </c>
      <c r="P33" s="46">
        <f t="shared" si="36"/>
        <v>0</v>
      </c>
      <c r="Q33" s="46">
        <v>126167694</v>
      </c>
      <c r="R33" s="56">
        <f t="shared" si="37"/>
        <v>1372862132</v>
      </c>
      <c r="S33" s="46">
        <f t="shared" si="38"/>
        <v>1372862132</v>
      </c>
      <c r="T33" s="46">
        <v>126167694</v>
      </c>
      <c r="U33" s="46">
        <f t="shared" si="39"/>
        <v>0</v>
      </c>
      <c r="V33" s="46">
        <v>126167694</v>
      </c>
      <c r="W33" s="48">
        <f t="shared" si="40"/>
        <v>0</v>
      </c>
      <c r="X33" s="58">
        <f t="shared" si="3"/>
        <v>8.4166233260791701E-2</v>
      </c>
      <c r="Y33" s="49">
        <f t="shared" si="4"/>
        <v>8.4166233260791701E-2</v>
      </c>
      <c r="Z33" s="49">
        <f t="shared" si="41"/>
        <v>8.4166233260791701E-2</v>
      </c>
      <c r="AA33" s="49">
        <f t="shared" si="42"/>
        <v>1</v>
      </c>
      <c r="AB33" s="49">
        <f t="shared" si="43"/>
        <v>1</v>
      </c>
    </row>
    <row r="34" spans="1:28" ht="30.75" customHeight="1" x14ac:dyDescent="0.25">
      <c r="A34" s="43" t="s">
        <v>92</v>
      </c>
      <c r="B34" s="44" t="s">
        <v>41</v>
      </c>
      <c r="C34" s="44">
        <v>20</v>
      </c>
      <c r="D34" s="44" t="s">
        <v>38</v>
      </c>
      <c r="E34" s="45" t="s">
        <v>93</v>
      </c>
      <c r="F34" s="46">
        <v>173549122</v>
      </c>
      <c r="G34" s="46">
        <v>0</v>
      </c>
      <c r="H34" s="46">
        <v>0</v>
      </c>
      <c r="I34" s="46">
        <v>0</v>
      </c>
      <c r="J34" s="46">
        <v>0</v>
      </c>
      <c r="K34" s="46">
        <f t="shared" si="0"/>
        <v>0</v>
      </c>
      <c r="L34" s="47">
        <f t="shared" si="34"/>
        <v>173549122</v>
      </c>
      <c r="M34" s="53">
        <f t="shared" si="35"/>
        <v>2.1990620742672783E-5</v>
      </c>
      <c r="N34" s="46">
        <v>0</v>
      </c>
      <c r="O34" s="46">
        <v>173549122</v>
      </c>
      <c r="P34" s="46">
        <f t="shared" si="36"/>
        <v>0</v>
      </c>
      <c r="Q34" s="46">
        <v>13064698</v>
      </c>
      <c r="R34" s="46">
        <f t="shared" si="37"/>
        <v>160484424</v>
      </c>
      <c r="S34" s="46">
        <f t="shared" si="38"/>
        <v>160484424</v>
      </c>
      <c r="T34" s="46">
        <v>13064698</v>
      </c>
      <c r="U34" s="46">
        <f t="shared" si="39"/>
        <v>0</v>
      </c>
      <c r="V34" s="46">
        <v>13064698</v>
      </c>
      <c r="W34" s="48">
        <f t="shared" si="40"/>
        <v>0</v>
      </c>
      <c r="X34" s="58">
        <f t="shared" si="3"/>
        <v>7.5279539587644814E-2</v>
      </c>
      <c r="Y34" s="49">
        <f t="shared" si="4"/>
        <v>7.5279539587644814E-2</v>
      </c>
      <c r="Z34" s="49">
        <f t="shared" si="41"/>
        <v>7.5279539587644814E-2</v>
      </c>
      <c r="AA34" s="49">
        <f t="shared" si="42"/>
        <v>1</v>
      </c>
      <c r="AB34" s="49">
        <f t="shared" si="43"/>
        <v>1</v>
      </c>
    </row>
    <row r="35" spans="1:28" ht="30.75" customHeight="1" x14ac:dyDescent="0.25">
      <c r="A35" s="43" t="s">
        <v>94</v>
      </c>
      <c r="B35" s="44" t="s">
        <v>41</v>
      </c>
      <c r="C35" s="44">
        <v>20</v>
      </c>
      <c r="D35" s="44" t="s">
        <v>38</v>
      </c>
      <c r="E35" s="45" t="s">
        <v>95</v>
      </c>
      <c r="F35" s="59">
        <v>1809954480</v>
      </c>
      <c r="G35" s="46">
        <v>0</v>
      </c>
      <c r="H35" s="46">
        <v>0</v>
      </c>
      <c r="I35" s="46">
        <v>0</v>
      </c>
      <c r="J35" s="46">
        <v>0</v>
      </c>
      <c r="K35" s="46">
        <f t="shared" si="0"/>
        <v>0</v>
      </c>
      <c r="L35" s="47">
        <f t="shared" si="34"/>
        <v>1809954480</v>
      </c>
      <c r="M35" s="51">
        <f t="shared" si="35"/>
        <v>2.293415378452997E-4</v>
      </c>
      <c r="N35" s="46">
        <v>0</v>
      </c>
      <c r="O35" s="46">
        <v>1809954480</v>
      </c>
      <c r="P35" s="46">
        <f t="shared" si="36"/>
        <v>0</v>
      </c>
      <c r="Q35" s="46">
        <v>351597974</v>
      </c>
      <c r="R35" s="46">
        <f t="shared" si="37"/>
        <v>1458356506</v>
      </c>
      <c r="S35" s="46">
        <f t="shared" si="38"/>
        <v>1458356506</v>
      </c>
      <c r="T35" s="46">
        <v>351597974</v>
      </c>
      <c r="U35" s="46">
        <f t="shared" si="39"/>
        <v>0</v>
      </c>
      <c r="V35" s="46">
        <v>351597974</v>
      </c>
      <c r="W35" s="48">
        <f t="shared" si="40"/>
        <v>0</v>
      </c>
      <c r="X35" s="58">
        <f t="shared" si="3"/>
        <v>0.19425790973483487</v>
      </c>
      <c r="Y35" s="49">
        <f t="shared" si="4"/>
        <v>0.19425790973483487</v>
      </c>
      <c r="Z35" s="49">
        <f t="shared" si="41"/>
        <v>0.19425790973483487</v>
      </c>
      <c r="AA35" s="49">
        <f t="shared" si="42"/>
        <v>1</v>
      </c>
      <c r="AB35" s="49">
        <f t="shared" si="43"/>
        <v>1</v>
      </c>
    </row>
    <row r="36" spans="1:28" ht="30.75" customHeight="1" x14ac:dyDescent="0.25">
      <c r="A36" s="43" t="s">
        <v>96</v>
      </c>
      <c r="B36" s="44" t="s">
        <v>41</v>
      </c>
      <c r="C36" s="44">
        <v>20</v>
      </c>
      <c r="D36" s="44" t="s">
        <v>38</v>
      </c>
      <c r="E36" s="45" t="s">
        <v>97</v>
      </c>
      <c r="F36" s="59">
        <v>147183422</v>
      </c>
      <c r="G36" s="46">
        <v>0</v>
      </c>
      <c r="H36" s="46">
        <v>0</v>
      </c>
      <c r="I36" s="46">
        <v>0</v>
      </c>
      <c r="J36" s="46">
        <v>0</v>
      </c>
      <c r="K36" s="46">
        <f t="shared" si="0"/>
        <v>0</v>
      </c>
      <c r="L36" s="47">
        <f t="shared" si="34"/>
        <v>147183422</v>
      </c>
      <c r="M36" s="53">
        <f t="shared" si="35"/>
        <v>1.8649790765353233E-5</v>
      </c>
      <c r="N36" s="46">
        <v>0</v>
      </c>
      <c r="O36" s="46">
        <v>147183422</v>
      </c>
      <c r="P36" s="46">
        <f t="shared" si="36"/>
        <v>0</v>
      </c>
      <c r="Q36" s="46">
        <v>0</v>
      </c>
      <c r="R36" s="46">
        <f t="shared" si="37"/>
        <v>147183422</v>
      </c>
      <c r="S36" s="46">
        <f t="shared" si="38"/>
        <v>147183422</v>
      </c>
      <c r="T36" s="46">
        <v>0</v>
      </c>
      <c r="U36" s="46">
        <f t="shared" si="39"/>
        <v>0</v>
      </c>
      <c r="V36" s="46">
        <v>0</v>
      </c>
      <c r="W36" s="48">
        <f t="shared" si="40"/>
        <v>0</v>
      </c>
      <c r="X36" s="58">
        <f t="shared" si="3"/>
        <v>0</v>
      </c>
      <c r="Y36" s="49">
        <f t="shared" si="4"/>
        <v>0</v>
      </c>
      <c r="Z36" s="49">
        <f t="shared" si="41"/>
        <v>0</v>
      </c>
      <c r="AA36" s="49" t="s">
        <v>40</v>
      </c>
      <c r="AB36" s="49" t="s">
        <v>40</v>
      </c>
    </row>
    <row r="37" spans="1:28" s="4" customFormat="1" ht="38.25" customHeight="1" x14ac:dyDescent="0.25">
      <c r="A37" s="39" t="s">
        <v>98</v>
      </c>
      <c r="B37" s="34" t="s">
        <v>41</v>
      </c>
      <c r="C37" s="34">
        <v>20</v>
      </c>
      <c r="D37" s="34" t="s">
        <v>38</v>
      </c>
      <c r="E37" s="40" t="s">
        <v>99</v>
      </c>
      <c r="F37" s="60">
        <v>4848293000</v>
      </c>
      <c r="G37" s="60">
        <v>0</v>
      </c>
      <c r="H37" s="60">
        <v>0</v>
      </c>
      <c r="I37" s="60">
        <v>0</v>
      </c>
      <c r="J37" s="60">
        <v>0</v>
      </c>
      <c r="K37" s="41">
        <f t="shared" si="0"/>
        <v>0</v>
      </c>
      <c r="L37" s="41">
        <f t="shared" si="34"/>
        <v>4848293000</v>
      </c>
      <c r="M37" s="42">
        <f t="shared" si="35"/>
        <v>6.1433311435799291E-4</v>
      </c>
      <c r="N37" s="60">
        <v>4848293000</v>
      </c>
      <c r="O37" s="60">
        <v>0</v>
      </c>
      <c r="P37" s="62">
        <f t="shared" si="36"/>
        <v>4848293000</v>
      </c>
      <c r="Q37" s="60">
        <v>0</v>
      </c>
      <c r="R37" s="62">
        <f t="shared" si="37"/>
        <v>4848293000</v>
      </c>
      <c r="S37" s="62">
        <f t="shared" si="38"/>
        <v>0</v>
      </c>
      <c r="T37" s="60">
        <v>0</v>
      </c>
      <c r="U37" s="62">
        <f t="shared" si="39"/>
        <v>0</v>
      </c>
      <c r="V37" s="60">
        <v>0</v>
      </c>
      <c r="W37" s="63">
        <f t="shared" si="40"/>
        <v>0</v>
      </c>
      <c r="X37" s="38">
        <f t="shared" si="3"/>
        <v>0</v>
      </c>
      <c r="Y37" s="38">
        <f t="shared" si="4"/>
        <v>0</v>
      </c>
      <c r="Z37" s="38">
        <f t="shared" si="41"/>
        <v>0</v>
      </c>
      <c r="AA37" s="38" t="s">
        <v>40</v>
      </c>
      <c r="AB37" s="38" t="s">
        <v>40</v>
      </c>
    </row>
    <row r="38" spans="1:28" ht="27.75" customHeight="1" x14ac:dyDescent="0.25">
      <c r="A38" s="39" t="s">
        <v>100</v>
      </c>
      <c r="B38" s="34" t="s">
        <v>41</v>
      </c>
      <c r="C38" s="34">
        <v>20</v>
      </c>
      <c r="D38" s="34" t="s">
        <v>38</v>
      </c>
      <c r="E38" s="40" t="s">
        <v>101</v>
      </c>
      <c r="F38" s="62">
        <f>+F39+F45</f>
        <v>20506538976</v>
      </c>
      <c r="G38" s="62">
        <f>+G39+G45</f>
        <v>0</v>
      </c>
      <c r="H38" s="62">
        <f>+H39+H45</f>
        <v>0</v>
      </c>
      <c r="I38" s="62">
        <f>+I39+I45</f>
        <v>101100000</v>
      </c>
      <c r="J38" s="62">
        <f>+J39+J45</f>
        <v>101100000</v>
      </c>
      <c r="K38" s="62">
        <f t="shared" si="0"/>
        <v>0</v>
      </c>
      <c r="L38" s="62">
        <f>+L39+L45</f>
        <v>20506538976</v>
      </c>
      <c r="M38" s="42">
        <f t="shared" si="35"/>
        <v>2.5984085437554304E-3</v>
      </c>
      <c r="N38" s="62">
        <f t="shared" ref="N38:W38" si="44">+N39+N45</f>
        <v>0</v>
      </c>
      <c r="O38" s="62">
        <f t="shared" si="44"/>
        <v>15669464391.879999</v>
      </c>
      <c r="P38" s="62">
        <f t="shared" si="44"/>
        <v>4837074584.1200008</v>
      </c>
      <c r="Q38" s="62">
        <f t="shared" si="44"/>
        <v>13476019134.879999</v>
      </c>
      <c r="R38" s="62">
        <f t="shared" si="44"/>
        <v>7030519841.1199999</v>
      </c>
      <c r="S38" s="62">
        <f t="shared" si="44"/>
        <v>2193445257</v>
      </c>
      <c r="T38" s="62">
        <f t="shared" si="44"/>
        <v>2623347909.0700002</v>
      </c>
      <c r="U38" s="62">
        <f t="shared" si="44"/>
        <v>10852671225.809999</v>
      </c>
      <c r="V38" s="62">
        <f t="shared" si="44"/>
        <v>2623347909.0700002</v>
      </c>
      <c r="W38" s="62">
        <f t="shared" si="44"/>
        <v>0</v>
      </c>
      <c r="X38" s="38">
        <f t="shared" si="3"/>
        <v>0.6571571707274334</v>
      </c>
      <c r="Y38" s="38">
        <f t="shared" si="4"/>
        <v>0.12792738512043683</v>
      </c>
      <c r="Z38" s="38">
        <f t="shared" si="41"/>
        <v>0.12792738512043683</v>
      </c>
      <c r="AA38" s="38">
        <f t="shared" ref="AA38:AA40" si="45">+T38/Q38</f>
        <v>0.19466786762568369</v>
      </c>
      <c r="AB38" s="38">
        <f t="shared" ref="AB38:AB40" si="46">+V38/T38</f>
        <v>1</v>
      </c>
    </row>
    <row r="39" spans="1:28" ht="27.75" customHeight="1" x14ac:dyDescent="0.25">
      <c r="A39" s="39" t="s">
        <v>102</v>
      </c>
      <c r="B39" s="34" t="s">
        <v>41</v>
      </c>
      <c r="C39" s="34">
        <v>20</v>
      </c>
      <c r="D39" s="34" t="s">
        <v>38</v>
      </c>
      <c r="E39" s="40" t="s">
        <v>103</v>
      </c>
      <c r="F39" s="66">
        <f t="shared" ref="F39" si="47">+F40</f>
        <v>267000000</v>
      </c>
      <c r="G39" s="66">
        <f>+G40</f>
        <v>0</v>
      </c>
      <c r="H39" s="66">
        <f>+H40</f>
        <v>0</v>
      </c>
      <c r="I39" s="66">
        <f>+I40</f>
        <v>0</v>
      </c>
      <c r="J39" s="66">
        <f>+J40</f>
        <v>0</v>
      </c>
      <c r="K39" s="66">
        <f t="shared" si="0"/>
        <v>0</v>
      </c>
      <c r="L39" s="66">
        <f>+L40</f>
        <v>267000000</v>
      </c>
      <c r="M39" s="61">
        <f t="shared" si="35"/>
        <v>3.3831895377111926E-5</v>
      </c>
      <c r="N39" s="66">
        <f t="shared" ref="N39:W39" si="48">+N40</f>
        <v>0</v>
      </c>
      <c r="O39" s="66">
        <f t="shared" si="48"/>
        <v>5927200</v>
      </c>
      <c r="P39" s="66">
        <f t="shared" si="48"/>
        <v>261072800</v>
      </c>
      <c r="Q39" s="66">
        <f t="shared" si="48"/>
        <v>1000000</v>
      </c>
      <c r="R39" s="66">
        <f t="shared" si="48"/>
        <v>266000000</v>
      </c>
      <c r="S39" s="66">
        <f t="shared" si="48"/>
        <v>4927200</v>
      </c>
      <c r="T39" s="66">
        <f t="shared" si="48"/>
        <v>1000000</v>
      </c>
      <c r="U39" s="66">
        <f t="shared" si="48"/>
        <v>0</v>
      </c>
      <c r="V39" s="66">
        <f t="shared" si="48"/>
        <v>1000000</v>
      </c>
      <c r="W39" s="66">
        <f t="shared" si="48"/>
        <v>0</v>
      </c>
      <c r="X39" s="38">
        <f t="shared" si="3"/>
        <v>3.7453183520599251E-3</v>
      </c>
      <c r="Y39" s="38">
        <f t="shared" si="4"/>
        <v>3.7453183520599251E-3</v>
      </c>
      <c r="Z39" s="38">
        <f t="shared" si="41"/>
        <v>3.7453183520599251E-3</v>
      </c>
      <c r="AA39" s="38">
        <f t="shared" si="45"/>
        <v>1</v>
      </c>
      <c r="AB39" s="38">
        <f t="shared" si="46"/>
        <v>1</v>
      </c>
    </row>
    <row r="40" spans="1:28" ht="27.75" customHeight="1" x14ac:dyDescent="0.25">
      <c r="A40" s="39" t="s">
        <v>104</v>
      </c>
      <c r="B40" s="34" t="s">
        <v>41</v>
      </c>
      <c r="C40" s="34">
        <v>20</v>
      </c>
      <c r="D40" s="34" t="s">
        <v>38</v>
      </c>
      <c r="E40" s="40" t="s">
        <v>105</v>
      </c>
      <c r="F40" s="62">
        <f>+F43+F41</f>
        <v>267000000</v>
      </c>
      <c r="G40" s="62">
        <f>+G43+G41</f>
        <v>0</v>
      </c>
      <c r="H40" s="62">
        <f>+H43+H41</f>
        <v>0</v>
      </c>
      <c r="I40" s="62">
        <f>+I43+I41</f>
        <v>0</v>
      </c>
      <c r="J40" s="62">
        <f>+J43+J41</f>
        <v>0</v>
      </c>
      <c r="K40" s="62">
        <f t="shared" si="0"/>
        <v>0</v>
      </c>
      <c r="L40" s="62">
        <f>+L43+L41</f>
        <v>267000000</v>
      </c>
      <c r="M40" s="61">
        <f t="shared" si="35"/>
        <v>3.3831895377111926E-5</v>
      </c>
      <c r="N40" s="62">
        <f t="shared" ref="N40:W40" si="49">+N43+N41</f>
        <v>0</v>
      </c>
      <c r="O40" s="62">
        <f t="shared" si="49"/>
        <v>5927200</v>
      </c>
      <c r="P40" s="62">
        <f t="shared" si="49"/>
        <v>261072800</v>
      </c>
      <c r="Q40" s="62">
        <f t="shared" si="49"/>
        <v>1000000</v>
      </c>
      <c r="R40" s="62">
        <f t="shared" si="49"/>
        <v>266000000</v>
      </c>
      <c r="S40" s="62">
        <f t="shared" si="49"/>
        <v>4927200</v>
      </c>
      <c r="T40" s="62">
        <f t="shared" si="49"/>
        <v>1000000</v>
      </c>
      <c r="U40" s="62">
        <f t="shared" si="49"/>
        <v>0</v>
      </c>
      <c r="V40" s="62">
        <f t="shared" si="49"/>
        <v>1000000</v>
      </c>
      <c r="W40" s="62">
        <f t="shared" si="49"/>
        <v>0</v>
      </c>
      <c r="X40" s="38">
        <f t="shared" si="3"/>
        <v>3.7453183520599251E-3</v>
      </c>
      <c r="Y40" s="38">
        <f t="shared" si="4"/>
        <v>3.7453183520599251E-3</v>
      </c>
      <c r="Z40" s="38">
        <f t="shared" si="41"/>
        <v>3.7453183520599251E-3</v>
      </c>
      <c r="AA40" s="38">
        <f t="shared" si="45"/>
        <v>1</v>
      </c>
      <c r="AB40" s="38">
        <f t="shared" si="46"/>
        <v>1</v>
      </c>
    </row>
    <row r="41" spans="1:28" ht="39.75" customHeight="1" x14ac:dyDescent="0.25">
      <c r="A41" s="39" t="s">
        <v>106</v>
      </c>
      <c r="B41" s="34" t="s">
        <v>41</v>
      </c>
      <c r="C41" s="34">
        <v>20</v>
      </c>
      <c r="D41" s="34" t="s">
        <v>38</v>
      </c>
      <c r="E41" s="40" t="s">
        <v>107</v>
      </c>
      <c r="F41" s="62">
        <f>+F42</f>
        <v>12000000</v>
      </c>
      <c r="G41" s="62">
        <f>+G42</f>
        <v>0</v>
      </c>
      <c r="H41" s="62">
        <f>+H42</f>
        <v>0</v>
      </c>
      <c r="I41" s="62">
        <f>+I42</f>
        <v>0</v>
      </c>
      <c r="J41" s="62">
        <f>+J42</f>
        <v>0</v>
      </c>
      <c r="K41" s="62">
        <f t="shared" si="0"/>
        <v>0</v>
      </c>
      <c r="L41" s="62">
        <f>+L42</f>
        <v>12000000</v>
      </c>
      <c r="M41" s="67">
        <f t="shared" si="35"/>
        <v>1.5205346236904236E-6</v>
      </c>
      <c r="N41" s="62">
        <f t="shared" ref="N41:W41" si="50">+N42</f>
        <v>0</v>
      </c>
      <c r="O41" s="62">
        <f t="shared" si="50"/>
        <v>4927200</v>
      </c>
      <c r="P41" s="62">
        <f t="shared" si="50"/>
        <v>7072800</v>
      </c>
      <c r="Q41" s="62">
        <f t="shared" si="50"/>
        <v>0</v>
      </c>
      <c r="R41" s="62">
        <f t="shared" si="50"/>
        <v>12000000</v>
      </c>
      <c r="S41" s="62">
        <f t="shared" si="50"/>
        <v>4927200</v>
      </c>
      <c r="T41" s="62">
        <f t="shared" si="50"/>
        <v>0</v>
      </c>
      <c r="U41" s="62">
        <f t="shared" si="50"/>
        <v>0</v>
      </c>
      <c r="V41" s="62">
        <f t="shared" si="50"/>
        <v>0</v>
      </c>
      <c r="W41" s="62">
        <f t="shared" si="50"/>
        <v>0</v>
      </c>
      <c r="X41" s="38">
        <f t="shared" si="3"/>
        <v>0</v>
      </c>
      <c r="Y41" s="38">
        <f t="shared" si="4"/>
        <v>0</v>
      </c>
      <c r="Z41" s="38">
        <f t="shared" si="41"/>
        <v>0</v>
      </c>
      <c r="AA41" s="38" t="s">
        <v>40</v>
      </c>
      <c r="AB41" s="38" t="s">
        <v>40</v>
      </c>
    </row>
    <row r="42" spans="1:28" ht="36.75" customHeight="1" x14ac:dyDescent="0.25">
      <c r="A42" s="43" t="s">
        <v>108</v>
      </c>
      <c r="B42" s="44" t="s">
        <v>41</v>
      </c>
      <c r="C42" s="44">
        <v>20</v>
      </c>
      <c r="D42" s="44" t="s">
        <v>38</v>
      </c>
      <c r="E42" s="45" t="s">
        <v>109</v>
      </c>
      <c r="F42" s="46">
        <v>12000000</v>
      </c>
      <c r="G42" s="46">
        <v>0</v>
      </c>
      <c r="H42" s="46">
        <v>0</v>
      </c>
      <c r="I42" s="46">
        <v>0</v>
      </c>
      <c r="J42" s="46">
        <v>0</v>
      </c>
      <c r="K42" s="46">
        <f t="shared" si="0"/>
        <v>0</v>
      </c>
      <c r="L42" s="46">
        <f>+F42+K42</f>
        <v>12000000</v>
      </c>
      <c r="M42" s="52">
        <f t="shared" si="35"/>
        <v>1.5205346236904236E-6</v>
      </c>
      <c r="N42" s="46">
        <v>0</v>
      </c>
      <c r="O42" s="56">
        <v>4927200</v>
      </c>
      <c r="P42" s="46">
        <f>L42-O42</f>
        <v>7072800</v>
      </c>
      <c r="Q42" s="56">
        <v>0</v>
      </c>
      <c r="R42" s="46">
        <f>+L42-Q42</f>
        <v>12000000</v>
      </c>
      <c r="S42" s="46">
        <f>O42-Q42</f>
        <v>4927200</v>
      </c>
      <c r="T42" s="46">
        <v>0</v>
      </c>
      <c r="U42" s="46">
        <f>+Q42-T42</f>
        <v>0</v>
      </c>
      <c r="V42" s="46">
        <v>0</v>
      </c>
      <c r="W42" s="48">
        <f>+T42-V42</f>
        <v>0</v>
      </c>
      <c r="X42" s="49">
        <f t="shared" si="3"/>
        <v>0</v>
      </c>
      <c r="Y42" s="49">
        <f t="shared" si="4"/>
        <v>0</v>
      </c>
      <c r="Z42" s="49">
        <f t="shared" si="41"/>
        <v>0</v>
      </c>
      <c r="AA42" s="38" t="s">
        <v>40</v>
      </c>
      <c r="AB42" s="38" t="s">
        <v>40</v>
      </c>
    </row>
    <row r="43" spans="1:28" ht="27.75" customHeight="1" x14ac:dyDescent="0.25">
      <c r="A43" s="39" t="s">
        <v>110</v>
      </c>
      <c r="B43" s="34" t="s">
        <v>41</v>
      </c>
      <c r="C43" s="34">
        <v>20</v>
      </c>
      <c r="D43" s="34" t="s">
        <v>38</v>
      </c>
      <c r="E43" s="40" t="s">
        <v>111</v>
      </c>
      <c r="F43" s="62">
        <f>+F44</f>
        <v>255000000</v>
      </c>
      <c r="G43" s="62">
        <f>+G44</f>
        <v>0</v>
      </c>
      <c r="H43" s="62">
        <f>+H44</f>
        <v>0</v>
      </c>
      <c r="I43" s="62">
        <f>+I44</f>
        <v>0</v>
      </c>
      <c r="J43" s="62">
        <f>+J44</f>
        <v>0</v>
      </c>
      <c r="K43" s="62">
        <f t="shared" si="0"/>
        <v>0</v>
      </c>
      <c r="L43" s="62">
        <f>+L44</f>
        <v>255000000</v>
      </c>
      <c r="M43" s="61">
        <f t="shared" si="35"/>
        <v>3.2311360753421503E-5</v>
      </c>
      <c r="N43" s="62">
        <f t="shared" ref="N43:W43" si="51">+N44</f>
        <v>0</v>
      </c>
      <c r="O43" s="62">
        <f t="shared" si="51"/>
        <v>1000000</v>
      </c>
      <c r="P43" s="62">
        <f t="shared" si="51"/>
        <v>254000000</v>
      </c>
      <c r="Q43" s="62">
        <f t="shared" si="51"/>
        <v>1000000</v>
      </c>
      <c r="R43" s="62">
        <f t="shared" si="51"/>
        <v>254000000</v>
      </c>
      <c r="S43" s="62">
        <f t="shared" si="51"/>
        <v>0</v>
      </c>
      <c r="T43" s="62">
        <f t="shared" si="51"/>
        <v>1000000</v>
      </c>
      <c r="U43" s="62">
        <f t="shared" si="51"/>
        <v>0</v>
      </c>
      <c r="V43" s="62">
        <f t="shared" si="51"/>
        <v>1000000</v>
      </c>
      <c r="W43" s="62">
        <f t="shared" si="51"/>
        <v>0</v>
      </c>
      <c r="X43" s="38">
        <f t="shared" si="3"/>
        <v>3.9215686274509803E-3</v>
      </c>
      <c r="Y43" s="38">
        <f t="shared" si="4"/>
        <v>3.9215686274509803E-3</v>
      </c>
      <c r="Z43" s="38">
        <f t="shared" si="41"/>
        <v>3.9215686274509803E-3</v>
      </c>
      <c r="AA43" s="38">
        <f t="shared" ref="AA43:AA49" si="52">+T43/Q43</f>
        <v>1</v>
      </c>
      <c r="AB43" s="38">
        <f t="shared" ref="AB43:AB72" si="53">+V43/T43</f>
        <v>1</v>
      </c>
    </row>
    <row r="44" spans="1:28" ht="44.25" customHeight="1" x14ac:dyDescent="0.25">
      <c r="A44" s="43" t="s">
        <v>112</v>
      </c>
      <c r="B44" s="44" t="s">
        <v>41</v>
      </c>
      <c r="C44" s="44">
        <v>20</v>
      </c>
      <c r="D44" s="44" t="s">
        <v>38</v>
      </c>
      <c r="E44" s="45" t="s">
        <v>113</v>
      </c>
      <c r="F44" s="46">
        <v>255000000</v>
      </c>
      <c r="G44" s="46">
        <v>0</v>
      </c>
      <c r="H44" s="46">
        <v>0</v>
      </c>
      <c r="I44" s="46">
        <v>0</v>
      </c>
      <c r="J44" s="46">
        <v>0</v>
      </c>
      <c r="K44" s="46"/>
      <c r="L44" s="46">
        <f>+F44+K44</f>
        <v>255000000</v>
      </c>
      <c r="M44" s="53">
        <f t="shared" si="35"/>
        <v>3.2311360753421503E-5</v>
      </c>
      <c r="N44" s="46">
        <v>0</v>
      </c>
      <c r="O44" s="56">
        <v>1000000</v>
      </c>
      <c r="P44" s="46">
        <f>L44-O44</f>
        <v>254000000</v>
      </c>
      <c r="Q44" s="56">
        <v>1000000</v>
      </c>
      <c r="R44" s="46">
        <f>+L44-Q44</f>
        <v>254000000</v>
      </c>
      <c r="S44" s="46">
        <f>O44-Q44</f>
        <v>0</v>
      </c>
      <c r="T44" s="46">
        <v>1000000</v>
      </c>
      <c r="U44" s="46">
        <f>+Q44-T44</f>
        <v>0</v>
      </c>
      <c r="V44" s="46">
        <v>1000000</v>
      </c>
      <c r="W44" s="48">
        <f>+T44-V44</f>
        <v>0</v>
      </c>
      <c r="X44" s="49">
        <f t="shared" si="3"/>
        <v>3.9215686274509803E-3</v>
      </c>
      <c r="Y44" s="49">
        <f t="shared" si="4"/>
        <v>3.9215686274509803E-3</v>
      </c>
      <c r="Z44" s="49">
        <f t="shared" si="41"/>
        <v>3.9215686274509803E-3</v>
      </c>
      <c r="AA44" s="49">
        <f t="shared" si="52"/>
        <v>1</v>
      </c>
      <c r="AB44" s="49">
        <f t="shared" si="53"/>
        <v>1</v>
      </c>
    </row>
    <row r="45" spans="1:28" ht="30" customHeight="1" x14ac:dyDescent="0.25">
      <c r="A45" s="39" t="s">
        <v>114</v>
      </c>
      <c r="B45" s="34" t="s">
        <v>41</v>
      </c>
      <c r="C45" s="34">
        <v>20</v>
      </c>
      <c r="D45" s="34" t="s">
        <v>38</v>
      </c>
      <c r="E45" s="40" t="s">
        <v>115</v>
      </c>
      <c r="F45" s="66">
        <f>+F46+F62</f>
        <v>20239538976</v>
      </c>
      <c r="G45" s="66">
        <f>+G46+G62</f>
        <v>0</v>
      </c>
      <c r="H45" s="66">
        <f>+H46+H62</f>
        <v>0</v>
      </c>
      <c r="I45" s="66">
        <f>+I46+I62</f>
        <v>101100000</v>
      </c>
      <c r="J45" s="66">
        <f>+J46+J62</f>
        <v>101100000</v>
      </c>
      <c r="K45" s="66">
        <f t="shared" ref="K45:K108" si="54">+G45-H45+I45-J45</f>
        <v>0</v>
      </c>
      <c r="L45" s="66">
        <f>+L46+L62</f>
        <v>20239538976</v>
      </c>
      <c r="M45" s="42">
        <f t="shared" si="35"/>
        <v>2.5645766483783183E-3</v>
      </c>
      <c r="N45" s="66">
        <f t="shared" ref="N45:W45" si="55">+N46+N62</f>
        <v>0</v>
      </c>
      <c r="O45" s="66">
        <f t="shared" si="55"/>
        <v>15663537191.879999</v>
      </c>
      <c r="P45" s="66">
        <f t="shared" si="55"/>
        <v>4576001784.1200008</v>
      </c>
      <c r="Q45" s="66">
        <f t="shared" si="55"/>
        <v>13475019134.879999</v>
      </c>
      <c r="R45" s="66">
        <f t="shared" si="55"/>
        <v>6764519841.1199999</v>
      </c>
      <c r="S45" s="66">
        <f t="shared" si="55"/>
        <v>2188518057</v>
      </c>
      <c r="T45" s="66">
        <f t="shared" si="55"/>
        <v>2622347909.0700002</v>
      </c>
      <c r="U45" s="66">
        <f t="shared" si="55"/>
        <v>10852671225.809999</v>
      </c>
      <c r="V45" s="66">
        <f t="shared" si="55"/>
        <v>2622347909.0700002</v>
      </c>
      <c r="W45" s="66">
        <f t="shared" si="55"/>
        <v>0</v>
      </c>
      <c r="X45" s="38">
        <f t="shared" si="3"/>
        <v>0.665776979943004</v>
      </c>
      <c r="Y45" s="38">
        <f t="shared" si="4"/>
        <v>0.12956559495646489</v>
      </c>
      <c r="Z45" s="38">
        <f t="shared" si="41"/>
        <v>0.12956559495646489</v>
      </c>
      <c r="AA45" s="38">
        <f t="shared" si="52"/>
        <v>0.19460810280276855</v>
      </c>
      <c r="AB45" s="38">
        <f t="shared" si="53"/>
        <v>1</v>
      </c>
    </row>
    <row r="46" spans="1:28" ht="24.75" customHeight="1" x14ac:dyDescent="0.25">
      <c r="A46" s="39" t="s">
        <v>116</v>
      </c>
      <c r="B46" s="34" t="s">
        <v>41</v>
      </c>
      <c r="C46" s="34">
        <v>20</v>
      </c>
      <c r="D46" s="34" t="s">
        <v>38</v>
      </c>
      <c r="E46" s="40" t="s">
        <v>117</v>
      </c>
      <c r="F46" s="62">
        <f>+F47+F51+F58</f>
        <v>339132398</v>
      </c>
      <c r="G46" s="62">
        <f>+G47+G51+G58</f>
        <v>0</v>
      </c>
      <c r="H46" s="62">
        <f>+H47+H51+H58</f>
        <v>0</v>
      </c>
      <c r="I46" s="62">
        <f>+I47+I51+I58</f>
        <v>2000000</v>
      </c>
      <c r="J46" s="62">
        <f>+J47+J51+J58</f>
        <v>0</v>
      </c>
      <c r="K46" s="62">
        <f t="shared" si="54"/>
        <v>2000000</v>
      </c>
      <c r="L46" s="62">
        <f>+L47+L51+L58</f>
        <v>341132398</v>
      </c>
      <c r="M46" s="42">
        <f t="shared" si="35"/>
        <v>4.3225301868461814E-5</v>
      </c>
      <c r="N46" s="62">
        <f t="shared" ref="N46:W46" si="56">+N47+N51+N58</f>
        <v>0</v>
      </c>
      <c r="O46" s="62">
        <f t="shared" si="56"/>
        <v>140332215</v>
      </c>
      <c r="P46" s="62">
        <f t="shared" si="56"/>
        <v>200800183</v>
      </c>
      <c r="Q46" s="62">
        <f t="shared" si="56"/>
        <v>130332215</v>
      </c>
      <c r="R46" s="62">
        <f t="shared" si="56"/>
        <v>210800183</v>
      </c>
      <c r="S46" s="62">
        <f t="shared" si="56"/>
        <v>10000000</v>
      </c>
      <c r="T46" s="62">
        <f t="shared" si="56"/>
        <v>20311232.259999998</v>
      </c>
      <c r="U46" s="62">
        <f t="shared" si="56"/>
        <v>110020982.74000001</v>
      </c>
      <c r="V46" s="62">
        <f t="shared" si="56"/>
        <v>20311232.259999998</v>
      </c>
      <c r="W46" s="62">
        <f t="shared" si="56"/>
        <v>0</v>
      </c>
      <c r="X46" s="38">
        <f t="shared" si="3"/>
        <v>0.38205756991747236</v>
      </c>
      <c r="Y46" s="38">
        <f t="shared" si="4"/>
        <v>5.954061349517438E-2</v>
      </c>
      <c r="Z46" s="38">
        <f t="shared" si="41"/>
        <v>5.954061349517438E-2</v>
      </c>
      <c r="AA46" s="38">
        <f t="shared" si="52"/>
        <v>0.15584199393833673</v>
      </c>
      <c r="AB46" s="38">
        <f t="shared" si="53"/>
        <v>1</v>
      </c>
    </row>
    <row r="47" spans="1:28" ht="54.75" customHeight="1" x14ac:dyDescent="0.25">
      <c r="A47" s="39" t="s">
        <v>118</v>
      </c>
      <c r="B47" s="34" t="s">
        <v>41</v>
      </c>
      <c r="C47" s="34">
        <v>20</v>
      </c>
      <c r="D47" s="34" t="s">
        <v>38</v>
      </c>
      <c r="E47" s="40" t="s">
        <v>119</v>
      </c>
      <c r="F47" s="62">
        <f>+F48+F49+F50</f>
        <v>55000000</v>
      </c>
      <c r="G47" s="62">
        <f>+G48+G49+G50</f>
        <v>0</v>
      </c>
      <c r="H47" s="62">
        <f>+H48+H49+H50</f>
        <v>0</v>
      </c>
      <c r="I47" s="62">
        <f>+I48+I49+I50</f>
        <v>0</v>
      </c>
      <c r="J47" s="62">
        <f>+J48+J49+J50</f>
        <v>0</v>
      </c>
      <c r="K47" s="62">
        <f t="shared" si="54"/>
        <v>0</v>
      </c>
      <c r="L47" s="62">
        <f>+L48+L49+L50</f>
        <v>55000000</v>
      </c>
      <c r="M47" s="61">
        <f t="shared" si="35"/>
        <v>6.9691170252477751E-6</v>
      </c>
      <c r="N47" s="62">
        <f t="shared" ref="N47:W47" si="57">+N48+N49+N50</f>
        <v>0</v>
      </c>
      <c r="O47" s="62">
        <f t="shared" si="57"/>
        <v>34165848</v>
      </c>
      <c r="P47" s="62">
        <f t="shared" si="57"/>
        <v>20834152</v>
      </c>
      <c r="Q47" s="62">
        <f t="shared" si="57"/>
        <v>34165848</v>
      </c>
      <c r="R47" s="62">
        <f t="shared" si="57"/>
        <v>20834152</v>
      </c>
      <c r="S47" s="62">
        <f t="shared" si="57"/>
        <v>0</v>
      </c>
      <c r="T47" s="62">
        <f t="shared" si="57"/>
        <v>5000000</v>
      </c>
      <c r="U47" s="62">
        <f t="shared" si="57"/>
        <v>29165848</v>
      </c>
      <c r="V47" s="62">
        <f t="shared" si="57"/>
        <v>5000000</v>
      </c>
      <c r="W47" s="62">
        <f t="shared" si="57"/>
        <v>0</v>
      </c>
      <c r="X47" s="38">
        <f t="shared" si="3"/>
        <v>0.62119723636363633</v>
      </c>
      <c r="Y47" s="38">
        <f t="shared" si="4"/>
        <v>9.0909090909090912E-2</v>
      </c>
      <c r="Z47" s="38">
        <f t="shared" si="41"/>
        <v>9.0909090909090912E-2</v>
      </c>
      <c r="AA47" s="38">
        <f t="shared" si="52"/>
        <v>0.14634496998289051</v>
      </c>
      <c r="AB47" s="38">
        <f t="shared" si="53"/>
        <v>1</v>
      </c>
    </row>
    <row r="48" spans="1:28" ht="50.25" customHeight="1" x14ac:dyDescent="0.25">
      <c r="A48" s="43" t="s">
        <v>120</v>
      </c>
      <c r="B48" s="44" t="s">
        <v>41</v>
      </c>
      <c r="C48" s="44">
        <v>20</v>
      </c>
      <c r="D48" s="44" t="s">
        <v>38</v>
      </c>
      <c r="E48" s="45" t="s">
        <v>121</v>
      </c>
      <c r="F48" s="46">
        <v>50000000</v>
      </c>
      <c r="G48" s="46">
        <v>0</v>
      </c>
      <c r="H48" s="46">
        <v>0</v>
      </c>
      <c r="I48" s="46">
        <v>0</v>
      </c>
      <c r="J48" s="46">
        <v>0</v>
      </c>
      <c r="K48" s="46">
        <f t="shared" si="54"/>
        <v>0</v>
      </c>
      <c r="L48" s="46">
        <f>+F48+K48</f>
        <v>50000000</v>
      </c>
      <c r="M48" s="53">
        <f t="shared" si="35"/>
        <v>6.3355609320434317E-6</v>
      </c>
      <c r="N48" s="46">
        <v>0</v>
      </c>
      <c r="O48" s="56">
        <v>32784605</v>
      </c>
      <c r="P48" s="46">
        <f>L48-O48</f>
        <v>17215395</v>
      </c>
      <c r="Q48" s="56">
        <v>32784605</v>
      </c>
      <c r="R48" s="46">
        <f>+L48-Q48</f>
        <v>17215395</v>
      </c>
      <c r="S48" s="46">
        <f>O48-Q48</f>
        <v>0</v>
      </c>
      <c r="T48" s="46">
        <v>4000000</v>
      </c>
      <c r="U48" s="46">
        <f>+Q48-T48</f>
        <v>28784605</v>
      </c>
      <c r="V48" s="46">
        <v>4000000</v>
      </c>
      <c r="W48" s="48">
        <f>+T48-V48</f>
        <v>0</v>
      </c>
      <c r="X48" s="49">
        <f t="shared" si="3"/>
        <v>0.6556921</v>
      </c>
      <c r="Y48" s="49">
        <f t="shared" si="4"/>
        <v>0.08</v>
      </c>
      <c r="Z48" s="49">
        <f t="shared" si="41"/>
        <v>0.08</v>
      </c>
      <c r="AA48" s="49">
        <f t="shared" si="52"/>
        <v>0.12200848538513732</v>
      </c>
      <c r="AB48" s="49">
        <f t="shared" si="53"/>
        <v>1</v>
      </c>
    </row>
    <row r="49" spans="1:28" ht="36.75" customHeight="1" x14ac:dyDescent="0.25">
      <c r="A49" s="43" t="s">
        <v>122</v>
      </c>
      <c r="B49" s="44" t="s">
        <v>41</v>
      </c>
      <c r="C49" s="44">
        <v>20</v>
      </c>
      <c r="D49" s="44" t="s">
        <v>38</v>
      </c>
      <c r="E49" s="45" t="s">
        <v>123</v>
      </c>
      <c r="F49" s="46">
        <v>2000000</v>
      </c>
      <c r="G49" s="46">
        <v>0</v>
      </c>
      <c r="H49" s="46">
        <v>0</v>
      </c>
      <c r="I49" s="46">
        <v>0</v>
      </c>
      <c r="J49" s="46">
        <v>0</v>
      </c>
      <c r="K49" s="46">
        <f t="shared" si="54"/>
        <v>0</v>
      </c>
      <c r="L49" s="46">
        <f>+F49+K49</f>
        <v>2000000</v>
      </c>
      <c r="M49" s="68">
        <f t="shared" si="35"/>
        <v>2.5342243728173724E-7</v>
      </c>
      <c r="N49" s="46">
        <v>0</v>
      </c>
      <c r="O49" s="56">
        <v>1381243</v>
      </c>
      <c r="P49" s="46">
        <f>L49-O49</f>
        <v>618757</v>
      </c>
      <c r="Q49" s="56">
        <v>1381243</v>
      </c>
      <c r="R49" s="46">
        <f>+L49-Q49</f>
        <v>618757</v>
      </c>
      <c r="S49" s="46">
        <f>O49-Q49</f>
        <v>0</v>
      </c>
      <c r="T49" s="46">
        <v>1000000</v>
      </c>
      <c r="U49" s="46">
        <f>+Q49-T49</f>
        <v>381243</v>
      </c>
      <c r="V49" s="46">
        <v>1000000</v>
      </c>
      <c r="W49" s="48">
        <f>+T49-V49</f>
        <v>0</v>
      </c>
      <c r="X49" s="49">
        <f t="shared" si="3"/>
        <v>0.6906215</v>
      </c>
      <c r="Y49" s="49">
        <f t="shared" si="4"/>
        <v>0.5</v>
      </c>
      <c r="Z49" s="49">
        <f t="shared" si="41"/>
        <v>0.5</v>
      </c>
      <c r="AA49" s="49">
        <f t="shared" si="52"/>
        <v>0.72398556951962834</v>
      </c>
      <c r="AB49" s="49">
        <f t="shared" si="53"/>
        <v>1</v>
      </c>
    </row>
    <row r="50" spans="1:28" ht="43.5" customHeight="1" x14ac:dyDescent="0.25">
      <c r="A50" s="43" t="s">
        <v>124</v>
      </c>
      <c r="B50" s="44" t="s">
        <v>41</v>
      </c>
      <c r="C50" s="44">
        <v>20</v>
      </c>
      <c r="D50" s="44" t="s">
        <v>38</v>
      </c>
      <c r="E50" s="45" t="s">
        <v>125</v>
      </c>
      <c r="F50" s="46">
        <v>3000000</v>
      </c>
      <c r="G50" s="46">
        <v>0</v>
      </c>
      <c r="H50" s="46">
        <v>0</v>
      </c>
      <c r="I50" s="46">
        <v>0</v>
      </c>
      <c r="J50" s="46">
        <v>0</v>
      </c>
      <c r="K50" s="46">
        <f t="shared" si="54"/>
        <v>0</v>
      </c>
      <c r="L50" s="46">
        <f>+F50+K50</f>
        <v>3000000</v>
      </c>
      <c r="M50" s="68">
        <f t="shared" si="35"/>
        <v>3.8013365592260589E-7</v>
      </c>
      <c r="N50" s="46">
        <v>0</v>
      </c>
      <c r="O50" s="56">
        <v>0</v>
      </c>
      <c r="P50" s="46">
        <f>L50-O50</f>
        <v>3000000</v>
      </c>
      <c r="Q50" s="56">
        <v>0</v>
      </c>
      <c r="R50" s="46">
        <f>+L50-Q50</f>
        <v>3000000</v>
      </c>
      <c r="S50" s="46">
        <f>O50-Q50</f>
        <v>0</v>
      </c>
      <c r="T50" s="46">
        <v>0</v>
      </c>
      <c r="U50" s="46">
        <v>0</v>
      </c>
      <c r="V50" s="46">
        <v>0</v>
      </c>
      <c r="W50" s="48">
        <v>0</v>
      </c>
      <c r="X50" s="49">
        <f t="shared" si="3"/>
        <v>0</v>
      </c>
      <c r="Y50" s="49">
        <f t="shared" si="4"/>
        <v>0</v>
      </c>
      <c r="Z50" s="49">
        <f t="shared" si="41"/>
        <v>0</v>
      </c>
      <c r="AA50" s="49" t="s">
        <v>40</v>
      </c>
      <c r="AB50" s="49" t="s">
        <v>40</v>
      </c>
    </row>
    <row r="51" spans="1:28" ht="51" customHeight="1" x14ac:dyDescent="0.25">
      <c r="A51" s="70" t="s">
        <v>126</v>
      </c>
      <c r="B51" s="34" t="s">
        <v>41</v>
      </c>
      <c r="C51" s="34">
        <v>20</v>
      </c>
      <c r="D51" s="34" t="s">
        <v>38</v>
      </c>
      <c r="E51" s="40" t="s">
        <v>127</v>
      </c>
      <c r="F51" s="62">
        <f>+F52+F53+F55+F56+F57+F54</f>
        <v>270132398</v>
      </c>
      <c r="G51" s="62">
        <f>+G52+G53+G55+G56+G57+G54</f>
        <v>0</v>
      </c>
      <c r="H51" s="62">
        <f>+H52+H53+H55+H56+H57+H54</f>
        <v>0</v>
      </c>
      <c r="I51" s="62">
        <f>+I52+I53+I55+I56+I57+I54</f>
        <v>0</v>
      </c>
      <c r="J51" s="62">
        <f>+J52+J53+J55+J56+J57+J54</f>
        <v>0</v>
      </c>
      <c r="K51" s="62">
        <f t="shared" si="54"/>
        <v>0</v>
      </c>
      <c r="L51" s="62">
        <f t="shared" ref="L51:W51" si="58">+L52+L53+L55+L56+L57+L54</f>
        <v>270132398</v>
      </c>
      <c r="M51" s="53">
        <f t="shared" si="58"/>
        <v>3.4228805344960138E-5</v>
      </c>
      <c r="N51" s="62">
        <f t="shared" si="58"/>
        <v>0</v>
      </c>
      <c r="O51" s="62">
        <f t="shared" si="58"/>
        <v>103666367</v>
      </c>
      <c r="P51" s="62">
        <f t="shared" si="58"/>
        <v>166466031</v>
      </c>
      <c r="Q51" s="62">
        <f t="shared" si="58"/>
        <v>93666367</v>
      </c>
      <c r="R51" s="62">
        <f t="shared" si="58"/>
        <v>176466031</v>
      </c>
      <c r="S51" s="62">
        <f t="shared" si="58"/>
        <v>10000000</v>
      </c>
      <c r="T51" s="62">
        <f t="shared" si="58"/>
        <v>12811232.26</v>
      </c>
      <c r="U51" s="62">
        <f t="shared" si="58"/>
        <v>80855134.74000001</v>
      </c>
      <c r="V51" s="62">
        <f t="shared" si="58"/>
        <v>12811232.26</v>
      </c>
      <c r="W51" s="62">
        <f t="shared" si="58"/>
        <v>0</v>
      </c>
      <c r="X51" s="38">
        <f t="shared" si="3"/>
        <v>0.34674244071975402</v>
      </c>
      <c r="Y51" s="38">
        <f t="shared" si="4"/>
        <v>4.7425752537835167E-2</v>
      </c>
      <c r="Z51" s="38">
        <f t="shared" si="41"/>
        <v>4.7425752537835167E-2</v>
      </c>
      <c r="AA51" s="38">
        <f t="shared" ref="AA51:AA100" si="59">+T51/Q51</f>
        <v>0.13677515922017131</v>
      </c>
      <c r="AB51" s="38">
        <f t="shared" si="53"/>
        <v>1</v>
      </c>
    </row>
    <row r="52" spans="1:28" ht="44.25" customHeight="1" x14ac:dyDescent="0.25">
      <c r="A52" s="71" t="s">
        <v>128</v>
      </c>
      <c r="B52" s="44" t="s">
        <v>41</v>
      </c>
      <c r="C52" s="44">
        <v>20</v>
      </c>
      <c r="D52" s="44" t="s">
        <v>38</v>
      </c>
      <c r="E52" s="45" t="s">
        <v>129</v>
      </c>
      <c r="F52" s="46">
        <v>113000000</v>
      </c>
      <c r="G52" s="46">
        <v>0</v>
      </c>
      <c r="H52" s="46">
        <v>0</v>
      </c>
      <c r="I52" s="46">
        <v>0</v>
      </c>
      <c r="J52" s="46">
        <v>0</v>
      </c>
      <c r="K52" s="46">
        <f t="shared" si="54"/>
        <v>0</v>
      </c>
      <c r="L52" s="46">
        <f t="shared" ref="L52:L57" si="60">+F52+K52</f>
        <v>113000000</v>
      </c>
      <c r="M52" s="53">
        <f t="shared" ref="M52:M57" si="61">L52/$L$295</f>
        <v>1.4318367706418156E-5</v>
      </c>
      <c r="N52" s="46">
        <v>0</v>
      </c>
      <c r="O52" s="56">
        <v>21506607</v>
      </c>
      <c r="P52" s="46">
        <f t="shared" ref="P52:P57" si="62">L52-O52</f>
        <v>91493393</v>
      </c>
      <c r="Q52" s="56">
        <v>21506607</v>
      </c>
      <c r="R52" s="46">
        <f t="shared" ref="R52:R57" si="63">+L52-Q52</f>
        <v>91493393</v>
      </c>
      <c r="S52" s="46">
        <f t="shared" ref="S52:S57" si="64">O52-Q52</f>
        <v>0</v>
      </c>
      <c r="T52" s="46">
        <v>1000000</v>
      </c>
      <c r="U52" s="46">
        <f t="shared" ref="U52:U57" si="65">+Q52-T52</f>
        <v>20506607</v>
      </c>
      <c r="V52" s="46">
        <v>1000000</v>
      </c>
      <c r="W52" s="48">
        <f t="shared" ref="W52:W57" si="66">+T52-V52</f>
        <v>0</v>
      </c>
      <c r="X52" s="58">
        <f t="shared" si="3"/>
        <v>0.19032395575221239</v>
      </c>
      <c r="Y52" s="49">
        <f t="shared" si="4"/>
        <v>8.8495575221238937E-3</v>
      </c>
      <c r="Z52" s="49">
        <f t="shared" si="41"/>
        <v>8.8495575221238937E-3</v>
      </c>
      <c r="AA52" s="49">
        <f t="shared" si="59"/>
        <v>4.6497339166517528E-2</v>
      </c>
      <c r="AB52" s="49">
        <f t="shared" si="53"/>
        <v>1</v>
      </c>
    </row>
    <row r="53" spans="1:28" ht="53.25" customHeight="1" x14ac:dyDescent="0.25">
      <c r="A53" s="71" t="s">
        <v>130</v>
      </c>
      <c r="B53" s="44" t="s">
        <v>41</v>
      </c>
      <c r="C53" s="44">
        <v>20</v>
      </c>
      <c r="D53" s="44" t="s">
        <v>38</v>
      </c>
      <c r="E53" s="45" t="s">
        <v>131</v>
      </c>
      <c r="F53" s="46">
        <v>83632398</v>
      </c>
      <c r="G53" s="46">
        <v>0</v>
      </c>
      <c r="H53" s="46">
        <v>0</v>
      </c>
      <c r="I53" s="46">
        <v>0</v>
      </c>
      <c r="J53" s="46">
        <v>0</v>
      </c>
      <c r="K53" s="46">
        <f t="shared" si="54"/>
        <v>0</v>
      </c>
      <c r="L53" s="46">
        <f t="shared" si="60"/>
        <v>83632398</v>
      </c>
      <c r="M53" s="53">
        <f t="shared" si="61"/>
        <v>1.0597163068438144E-5</v>
      </c>
      <c r="N53" s="46">
        <v>0</v>
      </c>
      <c r="O53" s="56">
        <v>50037520</v>
      </c>
      <c r="P53" s="46">
        <f t="shared" si="62"/>
        <v>33594878</v>
      </c>
      <c r="Q53" s="56">
        <v>50037520</v>
      </c>
      <c r="R53" s="46">
        <f t="shared" si="63"/>
        <v>33594878</v>
      </c>
      <c r="S53" s="46">
        <f t="shared" si="64"/>
        <v>0</v>
      </c>
      <c r="T53" s="46">
        <v>10311232.26</v>
      </c>
      <c r="U53" s="46">
        <f t="shared" si="65"/>
        <v>39726287.740000002</v>
      </c>
      <c r="V53" s="46">
        <v>10311232.26</v>
      </c>
      <c r="W53" s="48">
        <f t="shared" si="66"/>
        <v>0</v>
      </c>
      <c r="X53" s="58">
        <f t="shared" si="3"/>
        <v>0.59830306432203462</v>
      </c>
      <c r="Y53" s="49">
        <f t="shared" si="4"/>
        <v>0.12329231860600243</v>
      </c>
      <c r="Z53" s="49">
        <f t="shared" si="41"/>
        <v>0.12329231860600243</v>
      </c>
      <c r="AA53" s="49">
        <f t="shared" si="59"/>
        <v>0.20607001026429766</v>
      </c>
      <c r="AB53" s="49">
        <f t="shared" si="53"/>
        <v>1</v>
      </c>
    </row>
    <row r="54" spans="1:28" ht="38.25" customHeight="1" x14ac:dyDescent="0.25">
      <c r="A54" s="71" t="s">
        <v>132</v>
      </c>
      <c r="B54" s="44" t="s">
        <v>41</v>
      </c>
      <c r="C54" s="44">
        <v>20</v>
      </c>
      <c r="D54" s="44" t="s">
        <v>38</v>
      </c>
      <c r="E54" s="45" t="s">
        <v>133</v>
      </c>
      <c r="F54" s="46">
        <v>2500000</v>
      </c>
      <c r="G54" s="46">
        <v>0</v>
      </c>
      <c r="H54" s="46">
        <v>0</v>
      </c>
      <c r="I54" s="46">
        <v>0</v>
      </c>
      <c r="J54" s="46">
        <v>0</v>
      </c>
      <c r="K54" s="46">
        <f t="shared" si="54"/>
        <v>0</v>
      </c>
      <c r="L54" s="46">
        <f t="shared" si="60"/>
        <v>2500000</v>
      </c>
      <c r="M54" s="68">
        <f t="shared" si="61"/>
        <v>3.1677804660217157E-7</v>
      </c>
      <c r="N54" s="46">
        <v>0</v>
      </c>
      <c r="O54" s="56">
        <v>0</v>
      </c>
      <c r="P54" s="46">
        <f t="shared" si="62"/>
        <v>2500000</v>
      </c>
      <c r="Q54" s="56">
        <v>0</v>
      </c>
      <c r="R54" s="46">
        <f t="shared" si="63"/>
        <v>2500000</v>
      </c>
      <c r="S54" s="46">
        <f t="shared" si="64"/>
        <v>0</v>
      </c>
      <c r="T54" s="46">
        <v>0</v>
      </c>
      <c r="U54" s="46">
        <f t="shared" si="65"/>
        <v>0</v>
      </c>
      <c r="V54" s="46">
        <v>0</v>
      </c>
      <c r="W54" s="48">
        <f t="shared" si="66"/>
        <v>0</v>
      </c>
      <c r="X54" s="58">
        <f t="shared" si="3"/>
        <v>0</v>
      </c>
      <c r="Y54" s="49">
        <f t="shared" si="4"/>
        <v>0</v>
      </c>
      <c r="Z54" s="49">
        <f t="shared" si="41"/>
        <v>0</v>
      </c>
      <c r="AA54" s="49" t="s">
        <v>40</v>
      </c>
      <c r="AB54" s="49" t="s">
        <v>40</v>
      </c>
    </row>
    <row r="55" spans="1:28" ht="50.25" customHeight="1" x14ac:dyDescent="0.25">
      <c r="A55" s="71" t="s">
        <v>134</v>
      </c>
      <c r="B55" s="44" t="s">
        <v>41</v>
      </c>
      <c r="C55" s="44">
        <v>20</v>
      </c>
      <c r="D55" s="44" t="s">
        <v>38</v>
      </c>
      <c r="E55" s="45" t="s">
        <v>135</v>
      </c>
      <c r="F55" s="46">
        <v>7500000</v>
      </c>
      <c r="G55" s="46">
        <v>0</v>
      </c>
      <c r="H55" s="46">
        <v>0</v>
      </c>
      <c r="I55" s="46">
        <v>0</v>
      </c>
      <c r="J55" s="46">
        <v>0</v>
      </c>
      <c r="K55" s="46">
        <f t="shared" si="54"/>
        <v>0</v>
      </c>
      <c r="L55" s="46">
        <f t="shared" si="60"/>
        <v>7500000</v>
      </c>
      <c r="M55" s="52">
        <f t="shared" si="61"/>
        <v>9.503341398065147E-7</v>
      </c>
      <c r="N55" s="46">
        <v>0</v>
      </c>
      <c r="O55" s="56">
        <v>2240768</v>
      </c>
      <c r="P55" s="46">
        <f t="shared" si="62"/>
        <v>5259232</v>
      </c>
      <c r="Q55" s="56">
        <v>2240768</v>
      </c>
      <c r="R55" s="46">
        <f t="shared" si="63"/>
        <v>5259232</v>
      </c>
      <c r="S55" s="46">
        <f t="shared" si="64"/>
        <v>0</v>
      </c>
      <c r="T55" s="46">
        <v>500000</v>
      </c>
      <c r="U55" s="46">
        <f t="shared" si="65"/>
        <v>1740768</v>
      </c>
      <c r="V55" s="46">
        <v>500000</v>
      </c>
      <c r="W55" s="48">
        <f t="shared" si="66"/>
        <v>0</v>
      </c>
      <c r="X55" s="58">
        <f t="shared" si="3"/>
        <v>0.29876906666666669</v>
      </c>
      <c r="Y55" s="49">
        <f t="shared" si="4"/>
        <v>6.6666666666666666E-2</v>
      </c>
      <c r="Z55" s="49">
        <f t="shared" si="41"/>
        <v>6.6666666666666666E-2</v>
      </c>
      <c r="AA55" s="49">
        <f t="shared" si="59"/>
        <v>0.2231377813321147</v>
      </c>
      <c r="AB55" s="49">
        <f t="shared" si="53"/>
        <v>1</v>
      </c>
    </row>
    <row r="56" spans="1:28" ht="38.25" customHeight="1" x14ac:dyDescent="0.25">
      <c r="A56" s="71" t="s">
        <v>136</v>
      </c>
      <c r="B56" s="44" t="s">
        <v>41</v>
      </c>
      <c r="C56" s="44">
        <v>20</v>
      </c>
      <c r="D56" s="44" t="s">
        <v>38</v>
      </c>
      <c r="E56" s="45" t="s">
        <v>137</v>
      </c>
      <c r="F56" s="46">
        <v>17500000</v>
      </c>
      <c r="G56" s="46">
        <v>0</v>
      </c>
      <c r="H56" s="46">
        <v>0</v>
      </c>
      <c r="I56" s="46">
        <v>0</v>
      </c>
      <c r="J56" s="46">
        <v>0</v>
      </c>
      <c r="K56" s="46">
        <f t="shared" si="54"/>
        <v>0</v>
      </c>
      <c r="L56" s="46">
        <f t="shared" si="60"/>
        <v>17500000</v>
      </c>
      <c r="M56" s="52">
        <f t="shared" si="61"/>
        <v>2.2174463262152009E-6</v>
      </c>
      <c r="N56" s="46">
        <v>0</v>
      </c>
      <c r="O56" s="56">
        <v>13235419</v>
      </c>
      <c r="P56" s="46">
        <f t="shared" si="62"/>
        <v>4264581</v>
      </c>
      <c r="Q56" s="56">
        <v>3235419</v>
      </c>
      <c r="R56" s="46">
        <f t="shared" si="63"/>
        <v>14264581</v>
      </c>
      <c r="S56" s="46">
        <f t="shared" si="64"/>
        <v>10000000</v>
      </c>
      <c r="T56" s="46">
        <v>0</v>
      </c>
      <c r="U56" s="46">
        <f t="shared" si="65"/>
        <v>3235419</v>
      </c>
      <c r="V56" s="46">
        <v>0</v>
      </c>
      <c r="W56" s="48">
        <f t="shared" si="66"/>
        <v>0</v>
      </c>
      <c r="X56" s="58">
        <f t="shared" si="3"/>
        <v>0.18488108571428571</v>
      </c>
      <c r="Y56" s="49">
        <f t="shared" si="4"/>
        <v>0</v>
      </c>
      <c r="Z56" s="49">
        <f t="shared" si="41"/>
        <v>0</v>
      </c>
      <c r="AA56" s="49">
        <f t="shared" si="59"/>
        <v>0</v>
      </c>
      <c r="AB56" s="49" t="s">
        <v>40</v>
      </c>
    </row>
    <row r="57" spans="1:28" ht="37.5" customHeight="1" x14ac:dyDescent="0.25">
      <c r="A57" s="71" t="s">
        <v>138</v>
      </c>
      <c r="B57" s="44" t="s">
        <v>41</v>
      </c>
      <c r="C57" s="44">
        <v>20</v>
      </c>
      <c r="D57" s="44" t="s">
        <v>38</v>
      </c>
      <c r="E57" s="45" t="s">
        <v>139</v>
      </c>
      <c r="F57" s="46">
        <v>46000000</v>
      </c>
      <c r="G57" s="46">
        <v>0</v>
      </c>
      <c r="H57" s="46">
        <v>0</v>
      </c>
      <c r="I57" s="46">
        <v>0</v>
      </c>
      <c r="J57" s="46">
        <v>0</v>
      </c>
      <c r="K57" s="46">
        <f t="shared" si="54"/>
        <v>0</v>
      </c>
      <c r="L57" s="46">
        <f t="shared" si="60"/>
        <v>46000000</v>
      </c>
      <c r="M57" s="53">
        <f t="shared" si="61"/>
        <v>5.8287160574799567E-6</v>
      </c>
      <c r="N57" s="46">
        <v>0</v>
      </c>
      <c r="O57" s="56">
        <v>16646053</v>
      </c>
      <c r="P57" s="46">
        <f t="shared" si="62"/>
        <v>29353947</v>
      </c>
      <c r="Q57" s="56">
        <v>16646053</v>
      </c>
      <c r="R57" s="46">
        <f t="shared" si="63"/>
        <v>29353947</v>
      </c>
      <c r="S57" s="46">
        <f t="shared" si="64"/>
        <v>0</v>
      </c>
      <c r="T57" s="46">
        <v>1000000</v>
      </c>
      <c r="U57" s="46">
        <f t="shared" si="65"/>
        <v>15646053</v>
      </c>
      <c r="V57" s="46">
        <v>1000000</v>
      </c>
      <c r="W57" s="48">
        <f t="shared" si="66"/>
        <v>0</v>
      </c>
      <c r="X57" s="58">
        <f t="shared" si="3"/>
        <v>0.36187071739130433</v>
      </c>
      <c r="Y57" s="49">
        <f t="shared" si="4"/>
        <v>2.1739130434782608E-2</v>
      </c>
      <c r="Z57" s="49">
        <f t="shared" si="41"/>
        <v>2.1739130434782608E-2</v>
      </c>
      <c r="AA57" s="49">
        <f t="shared" si="59"/>
        <v>6.0074301097082894E-2</v>
      </c>
      <c r="AB57" s="49">
        <f t="shared" si="53"/>
        <v>1</v>
      </c>
    </row>
    <row r="58" spans="1:28" ht="49.5" customHeight="1" x14ac:dyDescent="0.25">
      <c r="A58" s="39" t="s">
        <v>140</v>
      </c>
      <c r="B58" s="34" t="s">
        <v>41</v>
      </c>
      <c r="C58" s="34">
        <v>20</v>
      </c>
      <c r="D58" s="34" t="s">
        <v>38</v>
      </c>
      <c r="E58" s="40" t="s">
        <v>141</v>
      </c>
      <c r="F58" s="62">
        <f>+F59+F60+F61</f>
        <v>14000000</v>
      </c>
      <c r="G58" s="62">
        <f>+G59+G60+G61</f>
        <v>0</v>
      </c>
      <c r="H58" s="62">
        <f>+H59+H60+H61</f>
        <v>0</v>
      </c>
      <c r="I58" s="62">
        <f>+I59+I60+I61</f>
        <v>2000000</v>
      </c>
      <c r="J58" s="62">
        <f>+J59+J60+J61</f>
        <v>0</v>
      </c>
      <c r="K58" s="62">
        <f t="shared" si="54"/>
        <v>2000000</v>
      </c>
      <c r="L58" s="62">
        <f t="shared" ref="L58:W58" si="67">+L59+L60+L61</f>
        <v>16000000</v>
      </c>
      <c r="M58" s="67">
        <f t="shared" si="67"/>
        <v>2.0273794982538979E-6</v>
      </c>
      <c r="N58" s="62">
        <f t="shared" si="67"/>
        <v>0</v>
      </c>
      <c r="O58" s="62">
        <f t="shared" si="67"/>
        <v>2500000</v>
      </c>
      <c r="P58" s="62">
        <f t="shared" si="67"/>
        <v>13500000</v>
      </c>
      <c r="Q58" s="62">
        <f t="shared" si="67"/>
        <v>2500000</v>
      </c>
      <c r="R58" s="62">
        <f t="shared" si="67"/>
        <v>13500000</v>
      </c>
      <c r="S58" s="62">
        <f t="shared" si="67"/>
        <v>0</v>
      </c>
      <c r="T58" s="62">
        <f t="shared" si="67"/>
        <v>2500000</v>
      </c>
      <c r="U58" s="62">
        <f t="shared" si="67"/>
        <v>0</v>
      </c>
      <c r="V58" s="62">
        <f t="shared" si="67"/>
        <v>2500000</v>
      </c>
      <c r="W58" s="62">
        <f t="shared" si="67"/>
        <v>0</v>
      </c>
      <c r="X58" s="38">
        <f t="shared" si="3"/>
        <v>0.15625</v>
      </c>
      <c r="Y58" s="38">
        <f t="shared" si="4"/>
        <v>0.15625</v>
      </c>
      <c r="Z58" s="38">
        <f t="shared" si="41"/>
        <v>0.15625</v>
      </c>
      <c r="AA58" s="38">
        <f t="shared" si="59"/>
        <v>1</v>
      </c>
      <c r="AB58" s="38">
        <f t="shared" si="53"/>
        <v>1</v>
      </c>
    </row>
    <row r="59" spans="1:28" ht="45.75" customHeight="1" x14ac:dyDescent="0.25">
      <c r="A59" s="43" t="s">
        <v>142</v>
      </c>
      <c r="B59" s="44" t="s">
        <v>41</v>
      </c>
      <c r="C59" s="44">
        <v>20</v>
      </c>
      <c r="D59" s="44" t="s">
        <v>38</v>
      </c>
      <c r="E59" s="45" t="s">
        <v>143</v>
      </c>
      <c r="F59" s="46">
        <v>2000000</v>
      </c>
      <c r="G59" s="46">
        <v>0</v>
      </c>
      <c r="H59" s="46">
        <v>0</v>
      </c>
      <c r="I59" s="46">
        <v>2000000</v>
      </c>
      <c r="J59" s="46">
        <v>0</v>
      </c>
      <c r="K59" s="46">
        <f t="shared" si="54"/>
        <v>2000000</v>
      </c>
      <c r="L59" s="46">
        <f>+F59+K59</f>
        <v>4000000</v>
      </c>
      <c r="M59" s="68">
        <f>L59/$L$295</f>
        <v>5.0684487456347448E-7</v>
      </c>
      <c r="N59" s="46">
        <v>0</v>
      </c>
      <c r="O59" s="56">
        <v>0</v>
      </c>
      <c r="P59" s="46">
        <f>L59-O59</f>
        <v>4000000</v>
      </c>
      <c r="Q59" s="56">
        <v>0</v>
      </c>
      <c r="R59" s="46">
        <f>+L59-Q59</f>
        <v>4000000</v>
      </c>
      <c r="S59" s="46">
        <f>O59-Q59</f>
        <v>0</v>
      </c>
      <c r="T59" s="46">
        <v>0</v>
      </c>
      <c r="U59" s="46">
        <f>+Q59-T59</f>
        <v>0</v>
      </c>
      <c r="V59" s="46">
        <v>0</v>
      </c>
      <c r="W59" s="48">
        <f>+T59-V59</f>
        <v>0</v>
      </c>
      <c r="X59" s="49">
        <f t="shared" si="3"/>
        <v>0</v>
      </c>
      <c r="Y59" s="49">
        <f t="shared" si="4"/>
        <v>0</v>
      </c>
      <c r="Z59" s="49">
        <f t="shared" si="41"/>
        <v>0</v>
      </c>
      <c r="AA59" s="49" t="s">
        <v>40</v>
      </c>
      <c r="AB59" s="49" t="s">
        <v>40</v>
      </c>
    </row>
    <row r="60" spans="1:28" ht="36.75" customHeight="1" x14ac:dyDescent="0.25">
      <c r="A60" s="43" t="s">
        <v>144</v>
      </c>
      <c r="B60" s="44" t="s">
        <v>41</v>
      </c>
      <c r="C60" s="44">
        <v>20</v>
      </c>
      <c r="D60" s="44" t="s">
        <v>38</v>
      </c>
      <c r="E60" s="45" t="s">
        <v>145</v>
      </c>
      <c r="F60" s="46">
        <v>4000000</v>
      </c>
      <c r="G60" s="46">
        <v>0</v>
      </c>
      <c r="H60" s="46">
        <v>0</v>
      </c>
      <c r="I60" s="46">
        <v>0</v>
      </c>
      <c r="J60" s="46">
        <v>0</v>
      </c>
      <c r="K60" s="46">
        <f t="shared" si="54"/>
        <v>0</v>
      </c>
      <c r="L60" s="46">
        <f>+F60+K60</f>
        <v>4000000</v>
      </c>
      <c r="M60" s="68">
        <f>L60/$L$295</f>
        <v>5.0684487456347448E-7</v>
      </c>
      <c r="N60" s="46">
        <v>0</v>
      </c>
      <c r="O60" s="56">
        <v>1000000</v>
      </c>
      <c r="P60" s="46">
        <f>L60-O60</f>
        <v>3000000</v>
      </c>
      <c r="Q60" s="56">
        <v>1000000</v>
      </c>
      <c r="R60" s="46">
        <f>+L60-Q60</f>
        <v>3000000</v>
      </c>
      <c r="S60" s="46">
        <f>O60-Q60</f>
        <v>0</v>
      </c>
      <c r="T60" s="46">
        <v>1000000</v>
      </c>
      <c r="U60" s="46">
        <f>+Q60-T60</f>
        <v>0</v>
      </c>
      <c r="V60" s="46">
        <v>1000000</v>
      </c>
      <c r="W60" s="48">
        <f>+T60-V60</f>
        <v>0</v>
      </c>
      <c r="X60" s="49">
        <f t="shared" si="3"/>
        <v>0.25</v>
      </c>
      <c r="Y60" s="49">
        <f t="shared" si="4"/>
        <v>0.25</v>
      </c>
      <c r="Z60" s="49">
        <f t="shared" si="41"/>
        <v>0.25</v>
      </c>
      <c r="AA60" s="49">
        <f t="shared" si="59"/>
        <v>1</v>
      </c>
      <c r="AB60" s="49">
        <f t="shared" si="53"/>
        <v>1</v>
      </c>
    </row>
    <row r="61" spans="1:28" ht="48" customHeight="1" x14ac:dyDescent="0.25">
      <c r="A61" s="43" t="s">
        <v>146</v>
      </c>
      <c r="B61" s="44" t="s">
        <v>41</v>
      </c>
      <c r="C61" s="44">
        <v>20</v>
      </c>
      <c r="D61" s="44" t="s">
        <v>38</v>
      </c>
      <c r="E61" s="45" t="s">
        <v>147</v>
      </c>
      <c r="F61" s="46">
        <v>8000000</v>
      </c>
      <c r="G61" s="62">
        <f t="shared" ref="G61:J62" si="68">+G62+G73+G80+G86+G69</f>
        <v>0</v>
      </c>
      <c r="H61" s="62">
        <f t="shared" si="68"/>
        <v>0</v>
      </c>
      <c r="I61" s="46">
        <v>0</v>
      </c>
      <c r="J61" s="46">
        <v>0</v>
      </c>
      <c r="K61" s="46">
        <f t="shared" si="54"/>
        <v>0</v>
      </c>
      <c r="L61" s="46">
        <f>+F61+K61</f>
        <v>8000000</v>
      </c>
      <c r="M61" s="52">
        <f>L61/$L$295</f>
        <v>1.013689749126949E-6</v>
      </c>
      <c r="N61" s="46">
        <v>0</v>
      </c>
      <c r="O61" s="56">
        <v>1500000</v>
      </c>
      <c r="P61" s="46">
        <f>L61-O61</f>
        <v>6500000</v>
      </c>
      <c r="Q61" s="56">
        <v>1500000</v>
      </c>
      <c r="R61" s="46">
        <f>+L61-Q61</f>
        <v>6500000</v>
      </c>
      <c r="S61" s="46">
        <f>O61-Q61</f>
        <v>0</v>
      </c>
      <c r="T61" s="46">
        <v>1500000</v>
      </c>
      <c r="U61" s="46">
        <f>+Q61-T61</f>
        <v>0</v>
      </c>
      <c r="V61" s="46">
        <v>1500000</v>
      </c>
      <c r="W61" s="48">
        <f>+T61-V61</f>
        <v>0</v>
      </c>
      <c r="X61" s="49">
        <f t="shared" si="3"/>
        <v>0.1875</v>
      </c>
      <c r="Y61" s="49">
        <f t="shared" si="4"/>
        <v>0.1875</v>
      </c>
      <c r="Z61" s="49">
        <f t="shared" si="41"/>
        <v>0.1875</v>
      </c>
      <c r="AA61" s="49">
        <f t="shared" si="59"/>
        <v>1</v>
      </c>
      <c r="AB61" s="49">
        <f t="shared" si="53"/>
        <v>1</v>
      </c>
    </row>
    <row r="62" spans="1:28" ht="37.5" customHeight="1" x14ac:dyDescent="0.25">
      <c r="A62" s="39" t="s">
        <v>148</v>
      </c>
      <c r="B62" s="34" t="s">
        <v>41</v>
      </c>
      <c r="C62" s="34">
        <v>20</v>
      </c>
      <c r="D62" s="34" t="s">
        <v>38</v>
      </c>
      <c r="E62" s="40" t="s">
        <v>149</v>
      </c>
      <c r="F62" s="62">
        <f>+F63+F74+F81+F87+F70</f>
        <v>19900406578</v>
      </c>
      <c r="G62" s="62">
        <f t="shared" si="68"/>
        <v>0</v>
      </c>
      <c r="H62" s="62">
        <f t="shared" si="68"/>
        <v>0</v>
      </c>
      <c r="I62" s="62">
        <f t="shared" si="68"/>
        <v>99100000</v>
      </c>
      <c r="J62" s="62">
        <f t="shared" si="68"/>
        <v>101100000</v>
      </c>
      <c r="K62" s="62">
        <f t="shared" si="54"/>
        <v>-2000000</v>
      </c>
      <c r="L62" s="62">
        <f t="shared" ref="L62:W62" si="69">+L63+L74+L81+L87+L70</f>
        <v>19898406578</v>
      </c>
      <c r="M62" s="42">
        <f t="shared" si="69"/>
        <v>2.5213513465098562E-3</v>
      </c>
      <c r="N62" s="62">
        <f t="shared" si="69"/>
        <v>0</v>
      </c>
      <c r="O62" s="62">
        <f t="shared" si="69"/>
        <v>15523204976.879999</v>
      </c>
      <c r="P62" s="62">
        <f t="shared" si="69"/>
        <v>4375201601.1200008</v>
      </c>
      <c r="Q62" s="62">
        <f t="shared" si="69"/>
        <v>13344686919.879999</v>
      </c>
      <c r="R62" s="62">
        <f t="shared" si="69"/>
        <v>6553719658.1199999</v>
      </c>
      <c r="S62" s="62">
        <f t="shared" si="69"/>
        <v>2178518057</v>
      </c>
      <c r="T62" s="62">
        <f t="shared" si="69"/>
        <v>2602036676.8099999</v>
      </c>
      <c r="U62" s="62">
        <f t="shared" si="69"/>
        <v>10742650243.07</v>
      </c>
      <c r="V62" s="62">
        <f t="shared" si="69"/>
        <v>2602036676.8099999</v>
      </c>
      <c r="W62" s="62">
        <f t="shared" si="69"/>
        <v>0</v>
      </c>
      <c r="X62" s="38">
        <f t="shared" si="3"/>
        <v>0.67064098160674335</v>
      </c>
      <c r="Y62" s="38">
        <f t="shared" si="4"/>
        <v>0.13076608253079189</v>
      </c>
      <c r="Z62" s="38">
        <f t="shared" si="41"/>
        <v>0.13076608253079189</v>
      </c>
      <c r="AA62" s="38">
        <f t="shared" si="59"/>
        <v>0.19498671586919467</v>
      </c>
      <c r="AB62" s="38">
        <f t="shared" si="53"/>
        <v>1</v>
      </c>
    </row>
    <row r="63" spans="1:28" ht="79.5" customHeight="1" x14ac:dyDescent="0.25">
      <c r="A63" s="39" t="s">
        <v>150</v>
      </c>
      <c r="B63" s="34" t="s">
        <v>41</v>
      </c>
      <c r="C63" s="34">
        <v>20</v>
      </c>
      <c r="D63" s="34" t="s">
        <v>38</v>
      </c>
      <c r="E63" s="40" t="s">
        <v>151</v>
      </c>
      <c r="F63" s="62">
        <f>+F64+F67+F68+F69+F66+F65</f>
        <v>1011449455</v>
      </c>
      <c r="G63" s="62">
        <f>+G64+G67+G68+G69+G66+G65</f>
        <v>0</v>
      </c>
      <c r="H63" s="62">
        <f>+H64+H67+H68+H69+H66+H65</f>
        <v>0</v>
      </c>
      <c r="I63" s="62">
        <f>+I64+I67+I68+I69+I66+I65</f>
        <v>0</v>
      </c>
      <c r="J63" s="62">
        <f>+J64+J67+J68+J69+J66+J65</f>
        <v>0</v>
      </c>
      <c r="K63" s="62">
        <f t="shared" si="54"/>
        <v>0</v>
      </c>
      <c r="L63" s="62">
        <f>+L64+L67+L68+L69+L66+L65</f>
        <v>1011449455</v>
      </c>
      <c r="M63" s="42">
        <f t="shared" ref="M63:M126" si="70">L63/$L$295</f>
        <v>1.2816199303669241E-4</v>
      </c>
      <c r="N63" s="62">
        <f t="shared" ref="N63:W63" si="71">+N64+N67+N68+N69+N66+N65</f>
        <v>0</v>
      </c>
      <c r="O63" s="62">
        <f t="shared" si="71"/>
        <v>942849455</v>
      </c>
      <c r="P63" s="62">
        <f t="shared" si="71"/>
        <v>68600000</v>
      </c>
      <c r="Q63" s="62">
        <f t="shared" si="71"/>
        <v>646611392</v>
      </c>
      <c r="R63" s="62">
        <f t="shared" si="71"/>
        <v>364838063</v>
      </c>
      <c r="S63" s="62">
        <f t="shared" si="71"/>
        <v>296238063</v>
      </c>
      <c r="T63" s="62">
        <f t="shared" si="71"/>
        <v>59014496</v>
      </c>
      <c r="U63" s="62">
        <f t="shared" si="71"/>
        <v>587596896</v>
      </c>
      <c r="V63" s="62">
        <f t="shared" si="71"/>
        <v>59014496</v>
      </c>
      <c r="W63" s="62">
        <f t="shared" si="71"/>
        <v>0</v>
      </c>
      <c r="X63" s="38">
        <f t="shared" si="3"/>
        <v>0.63929184874591682</v>
      </c>
      <c r="Y63" s="38">
        <f t="shared" si="4"/>
        <v>5.8346460822404612E-2</v>
      </c>
      <c r="Z63" s="38">
        <f t="shared" si="41"/>
        <v>5.8346460822404612E-2</v>
      </c>
      <c r="AA63" s="38">
        <f t="shared" si="59"/>
        <v>9.1267331089644646E-2</v>
      </c>
      <c r="AB63" s="38">
        <f t="shared" si="53"/>
        <v>1</v>
      </c>
    </row>
    <row r="64" spans="1:28" ht="42.75" customHeight="1" x14ac:dyDescent="0.25">
      <c r="A64" s="43" t="s">
        <v>152</v>
      </c>
      <c r="B64" s="44" t="s">
        <v>41</v>
      </c>
      <c r="C64" s="44">
        <v>20</v>
      </c>
      <c r="D64" s="44" t="s">
        <v>38</v>
      </c>
      <c r="E64" s="45" t="s">
        <v>153</v>
      </c>
      <c r="F64" s="46">
        <v>27000000</v>
      </c>
      <c r="G64" s="46">
        <v>0</v>
      </c>
      <c r="H64" s="46">
        <v>0</v>
      </c>
      <c r="I64" s="46">
        <v>0</v>
      </c>
      <c r="J64" s="46">
        <v>0</v>
      </c>
      <c r="K64" s="46">
        <f t="shared" si="54"/>
        <v>0</v>
      </c>
      <c r="L64" s="46">
        <f t="shared" ref="L64:L69" si="72">+F64+K64</f>
        <v>27000000</v>
      </c>
      <c r="M64" s="52">
        <f t="shared" si="70"/>
        <v>3.4212029033034529E-6</v>
      </c>
      <c r="N64" s="46">
        <v>0</v>
      </c>
      <c r="O64" s="56">
        <v>2400000</v>
      </c>
      <c r="P64" s="46">
        <f t="shared" ref="P64:P69" si="73">L64-O64</f>
        <v>24600000</v>
      </c>
      <c r="Q64" s="56">
        <v>2400000</v>
      </c>
      <c r="R64" s="46">
        <f t="shared" ref="R64:R69" si="74">+L64-Q64</f>
        <v>24600000</v>
      </c>
      <c r="S64" s="46">
        <f t="shared" ref="S64:S69" si="75">O64-Q64</f>
        <v>0</v>
      </c>
      <c r="T64" s="46">
        <v>2400000</v>
      </c>
      <c r="U64" s="46">
        <f t="shared" ref="U64:U69" si="76">+Q64-T64</f>
        <v>0</v>
      </c>
      <c r="V64" s="46">
        <v>2400000</v>
      </c>
      <c r="W64" s="48">
        <f t="shared" ref="W64:W69" si="77">+T64-V64</f>
        <v>0</v>
      </c>
      <c r="X64" s="49">
        <f t="shared" si="3"/>
        <v>8.8888888888888892E-2</v>
      </c>
      <c r="Y64" s="49">
        <f t="shared" si="4"/>
        <v>8.8888888888888892E-2</v>
      </c>
      <c r="Z64" s="49">
        <f t="shared" si="41"/>
        <v>8.8888888888888892E-2</v>
      </c>
      <c r="AA64" s="49">
        <f t="shared" si="59"/>
        <v>1</v>
      </c>
      <c r="AB64" s="49">
        <f t="shared" si="53"/>
        <v>1</v>
      </c>
    </row>
    <row r="65" spans="1:28" ht="42" customHeight="1" x14ac:dyDescent="0.25">
      <c r="A65" s="43" t="s">
        <v>154</v>
      </c>
      <c r="B65" s="44" t="s">
        <v>41</v>
      </c>
      <c r="C65" s="44">
        <v>20</v>
      </c>
      <c r="D65" s="44" t="s">
        <v>38</v>
      </c>
      <c r="E65" s="45" t="s">
        <v>155</v>
      </c>
      <c r="F65" s="46">
        <v>10000000</v>
      </c>
      <c r="G65" s="46">
        <v>0</v>
      </c>
      <c r="H65" s="46">
        <v>0</v>
      </c>
      <c r="I65" s="46">
        <v>0</v>
      </c>
      <c r="J65" s="46">
        <v>0</v>
      </c>
      <c r="K65" s="46">
        <f t="shared" si="54"/>
        <v>0</v>
      </c>
      <c r="L65" s="46">
        <f t="shared" si="72"/>
        <v>10000000</v>
      </c>
      <c r="M65" s="52">
        <f t="shared" si="70"/>
        <v>1.2671121864086863E-6</v>
      </c>
      <c r="N65" s="46">
        <v>0</v>
      </c>
      <c r="O65" s="56">
        <v>0</v>
      </c>
      <c r="P65" s="46">
        <f t="shared" si="73"/>
        <v>10000000</v>
      </c>
      <c r="Q65" s="56">
        <v>0</v>
      </c>
      <c r="R65" s="46">
        <f t="shared" si="74"/>
        <v>10000000</v>
      </c>
      <c r="S65" s="46">
        <f t="shared" si="75"/>
        <v>0</v>
      </c>
      <c r="T65" s="46">
        <v>0</v>
      </c>
      <c r="U65" s="46">
        <f t="shared" si="76"/>
        <v>0</v>
      </c>
      <c r="V65" s="46">
        <v>0</v>
      </c>
      <c r="W65" s="48">
        <f t="shared" si="77"/>
        <v>0</v>
      </c>
      <c r="X65" s="49">
        <f t="shared" si="3"/>
        <v>0</v>
      </c>
      <c r="Y65" s="49">
        <f t="shared" si="4"/>
        <v>0</v>
      </c>
      <c r="Z65" s="49">
        <f t="shared" si="41"/>
        <v>0</v>
      </c>
      <c r="AA65" s="49" t="s">
        <v>40</v>
      </c>
      <c r="AB65" s="49" t="s">
        <v>40</v>
      </c>
    </row>
    <row r="66" spans="1:28" ht="42" customHeight="1" x14ac:dyDescent="0.25">
      <c r="A66" s="43" t="s">
        <v>156</v>
      </c>
      <c r="B66" s="44" t="s">
        <v>41</v>
      </c>
      <c r="C66" s="44">
        <v>20</v>
      </c>
      <c r="D66" s="44" t="s">
        <v>38</v>
      </c>
      <c r="E66" s="45" t="s">
        <v>157</v>
      </c>
      <c r="F66" s="46">
        <v>7000000</v>
      </c>
      <c r="G66" s="46">
        <v>0</v>
      </c>
      <c r="H66" s="46">
        <v>0</v>
      </c>
      <c r="I66" s="46">
        <v>0</v>
      </c>
      <c r="J66" s="46">
        <v>0</v>
      </c>
      <c r="K66" s="46">
        <f t="shared" si="54"/>
        <v>0</v>
      </c>
      <c r="L66" s="46">
        <f t="shared" si="72"/>
        <v>7000000</v>
      </c>
      <c r="M66" s="52">
        <f t="shared" si="70"/>
        <v>8.8697853048608042E-7</v>
      </c>
      <c r="N66" s="46">
        <v>0</v>
      </c>
      <c r="O66" s="56">
        <v>0</v>
      </c>
      <c r="P66" s="46">
        <f t="shared" si="73"/>
        <v>7000000</v>
      </c>
      <c r="Q66" s="56">
        <v>0</v>
      </c>
      <c r="R66" s="46">
        <f t="shared" si="74"/>
        <v>7000000</v>
      </c>
      <c r="S66" s="46">
        <f t="shared" si="75"/>
        <v>0</v>
      </c>
      <c r="T66" s="46">
        <v>0</v>
      </c>
      <c r="U66" s="46">
        <f t="shared" si="76"/>
        <v>0</v>
      </c>
      <c r="V66" s="46">
        <v>0</v>
      </c>
      <c r="W66" s="48">
        <f t="shared" si="77"/>
        <v>0</v>
      </c>
      <c r="X66" s="49">
        <f t="shared" si="3"/>
        <v>0</v>
      </c>
      <c r="Y66" s="49">
        <f t="shared" si="4"/>
        <v>0</v>
      </c>
      <c r="Z66" s="49">
        <f t="shared" si="41"/>
        <v>0</v>
      </c>
      <c r="AA66" s="49" t="s">
        <v>40</v>
      </c>
      <c r="AB66" s="49" t="s">
        <v>40</v>
      </c>
    </row>
    <row r="67" spans="1:28" ht="42" customHeight="1" x14ac:dyDescent="0.25">
      <c r="A67" s="43" t="s">
        <v>158</v>
      </c>
      <c r="B67" s="44" t="s">
        <v>41</v>
      </c>
      <c r="C67" s="44">
        <v>20</v>
      </c>
      <c r="D67" s="44" t="s">
        <v>38</v>
      </c>
      <c r="E67" s="45" t="s">
        <v>159</v>
      </c>
      <c r="F67" s="46">
        <v>30000000</v>
      </c>
      <c r="G67" s="46">
        <v>0</v>
      </c>
      <c r="H67" s="46">
        <v>0</v>
      </c>
      <c r="I67" s="46">
        <v>0</v>
      </c>
      <c r="J67" s="46">
        <v>0</v>
      </c>
      <c r="K67" s="46">
        <f t="shared" si="54"/>
        <v>0</v>
      </c>
      <c r="L67" s="46">
        <f t="shared" si="72"/>
        <v>30000000</v>
      </c>
      <c r="M67" s="52">
        <f t="shared" si="70"/>
        <v>3.8013365592260588E-6</v>
      </c>
      <c r="N67" s="46">
        <v>0</v>
      </c>
      <c r="O67" s="56">
        <v>3000000</v>
      </c>
      <c r="P67" s="46">
        <f t="shared" si="73"/>
        <v>27000000</v>
      </c>
      <c r="Q67" s="56">
        <v>3000000</v>
      </c>
      <c r="R67" s="46">
        <f t="shared" si="74"/>
        <v>27000000</v>
      </c>
      <c r="S67" s="46">
        <f t="shared" si="75"/>
        <v>0</v>
      </c>
      <c r="T67" s="46">
        <v>3000000</v>
      </c>
      <c r="U67" s="46">
        <f t="shared" si="76"/>
        <v>0</v>
      </c>
      <c r="V67" s="46">
        <v>3000000</v>
      </c>
      <c r="W67" s="48">
        <f t="shared" si="77"/>
        <v>0</v>
      </c>
      <c r="X67" s="49">
        <f t="shared" si="3"/>
        <v>0.1</v>
      </c>
      <c r="Y67" s="49">
        <f t="shared" si="4"/>
        <v>0.1</v>
      </c>
      <c r="Z67" s="49">
        <f t="shared" si="41"/>
        <v>0.1</v>
      </c>
      <c r="AA67" s="49">
        <f t="shared" si="59"/>
        <v>1</v>
      </c>
      <c r="AB67" s="49">
        <f t="shared" si="53"/>
        <v>1</v>
      </c>
    </row>
    <row r="68" spans="1:28" ht="42" customHeight="1" x14ac:dyDescent="0.25">
      <c r="A68" s="43" t="s">
        <v>160</v>
      </c>
      <c r="B68" s="44" t="s">
        <v>41</v>
      </c>
      <c r="C68" s="44">
        <v>20</v>
      </c>
      <c r="D68" s="44" t="s">
        <v>38</v>
      </c>
      <c r="E68" s="45" t="s">
        <v>161</v>
      </c>
      <c r="F68" s="46">
        <v>587596896</v>
      </c>
      <c r="G68" s="46">
        <v>0</v>
      </c>
      <c r="H68" s="46">
        <v>0</v>
      </c>
      <c r="I68" s="46">
        <v>0</v>
      </c>
      <c r="J68" s="46">
        <v>0</v>
      </c>
      <c r="K68" s="46">
        <f t="shared" si="54"/>
        <v>0</v>
      </c>
      <c r="L68" s="46">
        <f t="shared" si="72"/>
        <v>587596896</v>
      </c>
      <c r="M68" s="51">
        <f t="shared" si="70"/>
        <v>7.445511876175174E-5</v>
      </c>
      <c r="N68" s="46">
        <v>0</v>
      </c>
      <c r="O68" s="56">
        <v>587596896</v>
      </c>
      <c r="P68" s="46">
        <f t="shared" si="73"/>
        <v>0</v>
      </c>
      <c r="Q68" s="56">
        <v>587596896</v>
      </c>
      <c r="R68" s="46">
        <f t="shared" si="74"/>
        <v>0</v>
      </c>
      <c r="S68" s="46">
        <f t="shared" si="75"/>
        <v>0</v>
      </c>
      <c r="T68" s="46">
        <v>0</v>
      </c>
      <c r="U68" s="46">
        <f t="shared" si="76"/>
        <v>587596896</v>
      </c>
      <c r="V68" s="46">
        <v>0</v>
      </c>
      <c r="W68" s="48">
        <f t="shared" si="77"/>
        <v>0</v>
      </c>
      <c r="X68" s="49">
        <f t="shared" si="3"/>
        <v>1</v>
      </c>
      <c r="Y68" s="49">
        <f t="shared" si="4"/>
        <v>0</v>
      </c>
      <c r="Z68" s="49">
        <f t="shared" si="41"/>
        <v>0</v>
      </c>
      <c r="AA68" s="49">
        <f t="shared" si="59"/>
        <v>0</v>
      </c>
      <c r="AB68" s="49" t="s">
        <v>40</v>
      </c>
    </row>
    <row r="69" spans="1:28" ht="42" customHeight="1" x14ac:dyDescent="0.25">
      <c r="A69" s="43" t="s">
        <v>162</v>
      </c>
      <c r="B69" s="44" t="s">
        <v>41</v>
      </c>
      <c r="C69" s="44">
        <v>20</v>
      </c>
      <c r="D69" s="44" t="s">
        <v>38</v>
      </c>
      <c r="E69" s="45" t="s">
        <v>163</v>
      </c>
      <c r="F69" s="46">
        <v>349852559</v>
      </c>
      <c r="G69" s="46">
        <v>0</v>
      </c>
      <c r="H69" s="46">
        <v>0</v>
      </c>
      <c r="I69" s="46">
        <v>0</v>
      </c>
      <c r="J69" s="46">
        <v>0</v>
      </c>
      <c r="K69" s="46">
        <f t="shared" si="54"/>
        <v>0</v>
      </c>
      <c r="L69" s="46">
        <f t="shared" si="72"/>
        <v>349852559</v>
      </c>
      <c r="M69" s="53">
        <f t="shared" si="70"/>
        <v>4.4330244095516394E-5</v>
      </c>
      <c r="N69" s="46">
        <v>0</v>
      </c>
      <c r="O69" s="56">
        <v>349852559</v>
      </c>
      <c r="P69" s="46">
        <f t="shared" si="73"/>
        <v>0</v>
      </c>
      <c r="Q69" s="56">
        <v>53614496</v>
      </c>
      <c r="R69" s="46">
        <f t="shared" si="74"/>
        <v>296238063</v>
      </c>
      <c r="S69" s="46">
        <f t="shared" si="75"/>
        <v>296238063</v>
      </c>
      <c r="T69" s="46">
        <v>53614496</v>
      </c>
      <c r="U69" s="46">
        <f t="shared" si="76"/>
        <v>0</v>
      </c>
      <c r="V69" s="46">
        <v>53614496</v>
      </c>
      <c r="W69" s="48">
        <f t="shared" si="77"/>
        <v>0</v>
      </c>
      <c r="X69" s="49">
        <f t="shared" si="3"/>
        <v>0.15324883188863569</v>
      </c>
      <c r="Y69" s="49">
        <f t="shared" si="4"/>
        <v>0.15324883188863569</v>
      </c>
      <c r="Z69" s="49">
        <f t="shared" si="41"/>
        <v>0.15324883188863569</v>
      </c>
      <c r="AA69" s="49">
        <f t="shared" si="59"/>
        <v>1</v>
      </c>
      <c r="AB69" s="49">
        <f t="shared" si="53"/>
        <v>1</v>
      </c>
    </row>
    <row r="70" spans="1:28" ht="48" customHeight="1" x14ac:dyDescent="0.25">
      <c r="A70" s="39" t="s">
        <v>164</v>
      </c>
      <c r="B70" s="34" t="s">
        <v>41</v>
      </c>
      <c r="C70" s="34">
        <v>20</v>
      </c>
      <c r="D70" s="34" t="s">
        <v>38</v>
      </c>
      <c r="E70" s="40" t="s">
        <v>165</v>
      </c>
      <c r="F70" s="62">
        <f>+F71+F72+F73</f>
        <v>11018432425</v>
      </c>
      <c r="G70" s="62">
        <f>+G71+G72+G73</f>
        <v>0</v>
      </c>
      <c r="H70" s="62">
        <f>+H71+H72+H73</f>
        <v>0</v>
      </c>
      <c r="I70" s="62">
        <f>+I71+I72+I73</f>
        <v>0</v>
      </c>
      <c r="J70" s="62">
        <f>+J71+J72+J73</f>
        <v>5000000</v>
      </c>
      <c r="K70" s="62">
        <f t="shared" si="54"/>
        <v>-5000000</v>
      </c>
      <c r="L70" s="62">
        <f>+L71+L72+L73</f>
        <v>11013432425</v>
      </c>
      <c r="M70" s="42">
        <f t="shared" si="70"/>
        <v>1.395525443990607E-3</v>
      </c>
      <c r="N70" s="62">
        <f t="shared" ref="N70:W70" si="78">+N71+N72+N73</f>
        <v>0</v>
      </c>
      <c r="O70" s="62">
        <f t="shared" si="78"/>
        <v>9771323534</v>
      </c>
      <c r="P70" s="62">
        <f t="shared" si="78"/>
        <v>1242108891</v>
      </c>
      <c r="Q70" s="62">
        <f t="shared" si="78"/>
        <v>9047064672</v>
      </c>
      <c r="R70" s="62">
        <f t="shared" si="78"/>
        <v>1966367753</v>
      </c>
      <c r="S70" s="62">
        <f t="shared" si="78"/>
        <v>724258862</v>
      </c>
      <c r="T70" s="62">
        <f t="shared" si="78"/>
        <v>2398345384.3299999</v>
      </c>
      <c r="U70" s="62">
        <f t="shared" si="78"/>
        <v>6648719287.6700001</v>
      </c>
      <c r="V70" s="62">
        <f t="shared" si="78"/>
        <v>2398345384.3299999</v>
      </c>
      <c r="W70" s="62">
        <f t="shared" si="78"/>
        <v>0</v>
      </c>
      <c r="X70" s="38">
        <f t="shared" si="3"/>
        <v>0.82145731892480378</v>
      </c>
      <c r="Y70" s="38">
        <f t="shared" si="4"/>
        <v>0.2177654787154151</v>
      </c>
      <c r="Z70" s="38">
        <f t="shared" si="41"/>
        <v>0.2177654787154151</v>
      </c>
      <c r="AA70" s="38">
        <f t="shared" si="59"/>
        <v>0.2650965226050282</v>
      </c>
      <c r="AB70" s="38">
        <f t="shared" si="53"/>
        <v>1</v>
      </c>
    </row>
    <row r="71" spans="1:28" ht="42" customHeight="1" x14ac:dyDescent="0.25">
      <c r="A71" s="43" t="s">
        <v>166</v>
      </c>
      <c r="B71" s="44" t="s">
        <v>41</v>
      </c>
      <c r="C71" s="44">
        <v>20</v>
      </c>
      <c r="D71" s="44" t="s">
        <v>38</v>
      </c>
      <c r="E71" s="45" t="s">
        <v>167</v>
      </c>
      <c r="F71" s="46">
        <v>1952800255</v>
      </c>
      <c r="G71" s="46">
        <v>0</v>
      </c>
      <c r="H71" s="46">
        <v>0</v>
      </c>
      <c r="I71" s="46">
        <v>0</v>
      </c>
      <c r="J71" s="46">
        <v>0</v>
      </c>
      <c r="K71" s="46">
        <f t="shared" si="54"/>
        <v>0</v>
      </c>
      <c r="L71" s="46">
        <f>+F71+K71</f>
        <v>1952800255</v>
      </c>
      <c r="M71" s="51">
        <f t="shared" si="70"/>
        <v>2.4744170007324904E-4</v>
      </c>
      <c r="N71" s="46">
        <v>0</v>
      </c>
      <c r="O71" s="46">
        <v>1028698747</v>
      </c>
      <c r="P71" s="46">
        <f>L71-O71</f>
        <v>924101508</v>
      </c>
      <c r="Q71" s="46">
        <v>1028698747</v>
      </c>
      <c r="R71" s="46">
        <f>+L71-Q71</f>
        <v>924101508</v>
      </c>
      <c r="S71" s="46">
        <f>O71-Q71</f>
        <v>0</v>
      </c>
      <c r="T71" s="46">
        <v>1028698747</v>
      </c>
      <c r="U71" s="46">
        <f>+Q71-T71</f>
        <v>0</v>
      </c>
      <c r="V71" s="46">
        <v>1028698747</v>
      </c>
      <c r="W71" s="48">
        <f>+T71-V71</f>
        <v>0</v>
      </c>
      <c r="X71" s="49">
        <f t="shared" ref="X71:X135" si="79">+Q71/L71</f>
        <v>0.52678134610341909</v>
      </c>
      <c r="Y71" s="49">
        <f t="shared" ref="Y71:Y134" si="80">+T71/L71</f>
        <v>0.52678134610341909</v>
      </c>
      <c r="Z71" s="49">
        <f t="shared" si="41"/>
        <v>0.52678134610341909</v>
      </c>
      <c r="AA71" s="49">
        <f t="shared" si="59"/>
        <v>1</v>
      </c>
      <c r="AB71" s="49">
        <f t="shared" si="53"/>
        <v>1</v>
      </c>
    </row>
    <row r="72" spans="1:28" ht="42" customHeight="1" x14ac:dyDescent="0.25">
      <c r="A72" s="43" t="s">
        <v>168</v>
      </c>
      <c r="B72" s="44" t="s">
        <v>41</v>
      </c>
      <c r="C72" s="44">
        <v>20</v>
      </c>
      <c r="D72" s="44" t="s">
        <v>38</v>
      </c>
      <c r="E72" s="45" t="s">
        <v>169</v>
      </c>
      <c r="F72" s="46">
        <v>9046632170</v>
      </c>
      <c r="G72" s="46">
        <v>0</v>
      </c>
      <c r="H72" s="46">
        <v>0</v>
      </c>
      <c r="I72" s="46">
        <v>0</v>
      </c>
      <c r="J72" s="46">
        <f>3000000+2000000</f>
        <v>5000000</v>
      </c>
      <c r="K72" s="46">
        <f t="shared" si="54"/>
        <v>-5000000</v>
      </c>
      <c r="L72" s="46">
        <f>+F72+K72</f>
        <v>9041632170</v>
      </c>
      <c r="M72" s="51">
        <f t="shared" si="70"/>
        <v>1.1456762307631816E-3</v>
      </c>
      <c r="N72" s="46">
        <v>0</v>
      </c>
      <c r="O72" s="46">
        <v>8734791902</v>
      </c>
      <c r="P72" s="46">
        <f>L72-O72</f>
        <v>306840268</v>
      </c>
      <c r="Q72" s="46">
        <v>8010533040</v>
      </c>
      <c r="R72" s="46">
        <f>+L72-Q72</f>
        <v>1031099130</v>
      </c>
      <c r="S72" s="46">
        <f>O72-Q72</f>
        <v>724258862</v>
      </c>
      <c r="T72" s="46">
        <v>1369646637.3299999</v>
      </c>
      <c r="U72" s="46">
        <f>+Q72-T72</f>
        <v>6640886402.6700001</v>
      </c>
      <c r="V72" s="46">
        <v>1369646637.3299999</v>
      </c>
      <c r="W72" s="48">
        <f>+T72-V72</f>
        <v>0</v>
      </c>
      <c r="X72" s="49">
        <f t="shared" si="79"/>
        <v>0.88596095145064946</v>
      </c>
      <c r="Y72" s="49">
        <f t="shared" si="80"/>
        <v>0.15148223369166322</v>
      </c>
      <c r="Z72" s="49">
        <f t="shared" si="41"/>
        <v>0.15148223369166322</v>
      </c>
      <c r="AA72" s="49">
        <f t="shared" si="59"/>
        <v>0.17098071133228857</v>
      </c>
      <c r="AB72" s="49">
        <f t="shared" si="53"/>
        <v>1</v>
      </c>
    </row>
    <row r="73" spans="1:28" ht="42" customHeight="1" x14ac:dyDescent="0.25">
      <c r="A73" s="43" t="s">
        <v>170</v>
      </c>
      <c r="B73" s="44" t="s">
        <v>41</v>
      </c>
      <c r="C73" s="44">
        <v>20</v>
      </c>
      <c r="D73" s="44" t="s">
        <v>38</v>
      </c>
      <c r="E73" s="45" t="s">
        <v>171</v>
      </c>
      <c r="F73" s="46">
        <v>19000000</v>
      </c>
      <c r="G73" s="46">
        <v>0</v>
      </c>
      <c r="H73" s="46">
        <v>0</v>
      </c>
      <c r="I73" s="46">
        <v>0</v>
      </c>
      <c r="J73" s="46">
        <v>0</v>
      </c>
      <c r="K73" s="46">
        <f t="shared" si="54"/>
        <v>0</v>
      </c>
      <c r="L73" s="46">
        <f>+F73+K73</f>
        <v>19000000</v>
      </c>
      <c r="M73" s="52">
        <f t="shared" si="70"/>
        <v>2.4075131541765038E-6</v>
      </c>
      <c r="N73" s="46">
        <v>0</v>
      </c>
      <c r="O73" s="46">
        <v>7832885</v>
      </c>
      <c r="P73" s="46">
        <f>L73-O73</f>
        <v>11167115</v>
      </c>
      <c r="Q73" s="46">
        <v>7832885</v>
      </c>
      <c r="R73" s="46">
        <f>+L73-Q73</f>
        <v>11167115</v>
      </c>
      <c r="S73" s="46">
        <f>O73-Q73</f>
        <v>0</v>
      </c>
      <c r="T73" s="46">
        <v>0</v>
      </c>
      <c r="U73" s="46">
        <f>+Q73-T73</f>
        <v>7832885</v>
      </c>
      <c r="V73" s="46">
        <v>0</v>
      </c>
      <c r="W73" s="48">
        <f>+T73-V73</f>
        <v>0</v>
      </c>
      <c r="X73" s="49">
        <f t="shared" si="79"/>
        <v>0.4122571052631579</v>
      </c>
      <c r="Y73" s="49">
        <f t="shared" si="80"/>
        <v>0</v>
      </c>
      <c r="Z73" s="49">
        <f t="shared" si="41"/>
        <v>0</v>
      </c>
      <c r="AA73" s="49">
        <f t="shared" si="59"/>
        <v>0</v>
      </c>
      <c r="AB73" s="49" t="s">
        <v>40</v>
      </c>
    </row>
    <row r="74" spans="1:28" ht="49.5" customHeight="1" x14ac:dyDescent="0.25">
      <c r="A74" s="39" t="s">
        <v>172</v>
      </c>
      <c r="B74" s="34" t="s">
        <v>41</v>
      </c>
      <c r="C74" s="34">
        <v>20</v>
      </c>
      <c r="D74" s="34" t="s">
        <v>38</v>
      </c>
      <c r="E74" s="40" t="s">
        <v>173</v>
      </c>
      <c r="F74" s="62">
        <f>SUM(F75:F80)</f>
        <v>7144524698</v>
      </c>
      <c r="G74" s="62">
        <f>SUM(G75:G80)</f>
        <v>0</v>
      </c>
      <c r="H74" s="62">
        <f>SUM(H75:H80)</f>
        <v>0</v>
      </c>
      <c r="I74" s="62">
        <f>SUM(I75:I80)</f>
        <v>3000000</v>
      </c>
      <c r="J74" s="62">
        <f>SUM(J75:J80)</f>
        <v>0</v>
      </c>
      <c r="K74" s="62">
        <f t="shared" si="54"/>
        <v>3000000</v>
      </c>
      <c r="L74" s="62">
        <f>SUM(L75:L80)</f>
        <v>7147524698</v>
      </c>
      <c r="M74" s="42">
        <f t="shared" si="70"/>
        <v>9.0567156474928654E-4</v>
      </c>
      <c r="N74" s="62">
        <f t="shared" ref="N74:W74" si="81">SUM(N75:N80)</f>
        <v>0</v>
      </c>
      <c r="O74" s="62">
        <f t="shared" si="81"/>
        <v>4349031987.8799992</v>
      </c>
      <c r="P74" s="62">
        <f t="shared" si="81"/>
        <v>2798492710.1200004</v>
      </c>
      <c r="Q74" s="62">
        <f t="shared" si="81"/>
        <v>3644833994.8799996</v>
      </c>
      <c r="R74" s="62">
        <f t="shared" si="81"/>
        <v>3502690703.1199999</v>
      </c>
      <c r="S74" s="62">
        <f t="shared" si="81"/>
        <v>704197993</v>
      </c>
      <c r="T74" s="62">
        <f t="shared" si="81"/>
        <v>138499935.47999999</v>
      </c>
      <c r="U74" s="62">
        <f t="shared" si="81"/>
        <v>3506334059.4000001</v>
      </c>
      <c r="V74" s="62">
        <f t="shared" si="81"/>
        <v>138499935.47999999</v>
      </c>
      <c r="W74" s="62">
        <f t="shared" si="81"/>
        <v>0</v>
      </c>
      <c r="X74" s="38">
        <f t="shared" si="79"/>
        <v>0.50994353274496373</v>
      </c>
      <c r="Y74" s="38">
        <f t="shared" si="80"/>
        <v>1.9377328702166591E-2</v>
      </c>
      <c r="Z74" s="38">
        <f t="shared" si="41"/>
        <v>1.9377328702166591E-2</v>
      </c>
      <c r="AA74" s="38">
        <f t="shared" si="59"/>
        <v>3.799896941110479E-2</v>
      </c>
      <c r="AB74" s="38">
        <f t="shared" ref="AB74:AB97" si="82">+V74/T74</f>
        <v>1</v>
      </c>
    </row>
    <row r="75" spans="1:28" ht="41.25" customHeight="1" x14ac:dyDescent="0.25">
      <c r="A75" s="43" t="s">
        <v>174</v>
      </c>
      <c r="B75" s="44" t="s">
        <v>41</v>
      </c>
      <c r="C75" s="44">
        <v>20</v>
      </c>
      <c r="D75" s="44" t="s">
        <v>38</v>
      </c>
      <c r="E75" s="45" t="s">
        <v>175</v>
      </c>
      <c r="F75" s="46">
        <v>1583473232</v>
      </c>
      <c r="G75" s="46">
        <v>0</v>
      </c>
      <c r="H75" s="46">
        <v>0</v>
      </c>
      <c r="I75" s="46">
        <v>0</v>
      </c>
      <c r="J75" s="46">
        <v>0</v>
      </c>
      <c r="K75" s="46">
        <f t="shared" si="54"/>
        <v>0</v>
      </c>
      <c r="L75" s="46">
        <f t="shared" ref="L75:L80" si="83">+F75+K75</f>
        <v>1583473232</v>
      </c>
      <c r="M75" s="51">
        <f t="shared" si="70"/>
        <v>2.006438229119149E-4</v>
      </c>
      <c r="N75" s="46">
        <v>0</v>
      </c>
      <c r="O75" s="46">
        <v>1275361240</v>
      </c>
      <c r="P75" s="46">
        <f t="shared" ref="P75:P80" si="84">L75-O75</f>
        <v>308111992</v>
      </c>
      <c r="Q75" s="46">
        <v>1275361240</v>
      </c>
      <c r="R75" s="46">
        <f t="shared" ref="R75:R80" si="85">+L75-Q75</f>
        <v>308111992</v>
      </c>
      <c r="S75" s="46">
        <f t="shared" ref="S75:S80" si="86">O75-Q75</f>
        <v>0</v>
      </c>
      <c r="T75" s="46">
        <v>19852042</v>
      </c>
      <c r="U75" s="46">
        <f t="shared" ref="U75:U80" si="87">+Q75-T75</f>
        <v>1255509198</v>
      </c>
      <c r="V75" s="46">
        <v>19852042</v>
      </c>
      <c r="W75" s="48">
        <f t="shared" ref="W75:W80" si="88">+T75-V75</f>
        <v>0</v>
      </c>
      <c r="X75" s="49">
        <f t="shared" si="79"/>
        <v>0.80542014492354863</v>
      </c>
      <c r="Y75" s="49">
        <f t="shared" si="80"/>
        <v>1.2537024054979414E-2</v>
      </c>
      <c r="Z75" s="49">
        <f t="shared" si="41"/>
        <v>1.2537024054979414E-2</v>
      </c>
      <c r="AA75" s="49">
        <f t="shared" si="59"/>
        <v>1.5565818826358562E-2</v>
      </c>
      <c r="AB75" s="49">
        <f t="shared" si="82"/>
        <v>1</v>
      </c>
    </row>
    <row r="76" spans="1:28" ht="39" customHeight="1" x14ac:dyDescent="0.25">
      <c r="A76" s="43" t="s">
        <v>176</v>
      </c>
      <c r="B76" s="44" t="s">
        <v>41</v>
      </c>
      <c r="C76" s="44">
        <v>20</v>
      </c>
      <c r="D76" s="44" t="s">
        <v>38</v>
      </c>
      <c r="E76" s="45" t="s">
        <v>177</v>
      </c>
      <c r="F76" s="46">
        <v>3205206795</v>
      </c>
      <c r="G76" s="46">
        <v>0</v>
      </c>
      <c r="H76" s="46">
        <v>0</v>
      </c>
      <c r="I76" s="46">
        <v>0</v>
      </c>
      <c r="J76" s="46">
        <v>0</v>
      </c>
      <c r="K76" s="46">
        <f t="shared" si="54"/>
        <v>0</v>
      </c>
      <c r="L76" s="46">
        <f t="shared" si="83"/>
        <v>3205206795</v>
      </c>
      <c r="M76" s="51">
        <f t="shared" si="70"/>
        <v>4.0613565899044279E-4</v>
      </c>
      <c r="N76" s="46">
        <v>0</v>
      </c>
      <c r="O76" s="46">
        <v>1673521560.5999999</v>
      </c>
      <c r="P76" s="46">
        <f t="shared" si="84"/>
        <v>1531685234.4000001</v>
      </c>
      <c r="Q76" s="46">
        <v>1612774784.5999999</v>
      </c>
      <c r="R76" s="46">
        <f t="shared" si="85"/>
        <v>1592432010.4000001</v>
      </c>
      <c r="S76" s="46">
        <f t="shared" si="86"/>
        <v>60746776</v>
      </c>
      <c r="T76" s="46">
        <v>47864097.600000001</v>
      </c>
      <c r="U76" s="46">
        <f t="shared" si="87"/>
        <v>1564910687</v>
      </c>
      <c r="V76" s="46">
        <v>47864097.600000001</v>
      </c>
      <c r="W76" s="48">
        <f t="shared" si="88"/>
        <v>0</v>
      </c>
      <c r="X76" s="49">
        <f t="shared" si="79"/>
        <v>0.5031733949634285</v>
      </c>
      <c r="Y76" s="49">
        <f t="shared" si="80"/>
        <v>1.4933232287746975E-2</v>
      </c>
      <c r="Z76" s="49">
        <f t="shared" si="41"/>
        <v>1.4933232287746975E-2</v>
      </c>
      <c r="AA76" s="49">
        <f t="shared" si="59"/>
        <v>2.9678103884710254E-2</v>
      </c>
      <c r="AB76" s="49">
        <f t="shared" si="82"/>
        <v>1</v>
      </c>
    </row>
    <row r="77" spans="1:28" ht="44.25" customHeight="1" x14ac:dyDescent="0.25">
      <c r="A77" s="43" t="s">
        <v>178</v>
      </c>
      <c r="B77" s="44" t="s">
        <v>41</v>
      </c>
      <c r="C77" s="44">
        <v>20</v>
      </c>
      <c r="D77" s="44" t="s">
        <v>38</v>
      </c>
      <c r="E77" s="45" t="s">
        <v>179</v>
      </c>
      <c r="F77" s="46">
        <v>126060430</v>
      </c>
      <c r="G77" s="46">
        <v>0</v>
      </c>
      <c r="H77" s="46">
        <v>0</v>
      </c>
      <c r="I77" s="46">
        <v>0</v>
      </c>
      <c r="J77" s="46">
        <v>0</v>
      </c>
      <c r="K77" s="46">
        <f t="shared" si="54"/>
        <v>0</v>
      </c>
      <c r="L77" s="46">
        <f t="shared" si="83"/>
        <v>126060430</v>
      </c>
      <c r="M77" s="53">
        <f t="shared" si="70"/>
        <v>1.5973270707691914E-5</v>
      </c>
      <c r="N77" s="46">
        <v>0</v>
      </c>
      <c r="O77" s="46">
        <v>70000359.870000005</v>
      </c>
      <c r="P77" s="46">
        <f t="shared" si="84"/>
        <v>56060070.129999995</v>
      </c>
      <c r="Q77" s="46">
        <v>9493478.8699999992</v>
      </c>
      <c r="R77" s="46">
        <f t="shared" si="85"/>
        <v>116566951.13</v>
      </c>
      <c r="S77" s="46">
        <f t="shared" si="86"/>
        <v>60506881.000000007</v>
      </c>
      <c r="T77" s="46">
        <v>9493478.8699999992</v>
      </c>
      <c r="U77" s="46">
        <f t="shared" si="87"/>
        <v>0</v>
      </c>
      <c r="V77" s="46">
        <v>9493478.8699999992</v>
      </c>
      <c r="W77" s="48">
        <f t="shared" si="88"/>
        <v>0</v>
      </c>
      <c r="X77" s="49">
        <f t="shared" si="79"/>
        <v>7.5308951984377648E-2</v>
      </c>
      <c r="Y77" s="49">
        <f t="shared" si="80"/>
        <v>7.5308951984377648E-2</v>
      </c>
      <c r="Z77" s="49">
        <f t="shared" si="41"/>
        <v>7.5308951984377648E-2</v>
      </c>
      <c r="AA77" s="49">
        <f t="shared" si="59"/>
        <v>1</v>
      </c>
      <c r="AB77" s="49">
        <f t="shared" si="82"/>
        <v>1</v>
      </c>
    </row>
    <row r="78" spans="1:28" ht="32.25" customHeight="1" x14ac:dyDescent="0.25">
      <c r="A78" s="43" t="s">
        <v>180</v>
      </c>
      <c r="B78" s="44" t="s">
        <v>41</v>
      </c>
      <c r="C78" s="44">
        <v>20</v>
      </c>
      <c r="D78" s="44" t="s">
        <v>38</v>
      </c>
      <c r="E78" s="45" t="s">
        <v>181</v>
      </c>
      <c r="F78" s="46">
        <v>1505880945</v>
      </c>
      <c r="G78" s="46">
        <v>0</v>
      </c>
      <c r="H78" s="46">
        <v>0</v>
      </c>
      <c r="I78" s="46">
        <v>0</v>
      </c>
      <c r="J78" s="46">
        <v>0</v>
      </c>
      <c r="K78" s="46">
        <f t="shared" si="54"/>
        <v>0</v>
      </c>
      <c r="L78" s="46">
        <f t="shared" si="83"/>
        <v>1505880945</v>
      </c>
      <c r="M78" s="51">
        <f t="shared" si="70"/>
        <v>1.9081200966901288E-4</v>
      </c>
      <c r="N78" s="46">
        <v>0</v>
      </c>
      <c r="O78" s="46">
        <v>880245531.40999997</v>
      </c>
      <c r="P78" s="46">
        <f t="shared" si="84"/>
        <v>625635413.59000003</v>
      </c>
      <c r="Q78" s="46">
        <v>385301195.41000003</v>
      </c>
      <c r="R78" s="46">
        <f t="shared" si="85"/>
        <v>1120579749.5899999</v>
      </c>
      <c r="S78" s="46">
        <f t="shared" si="86"/>
        <v>494944335.99999994</v>
      </c>
      <c r="T78" s="46">
        <v>58290317.009999998</v>
      </c>
      <c r="U78" s="46">
        <f t="shared" si="87"/>
        <v>327010878.40000004</v>
      </c>
      <c r="V78" s="46">
        <v>58290317.009999998</v>
      </c>
      <c r="W78" s="48">
        <f t="shared" si="88"/>
        <v>0</v>
      </c>
      <c r="X78" s="49">
        <f t="shared" si="79"/>
        <v>0.25586431430009232</v>
      </c>
      <c r="Y78" s="49">
        <f t="shared" si="80"/>
        <v>3.8708449830341669E-2</v>
      </c>
      <c r="Z78" s="49">
        <f t="shared" si="41"/>
        <v>3.8708449830341669E-2</v>
      </c>
      <c r="AA78" s="49">
        <f t="shared" si="59"/>
        <v>0.15128506660347399</v>
      </c>
      <c r="AB78" s="49">
        <f t="shared" si="82"/>
        <v>1</v>
      </c>
    </row>
    <row r="79" spans="1:28" ht="50.25" customHeight="1" x14ac:dyDescent="0.25">
      <c r="A79" s="43" t="s">
        <v>182</v>
      </c>
      <c r="B79" s="44" t="s">
        <v>41</v>
      </c>
      <c r="C79" s="44">
        <v>20</v>
      </c>
      <c r="D79" s="44" t="s">
        <v>38</v>
      </c>
      <c r="E79" s="45" t="s">
        <v>183</v>
      </c>
      <c r="F79" s="46">
        <v>365000000</v>
      </c>
      <c r="G79" s="46">
        <v>0</v>
      </c>
      <c r="H79" s="46">
        <v>0</v>
      </c>
      <c r="I79" s="46">
        <v>0</v>
      </c>
      <c r="J79" s="46">
        <v>0</v>
      </c>
      <c r="K79" s="46">
        <f t="shared" si="54"/>
        <v>0</v>
      </c>
      <c r="L79" s="46">
        <f t="shared" si="83"/>
        <v>365000000</v>
      </c>
      <c r="M79" s="53">
        <f t="shared" si="70"/>
        <v>4.6249594803917048E-5</v>
      </c>
      <c r="N79" s="46">
        <v>0</v>
      </c>
      <c r="O79" s="46">
        <v>88000000</v>
      </c>
      <c r="P79" s="46">
        <f t="shared" si="84"/>
        <v>277000000</v>
      </c>
      <c r="Q79" s="46">
        <v>0</v>
      </c>
      <c r="R79" s="46">
        <f t="shared" si="85"/>
        <v>365000000</v>
      </c>
      <c r="S79" s="46">
        <f t="shared" si="86"/>
        <v>88000000</v>
      </c>
      <c r="T79" s="46">
        <v>0</v>
      </c>
      <c r="U79" s="46">
        <f t="shared" si="87"/>
        <v>0</v>
      </c>
      <c r="V79" s="46">
        <v>0</v>
      </c>
      <c r="W79" s="48">
        <f t="shared" si="88"/>
        <v>0</v>
      </c>
      <c r="X79" s="49">
        <f t="shared" si="79"/>
        <v>0</v>
      </c>
      <c r="Y79" s="49">
        <f t="shared" si="80"/>
        <v>0</v>
      </c>
      <c r="Z79" s="49">
        <f t="shared" si="41"/>
        <v>0</v>
      </c>
      <c r="AA79" s="49" t="s">
        <v>40</v>
      </c>
      <c r="AB79" s="49" t="s">
        <v>40</v>
      </c>
    </row>
    <row r="80" spans="1:28" ht="49.5" customHeight="1" x14ac:dyDescent="0.25">
      <c r="A80" s="43" t="s">
        <v>184</v>
      </c>
      <c r="B80" s="44" t="s">
        <v>41</v>
      </c>
      <c r="C80" s="44">
        <v>20</v>
      </c>
      <c r="D80" s="44" t="s">
        <v>38</v>
      </c>
      <c r="E80" s="45" t="s">
        <v>185</v>
      </c>
      <c r="F80" s="46">
        <v>358903296</v>
      </c>
      <c r="G80" s="46">
        <v>0</v>
      </c>
      <c r="H80" s="46">
        <v>0</v>
      </c>
      <c r="I80" s="46">
        <v>3000000</v>
      </c>
      <c r="J80" s="46">
        <v>0</v>
      </c>
      <c r="K80" s="46">
        <f t="shared" si="54"/>
        <v>3000000</v>
      </c>
      <c r="L80" s="46">
        <f t="shared" si="83"/>
        <v>361903296</v>
      </c>
      <c r="M80" s="53">
        <f t="shared" si="70"/>
        <v>4.5857207666307E-5</v>
      </c>
      <c r="N80" s="46">
        <v>0</v>
      </c>
      <c r="O80" s="46">
        <v>361903296</v>
      </c>
      <c r="P80" s="46">
        <f t="shared" si="84"/>
        <v>0</v>
      </c>
      <c r="Q80" s="46">
        <v>361903296</v>
      </c>
      <c r="R80" s="46">
        <f t="shared" si="85"/>
        <v>0</v>
      </c>
      <c r="S80" s="46">
        <f t="shared" si="86"/>
        <v>0</v>
      </c>
      <c r="T80" s="46">
        <v>3000000</v>
      </c>
      <c r="U80" s="46">
        <f t="shared" si="87"/>
        <v>358903296</v>
      </c>
      <c r="V80" s="46">
        <v>3000000</v>
      </c>
      <c r="W80" s="48">
        <f t="shared" si="88"/>
        <v>0</v>
      </c>
      <c r="X80" s="49">
        <f t="shared" si="79"/>
        <v>1</v>
      </c>
      <c r="Y80" s="49">
        <f t="shared" si="80"/>
        <v>8.2895072610778327E-3</v>
      </c>
      <c r="Z80" s="49">
        <f t="shared" si="41"/>
        <v>8.2895072610778327E-3</v>
      </c>
      <c r="AA80" s="49">
        <f t="shared" si="59"/>
        <v>8.2895072610778327E-3</v>
      </c>
      <c r="AB80" s="49">
        <f t="shared" ref="AB80:AB81" si="89">+V80/T80</f>
        <v>1</v>
      </c>
    </row>
    <row r="81" spans="1:28" ht="41.25" customHeight="1" x14ac:dyDescent="0.25">
      <c r="A81" s="39" t="s">
        <v>186</v>
      </c>
      <c r="B81" s="34" t="s">
        <v>41</v>
      </c>
      <c r="C81" s="34">
        <v>20</v>
      </c>
      <c r="D81" s="34" t="s">
        <v>38</v>
      </c>
      <c r="E81" s="40" t="s">
        <v>187</v>
      </c>
      <c r="F81" s="62">
        <f>SUM(F82:F86)</f>
        <v>646000000</v>
      </c>
      <c r="G81" s="62">
        <f>SUM(G82:G86)</f>
        <v>0</v>
      </c>
      <c r="H81" s="62">
        <f>SUM(H82:H86)</f>
        <v>0</v>
      </c>
      <c r="I81" s="62">
        <f>SUM(I82:I86)</f>
        <v>96100000</v>
      </c>
      <c r="J81" s="62">
        <f>SUM(J82:J86)</f>
        <v>96100000</v>
      </c>
      <c r="K81" s="62">
        <f t="shared" si="54"/>
        <v>0</v>
      </c>
      <c r="L81" s="62">
        <f>SUM(L82:L86)</f>
        <v>646000000</v>
      </c>
      <c r="M81" s="42">
        <f t="shared" si="70"/>
        <v>8.1855447242001132E-5</v>
      </c>
      <c r="N81" s="62">
        <f t="shared" ref="N81:W81" si="90">SUM(N82:N86)</f>
        <v>0</v>
      </c>
      <c r="O81" s="62">
        <f t="shared" si="90"/>
        <v>454000000</v>
      </c>
      <c r="P81" s="62">
        <f t="shared" si="90"/>
        <v>192000000</v>
      </c>
      <c r="Q81" s="62">
        <f t="shared" si="90"/>
        <v>176861</v>
      </c>
      <c r="R81" s="62">
        <f t="shared" si="90"/>
        <v>645823139</v>
      </c>
      <c r="S81" s="62">
        <f t="shared" si="90"/>
        <v>453823139</v>
      </c>
      <c r="T81" s="62">
        <f t="shared" si="90"/>
        <v>176861</v>
      </c>
      <c r="U81" s="62">
        <f t="shared" si="90"/>
        <v>0</v>
      </c>
      <c r="V81" s="62">
        <f t="shared" si="90"/>
        <v>176861</v>
      </c>
      <c r="W81" s="62">
        <f t="shared" si="90"/>
        <v>0</v>
      </c>
      <c r="X81" s="146">
        <f t="shared" si="79"/>
        <v>2.7377863777089785E-4</v>
      </c>
      <c r="Y81" s="146">
        <f t="shared" si="80"/>
        <v>2.7377863777089785E-4</v>
      </c>
      <c r="Z81" s="146">
        <f t="shared" si="41"/>
        <v>2.7377863777089785E-4</v>
      </c>
      <c r="AA81" s="38">
        <f t="shared" si="59"/>
        <v>1</v>
      </c>
      <c r="AB81" s="38">
        <f t="shared" si="89"/>
        <v>1</v>
      </c>
    </row>
    <row r="82" spans="1:28" ht="39" customHeight="1" x14ac:dyDescent="0.25">
      <c r="A82" s="43" t="s">
        <v>188</v>
      </c>
      <c r="B82" s="44" t="s">
        <v>41</v>
      </c>
      <c r="C82" s="44">
        <v>20</v>
      </c>
      <c r="D82" s="44" t="s">
        <v>38</v>
      </c>
      <c r="E82" s="45" t="s">
        <v>189</v>
      </c>
      <c r="F82" s="46">
        <v>302000000</v>
      </c>
      <c r="G82" s="46">
        <v>0</v>
      </c>
      <c r="H82" s="46">
        <v>0</v>
      </c>
      <c r="I82" s="46">
        <v>0</v>
      </c>
      <c r="J82" s="46">
        <v>0</v>
      </c>
      <c r="K82" s="46">
        <f t="shared" si="54"/>
        <v>0</v>
      </c>
      <c r="L82" s="46">
        <f t="shared" ref="L82:L87" si="91">+F82+K82</f>
        <v>302000000</v>
      </c>
      <c r="M82" s="53">
        <f t="shared" si="70"/>
        <v>3.8266788029542325E-5</v>
      </c>
      <c r="N82" s="46">
        <v>0</v>
      </c>
      <c r="O82" s="46">
        <v>150000000</v>
      </c>
      <c r="P82" s="46">
        <f t="shared" ref="P82:P87" si="92">L82-O82</f>
        <v>152000000</v>
      </c>
      <c r="Q82" s="46">
        <v>0</v>
      </c>
      <c r="R82" s="46">
        <f t="shared" ref="R82:R87" si="93">+L82-Q82</f>
        <v>302000000</v>
      </c>
      <c r="S82" s="46">
        <f t="shared" ref="S82:S87" si="94">O82-Q82</f>
        <v>150000000</v>
      </c>
      <c r="T82" s="46">
        <v>0</v>
      </c>
      <c r="U82" s="46">
        <f t="shared" ref="U82:U87" si="95">+Q82-T82</f>
        <v>0</v>
      </c>
      <c r="V82" s="46">
        <v>0</v>
      </c>
      <c r="W82" s="48">
        <f t="shared" ref="W82:W86" si="96">+T82-V82</f>
        <v>0</v>
      </c>
      <c r="X82" s="241">
        <f t="shared" si="79"/>
        <v>0</v>
      </c>
      <c r="Y82" s="241">
        <f t="shared" si="80"/>
        <v>0</v>
      </c>
      <c r="Z82" s="241">
        <f t="shared" si="41"/>
        <v>0</v>
      </c>
      <c r="AA82" s="49" t="s">
        <v>40</v>
      </c>
      <c r="AB82" s="49" t="s">
        <v>40</v>
      </c>
    </row>
    <row r="83" spans="1:28" ht="48" customHeight="1" x14ac:dyDescent="0.25">
      <c r="A83" s="43" t="s">
        <v>190</v>
      </c>
      <c r="B83" s="44" t="s">
        <v>41</v>
      </c>
      <c r="C83" s="44">
        <v>20</v>
      </c>
      <c r="D83" s="44" t="s">
        <v>38</v>
      </c>
      <c r="E83" s="45" t="s">
        <v>191</v>
      </c>
      <c r="F83" s="46">
        <v>40000000</v>
      </c>
      <c r="G83" s="46">
        <v>0</v>
      </c>
      <c r="H83" s="46">
        <v>0</v>
      </c>
      <c r="I83" s="46">
        <v>0</v>
      </c>
      <c r="J83" s="46">
        <v>0</v>
      </c>
      <c r="K83" s="46">
        <f t="shared" si="54"/>
        <v>0</v>
      </c>
      <c r="L83" s="46">
        <f t="shared" si="91"/>
        <v>40000000</v>
      </c>
      <c r="M83" s="53">
        <f t="shared" si="70"/>
        <v>5.068448745634745E-6</v>
      </c>
      <c r="N83" s="46">
        <v>0</v>
      </c>
      <c r="O83" s="46">
        <v>0</v>
      </c>
      <c r="P83" s="46">
        <f t="shared" si="92"/>
        <v>40000000</v>
      </c>
      <c r="Q83" s="46">
        <v>0</v>
      </c>
      <c r="R83" s="46">
        <f t="shared" si="93"/>
        <v>40000000</v>
      </c>
      <c r="S83" s="46">
        <f t="shared" si="94"/>
        <v>0</v>
      </c>
      <c r="T83" s="46">
        <v>0</v>
      </c>
      <c r="U83" s="46">
        <f t="shared" si="95"/>
        <v>0</v>
      </c>
      <c r="V83" s="46">
        <v>0</v>
      </c>
      <c r="W83" s="48">
        <f t="shared" si="96"/>
        <v>0</v>
      </c>
      <c r="X83" s="241">
        <f t="shared" si="79"/>
        <v>0</v>
      </c>
      <c r="Y83" s="241">
        <f t="shared" si="80"/>
        <v>0</v>
      </c>
      <c r="Z83" s="241">
        <f t="shared" si="41"/>
        <v>0</v>
      </c>
      <c r="AA83" s="49" t="s">
        <v>40</v>
      </c>
      <c r="AB83" s="49" t="s">
        <v>40</v>
      </c>
    </row>
    <row r="84" spans="1:28" ht="62.25" customHeight="1" x14ac:dyDescent="0.25">
      <c r="A84" s="43" t="s">
        <v>192</v>
      </c>
      <c r="B84" s="44" t="s">
        <v>41</v>
      </c>
      <c r="C84" s="44">
        <v>20</v>
      </c>
      <c r="D84" s="44" t="s">
        <v>38</v>
      </c>
      <c r="E84" s="45" t="s">
        <v>193</v>
      </c>
      <c r="F84" s="46">
        <v>4000000</v>
      </c>
      <c r="G84" s="46">
        <v>0</v>
      </c>
      <c r="H84" s="46">
        <v>0</v>
      </c>
      <c r="I84" s="46">
        <v>0</v>
      </c>
      <c r="J84" s="46">
        <v>0</v>
      </c>
      <c r="K84" s="46">
        <f t="shared" si="54"/>
        <v>0</v>
      </c>
      <c r="L84" s="46">
        <f t="shared" si="91"/>
        <v>4000000</v>
      </c>
      <c r="M84" s="68">
        <f t="shared" si="70"/>
        <v>5.0684487456347448E-7</v>
      </c>
      <c r="N84" s="46">
        <v>0</v>
      </c>
      <c r="O84" s="46">
        <v>4000000</v>
      </c>
      <c r="P84" s="46">
        <f t="shared" si="92"/>
        <v>0</v>
      </c>
      <c r="Q84" s="46">
        <v>176861</v>
      </c>
      <c r="R84" s="46">
        <f t="shared" si="93"/>
        <v>3823139</v>
      </c>
      <c r="S84" s="46">
        <f t="shared" si="94"/>
        <v>3823139</v>
      </c>
      <c r="T84" s="46">
        <v>176861</v>
      </c>
      <c r="U84" s="46">
        <f t="shared" si="95"/>
        <v>0</v>
      </c>
      <c r="V84" s="46">
        <v>176861</v>
      </c>
      <c r="W84" s="48">
        <f t="shared" si="96"/>
        <v>0</v>
      </c>
      <c r="X84" s="241">
        <f t="shared" si="79"/>
        <v>4.4215249999999998E-2</v>
      </c>
      <c r="Y84" s="241">
        <f t="shared" si="80"/>
        <v>4.4215249999999998E-2</v>
      </c>
      <c r="Z84" s="241">
        <f t="shared" si="41"/>
        <v>4.4215249999999998E-2</v>
      </c>
      <c r="AA84" s="49">
        <f t="shared" ref="AA84" si="97">+T84/Q84</f>
        <v>1</v>
      </c>
      <c r="AB84" s="49">
        <f t="shared" ref="AB84" si="98">+V84/T84</f>
        <v>1</v>
      </c>
    </row>
    <row r="85" spans="1:28" ht="41.25" customHeight="1" x14ac:dyDescent="0.25">
      <c r="A85" s="43" t="s">
        <v>194</v>
      </c>
      <c r="B85" s="44" t="s">
        <v>41</v>
      </c>
      <c r="C85" s="44">
        <v>20</v>
      </c>
      <c r="D85" s="44" t="s">
        <v>38</v>
      </c>
      <c r="E85" s="45" t="s">
        <v>195</v>
      </c>
      <c r="F85" s="46">
        <v>266100000</v>
      </c>
      <c r="G85" s="46">
        <v>0</v>
      </c>
      <c r="H85" s="46">
        <v>0</v>
      </c>
      <c r="I85" s="46">
        <v>0</v>
      </c>
      <c r="J85" s="46">
        <v>96100000</v>
      </c>
      <c r="K85" s="46">
        <f t="shared" si="54"/>
        <v>-96100000</v>
      </c>
      <c r="L85" s="56">
        <f t="shared" si="91"/>
        <v>170000000</v>
      </c>
      <c r="M85" s="53">
        <f t="shared" si="70"/>
        <v>2.1540907168947669E-5</v>
      </c>
      <c r="N85" s="46">
        <v>0</v>
      </c>
      <c r="O85" s="46">
        <v>170000000</v>
      </c>
      <c r="P85" s="46">
        <f t="shared" si="92"/>
        <v>0</v>
      </c>
      <c r="Q85" s="46">
        <v>0</v>
      </c>
      <c r="R85" s="46">
        <f t="shared" si="93"/>
        <v>170000000</v>
      </c>
      <c r="S85" s="46">
        <f t="shared" si="94"/>
        <v>170000000</v>
      </c>
      <c r="T85" s="46">
        <v>0</v>
      </c>
      <c r="U85" s="46">
        <f t="shared" si="95"/>
        <v>0</v>
      </c>
      <c r="V85" s="46">
        <v>0</v>
      </c>
      <c r="W85" s="48">
        <f t="shared" si="96"/>
        <v>0</v>
      </c>
      <c r="X85" s="241">
        <f t="shared" si="79"/>
        <v>0</v>
      </c>
      <c r="Y85" s="241">
        <f t="shared" si="80"/>
        <v>0</v>
      </c>
      <c r="Z85" s="241">
        <f t="shared" si="41"/>
        <v>0</v>
      </c>
      <c r="AA85" s="49" t="s">
        <v>40</v>
      </c>
      <c r="AB85" s="49" t="s">
        <v>40</v>
      </c>
    </row>
    <row r="86" spans="1:28" ht="36.75" customHeight="1" x14ac:dyDescent="0.25">
      <c r="A86" s="43" t="s">
        <v>196</v>
      </c>
      <c r="B86" s="44" t="s">
        <v>41</v>
      </c>
      <c r="C86" s="44">
        <v>20</v>
      </c>
      <c r="D86" s="44" t="s">
        <v>38</v>
      </c>
      <c r="E86" s="45" t="s">
        <v>197</v>
      </c>
      <c r="F86" s="46">
        <v>33900000</v>
      </c>
      <c r="G86" s="46">
        <v>0</v>
      </c>
      <c r="H86" s="46">
        <v>0</v>
      </c>
      <c r="I86" s="46">
        <v>96100000</v>
      </c>
      <c r="J86" s="46">
        <v>0</v>
      </c>
      <c r="K86" s="46">
        <f t="shared" si="54"/>
        <v>96100000</v>
      </c>
      <c r="L86" s="56">
        <f t="shared" si="91"/>
        <v>130000000</v>
      </c>
      <c r="M86" s="53">
        <f t="shared" si="70"/>
        <v>1.6472458423312922E-5</v>
      </c>
      <c r="N86" s="46">
        <v>0</v>
      </c>
      <c r="O86" s="46">
        <v>130000000</v>
      </c>
      <c r="P86" s="46">
        <f t="shared" si="92"/>
        <v>0</v>
      </c>
      <c r="Q86" s="46">
        <v>0</v>
      </c>
      <c r="R86" s="46">
        <f t="shared" si="93"/>
        <v>130000000</v>
      </c>
      <c r="S86" s="46">
        <f t="shared" si="94"/>
        <v>130000000</v>
      </c>
      <c r="T86" s="46">
        <v>0</v>
      </c>
      <c r="U86" s="46">
        <f t="shared" si="95"/>
        <v>0</v>
      </c>
      <c r="V86" s="46">
        <v>0</v>
      </c>
      <c r="W86" s="48">
        <f t="shared" si="96"/>
        <v>0</v>
      </c>
      <c r="X86" s="241">
        <f t="shared" si="79"/>
        <v>0</v>
      </c>
      <c r="Y86" s="241">
        <f t="shared" si="80"/>
        <v>0</v>
      </c>
      <c r="Z86" s="241">
        <f t="shared" si="41"/>
        <v>0</v>
      </c>
      <c r="AA86" s="49" t="s">
        <v>40</v>
      </c>
      <c r="AB86" s="49" t="s">
        <v>40</v>
      </c>
    </row>
    <row r="87" spans="1:28" ht="26.25" customHeight="1" x14ac:dyDescent="0.25">
      <c r="A87" s="39" t="s">
        <v>198</v>
      </c>
      <c r="B87" s="34" t="s">
        <v>41</v>
      </c>
      <c r="C87" s="34">
        <v>20</v>
      </c>
      <c r="D87" s="34" t="s">
        <v>38</v>
      </c>
      <c r="E87" s="40" t="s">
        <v>199</v>
      </c>
      <c r="F87" s="62">
        <v>80000000</v>
      </c>
      <c r="G87" s="62">
        <v>0</v>
      </c>
      <c r="H87" s="62">
        <v>0</v>
      </c>
      <c r="I87" s="62">
        <v>0</v>
      </c>
      <c r="J87" s="62">
        <v>0</v>
      </c>
      <c r="K87" s="62">
        <f t="shared" si="54"/>
        <v>0</v>
      </c>
      <c r="L87" s="62">
        <f t="shared" si="91"/>
        <v>80000000</v>
      </c>
      <c r="M87" s="61">
        <f t="shared" si="70"/>
        <v>1.013689749126949E-5</v>
      </c>
      <c r="N87" s="62">
        <v>0</v>
      </c>
      <c r="O87" s="62">
        <v>6000000</v>
      </c>
      <c r="P87" s="62">
        <f t="shared" si="92"/>
        <v>74000000</v>
      </c>
      <c r="Q87" s="62">
        <v>6000000</v>
      </c>
      <c r="R87" s="62">
        <f t="shared" si="93"/>
        <v>74000000</v>
      </c>
      <c r="S87" s="62">
        <f t="shared" si="94"/>
        <v>0</v>
      </c>
      <c r="T87" s="62">
        <v>6000000</v>
      </c>
      <c r="U87" s="62">
        <f t="shared" si="95"/>
        <v>0</v>
      </c>
      <c r="V87" s="62">
        <v>6000000</v>
      </c>
      <c r="W87" s="63">
        <f>+T87-V87</f>
        <v>0</v>
      </c>
      <c r="X87" s="38">
        <f t="shared" si="79"/>
        <v>7.4999999999999997E-2</v>
      </c>
      <c r="Y87" s="38">
        <f t="shared" si="80"/>
        <v>7.4999999999999997E-2</v>
      </c>
      <c r="Z87" s="38">
        <f t="shared" si="41"/>
        <v>7.4999999999999997E-2</v>
      </c>
      <c r="AA87" s="38">
        <f t="shared" ref="AA87" si="99">+T87/Q87</f>
        <v>1</v>
      </c>
      <c r="AB87" s="38">
        <f t="shared" ref="AB87" si="100">+V87/T87</f>
        <v>1</v>
      </c>
    </row>
    <row r="88" spans="1:28" ht="26.25" customHeight="1" x14ac:dyDescent="0.25">
      <c r="A88" s="39" t="s">
        <v>200</v>
      </c>
      <c r="B88" s="34" t="s">
        <v>37</v>
      </c>
      <c r="C88" s="34">
        <v>10</v>
      </c>
      <c r="D88" s="34" t="s">
        <v>38</v>
      </c>
      <c r="E88" s="40" t="s">
        <v>201</v>
      </c>
      <c r="F88" s="62">
        <f>+F99</f>
        <v>10073090054</v>
      </c>
      <c r="G88" s="62">
        <f>+G99</f>
        <v>0</v>
      </c>
      <c r="H88" s="62">
        <f>+H99</f>
        <v>0</v>
      </c>
      <c r="I88" s="62">
        <f>+I99</f>
        <v>0</v>
      </c>
      <c r="J88" s="62">
        <f>+J99</f>
        <v>0</v>
      </c>
      <c r="K88" s="62">
        <f t="shared" si="54"/>
        <v>0</v>
      </c>
      <c r="L88" s="62">
        <f>+L99</f>
        <v>10073090054</v>
      </c>
      <c r="M88" s="61">
        <f t="shared" si="70"/>
        <v>1.2763735162215533E-3</v>
      </c>
      <c r="N88" s="62">
        <f t="shared" ref="N88:W88" si="101">+N99</f>
        <v>0</v>
      </c>
      <c r="O88" s="62">
        <f t="shared" si="101"/>
        <v>176207.83</v>
      </c>
      <c r="P88" s="62">
        <f t="shared" si="101"/>
        <v>10072913846.17</v>
      </c>
      <c r="Q88" s="62">
        <f t="shared" si="101"/>
        <v>176207.83</v>
      </c>
      <c r="R88" s="62">
        <f t="shared" si="101"/>
        <v>10072913846.17</v>
      </c>
      <c r="S88" s="62">
        <f t="shared" si="101"/>
        <v>0</v>
      </c>
      <c r="T88" s="62">
        <f t="shared" si="101"/>
        <v>0</v>
      </c>
      <c r="U88" s="62">
        <f t="shared" si="101"/>
        <v>176207.83</v>
      </c>
      <c r="V88" s="62">
        <f t="shared" si="101"/>
        <v>0</v>
      </c>
      <c r="W88" s="62">
        <f t="shared" si="101"/>
        <v>0</v>
      </c>
      <c r="X88" s="38">
        <f t="shared" si="79"/>
        <v>1.7492927101354394E-5</v>
      </c>
      <c r="Y88" s="38">
        <f t="shared" si="80"/>
        <v>0</v>
      </c>
      <c r="Z88" s="38">
        <f t="shared" si="41"/>
        <v>0</v>
      </c>
      <c r="AA88" s="38">
        <f t="shared" si="59"/>
        <v>0</v>
      </c>
      <c r="AB88" s="38" t="s">
        <v>40</v>
      </c>
    </row>
    <row r="89" spans="1:28" ht="26.25" customHeight="1" x14ac:dyDescent="0.25">
      <c r="A89" s="39" t="s">
        <v>200</v>
      </c>
      <c r="B89" s="34" t="s">
        <v>41</v>
      </c>
      <c r="C89" s="34">
        <v>20</v>
      </c>
      <c r="D89" s="34" t="s">
        <v>38</v>
      </c>
      <c r="E89" s="40" t="s">
        <v>201</v>
      </c>
      <c r="F89" s="62">
        <f>+F90+F93</f>
        <v>6268863000</v>
      </c>
      <c r="G89" s="62">
        <f>+G90+G93</f>
        <v>0</v>
      </c>
      <c r="H89" s="62">
        <f>+H90+H93</f>
        <v>0</v>
      </c>
      <c r="I89" s="62">
        <f>+I90+I93</f>
        <v>0</v>
      </c>
      <c r="J89" s="62">
        <f>+J90+J93</f>
        <v>0</v>
      </c>
      <c r="K89" s="62">
        <f t="shared" si="54"/>
        <v>0</v>
      </c>
      <c r="L89" s="62">
        <f>+L90+L93</f>
        <v>6268863000</v>
      </c>
      <c r="M89" s="42">
        <f t="shared" si="70"/>
        <v>7.9433527022265162E-4</v>
      </c>
      <c r="N89" s="62">
        <f t="shared" ref="N89:W89" si="102">+N90+N93</f>
        <v>6064776000</v>
      </c>
      <c r="O89" s="62">
        <f t="shared" si="102"/>
        <v>204087000</v>
      </c>
      <c r="P89" s="62">
        <f t="shared" si="102"/>
        <v>6064776000</v>
      </c>
      <c r="Q89" s="62">
        <f t="shared" si="102"/>
        <v>75063594</v>
      </c>
      <c r="R89" s="62">
        <f t="shared" si="102"/>
        <v>6193799406</v>
      </c>
      <c r="S89" s="62">
        <f t="shared" si="102"/>
        <v>129023406</v>
      </c>
      <c r="T89" s="62">
        <f t="shared" si="102"/>
        <v>57124214</v>
      </c>
      <c r="U89" s="62">
        <f t="shared" si="102"/>
        <v>17939380</v>
      </c>
      <c r="V89" s="62">
        <f t="shared" si="102"/>
        <v>57124214</v>
      </c>
      <c r="W89" s="62">
        <f t="shared" si="102"/>
        <v>0</v>
      </c>
      <c r="X89" s="38">
        <f t="shared" si="79"/>
        <v>1.1974036440100861E-2</v>
      </c>
      <c r="Y89" s="38">
        <f t="shared" si="80"/>
        <v>9.1123723711939476E-3</v>
      </c>
      <c r="Z89" s="38">
        <f t="shared" si="41"/>
        <v>9.1123723711939476E-3</v>
      </c>
      <c r="AA89" s="38">
        <f t="shared" si="59"/>
        <v>0.76101091029560886</v>
      </c>
      <c r="AB89" s="38">
        <f t="shared" si="82"/>
        <v>1</v>
      </c>
    </row>
    <row r="90" spans="1:28" ht="26.25" customHeight="1" x14ac:dyDescent="0.25">
      <c r="A90" s="39" t="s">
        <v>202</v>
      </c>
      <c r="B90" s="34" t="s">
        <v>41</v>
      </c>
      <c r="C90" s="34">
        <v>20</v>
      </c>
      <c r="D90" s="34" t="s">
        <v>38</v>
      </c>
      <c r="E90" s="40" t="s">
        <v>203</v>
      </c>
      <c r="F90" s="62">
        <f>+F91</f>
        <v>6064776000</v>
      </c>
      <c r="G90" s="62">
        <f t="shared" ref="G90:J91" si="103">+G91</f>
        <v>0</v>
      </c>
      <c r="H90" s="62">
        <f t="shared" si="103"/>
        <v>0</v>
      </c>
      <c r="I90" s="62">
        <f t="shared" si="103"/>
        <v>0</v>
      </c>
      <c r="J90" s="62">
        <f t="shared" si="103"/>
        <v>0</v>
      </c>
      <c r="K90" s="62">
        <f t="shared" si="54"/>
        <v>0</v>
      </c>
      <c r="L90" s="62">
        <f>+L91</f>
        <v>6064776000</v>
      </c>
      <c r="M90" s="42">
        <f t="shared" si="70"/>
        <v>7.6847515774389273E-4</v>
      </c>
      <c r="N90" s="62">
        <f t="shared" ref="N90:W91" si="104">+N91</f>
        <v>6064776000</v>
      </c>
      <c r="O90" s="62">
        <f t="shared" si="104"/>
        <v>0</v>
      </c>
      <c r="P90" s="62">
        <f t="shared" si="104"/>
        <v>6064776000</v>
      </c>
      <c r="Q90" s="62">
        <f t="shared" si="104"/>
        <v>0</v>
      </c>
      <c r="R90" s="62">
        <f t="shared" si="104"/>
        <v>6064776000</v>
      </c>
      <c r="S90" s="62">
        <f t="shared" si="104"/>
        <v>0</v>
      </c>
      <c r="T90" s="62">
        <f t="shared" si="104"/>
        <v>0</v>
      </c>
      <c r="U90" s="62">
        <f t="shared" si="104"/>
        <v>0</v>
      </c>
      <c r="V90" s="62">
        <f t="shared" si="104"/>
        <v>0</v>
      </c>
      <c r="W90" s="62">
        <f t="shared" si="104"/>
        <v>0</v>
      </c>
      <c r="X90" s="38">
        <f t="shared" si="79"/>
        <v>0</v>
      </c>
      <c r="Y90" s="38">
        <f t="shared" si="80"/>
        <v>0</v>
      </c>
      <c r="Z90" s="38">
        <f t="shared" si="41"/>
        <v>0</v>
      </c>
      <c r="AA90" s="38" t="s">
        <v>40</v>
      </c>
      <c r="AB90" s="38" t="s">
        <v>40</v>
      </c>
    </row>
    <row r="91" spans="1:28" ht="33.75" customHeight="1" x14ac:dyDescent="0.25">
      <c r="A91" s="39" t="s">
        <v>204</v>
      </c>
      <c r="B91" s="34" t="s">
        <v>41</v>
      </c>
      <c r="C91" s="34">
        <v>20</v>
      </c>
      <c r="D91" s="34" t="s">
        <v>38</v>
      </c>
      <c r="E91" s="40" t="s">
        <v>205</v>
      </c>
      <c r="F91" s="62">
        <f t="shared" ref="F91" si="105">+F92</f>
        <v>6064776000</v>
      </c>
      <c r="G91" s="62">
        <f t="shared" si="103"/>
        <v>0</v>
      </c>
      <c r="H91" s="62">
        <f t="shared" si="103"/>
        <v>0</v>
      </c>
      <c r="I91" s="62">
        <f t="shared" si="103"/>
        <v>0</v>
      </c>
      <c r="J91" s="62">
        <f t="shared" si="103"/>
        <v>0</v>
      </c>
      <c r="K91" s="62">
        <f t="shared" si="54"/>
        <v>0</v>
      </c>
      <c r="L91" s="62">
        <f>+L92</f>
        <v>6064776000</v>
      </c>
      <c r="M91" s="42">
        <f t="shared" si="70"/>
        <v>7.6847515774389273E-4</v>
      </c>
      <c r="N91" s="62">
        <f t="shared" si="104"/>
        <v>6064776000</v>
      </c>
      <c r="O91" s="62">
        <f t="shared" si="104"/>
        <v>0</v>
      </c>
      <c r="P91" s="62">
        <f t="shared" si="104"/>
        <v>6064776000</v>
      </c>
      <c r="Q91" s="62">
        <f t="shared" si="104"/>
        <v>0</v>
      </c>
      <c r="R91" s="62">
        <f t="shared" si="104"/>
        <v>6064776000</v>
      </c>
      <c r="S91" s="62">
        <f t="shared" si="104"/>
        <v>0</v>
      </c>
      <c r="T91" s="62">
        <f t="shared" si="104"/>
        <v>0</v>
      </c>
      <c r="U91" s="62">
        <f t="shared" si="104"/>
        <v>0</v>
      </c>
      <c r="V91" s="62">
        <f t="shared" si="104"/>
        <v>0</v>
      </c>
      <c r="W91" s="62">
        <f t="shared" si="104"/>
        <v>0</v>
      </c>
      <c r="X91" s="38">
        <f t="shared" si="79"/>
        <v>0</v>
      </c>
      <c r="Y91" s="38">
        <f t="shared" si="80"/>
        <v>0</v>
      </c>
      <c r="Z91" s="38">
        <f t="shared" si="41"/>
        <v>0</v>
      </c>
      <c r="AA91" s="38" t="s">
        <v>40</v>
      </c>
      <c r="AB91" s="38" t="s">
        <v>40</v>
      </c>
    </row>
    <row r="92" spans="1:28" ht="49.5" customHeight="1" x14ac:dyDescent="0.25">
      <c r="A92" s="43" t="s">
        <v>206</v>
      </c>
      <c r="B92" s="44" t="s">
        <v>41</v>
      </c>
      <c r="C92" s="44">
        <v>20</v>
      </c>
      <c r="D92" s="44" t="s">
        <v>38</v>
      </c>
      <c r="E92" s="45" t="s">
        <v>207</v>
      </c>
      <c r="F92" s="59">
        <v>6064776000</v>
      </c>
      <c r="G92" s="46">
        <v>0</v>
      </c>
      <c r="H92" s="46">
        <v>0</v>
      </c>
      <c r="I92" s="46">
        <v>0</v>
      </c>
      <c r="J92" s="46">
        <v>0</v>
      </c>
      <c r="K92" s="46">
        <f t="shared" si="54"/>
        <v>0</v>
      </c>
      <c r="L92" s="46">
        <f>+F92+K92</f>
        <v>6064776000</v>
      </c>
      <c r="M92" s="51">
        <f t="shared" si="70"/>
        <v>7.6847515774389273E-4</v>
      </c>
      <c r="N92" s="59">
        <v>6064776000</v>
      </c>
      <c r="O92" s="46">
        <v>0</v>
      </c>
      <c r="P92" s="46">
        <f>L92-O92</f>
        <v>6064776000</v>
      </c>
      <c r="Q92" s="46">
        <v>0</v>
      </c>
      <c r="R92" s="46">
        <f>+L92-Q92</f>
        <v>6064776000</v>
      </c>
      <c r="S92" s="46">
        <f>O92-Q92</f>
        <v>0</v>
      </c>
      <c r="T92" s="46">
        <v>0</v>
      </c>
      <c r="U92" s="46">
        <f>+Q92-T92</f>
        <v>0</v>
      </c>
      <c r="V92" s="46">
        <v>0</v>
      </c>
      <c r="W92" s="48">
        <f>+T92-V92</f>
        <v>0</v>
      </c>
      <c r="X92" s="49">
        <f t="shared" si="79"/>
        <v>0</v>
      </c>
      <c r="Y92" s="49">
        <f t="shared" si="80"/>
        <v>0</v>
      </c>
      <c r="Z92" s="49">
        <f t="shared" si="41"/>
        <v>0</v>
      </c>
      <c r="AA92" s="49" t="s">
        <v>40</v>
      </c>
      <c r="AB92" s="49" t="s">
        <v>40</v>
      </c>
    </row>
    <row r="93" spans="1:28" ht="31.5" customHeight="1" x14ac:dyDescent="0.25">
      <c r="A93" s="39" t="s">
        <v>208</v>
      </c>
      <c r="B93" s="34" t="s">
        <v>41</v>
      </c>
      <c r="C93" s="34">
        <v>20</v>
      </c>
      <c r="D93" s="34" t="s">
        <v>38</v>
      </c>
      <c r="E93" s="40" t="s">
        <v>209</v>
      </c>
      <c r="F93" s="62">
        <f t="shared" ref="F93:J94" si="106">+F94</f>
        <v>204087000</v>
      </c>
      <c r="G93" s="62">
        <f t="shared" si="106"/>
        <v>0</v>
      </c>
      <c r="H93" s="62">
        <f t="shared" si="106"/>
        <v>0</v>
      </c>
      <c r="I93" s="62">
        <f t="shared" si="106"/>
        <v>0</v>
      </c>
      <c r="J93" s="62">
        <f t="shared" si="106"/>
        <v>0</v>
      </c>
      <c r="K93" s="62">
        <f t="shared" si="54"/>
        <v>0</v>
      </c>
      <c r="L93" s="62">
        <f>+L94</f>
        <v>204087000</v>
      </c>
      <c r="M93" s="61">
        <f t="shared" si="70"/>
        <v>2.5860112478758956E-5</v>
      </c>
      <c r="N93" s="62">
        <f t="shared" ref="N93:W94" si="107">+N94</f>
        <v>0</v>
      </c>
      <c r="O93" s="62">
        <f t="shared" si="107"/>
        <v>204087000</v>
      </c>
      <c r="P93" s="62">
        <f t="shared" si="107"/>
        <v>0</v>
      </c>
      <c r="Q93" s="62">
        <f t="shared" si="107"/>
        <v>75063594</v>
      </c>
      <c r="R93" s="62">
        <f t="shared" si="107"/>
        <v>129023406</v>
      </c>
      <c r="S93" s="62">
        <f t="shared" si="107"/>
        <v>129023406</v>
      </c>
      <c r="T93" s="62">
        <f t="shared" si="107"/>
        <v>57124214</v>
      </c>
      <c r="U93" s="62">
        <f t="shared" si="107"/>
        <v>17939380</v>
      </c>
      <c r="V93" s="62">
        <f t="shared" si="107"/>
        <v>57124214</v>
      </c>
      <c r="W93" s="62">
        <f t="shared" si="107"/>
        <v>0</v>
      </c>
      <c r="X93" s="38">
        <f t="shared" si="79"/>
        <v>0.36780193740904615</v>
      </c>
      <c r="Y93" s="38">
        <f t="shared" si="80"/>
        <v>0.27990128719614676</v>
      </c>
      <c r="Z93" s="38">
        <f t="shared" si="41"/>
        <v>0.27990128719614676</v>
      </c>
      <c r="AA93" s="38">
        <f t="shared" si="59"/>
        <v>0.76101091029560886</v>
      </c>
      <c r="AB93" s="38">
        <f t="shared" si="82"/>
        <v>1</v>
      </c>
    </row>
    <row r="94" spans="1:28" ht="31.5" customHeight="1" x14ac:dyDescent="0.25">
      <c r="A94" s="39" t="s">
        <v>210</v>
      </c>
      <c r="B94" s="34" t="s">
        <v>41</v>
      </c>
      <c r="C94" s="34">
        <v>20</v>
      </c>
      <c r="D94" s="34" t="s">
        <v>38</v>
      </c>
      <c r="E94" s="40" t="s">
        <v>211</v>
      </c>
      <c r="F94" s="62">
        <f t="shared" si="106"/>
        <v>204087000</v>
      </c>
      <c r="G94" s="62">
        <f t="shared" si="106"/>
        <v>0</v>
      </c>
      <c r="H94" s="62">
        <f t="shared" si="106"/>
        <v>0</v>
      </c>
      <c r="I94" s="62">
        <f t="shared" si="106"/>
        <v>0</v>
      </c>
      <c r="J94" s="62">
        <f t="shared" si="106"/>
        <v>0</v>
      </c>
      <c r="K94" s="62">
        <f t="shared" si="54"/>
        <v>0</v>
      </c>
      <c r="L94" s="62">
        <f>+L95</f>
        <v>204087000</v>
      </c>
      <c r="M94" s="61">
        <f t="shared" si="70"/>
        <v>2.5860112478758956E-5</v>
      </c>
      <c r="N94" s="62">
        <f t="shared" si="107"/>
        <v>0</v>
      </c>
      <c r="O94" s="62">
        <f t="shared" si="107"/>
        <v>204087000</v>
      </c>
      <c r="P94" s="62">
        <f t="shared" si="107"/>
        <v>0</v>
      </c>
      <c r="Q94" s="62">
        <f t="shared" si="107"/>
        <v>75063594</v>
      </c>
      <c r="R94" s="62">
        <f t="shared" si="107"/>
        <v>129023406</v>
      </c>
      <c r="S94" s="62">
        <f t="shared" si="107"/>
        <v>129023406</v>
      </c>
      <c r="T94" s="62">
        <f t="shared" si="107"/>
        <v>57124214</v>
      </c>
      <c r="U94" s="62">
        <f t="shared" si="107"/>
        <v>17939380</v>
      </c>
      <c r="V94" s="62">
        <f t="shared" si="107"/>
        <v>57124214</v>
      </c>
      <c r="W94" s="62">
        <f t="shared" si="107"/>
        <v>0</v>
      </c>
      <c r="X94" s="38">
        <f t="shared" si="79"/>
        <v>0.36780193740904615</v>
      </c>
      <c r="Y94" s="38">
        <f t="shared" si="80"/>
        <v>0.27990128719614676</v>
      </c>
      <c r="Z94" s="38">
        <f t="shared" si="41"/>
        <v>0.27990128719614676</v>
      </c>
      <c r="AA94" s="38">
        <f t="shared" si="59"/>
        <v>0.76101091029560886</v>
      </c>
      <c r="AB94" s="38">
        <f t="shared" si="82"/>
        <v>1</v>
      </c>
    </row>
    <row r="95" spans="1:28" ht="34.5" customHeight="1" x14ac:dyDescent="0.25">
      <c r="A95" s="39" t="s">
        <v>212</v>
      </c>
      <c r="B95" s="34" t="s">
        <v>41</v>
      </c>
      <c r="C95" s="34">
        <v>20</v>
      </c>
      <c r="D95" s="34" t="s">
        <v>38</v>
      </c>
      <c r="E95" s="40" t="s">
        <v>213</v>
      </c>
      <c r="F95" s="62">
        <f>+F96+F97</f>
        <v>204087000</v>
      </c>
      <c r="G95" s="62">
        <f>+G96+G97</f>
        <v>0</v>
      </c>
      <c r="H95" s="62">
        <f>+H96+H97</f>
        <v>0</v>
      </c>
      <c r="I95" s="62">
        <f>+I96+I97</f>
        <v>0</v>
      </c>
      <c r="J95" s="62">
        <f>+J96+J97</f>
        <v>0</v>
      </c>
      <c r="K95" s="62">
        <f t="shared" si="54"/>
        <v>0</v>
      </c>
      <c r="L95" s="62">
        <f>+L96+L97</f>
        <v>204087000</v>
      </c>
      <c r="M95" s="61">
        <f t="shared" si="70"/>
        <v>2.5860112478758956E-5</v>
      </c>
      <c r="N95" s="62">
        <f t="shared" ref="N95:W95" si="108">+N96+N97</f>
        <v>0</v>
      </c>
      <c r="O95" s="62">
        <f t="shared" si="108"/>
        <v>204087000</v>
      </c>
      <c r="P95" s="62">
        <f t="shared" si="108"/>
        <v>0</v>
      </c>
      <c r="Q95" s="62">
        <f t="shared" si="108"/>
        <v>75063594</v>
      </c>
      <c r="R95" s="62">
        <f t="shared" si="108"/>
        <v>129023406</v>
      </c>
      <c r="S95" s="62">
        <f t="shared" si="108"/>
        <v>129023406</v>
      </c>
      <c r="T95" s="62">
        <f t="shared" si="108"/>
        <v>57124214</v>
      </c>
      <c r="U95" s="62">
        <f t="shared" si="108"/>
        <v>17939380</v>
      </c>
      <c r="V95" s="62">
        <f t="shared" si="108"/>
        <v>57124214</v>
      </c>
      <c r="W95" s="62">
        <f t="shared" si="108"/>
        <v>0</v>
      </c>
      <c r="X95" s="38">
        <f t="shared" si="79"/>
        <v>0.36780193740904615</v>
      </c>
      <c r="Y95" s="38">
        <f t="shared" si="80"/>
        <v>0.27990128719614676</v>
      </c>
      <c r="Z95" s="38">
        <f t="shared" si="41"/>
        <v>0.27990128719614676</v>
      </c>
      <c r="AA95" s="38">
        <f t="shared" si="59"/>
        <v>0.76101091029560886</v>
      </c>
      <c r="AB95" s="38">
        <f t="shared" si="82"/>
        <v>1</v>
      </c>
    </row>
    <row r="96" spans="1:28" ht="33.75" customHeight="1" x14ac:dyDescent="0.25">
      <c r="A96" s="43" t="s">
        <v>214</v>
      </c>
      <c r="B96" s="44" t="s">
        <v>41</v>
      </c>
      <c r="C96" s="44">
        <v>20</v>
      </c>
      <c r="D96" s="44" t="s">
        <v>38</v>
      </c>
      <c r="E96" s="45" t="s">
        <v>215</v>
      </c>
      <c r="F96" s="46">
        <v>73471320</v>
      </c>
      <c r="G96" s="46">
        <v>0</v>
      </c>
      <c r="H96" s="46">
        <v>0</v>
      </c>
      <c r="I96" s="46">
        <v>0</v>
      </c>
      <c r="J96" s="46">
        <v>0</v>
      </c>
      <c r="K96" s="46">
        <f t="shared" si="54"/>
        <v>0</v>
      </c>
      <c r="L96" s="46">
        <f>+F96+K96</f>
        <v>73471320</v>
      </c>
      <c r="M96" s="53">
        <f t="shared" si="70"/>
        <v>9.3096404923532243E-6</v>
      </c>
      <c r="N96" s="46">
        <v>0</v>
      </c>
      <c r="O96" s="46">
        <v>73471320</v>
      </c>
      <c r="P96" s="46">
        <f>L96-O96</f>
        <v>0</v>
      </c>
      <c r="Q96" s="46">
        <v>13312569</v>
      </c>
      <c r="R96" s="46">
        <f>+L96-Q96</f>
        <v>60158751</v>
      </c>
      <c r="S96" s="46">
        <f>O96-Q96</f>
        <v>60158751</v>
      </c>
      <c r="T96" s="46">
        <v>11115352</v>
      </c>
      <c r="U96" s="46">
        <f>+Q96-T96</f>
        <v>2197217</v>
      </c>
      <c r="V96" s="46">
        <v>11115352</v>
      </c>
      <c r="W96" s="48">
        <f>+T96-V96</f>
        <v>0</v>
      </c>
      <c r="X96" s="49">
        <f t="shared" si="79"/>
        <v>0.18119409042875506</v>
      </c>
      <c r="Y96" s="49">
        <f t="shared" si="80"/>
        <v>0.15128831222849951</v>
      </c>
      <c r="Z96" s="49">
        <f t="shared" ref="Z96:Z159" si="109">+V96/L96</f>
        <v>0.15128831222849951</v>
      </c>
      <c r="AA96" s="49">
        <f t="shared" si="59"/>
        <v>0.8349516911424083</v>
      </c>
      <c r="AB96" s="49">
        <f t="shared" si="82"/>
        <v>1</v>
      </c>
    </row>
    <row r="97" spans="1:28" ht="37.5" customHeight="1" x14ac:dyDescent="0.25">
      <c r="A97" s="43" t="s">
        <v>216</v>
      </c>
      <c r="B97" s="44" t="s">
        <v>41</v>
      </c>
      <c r="C97" s="44">
        <v>20</v>
      </c>
      <c r="D97" s="44" t="s">
        <v>38</v>
      </c>
      <c r="E97" s="45" t="s">
        <v>217</v>
      </c>
      <c r="F97" s="46">
        <v>130615680</v>
      </c>
      <c r="G97" s="46">
        <v>0</v>
      </c>
      <c r="H97" s="46">
        <v>0</v>
      </c>
      <c r="I97" s="46">
        <v>0</v>
      </c>
      <c r="J97" s="46">
        <v>0</v>
      </c>
      <c r="K97" s="46">
        <f t="shared" si="54"/>
        <v>0</v>
      </c>
      <c r="L97" s="46">
        <f>+F97+K97</f>
        <v>130615680</v>
      </c>
      <c r="M97" s="53">
        <f t="shared" si="70"/>
        <v>1.6550471986405731E-5</v>
      </c>
      <c r="N97" s="46">
        <v>0</v>
      </c>
      <c r="O97" s="46">
        <v>130615680</v>
      </c>
      <c r="P97" s="46">
        <f>L97-O97</f>
        <v>0</v>
      </c>
      <c r="Q97" s="46">
        <v>61751025</v>
      </c>
      <c r="R97" s="46">
        <f>+L97-Q97</f>
        <v>68864655</v>
      </c>
      <c r="S97" s="46">
        <f>O97-Q97</f>
        <v>68864655</v>
      </c>
      <c r="T97" s="46">
        <v>46008862</v>
      </c>
      <c r="U97" s="46">
        <f>+Q97-T97</f>
        <v>15742163</v>
      </c>
      <c r="V97" s="46">
        <v>46008862</v>
      </c>
      <c r="W97" s="48">
        <f>+T97-V97</f>
        <v>0</v>
      </c>
      <c r="X97" s="49">
        <f t="shared" si="79"/>
        <v>0.47276885133545987</v>
      </c>
      <c r="Y97" s="49">
        <f t="shared" si="80"/>
        <v>0.35224608561544829</v>
      </c>
      <c r="Z97" s="49">
        <f t="shared" si="109"/>
        <v>0.35224608561544829</v>
      </c>
      <c r="AA97" s="49">
        <f t="shared" si="59"/>
        <v>0.7450704178594606</v>
      </c>
      <c r="AB97" s="49">
        <f t="shared" si="82"/>
        <v>1</v>
      </c>
    </row>
    <row r="98" spans="1:28" ht="29.25" customHeight="1" x14ac:dyDescent="0.25">
      <c r="A98" s="74" t="s">
        <v>218</v>
      </c>
      <c r="B98" s="75" t="s">
        <v>37</v>
      </c>
      <c r="C98" s="75">
        <v>10</v>
      </c>
      <c r="D98" s="75" t="s">
        <v>38</v>
      </c>
      <c r="E98" s="76" t="s">
        <v>219</v>
      </c>
      <c r="F98" s="77">
        <f>+F99</f>
        <v>10073090054</v>
      </c>
      <c r="G98" s="62">
        <f>+G99</f>
        <v>0</v>
      </c>
      <c r="H98" s="62">
        <f>+H99</f>
        <v>0</v>
      </c>
      <c r="I98" s="62">
        <f>+I99</f>
        <v>0</v>
      </c>
      <c r="J98" s="62">
        <f>+J99</f>
        <v>0</v>
      </c>
      <c r="K98" s="62">
        <f t="shared" si="54"/>
        <v>0</v>
      </c>
      <c r="L98" s="62">
        <f>+L99</f>
        <v>10073090054</v>
      </c>
      <c r="M98" s="42">
        <f t="shared" si="70"/>
        <v>1.2763735162215533E-3</v>
      </c>
      <c r="N98" s="62">
        <f t="shared" ref="N98:W98" si="110">+N99</f>
        <v>0</v>
      </c>
      <c r="O98" s="62">
        <f t="shared" si="110"/>
        <v>176207.83</v>
      </c>
      <c r="P98" s="62">
        <f t="shared" si="110"/>
        <v>10072913846.17</v>
      </c>
      <c r="Q98" s="62">
        <f t="shared" si="110"/>
        <v>176207.83</v>
      </c>
      <c r="R98" s="62">
        <f t="shared" si="110"/>
        <v>10072913846.17</v>
      </c>
      <c r="S98" s="62">
        <f t="shared" si="110"/>
        <v>0</v>
      </c>
      <c r="T98" s="62">
        <f t="shared" si="110"/>
        <v>0</v>
      </c>
      <c r="U98" s="62">
        <f t="shared" si="110"/>
        <v>176207.83</v>
      </c>
      <c r="V98" s="62">
        <f t="shared" si="110"/>
        <v>0</v>
      </c>
      <c r="W98" s="62">
        <f t="shared" si="110"/>
        <v>0</v>
      </c>
      <c r="X98" s="38">
        <f t="shared" si="79"/>
        <v>1.7492927101354394E-5</v>
      </c>
      <c r="Y98" s="38">
        <f t="shared" si="80"/>
        <v>0</v>
      </c>
      <c r="Z98" s="38">
        <f t="shared" si="109"/>
        <v>0</v>
      </c>
      <c r="AA98" s="38">
        <f t="shared" si="59"/>
        <v>0</v>
      </c>
      <c r="AB98" s="38" t="s">
        <v>40</v>
      </c>
    </row>
    <row r="99" spans="1:28" ht="29.25" customHeight="1" x14ac:dyDescent="0.25">
      <c r="A99" s="74" t="s">
        <v>220</v>
      </c>
      <c r="B99" s="75" t="s">
        <v>37</v>
      </c>
      <c r="C99" s="75">
        <v>10</v>
      </c>
      <c r="D99" s="75" t="s">
        <v>38</v>
      </c>
      <c r="E99" s="76" t="s">
        <v>221</v>
      </c>
      <c r="F99" s="77">
        <f>+F100+F101</f>
        <v>10073090054</v>
      </c>
      <c r="G99" s="62">
        <f>+G100+G101</f>
        <v>0</v>
      </c>
      <c r="H99" s="62">
        <f>+H100+H101</f>
        <v>0</v>
      </c>
      <c r="I99" s="62">
        <f>+I100+I101</f>
        <v>0</v>
      </c>
      <c r="J99" s="62">
        <f>+J100+J101</f>
        <v>0</v>
      </c>
      <c r="K99" s="62">
        <f t="shared" si="54"/>
        <v>0</v>
      </c>
      <c r="L99" s="62">
        <f>+L100+L101</f>
        <v>10073090054</v>
      </c>
      <c r="M99" s="42">
        <f t="shared" si="70"/>
        <v>1.2763735162215533E-3</v>
      </c>
      <c r="N99" s="62">
        <f t="shared" ref="N99:W99" si="111">+N100+N101</f>
        <v>0</v>
      </c>
      <c r="O99" s="62">
        <f t="shared" si="111"/>
        <v>176207.83</v>
      </c>
      <c r="P99" s="62">
        <f t="shared" si="111"/>
        <v>10072913846.17</v>
      </c>
      <c r="Q99" s="62">
        <f t="shared" si="111"/>
        <v>176207.83</v>
      </c>
      <c r="R99" s="62">
        <f t="shared" si="111"/>
        <v>10072913846.17</v>
      </c>
      <c r="S99" s="62">
        <f t="shared" si="111"/>
        <v>0</v>
      </c>
      <c r="T99" s="62">
        <f t="shared" si="111"/>
        <v>0</v>
      </c>
      <c r="U99" s="62">
        <f t="shared" si="111"/>
        <v>176207.83</v>
      </c>
      <c r="V99" s="62">
        <f t="shared" si="111"/>
        <v>0</v>
      </c>
      <c r="W99" s="62">
        <f t="shared" si="111"/>
        <v>0</v>
      </c>
      <c r="X99" s="38">
        <f t="shared" si="79"/>
        <v>1.7492927101354394E-5</v>
      </c>
      <c r="Y99" s="38">
        <f t="shared" si="80"/>
        <v>0</v>
      </c>
      <c r="Z99" s="38">
        <f t="shared" si="109"/>
        <v>0</v>
      </c>
      <c r="AA99" s="38">
        <f t="shared" si="59"/>
        <v>0</v>
      </c>
      <c r="AB99" s="38" t="s">
        <v>40</v>
      </c>
    </row>
    <row r="100" spans="1:28" ht="29.25" customHeight="1" x14ac:dyDescent="0.25">
      <c r="A100" s="78" t="s">
        <v>222</v>
      </c>
      <c r="B100" s="79" t="s">
        <v>37</v>
      </c>
      <c r="C100" s="79">
        <v>10</v>
      </c>
      <c r="D100" s="79" t="s">
        <v>38</v>
      </c>
      <c r="E100" s="80" t="s">
        <v>223</v>
      </c>
      <c r="F100" s="81">
        <v>5036545027</v>
      </c>
      <c r="G100" s="46">
        <v>0</v>
      </c>
      <c r="H100" s="46">
        <v>0</v>
      </c>
      <c r="I100" s="46">
        <v>0</v>
      </c>
      <c r="J100" s="46">
        <v>0</v>
      </c>
      <c r="K100" s="46">
        <f t="shared" si="54"/>
        <v>0</v>
      </c>
      <c r="L100" s="46">
        <f>+F100+K100</f>
        <v>5036545027</v>
      </c>
      <c r="M100" s="51">
        <f t="shared" si="70"/>
        <v>6.3818675811077663E-4</v>
      </c>
      <c r="N100" s="46">
        <v>0</v>
      </c>
      <c r="O100" s="46">
        <v>176207.83</v>
      </c>
      <c r="P100" s="46">
        <f>L100-O100</f>
        <v>5036368819.1700001</v>
      </c>
      <c r="Q100" s="46">
        <v>176207.83</v>
      </c>
      <c r="R100" s="46">
        <f>+L100-Q100</f>
        <v>5036368819.1700001</v>
      </c>
      <c r="S100" s="46">
        <f>O100-Q100</f>
        <v>0</v>
      </c>
      <c r="T100" s="46">
        <v>0</v>
      </c>
      <c r="U100" s="46">
        <f>+Q100-T100</f>
        <v>176207.83</v>
      </c>
      <c r="V100" s="46">
        <v>0</v>
      </c>
      <c r="W100" s="48">
        <f>+T100-V100</f>
        <v>0</v>
      </c>
      <c r="X100" s="49">
        <f t="shared" si="79"/>
        <v>3.4985854202708788E-5</v>
      </c>
      <c r="Y100" s="49">
        <f t="shared" si="80"/>
        <v>0</v>
      </c>
      <c r="Z100" s="49">
        <f t="shared" si="109"/>
        <v>0</v>
      </c>
      <c r="AA100" s="49">
        <f t="shared" si="59"/>
        <v>0</v>
      </c>
      <c r="AB100" s="49" t="s">
        <v>40</v>
      </c>
    </row>
    <row r="101" spans="1:28" ht="29.25" customHeight="1" x14ac:dyDescent="0.25">
      <c r="A101" s="78" t="s">
        <v>224</v>
      </c>
      <c r="B101" s="79" t="s">
        <v>37</v>
      </c>
      <c r="C101" s="79">
        <v>10</v>
      </c>
      <c r="D101" s="79" t="s">
        <v>38</v>
      </c>
      <c r="E101" s="80" t="s">
        <v>225</v>
      </c>
      <c r="F101" s="81">
        <v>5036545027</v>
      </c>
      <c r="G101" s="46">
        <v>0</v>
      </c>
      <c r="H101" s="46">
        <v>0</v>
      </c>
      <c r="I101" s="46">
        <v>0</v>
      </c>
      <c r="J101" s="46">
        <v>0</v>
      </c>
      <c r="K101" s="46">
        <f t="shared" si="54"/>
        <v>0</v>
      </c>
      <c r="L101" s="46">
        <f>+F101+K101</f>
        <v>5036545027</v>
      </c>
      <c r="M101" s="51">
        <f t="shared" si="70"/>
        <v>6.3818675811077663E-4</v>
      </c>
      <c r="N101" s="46">
        <v>0</v>
      </c>
      <c r="O101" s="46">
        <v>0</v>
      </c>
      <c r="P101" s="46">
        <f>L101-O101</f>
        <v>5036545027</v>
      </c>
      <c r="Q101" s="46">
        <v>0</v>
      </c>
      <c r="R101" s="46">
        <f>+L101-Q101</f>
        <v>5036545027</v>
      </c>
      <c r="S101" s="46">
        <f>O101-Q101</f>
        <v>0</v>
      </c>
      <c r="T101" s="46">
        <v>0</v>
      </c>
      <c r="U101" s="46">
        <f>+Q101-T101</f>
        <v>0</v>
      </c>
      <c r="V101" s="46">
        <v>0</v>
      </c>
      <c r="W101" s="48">
        <f>+T101-V101</f>
        <v>0</v>
      </c>
      <c r="X101" s="49">
        <f t="shared" si="79"/>
        <v>0</v>
      </c>
      <c r="Y101" s="49">
        <f t="shared" si="80"/>
        <v>0</v>
      </c>
      <c r="Z101" s="49">
        <f t="shared" si="109"/>
        <v>0</v>
      </c>
      <c r="AA101" s="49" t="s">
        <v>40</v>
      </c>
      <c r="AB101" s="49" t="s">
        <v>40</v>
      </c>
    </row>
    <row r="102" spans="1:28" ht="33" customHeight="1" x14ac:dyDescent="0.25">
      <c r="A102" s="39" t="s">
        <v>226</v>
      </c>
      <c r="B102" s="82" t="s">
        <v>41</v>
      </c>
      <c r="C102" s="82">
        <v>20</v>
      </c>
      <c r="D102" s="82" t="s">
        <v>38</v>
      </c>
      <c r="E102" s="40" t="s">
        <v>227</v>
      </c>
      <c r="F102" s="62">
        <f t="shared" ref="F102:J103" si="112">+F103</f>
        <v>15202471000</v>
      </c>
      <c r="G102" s="62">
        <f t="shared" si="112"/>
        <v>0</v>
      </c>
      <c r="H102" s="62">
        <f t="shared" si="112"/>
        <v>0</v>
      </c>
      <c r="I102" s="62">
        <f t="shared" si="112"/>
        <v>0</v>
      </c>
      <c r="J102" s="62">
        <f t="shared" si="112"/>
        <v>0</v>
      </c>
      <c r="K102" s="62">
        <f t="shared" si="54"/>
        <v>0</v>
      </c>
      <c r="L102" s="62">
        <f>+L103</f>
        <v>15202471000</v>
      </c>
      <c r="M102" s="42">
        <f t="shared" si="70"/>
        <v>1.9263236267624648E-3</v>
      </c>
      <c r="N102" s="62">
        <f t="shared" ref="N102:W103" si="113">+N103</f>
        <v>0</v>
      </c>
      <c r="O102" s="62">
        <f t="shared" si="113"/>
        <v>0</v>
      </c>
      <c r="P102" s="62">
        <f t="shared" si="113"/>
        <v>15202471000</v>
      </c>
      <c r="Q102" s="62">
        <f t="shared" si="113"/>
        <v>0</v>
      </c>
      <c r="R102" s="62">
        <f t="shared" si="113"/>
        <v>15202471000</v>
      </c>
      <c r="S102" s="62">
        <f t="shared" si="113"/>
        <v>0</v>
      </c>
      <c r="T102" s="62">
        <f t="shared" si="113"/>
        <v>0</v>
      </c>
      <c r="U102" s="62">
        <f t="shared" si="113"/>
        <v>0</v>
      </c>
      <c r="V102" s="62">
        <f t="shared" si="113"/>
        <v>0</v>
      </c>
      <c r="W102" s="62">
        <f t="shared" si="113"/>
        <v>0</v>
      </c>
      <c r="X102" s="38">
        <f t="shared" si="79"/>
        <v>0</v>
      </c>
      <c r="Y102" s="38">
        <f t="shared" si="80"/>
        <v>0</v>
      </c>
      <c r="Z102" s="38">
        <f t="shared" si="109"/>
        <v>0</v>
      </c>
      <c r="AA102" s="38" t="s">
        <v>40</v>
      </c>
      <c r="AB102" s="38" t="s">
        <v>40</v>
      </c>
    </row>
    <row r="103" spans="1:28" ht="33" customHeight="1" x14ac:dyDescent="0.25">
      <c r="A103" s="39" t="s">
        <v>228</v>
      </c>
      <c r="B103" s="82" t="s">
        <v>41</v>
      </c>
      <c r="C103" s="82">
        <v>20</v>
      </c>
      <c r="D103" s="82" t="s">
        <v>38</v>
      </c>
      <c r="E103" s="40" t="s">
        <v>229</v>
      </c>
      <c r="F103" s="62">
        <f t="shared" si="112"/>
        <v>15202471000</v>
      </c>
      <c r="G103" s="62">
        <f t="shared" si="112"/>
        <v>0</v>
      </c>
      <c r="H103" s="62">
        <f t="shared" si="112"/>
        <v>0</v>
      </c>
      <c r="I103" s="62">
        <f t="shared" si="112"/>
        <v>0</v>
      </c>
      <c r="J103" s="62">
        <f t="shared" si="112"/>
        <v>0</v>
      </c>
      <c r="K103" s="62">
        <f t="shared" si="54"/>
        <v>0</v>
      </c>
      <c r="L103" s="62">
        <f>+L104</f>
        <v>15202471000</v>
      </c>
      <c r="M103" s="42">
        <f t="shared" si="70"/>
        <v>1.9263236267624648E-3</v>
      </c>
      <c r="N103" s="62">
        <f t="shared" si="113"/>
        <v>0</v>
      </c>
      <c r="O103" s="62">
        <f t="shared" si="113"/>
        <v>0</v>
      </c>
      <c r="P103" s="62">
        <f t="shared" si="113"/>
        <v>15202471000</v>
      </c>
      <c r="Q103" s="62">
        <f t="shared" si="113"/>
        <v>0</v>
      </c>
      <c r="R103" s="62">
        <f t="shared" si="113"/>
        <v>15202471000</v>
      </c>
      <c r="S103" s="62">
        <f t="shared" si="113"/>
        <v>0</v>
      </c>
      <c r="T103" s="62">
        <f t="shared" si="113"/>
        <v>0</v>
      </c>
      <c r="U103" s="62">
        <f t="shared" si="113"/>
        <v>0</v>
      </c>
      <c r="V103" s="62">
        <f t="shared" si="113"/>
        <v>0</v>
      </c>
      <c r="W103" s="62">
        <f t="shared" si="113"/>
        <v>0</v>
      </c>
      <c r="X103" s="38">
        <f t="shared" si="79"/>
        <v>0</v>
      </c>
      <c r="Y103" s="38">
        <f t="shared" si="80"/>
        <v>0</v>
      </c>
      <c r="Z103" s="38">
        <f t="shared" si="109"/>
        <v>0</v>
      </c>
      <c r="AA103" s="38" t="s">
        <v>40</v>
      </c>
      <c r="AB103" s="38" t="s">
        <v>40</v>
      </c>
    </row>
    <row r="104" spans="1:28" ht="28.5" customHeight="1" thickBot="1" x14ac:dyDescent="0.3">
      <c r="A104" s="83" t="s">
        <v>230</v>
      </c>
      <c r="B104" s="84" t="s">
        <v>41</v>
      </c>
      <c r="C104" s="84">
        <v>20</v>
      </c>
      <c r="D104" s="84" t="s">
        <v>38</v>
      </c>
      <c r="E104" s="85" t="s">
        <v>231</v>
      </c>
      <c r="F104" s="86">
        <v>15202471000</v>
      </c>
      <c r="G104" s="86">
        <v>0</v>
      </c>
      <c r="H104" s="86">
        <v>0</v>
      </c>
      <c r="I104" s="46">
        <v>0</v>
      </c>
      <c r="J104" s="86">
        <v>0</v>
      </c>
      <c r="K104" s="86">
        <f t="shared" si="54"/>
        <v>0</v>
      </c>
      <c r="L104" s="86">
        <f>+F104+K104</f>
        <v>15202471000</v>
      </c>
      <c r="M104" s="87">
        <f t="shared" si="70"/>
        <v>1.9263236267624648E-3</v>
      </c>
      <c r="N104" s="86">
        <v>0</v>
      </c>
      <c r="O104" s="46">
        <v>0</v>
      </c>
      <c r="P104" s="46">
        <f>L104-O104</f>
        <v>15202471000</v>
      </c>
      <c r="Q104" s="46">
        <v>0</v>
      </c>
      <c r="R104" s="86">
        <f>+L104-Q104</f>
        <v>15202471000</v>
      </c>
      <c r="S104" s="46">
        <f>O104-Q104</f>
        <v>0</v>
      </c>
      <c r="T104" s="46">
        <v>0</v>
      </c>
      <c r="U104" s="86">
        <f>+Q104-T104</f>
        <v>0</v>
      </c>
      <c r="V104" s="46">
        <v>0</v>
      </c>
      <c r="W104" s="88">
        <f>+T104-V104</f>
        <v>0</v>
      </c>
      <c r="X104" s="49">
        <f t="shared" si="79"/>
        <v>0</v>
      </c>
      <c r="Y104" s="49">
        <f t="shared" si="80"/>
        <v>0</v>
      </c>
      <c r="Z104" s="49">
        <f t="shared" si="109"/>
        <v>0</v>
      </c>
      <c r="AA104" s="49" t="s">
        <v>40</v>
      </c>
      <c r="AB104" s="49" t="s">
        <v>40</v>
      </c>
    </row>
    <row r="105" spans="1:28" s="4" customFormat="1" ht="28.5" customHeight="1" thickBot="1" x14ac:dyDescent="0.3">
      <c r="A105" s="21" t="s">
        <v>232</v>
      </c>
      <c r="B105" s="89" t="s">
        <v>37</v>
      </c>
      <c r="C105" s="90">
        <v>11</v>
      </c>
      <c r="D105" s="89" t="s">
        <v>233</v>
      </c>
      <c r="E105" s="23" t="s">
        <v>234</v>
      </c>
      <c r="F105" s="24">
        <f t="shared" ref="F105:J107" si="114">+F107</f>
        <v>142092023709</v>
      </c>
      <c r="G105" s="24">
        <f t="shared" si="114"/>
        <v>0</v>
      </c>
      <c r="H105" s="24">
        <f t="shared" si="114"/>
        <v>0</v>
      </c>
      <c r="I105" s="24">
        <f t="shared" si="114"/>
        <v>0</v>
      </c>
      <c r="J105" s="24">
        <f t="shared" si="114"/>
        <v>0</v>
      </c>
      <c r="K105" s="24">
        <f t="shared" si="54"/>
        <v>0</v>
      </c>
      <c r="L105" s="24">
        <f>+L107</f>
        <v>142092023709</v>
      </c>
      <c r="M105" s="25">
        <f t="shared" si="70"/>
        <v>1.8004653483314589E-2</v>
      </c>
      <c r="N105" s="24">
        <f t="shared" ref="N105:W107" si="115">+N107</f>
        <v>0</v>
      </c>
      <c r="O105" s="24">
        <f t="shared" si="115"/>
        <v>0</v>
      </c>
      <c r="P105" s="24">
        <f t="shared" si="115"/>
        <v>142092023709</v>
      </c>
      <c r="Q105" s="24">
        <f t="shared" si="115"/>
        <v>0</v>
      </c>
      <c r="R105" s="24">
        <f t="shared" si="115"/>
        <v>142092023709</v>
      </c>
      <c r="S105" s="24">
        <f t="shared" si="115"/>
        <v>0</v>
      </c>
      <c r="T105" s="24">
        <f t="shared" si="115"/>
        <v>0</v>
      </c>
      <c r="U105" s="24">
        <f t="shared" si="115"/>
        <v>0</v>
      </c>
      <c r="V105" s="24">
        <f t="shared" si="115"/>
        <v>0</v>
      </c>
      <c r="W105" s="24">
        <f t="shared" si="115"/>
        <v>0</v>
      </c>
      <c r="X105" s="30">
        <f t="shared" si="79"/>
        <v>0</v>
      </c>
      <c r="Y105" s="31">
        <f t="shared" si="80"/>
        <v>0</v>
      </c>
      <c r="Z105" s="31">
        <f t="shared" si="109"/>
        <v>0</v>
      </c>
      <c r="AA105" s="31" t="s">
        <v>40</v>
      </c>
      <c r="AB105" s="32" t="s">
        <v>40</v>
      </c>
    </row>
    <row r="106" spans="1:28" s="4" customFormat="1" ht="28.5" customHeight="1" thickBot="1" x14ac:dyDescent="0.3">
      <c r="A106" s="21" t="s">
        <v>232</v>
      </c>
      <c r="B106" s="89" t="s">
        <v>37</v>
      </c>
      <c r="C106" s="90">
        <v>11</v>
      </c>
      <c r="D106" s="89" t="s">
        <v>38</v>
      </c>
      <c r="E106" s="23" t="s">
        <v>234</v>
      </c>
      <c r="F106" s="24">
        <f t="shared" si="114"/>
        <v>2577909803112</v>
      </c>
      <c r="G106" s="24">
        <f t="shared" si="114"/>
        <v>0</v>
      </c>
      <c r="H106" s="24">
        <f t="shared" si="114"/>
        <v>0</v>
      </c>
      <c r="I106" s="24">
        <f t="shared" si="114"/>
        <v>0</v>
      </c>
      <c r="J106" s="24">
        <f t="shared" si="114"/>
        <v>0</v>
      </c>
      <c r="K106" s="24">
        <f t="shared" si="54"/>
        <v>0</v>
      </c>
      <c r="L106" s="24">
        <f>+L108</f>
        <v>2577909803112</v>
      </c>
      <c r="M106" s="25">
        <f t="shared" si="70"/>
        <v>0.32665009269856321</v>
      </c>
      <c r="N106" s="24">
        <f t="shared" si="115"/>
        <v>0</v>
      </c>
      <c r="O106" s="24">
        <f t="shared" si="115"/>
        <v>0</v>
      </c>
      <c r="P106" s="24">
        <f t="shared" si="115"/>
        <v>2577909803112</v>
      </c>
      <c r="Q106" s="24">
        <f t="shared" si="115"/>
        <v>0</v>
      </c>
      <c r="R106" s="24">
        <f t="shared" si="115"/>
        <v>2577909803112</v>
      </c>
      <c r="S106" s="24">
        <f t="shared" si="115"/>
        <v>0</v>
      </c>
      <c r="T106" s="24">
        <f t="shared" si="115"/>
        <v>0</v>
      </c>
      <c r="U106" s="24">
        <f t="shared" si="115"/>
        <v>0</v>
      </c>
      <c r="V106" s="24">
        <f t="shared" si="115"/>
        <v>0</v>
      </c>
      <c r="W106" s="24">
        <f t="shared" si="115"/>
        <v>0</v>
      </c>
      <c r="X106" s="30">
        <f t="shared" si="79"/>
        <v>0</v>
      </c>
      <c r="Y106" s="31">
        <f t="shared" si="80"/>
        <v>0</v>
      </c>
      <c r="Z106" s="31">
        <f t="shared" si="109"/>
        <v>0</v>
      </c>
      <c r="AA106" s="31" t="s">
        <v>40</v>
      </c>
      <c r="AB106" s="32" t="s">
        <v>40</v>
      </c>
    </row>
    <row r="107" spans="1:28" ht="23.25" customHeight="1" x14ac:dyDescent="0.25">
      <c r="A107" s="39" t="s">
        <v>235</v>
      </c>
      <c r="B107" s="34" t="s">
        <v>37</v>
      </c>
      <c r="C107" s="34">
        <v>11</v>
      </c>
      <c r="D107" s="34" t="s">
        <v>233</v>
      </c>
      <c r="E107" s="40" t="s">
        <v>236</v>
      </c>
      <c r="F107" s="63">
        <f t="shared" si="114"/>
        <v>142092023709</v>
      </c>
      <c r="G107" s="63">
        <f t="shared" si="114"/>
        <v>0</v>
      </c>
      <c r="H107" s="63">
        <f t="shared" si="114"/>
        <v>0</v>
      </c>
      <c r="I107" s="63">
        <f t="shared" si="114"/>
        <v>0</v>
      </c>
      <c r="J107" s="63">
        <f t="shared" si="114"/>
        <v>0</v>
      </c>
      <c r="K107" s="63">
        <f t="shared" si="54"/>
        <v>0</v>
      </c>
      <c r="L107" s="63">
        <f>+L109</f>
        <v>142092023709</v>
      </c>
      <c r="M107" s="42">
        <f t="shared" si="70"/>
        <v>1.8004653483314589E-2</v>
      </c>
      <c r="N107" s="63">
        <f t="shared" si="115"/>
        <v>0</v>
      </c>
      <c r="O107" s="63">
        <f t="shared" si="115"/>
        <v>0</v>
      </c>
      <c r="P107" s="63">
        <f t="shared" si="115"/>
        <v>142092023709</v>
      </c>
      <c r="Q107" s="63">
        <f t="shared" si="115"/>
        <v>0</v>
      </c>
      <c r="R107" s="63">
        <f t="shared" si="115"/>
        <v>142092023709</v>
      </c>
      <c r="S107" s="63">
        <f t="shared" si="115"/>
        <v>0</v>
      </c>
      <c r="T107" s="63">
        <f t="shared" si="115"/>
        <v>0</v>
      </c>
      <c r="U107" s="63">
        <f t="shared" si="115"/>
        <v>0</v>
      </c>
      <c r="V107" s="63">
        <f t="shared" si="115"/>
        <v>0</v>
      </c>
      <c r="W107" s="63">
        <f t="shared" si="115"/>
        <v>0</v>
      </c>
      <c r="X107" s="242">
        <f t="shared" si="79"/>
        <v>0</v>
      </c>
      <c r="Y107" s="242">
        <f t="shared" si="80"/>
        <v>0</v>
      </c>
      <c r="Z107" s="242">
        <f t="shared" si="109"/>
        <v>0</v>
      </c>
      <c r="AA107" s="242" t="s">
        <v>40</v>
      </c>
      <c r="AB107" s="242" t="s">
        <v>40</v>
      </c>
    </row>
    <row r="108" spans="1:28" ht="23.25" customHeight="1" x14ac:dyDescent="0.25">
      <c r="A108" s="39" t="s">
        <v>235</v>
      </c>
      <c r="B108" s="82" t="s">
        <v>37</v>
      </c>
      <c r="C108" s="82">
        <v>11</v>
      </c>
      <c r="D108" s="82" t="s">
        <v>38</v>
      </c>
      <c r="E108" s="40" t="s">
        <v>236</v>
      </c>
      <c r="F108" s="63">
        <f>+F112</f>
        <v>2577909803112</v>
      </c>
      <c r="G108" s="63">
        <f>+G112</f>
        <v>0</v>
      </c>
      <c r="H108" s="63">
        <f>+H112</f>
        <v>0</v>
      </c>
      <c r="I108" s="63">
        <f>+I112</f>
        <v>0</v>
      </c>
      <c r="J108" s="63">
        <f>+J112</f>
        <v>0</v>
      </c>
      <c r="K108" s="63">
        <f t="shared" si="54"/>
        <v>0</v>
      </c>
      <c r="L108" s="63">
        <f>+L112</f>
        <v>2577909803112</v>
      </c>
      <c r="M108" s="42">
        <f t="shared" si="70"/>
        <v>0.32665009269856321</v>
      </c>
      <c r="N108" s="63">
        <f t="shared" ref="N108:W108" si="116">+N112</f>
        <v>0</v>
      </c>
      <c r="O108" s="63">
        <f t="shared" si="116"/>
        <v>0</v>
      </c>
      <c r="P108" s="63">
        <f t="shared" si="116"/>
        <v>2577909803112</v>
      </c>
      <c r="Q108" s="63">
        <f t="shared" si="116"/>
        <v>0</v>
      </c>
      <c r="R108" s="63">
        <f t="shared" si="116"/>
        <v>2577909803112</v>
      </c>
      <c r="S108" s="63">
        <f t="shared" si="116"/>
        <v>0</v>
      </c>
      <c r="T108" s="63">
        <f t="shared" si="116"/>
        <v>0</v>
      </c>
      <c r="U108" s="63">
        <f t="shared" si="116"/>
        <v>0</v>
      </c>
      <c r="V108" s="63">
        <f t="shared" si="116"/>
        <v>0</v>
      </c>
      <c r="W108" s="63">
        <f t="shared" si="116"/>
        <v>0</v>
      </c>
      <c r="X108" s="242">
        <f t="shared" si="79"/>
        <v>0</v>
      </c>
      <c r="Y108" s="242">
        <f t="shared" si="80"/>
        <v>0</v>
      </c>
      <c r="Z108" s="242">
        <f t="shared" si="109"/>
        <v>0</v>
      </c>
      <c r="AA108" s="242" t="s">
        <v>40</v>
      </c>
      <c r="AB108" s="242" t="s">
        <v>40</v>
      </c>
    </row>
    <row r="109" spans="1:28" ht="23.25" customHeight="1" x14ac:dyDescent="0.25">
      <c r="A109" s="39" t="s">
        <v>237</v>
      </c>
      <c r="B109" s="34" t="s">
        <v>37</v>
      </c>
      <c r="C109" s="34">
        <v>11</v>
      </c>
      <c r="D109" s="34" t="s">
        <v>233</v>
      </c>
      <c r="E109" s="40" t="s">
        <v>238</v>
      </c>
      <c r="F109" s="63">
        <f t="shared" ref="F109:J110" si="117">+F110</f>
        <v>142092023709</v>
      </c>
      <c r="G109" s="63">
        <f t="shared" si="117"/>
        <v>0</v>
      </c>
      <c r="H109" s="63">
        <f t="shared" si="117"/>
        <v>0</v>
      </c>
      <c r="I109" s="63">
        <f t="shared" si="117"/>
        <v>0</v>
      </c>
      <c r="J109" s="63">
        <f t="shared" si="117"/>
        <v>0</v>
      </c>
      <c r="K109" s="63">
        <f t="shared" ref="K109:K166" si="118">+G109-H109+I109-J109</f>
        <v>0</v>
      </c>
      <c r="L109" s="63">
        <f>+L110</f>
        <v>142092023709</v>
      </c>
      <c r="M109" s="42">
        <f t="shared" si="70"/>
        <v>1.8004653483314589E-2</v>
      </c>
      <c r="N109" s="63">
        <f t="shared" ref="N109:W110" si="119">+N110</f>
        <v>0</v>
      </c>
      <c r="O109" s="63">
        <f t="shared" si="119"/>
        <v>0</v>
      </c>
      <c r="P109" s="63">
        <f t="shared" si="119"/>
        <v>142092023709</v>
      </c>
      <c r="Q109" s="63">
        <f t="shared" si="119"/>
        <v>0</v>
      </c>
      <c r="R109" s="63">
        <f t="shared" si="119"/>
        <v>142092023709</v>
      </c>
      <c r="S109" s="63">
        <f t="shared" si="119"/>
        <v>0</v>
      </c>
      <c r="T109" s="63">
        <f t="shared" si="119"/>
        <v>0</v>
      </c>
      <c r="U109" s="63">
        <f t="shared" si="119"/>
        <v>0</v>
      </c>
      <c r="V109" s="63">
        <f t="shared" si="119"/>
        <v>0</v>
      </c>
      <c r="W109" s="63">
        <f t="shared" si="119"/>
        <v>0</v>
      </c>
      <c r="X109" s="242">
        <f t="shared" si="79"/>
        <v>0</v>
      </c>
      <c r="Y109" s="242">
        <f t="shared" si="80"/>
        <v>0</v>
      </c>
      <c r="Z109" s="242">
        <f t="shared" si="109"/>
        <v>0</v>
      </c>
      <c r="AA109" s="242" t="s">
        <v>40</v>
      </c>
      <c r="AB109" s="242" t="s">
        <v>40</v>
      </c>
    </row>
    <row r="110" spans="1:28" s="4" customFormat="1" ht="23.25" customHeight="1" x14ac:dyDescent="0.25">
      <c r="A110" s="39" t="s">
        <v>239</v>
      </c>
      <c r="B110" s="34" t="s">
        <v>37</v>
      </c>
      <c r="C110" s="34">
        <v>11</v>
      </c>
      <c r="D110" s="34" t="s">
        <v>233</v>
      </c>
      <c r="E110" s="40" t="s">
        <v>240</v>
      </c>
      <c r="F110" s="63">
        <f t="shared" si="117"/>
        <v>142092023709</v>
      </c>
      <c r="G110" s="63">
        <f t="shared" si="117"/>
        <v>0</v>
      </c>
      <c r="H110" s="63">
        <f t="shared" si="117"/>
        <v>0</v>
      </c>
      <c r="I110" s="63">
        <f t="shared" si="117"/>
        <v>0</v>
      </c>
      <c r="J110" s="63">
        <f t="shared" si="117"/>
        <v>0</v>
      </c>
      <c r="K110" s="63">
        <f t="shared" si="118"/>
        <v>0</v>
      </c>
      <c r="L110" s="63">
        <f>+L111</f>
        <v>142092023709</v>
      </c>
      <c r="M110" s="42">
        <f t="shared" si="70"/>
        <v>1.8004653483314589E-2</v>
      </c>
      <c r="N110" s="63">
        <f t="shared" si="119"/>
        <v>0</v>
      </c>
      <c r="O110" s="63">
        <f t="shared" si="119"/>
        <v>0</v>
      </c>
      <c r="P110" s="63">
        <f t="shared" si="119"/>
        <v>142092023709</v>
      </c>
      <c r="Q110" s="63">
        <f t="shared" si="119"/>
        <v>0</v>
      </c>
      <c r="R110" s="63">
        <f t="shared" si="119"/>
        <v>142092023709</v>
      </c>
      <c r="S110" s="63">
        <f t="shared" si="119"/>
        <v>0</v>
      </c>
      <c r="T110" s="63">
        <f t="shared" si="119"/>
        <v>0</v>
      </c>
      <c r="U110" s="63">
        <f t="shared" si="119"/>
        <v>0</v>
      </c>
      <c r="V110" s="63">
        <f t="shared" si="119"/>
        <v>0</v>
      </c>
      <c r="W110" s="63">
        <f t="shared" si="119"/>
        <v>0</v>
      </c>
      <c r="X110" s="242">
        <f t="shared" si="79"/>
        <v>0</v>
      </c>
      <c r="Y110" s="242">
        <f t="shared" si="80"/>
        <v>0</v>
      </c>
      <c r="Z110" s="242">
        <f t="shared" si="109"/>
        <v>0</v>
      </c>
      <c r="AA110" s="242" t="s">
        <v>40</v>
      </c>
      <c r="AB110" s="242" t="s">
        <v>40</v>
      </c>
    </row>
    <row r="111" spans="1:28" ht="23.25" customHeight="1" x14ac:dyDescent="0.25">
      <c r="A111" s="43" t="s">
        <v>241</v>
      </c>
      <c r="B111" s="44" t="s">
        <v>37</v>
      </c>
      <c r="C111" s="44">
        <v>11</v>
      </c>
      <c r="D111" s="44" t="s">
        <v>233</v>
      </c>
      <c r="E111" s="45" t="s">
        <v>37</v>
      </c>
      <c r="F111" s="48">
        <v>142092023709</v>
      </c>
      <c r="G111" s="48">
        <v>0</v>
      </c>
      <c r="H111" s="48">
        <v>0</v>
      </c>
      <c r="I111" s="46">
        <v>0</v>
      </c>
      <c r="J111" s="48">
        <v>0</v>
      </c>
      <c r="K111" s="48">
        <f t="shared" si="118"/>
        <v>0</v>
      </c>
      <c r="L111" s="48">
        <f>+F111+K111</f>
        <v>142092023709</v>
      </c>
      <c r="M111" s="42">
        <f t="shared" si="70"/>
        <v>1.8004653483314589E-2</v>
      </c>
      <c r="N111" s="48">
        <v>0</v>
      </c>
      <c r="O111" s="46">
        <v>0</v>
      </c>
      <c r="P111" s="88">
        <f>L111-O111</f>
        <v>142092023709</v>
      </c>
      <c r="Q111" s="46">
        <v>0</v>
      </c>
      <c r="R111" s="88">
        <f>+L111-Q111</f>
        <v>142092023709</v>
      </c>
      <c r="S111" s="46">
        <f>O111-Q111</f>
        <v>0</v>
      </c>
      <c r="T111" s="46">
        <v>0</v>
      </c>
      <c r="U111" s="88">
        <f>+Q111-T111</f>
        <v>0</v>
      </c>
      <c r="V111" s="46">
        <v>0</v>
      </c>
      <c r="W111" s="88">
        <f>+T111-V111</f>
        <v>0</v>
      </c>
      <c r="X111" s="58">
        <f t="shared" si="79"/>
        <v>0</v>
      </c>
      <c r="Y111" s="58">
        <f t="shared" si="80"/>
        <v>0</v>
      </c>
      <c r="Z111" s="58">
        <f t="shared" si="109"/>
        <v>0</v>
      </c>
      <c r="AA111" s="58" t="s">
        <v>40</v>
      </c>
      <c r="AB111" s="58" t="s">
        <v>40</v>
      </c>
    </row>
    <row r="112" spans="1:28" ht="23.25" customHeight="1" x14ac:dyDescent="0.25">
      <c r="A112" s="39" t="s">
        <v>242</v>
      </c>
      <c r="B112" s="82" t="s">
        <v>37</v>
      </c>
      <c r="C112" s="82">
        <v>11</v>
      </c>
      <c r="D112" s="82" t="s">
        <v>38</v>
      </c>
      <c r="E112" s="40" t="s">
        <v>243</v>
      </c>
      <c r="F112" s="63">
        <f>+F113</f>
        <v>2577909803112</v>
      </c>
      <c r="G112" s="63">
        <f>+G113</f>
        <v>0</v>
      </c>
      <c r="H112" s="63">
        <f>+H113</f>
        <v>0</v>
      </c>
      <c r="I112" s="63">
        <f>+I113</f>
        <v>0</v>
      </c>
      <c r="J112" s="63">
        <f>+J113</f>
        <v>0</v>
      </c>
      <c r="K112" s="63">
        <f t="shared" si="118"/>
        <v>0</v>
      </c>
      <c r="L112" s="63">
        <f>+L113</f>
        <v>2577909803112</v>
      </c>
      <c r="M112" s="42">
        <f t="shared" si="70"/>
        <v>0.32665009269856321</v>
      </c>
      <c r="N112" s="63">
        <f t="shared" ref="N112:W112" si="120">+N113</f>
        <v>0</v>
      </c>
      <c r="O112" s="63">
        <f t="shared" si="120"/>
        <v>0</v>
      </c>
      <c r="P112" s="63">
        <f t="shared" si="120"/>
        <v>2577909803112</v>
      </c>
      <c r="Q112" s="63">
        <f t="shared" si="120"/>
        <v>0</v>
      </c>
      <c r="R112" s="63">
        <f t="shared" si="120"/>
        <v>2577909803112</v>
      </c>
      <c r="S112" s="63">
        <f t="shared" si="120"/>
        <v>0</v>
      </c>
      <c r="T112" s="63">
        <f t="shared" si="120"/>
        <v>0</v>
      </c>
      <c r="U112" s="63">
        <f t="shared" si="120"/>
        <v>0</v>
      </c>
      <c r="V112" s="63">
        <f t="shared" si="120"/>
        <v>0</v>
      </c>
      <c r="W112" s="63">
        <f t="shared" si="120"/>
        <v>0</v>
      </c>
      <c r="X112" s="242">
        <f t="shared" si="79"/>
        <v>0</v>
      </c>
      <c r="Y112" s="242">
        <f t="shared" si="80"/>
        <v>0</v>
      </c>
      <c r="Z112" s="242">
        <f t="shared" si="109"/>
        <v>0</v>
      </c>
      <c r="AA112" s="242" t="s">
        <v>40</v>
      </c>
      <c r="AB112" s="242" t="s">
        <v>40</v>
      </c>
    </row>
    <row r="113" spans="1:28" ht="23.25" customHeight="1" thickBot="1" x14ac:dyDescent="0.3">
      <c r="A113" s="83" t="s">
        <v>244</v>
      </c>
      <c r="B113" s="84" t="s">
        <v>37</v>
      </c>
      <c r="C113" s="84">
        <v>11</v>
      </c>
      <c r="D113" s="84" t="s">
        <v>38</v>
      </c>
      <c r="E113" s="85" t="s">
        <v>245</v>
      </c>
      <c r="F113" s="46">
        <v>2577909803112</v>
      </c>
      <c r="G113" s="88">
        <v>0</v>
      </c>
      <c r="H113" s="88">
        <v>0</v>
      </c>
      <c r="I113" s="88">
        <v>0</v>
      </c>
      <c r="J113" s="88">
        <v>0</v>
      </c>
      <c r="K113" s="88">
        <f t="shared" si="118"/>
        <v>0</v>
      </c>
      <c r="L113" s="88">
        <f>+F113+K113</f>
        <v>2577909803112</v>
      </c>
      <c r="M113" s="87">
        <f t="shared" si="70"/>
        <v>0.32665009269856321</v>
      </c>
      <c r="N113" s="88">
        <v>0</v>
      </c>
      <c r="O113" s="46">
        <v>0</v>
      </c>
      <c r="P113" s="88">
        <f>L113-O113</f>
        <v>2577909803112</v>
      </c>
      <c r="Q113" s="46">
        <v>0</v>
      </c>
      <c r="R113" s="88">
        <f>+L113-Q113</f>
        <v>2577909803112</v>
      </c>
      <c r="S113" s="46">
        <f>O113-Q113</f>
        <v>0</v>
      </c>
      <c r="T113" s="46">
        <v>0</v>
      </c>
      <c r="U113" s="88">
        <f>+Q113-T113</f>
        <v>0</v>
      </c>
      <c r="V113" s="46">
        <v>0</v>
      </c>
      <c r="W113" s="88">
        <f>+T113-V113</f>
        <v>0</v>
      </c>
      <c r="X113" s="58">
        <f t="shared" si="79"/>
        <v>0</v>
      </c>
      <c r="Y113" s="58">
        <f t="shared" si="80"/>
        <v>0</v>
      </c>
      <c r="Z113" s="58">
        <f t="shared" si="109"/>
        <v>0</v>
      </c>
      <c r="AA113" s="58" t="s">
        <v>40</v>
      </c>
      <c r="AB113" s="58" t="s">
        <v>40</v>
      </c>
    </row>
    <row r="114" spans="1:28" s="4" customFormat="1" ht="28.5" customHeight="1" thickBot="1" x14ac:dyDescent="0.3">
      <c r="A114" s="21" t="s">
        <v>246</v>
      </c>
      <c r="B114" s="89" t="s">
        <v>37</v>
      </c>
      <c r="C114" s="90">
        <v>10</v>
      </c>
      <c r="D114" s="89" t="s">
        <v>38</v>
      </c>
      <c r="E114" s="23" t="s">
        <v>247</v>
      </c>
      <c r="F114" s="24">
        <f>+F117+F223+F245+F255+F261</f>
        <v>4895916309483</v>
      </c>
      <c r="G114" s="24">
        <f>+G117+G223+G245+G255+G261</f>
        <v>0</v>
      </c>
      <c r="H114" s="24">
        <f>+H117+H223+H245+H255+H261</f>
        <v>0</v>
      </c>
      <c r="I114" s="24">
        <f>+I117+I223+I245+I255+I261</f>
        <v>0</v>
      </c>
      <c r="J114" s="24">
        <f>+J117+J223+J245+J255+J261</f>
        <v>0</v>
      </c>
      <c r="K114" s="24">
        <f t="shared" si="118"/>
        <v>0</v>
      </c>
      <c r="L114" s="24">
        <f>+L117+L223+L245+L255+L261</f>
        <v>4895916309483</v>
      </c>
      <c r="M114" s="25">
        <f t="shared" si="70"/>
        <v>0.62036752193829503</v>
      </c>
      <c r="N114" s="24">
        <f t="shared" ref="N114:W114" si="121">+N117+N223+N245+N255+N261</f>
        <v>0</v>
      </c>
      <c r="O114" s="24">
        <f t="shared" si="121"/>
        <v>3744003898798.7197</v>
      </c>
      <c r="P114" s="24">
        <f t="shared" si="121"/>
        <v>1151912410684.28</v>
      </c>
      <c r="Q114" s="24">
        <f t="shared" si="121"/>
        <v>3740061874649.2197</v>
      </c>
      <c r="R114" s="24">
        <f t="shared" si="121"/>
        <v>1155854434833.78</v>
      </c>
      <c r="S114" s="24">
        <f t="shared" si="121"/>
        <v>3942024149.5</v>
      </c>
      <c r="T114" s="24">
        <f t="shared" si="121"/>
        <v>487929282.41999996</v>
      </c>
      <c r="U114" s="24">
        <f t="shared" si="121"/>
        <v>3739573945366.7998</v>
      </c>
      <c r="V114" s="24">
        <f t="shared" si="121"/>
        <v>429890268.41999996</v>
      </c>
      <c r="W114" s="24">
        <f t="shared" si="121"/>
        <v>58039014</v>
      </c>
      <c r="X114" s="30">
        <f t="shared" si="79"/>
        <v>0.7639145847744615</v>
      </c>
      <c r="Y114" s="243">
        <f t="shared" si="80"/>
        <v>9.9660462225410146E-5</v>
      </c>
      <c r="Z114" s="243">
        <f t="shared" si="109"/>
        <v>8.780588581290426E-5</v>
      </c>
      <c r="AA114" s="243">
        <f t="shared" ref="AA114:AA177" si="122">+T114/Q114</f>
        <v>1.3046021664167329E-4</v>
      </c>
      <c r="AB114" s="32">
        <f t="shared" ref="AB114:AB118" si="123">+V114/T114</f>
        <v>0.88105035690389011</v>
      </c>
    </row>
    <row r="115" spans="1:28" s="4" customFormat="1" ht="28.5" customHeight="1" thickBot="1" x14ac:dyDescent="0.3">
      <c r="A115" s="21" t="s">
        <v>246</v>
      </c>
      <c r="B115" s="89" t="s">
        <v>37</v>
      </c>
      <c r="C115" s="90">
        <v>13</v>
      </c>
      <c r="D115" s="89" t="s">
        <v>38</v>
      </c>
      <c r="E115" s="23" t="s">
        <v>247</v>
      </c>
      <c r="F115" s="24">
        <f>+F262</f>
        <v>15000000000</v>
      </c>
      <c r="G115" s="24">
        <f>+G262</f>
        <v>0</v>
      </c>
      <c r="H115" s="24">
        <f>+H262</f>
        <v>0</v>
      </c>
      <c r="I115" s="24">
        <f>+I262</f>
        <v>0</v>
      </c>
      <c r="J115" s="24">
        <f>+J262</f>
        <v>0</v>
      </c>
      <c r="K115" s="24">
        <f t="shared" si="118"/>
        <v>0</v>
      </c>
      <c r="L115" s="24">
        <f>+L262</f>
        <v>15000000000</v>
      </c>
      <c r="M115" s="25">
        <f t="shared" si="70"/>
        <v>1.9006682796130295E-3</v>
      </c>
      <c r="N115" s="24">
        <f t="shared" ref="N115:W115" si="124">+N262</f>
        <v>0</v>
      </c>
      <c r="O115" s="24">
        <f t="shared" si="124"/>
        <v>6405089410</v>
      </c>
      <c r="P115" s="24">
        <f t="shared" si="124"/>
        <v>8594910590</v>
      </c>
      <c r="Q115" s="24">
        <f t="shared" si="124"/>
        <v>6405089410</v>
      </c>
      <c r="R115" s="24">
        <f t="shared" si="124"/>
        <v>8594910590</v>
      </c>
      <c r="S115" s="24">
        <f t="shared" si="124"/>
        <v>0</v>
      </c>
      <c r="T115" s="24">
        <f t="shared" si="124"/>
        <v>0</v>
      </c>
      <c r="U115" s="24">
        <f t="shared" si="124"/>
        <v>6405089410</v>
      </c>
      <c r="V115" s="24">
        <f t="shared" si="124"/>
        <v>0</v>
      </c>
      <c r="W115" s="24">
        <f t="shared" si="124"/>
        <v>0</v>
      </c>
      <c r="X115" s="26">
        <f t="shared" si="79"/>
        <v>0.42700596066666668</v>
      </c>
      <c r="Y115" s="243">
        <f t="shared" si="80"/>
        <v>0</v>
      </c>
      <c r="Z115" s="243">
        <f t="shared" si="109"/>
        <v>0</v>
      </c>
      <c r="AA115" s="243">
        <f t="shared" si="122"/>
        <v>0</v>
      </c>
      <c r="AB115" s="28" t="s">
        <v>40</v>
      </c>
    </row>
    <row r="116" spans="1:28" s="4" customFormat="1" ht="28.5" customHeight="1" thickBot="1" x14ac:dyDescent="0.3">
      <c r="A116" s="21" t="s">
        <v>246</v>
      </c>
      <c r="B116" s="89" t="s">
        <v>41</v>
      </c>
      <c r="C116" s="90">
        <v>20</v>
      </c>
      <c r="D116" s="89" t="s">
        <v>38</v>
      </c>
      <c r="E116" s="23" t="s">
        <v>247</v>
      </c>
      <c r="F116" s="24">
        <f>+F233+F263</f>
        <v>147104900000</v>
      </c>
      <c r="G116" s="24">
        <f>+G233+G263</f>
        <v>0</v>
      </c>
      <c r="H116" s="24">
        <f>+H233+H263</f>
        <v>0</v>
      </c>
      <c r="I116" s="24">
        <f>+I233+I263</f>
        <v>0</v>
      </c>
      <c r="J116" s="24">
        <f>+J233+J263</f>
        <v>0</v>
      </c>
      <c r="K116" s="24">
        <f t="shared" si="118"/>
        <v>0</v>
      </c>
      <c r="L116" s="24">
        <f>+L233+L263</f>
        <v>147104900000</v>
      </c>
      <c r="M116" s="25">
        <f t="shared" si="70"/>
        <v>1.8639841147043115E-2</v>
      </c>
      <c r="N116" s="24">
        <f t="shared" ref="N116:W116" si="125">+N233+N263</f>
        <v>0</v>
      </c>
      <c r="O116" s="24">
        <f t="shared" si="125"/>
        <v>114081049884</v>
      </c>
      <c r="P116" s="24">
        <f t="shared" si="125"/>
        <v>33023850116</v>
      </c>
      <c r="Q116" s="24">
        <f t="shared" si="125"/>
        <v>82649752905</v>
      </c>
      <c r="R116" s="24">
        <f t="shared" si="125"/>
        <v>64455147095</v>
      </c>
      <c r="S116" s="24">
        <f t="shared" si="125"/>
        <v>31431296979</v>
      </c>
      <c r="T116" s="24">
        <f>+T233+T263</f>
        <v>52959028801</v>
      </c>
      <c r="U116" s="24">
        <f t="shared" si="125"/>
        <v>29690724104</v>
      </c>
      <c r="V116" s="24">
        <f t="shared" si="125"/>
        <v>815402905</v>
      </c>
      <c r="W116" s="24">
        <f t="shared" si="125"/>
        <v>52143625896</v>
      </c>
      <c r="X116" s="30">
        <f t="shared" si="79"/>
        <v>0.56184228332978714</v>
      </c>
      <c r="Y116" s="31">
        <f t="shared" si="80"/>
        <v>0.36000859795288942</v>
      </c>
      <c r="Z116" s="31">
        <f t="shared" si="109"/>
        <v>5.543003020293682E-3</v>
      </c>
      <c r="AA116" s="31">
        <f t="shared" si="122"/>
        <v>0.64076451458811534</v>
      </c>
      <c r="AB116" s="32">
        <f t="shared" si="123"/>
        <v>1.5396862885533187E-2</v>
      </c>
    </row>
    <row r="117" spans="1:28" ht="24" customHeight="1" x14ac:dyDescent="0.25">
      <c r="A117" s="33" t="s">
        <v>248</v>
      </c>
      <c r="B117" s="92" t="s">
        <v>37</v>
      </c>
      <c r="C117" s="92">
        <v>10</v>
      </c>
      <c r="D117" s="92" t="s">
        <v>38</v>
      </c>
      <c r="E117" s="35" t="s">
        <v>249</v>
      </c>
      <c r="F117" s="93">
        <f>+F118</f>
        <v>4811194871576</v>
      </c>
      <c r="G117" s="93">
        <f>+G118</f>
        <v>0</v>
      </c>
      <c r="H117" s="93">
        <f>+H118</f>
        <v>0</v>
      </c>
      <c r="I117" s="93">
        <f>+I118</f>
        <v>0</v>
      </c>
      <c r="J117" s="93">
        <f>+J118</f>
        <v>0</v>
      </c>
      <c r="K117" s="93">
        <f t="shared" si="118"/>
        <v>0</v>
      </c>
      <c r="L117" s="93">
        <f>+L118</f>
        <v>4811194871576</v>
      </c>
      <c r="M117" s="37">
        <f t="shared" si="70"/>
        <v>0.60963236529609244</v>
      </c>
      <c r="N117" s="93">
        <f t="shared" ref="N117:W117" si="126">+N118</f>
        <v>0</v>
      </c>
      <c r="O117" s="93">
        <f t="shared" si="126"/>
        <v>3677099671689.6899</v>
      </c>
      <c r="P117" s="93">
        <f t="shared" si="126"/>
        <v>1134095199886.3101</v>
      </c>
      <c r="Q117" s="93">
        <f t="shared" si="126"/>
        <v>3676296434521.6899</v>
      </c>
      <c r="R117" s="93">
        <f t="shared" si="126"/>
        <v>1134898437054.3101</v>
      </c>
      <c r="S117" s="93">
        <f t="shared" si="126"/>
        <v>803237168</v>
      </c>
      <c r="T117" s="93">
        <f t="shared" si="126"/>
        <v>213836027.38999999</v>
      </c>
      <c r="U117" s="93">
        <f t="shared" si="126"/>
        <v>3676082598494.2998</v>
      </c>
      <c r="V117" s="93">
        <f t="shared" si="126"/>
        <v>189757869.38999999</v>
      </c>
      <c r="W117" s="93">
        <f t="shared" si="126"/>
        <v>24078158</v>
      </c>
      <c r="X117" s="38">
        <f t="shared" si="79"/>
        <v>0.76411297664138222</v>
      </c>
      <c r="Y117" s="101">
        <f t="shared" si="80"/>
        <v>4.4445513660924287E-5</v>
      </c>
      <c r="Z117" s="101">
        <f t="shared" si="109"/>
        <v>3.9440902822512593E-5</v>
      </c>
      <c r="AA117" s="101">
        <f t="shared" si="122"/>
        <v>5.8166154769785711E-5</v>
      </c>
      <c r="AB117" s="38">
        <f t="shared" si="123"/>
        <v>0.88739896502058746</v>
      </c>
    </row>
    <row r="118" spans="1:28" ht="24" customHeight="1" x14ac:dyDescent="0.25">
      <c r="A118" s="39" t="s">
        <v>250</v>
      </c>
      <c r="B118" s="34" t="s">
        <v>37</v>
      </c>
      <c r="C118" s="34">
        <v>10</v>
      </c>
      <c r="D118" s="34" t="s">
        <v>38</v>
      </c>
      <c r="E118" s="40" t="s">
        <v>251</v>
      </c>
      <c r="F118" s="62">
        <f>+F119+F123+F127+F131+F135+F139+F143+F147+F151+F155+F159+F163+F167+F171+F175+F179+F183+F187+F191+F195+F199+F203+F207+F211+F215+F219</f>
        <v>4811194871576</v>
      </c>
      <c r="G118" s="62">
        <f>+G119+G123+G127+G131+G135+G139+G143+G147+G151+G155+G159+G163+G167+G171+G175+G179+G183+G187+G191+G195+G199+G203+G207+G211+G215+G219</f>
        <v>0</v>
      </c>
      <c r="H118" s="62">
        <f>+H119+H123+H127+H131+H135+H139+H143+H147+H151+H155+H159+H163+H167+H171+H175+H179+H183+H187+H191+H195+H199+H203+H207+H211+H215+H219</f>
        <v>0</v>
      </c>
      <c r="I118" s="62">
        <f>+I119+I123+I127+I131+I135+I139+I143+I147+I151+I155+I159+I163+I167+I171+I175+I179+I183+I187+I191+I195+I199+I203+I207+I211+I215+I219</f>
        <v>0</v>
      </c>
      <c r="J118" s="62">
        <f>+J119+J123+J127+J131+J135+J139+J143+J147+J151+J155+J159+J163+J167+J171+J175+J179+J183+J187+J191+J195+J199+J203+J207+J211+J215+J219</f>
        <v>0</v>
      </c>
      <c r="K118" s="62">
        <f t="shared" si="118"/>
        <v>0</v>
      </c>
      <c r="L118" s="62">
        <f>+L119+L123+L127+L131+L135+L139+L143+L147+L151+L155+L159+L163+L167+L171+L175+L179+L183+L187+L191+L195+L199+L203+L207+L211+L215+L219</f>
        <v>4811194871576</v>
      </c>
      <c r="M118" s="42">
        <f t="shared" si="70"/>
        <v>0.60963236529609244</v>
      </c>
      <c r="N118" s="62">
        <f t="shared" ref="N118:W118" si="127">+N119+N123+N127+N131+N135+N139+N143+N147+N151+N155+N159+N163+N167+N171+N175+N179+N183+N187+N191+N195+N199+N203+N207+N211+N215+N219</f>
        <v>0</v>
      </c>
      <c r="O118" s="62">
        <f t="shared" si="127"/>
        <v>3677099671689.6899</v>
      </c>
      <c r="P118" s="62">
        <f t="shared" si="127"/>
        <v>1134095199886.3101</v>
      </c>
      <c r="Q118" s="62">
        <f t="shared" si="127"/>
        <v>3676296434521.6899</v>
      </c>
      <c r="R118" s="62">
        <f t="shared" si="127"/>
        <v>1134898437054.3101</v>
      </c>
      <c r="S118" s="62">
        <f t="shared" si="127"/>
        <v>803237168</v>
      </c>
      <c r="T118" s="62">
        <f t="shared" si="127"/>
        <v>213836027.38999999</v>
      </c>
      <c r="U118" s="62">
        <f t="shared" si="127"/>
        <v>3676082598494.2998</v>
      </c>
      <c r="V118" s="62">
        <f t="shared" si="127"/>
        <v>189757869.38999999</v>
      </c>
      <c r="W118" s="62">
        <f t="shared" si="127"/>
        <v>24078158</v>
      </c>
      <c r="X118" s="38">
        <f t="shared" si="79"/>
        <v>0.76411297664138222</v>
      </c>
      <c r="Y118" s="101">
        <f t="shared" si="80"/>
        <v>4.4445513660924287E-5</v>
      </c>
      <c r="Z118" s="101">
        <f t="shared" si="109"/>
        <v>3.9440902822512593E-5</v>
      </c>
      <c r="AA118" s="101">
        <f t="shared" si="122"/>
        <v>5.8166154769785711E-5</v>
      </c>
      <c r="AB118" s="38">
        <f t="shared" si="123"/>
        <v>0.88739896502058746</v>
      </c>
    </row>
    <row r="119" spans="1:28" ht="54" customHeight="1" x14ac:dyDescent="0.25">
      <c r="A119" s="39" t="s">
        <v>252</v>
      </c>
      <c r="B119" s="34" t="s">
        <v>37</v>
      </c>
      <c r="C119" s="34">
        <v>10</v>
      </c>
      <c r="D119" s="34" t="s">
        <v>38</v>
      </c>
      <c r="E119" s="40" t="s">
        <v>253</v>
      </c>
      <c r="F119" s="62">
        <f t="shared" ref="F119:J121" si="128">+F120</f>
        <v>214344555873</v>
      </c>
      <c r="G119" s="62">
        <f t="shared" si="128"/>
        <v>0</v>
      </c>
      <c r="H119" s="62">
        <f t="shared" si="128"/>
        <v>0</v>
      </c>
      <c r="I119" s="62">
        <f t="shared" si="128"/>
        <v>0</v>
      </c>
      <c r="J119" s="62">
        <f t="shared" si="128"/>
        <v>0</v>
      </c>
      <c r="K119" s="62">
        <f t="shared" si="118"/>
        <v>0</v>
      </c>
      <c r="L119" s="62">
        <f>+L120</f>
        <v>214344555873</v>
      </c>
      <c r="M119" s="42">
        <f t="shared" si="70"/>
        <v>2.7159859883703584E-2</v>
      </c>
      <c r="N119" s="62">
        <f t="shared" ref="N119:W121" si="129">+N120</f>
        <v>0</v>
      </c>
      <c r="O119" s="62">
        <f t="shared" si="129"/>
        <v>189713379685</v>
      </c>
      <c r="P119" s="62">
        <f t="shared" si="129"/>
        <v>24631176188</v>
      </c>
      <c r="Q119" s="62">
        <f t="shared" si="129"/>
        <v>189713379685</v>
      </c>
      <c r="R119" s="62">
        <f t="shared" si="129"/>
        <v>24631176188</v>
      </c>
      <c r="S119" s="62">
        <f t="shared" si="129"/>
        <v>0</v>
      </c>
      <c r="T119" s="62">
        <f t="shared" si="129"/>
        <v>0</v>
      </c>
      <c r="U119" s="62">
        <f t="shared" si="129"/>
        <v>189713379685</v>
      </c>
      <c r="V119" s="62">
        <f t="shared" si="129"/>
        <v>0</v>
      </c>
      <c r="W119" s="62">
        <f t="shared" si="129"/>
        <v>0</v>
      </c>
      <c r="X119" s="38">
        <f t="shared" si="79"/>
        <v>0.88508606580801585</v>
      </c>
      <c r="Y119" s="38">
        <f t="shared" si="80"/>
        <v>0</v>
      </c>
      <c r="Z119" s="38">
        <f t="shared" si="109"/>
        <v>0</v>
      </c>
      <c r="AA119" s="38">
        <f t="shared" si="122"/>
        <v>0</v>
      </c>
      <c r="AB119" s="38" t="s">
        <v>40</v>
      </c>
    </row>
    <row r="120" spans="1:28" ht="54" customHeight="1" x14ac:dyDescent="0.25">
      <c r="A120" s="39" t="s">
        <v>254</v>
      </c>
      <c r="B120" s="34" t="s">
        <v>37</v>
      </c>
      <c r="C120" s="34">
        <v>10</v>
      </c>
      <c r="D120" s="34" t="s">
        <v>38</v>
      </c>
      <c r="E120" s="40" t="s">
        <v>253</v>
      </c>
      <c r="F120" s="62">
        <f t="shared" si="128"/>
        <v>214344555873</v>
      </c>
      <c r="G120" s="62">
        <f t="shared" si="128"/>
        <v>0</v>
      </c>
      <c r="H120" s="62">
        <f t="shared" si="128"/>
        <v>0</v>
      </c>
      <c r="I120" s="62">
        <f t="shared" si="128"/>
        <v>0</v>
      </c>
      <c r="J120" s="62">
        <f t="shared" si="128"/>
        <v>0</v>
      </c>
      <c r="K120" s="62">
        <f t="shared" si="118"/>
        <v>0</v>
      </c>
      <c r="L120" s="62">
        <f>+L121</f>
        <v>214344555873</v>
      </c>
      <c r="M120" s="42">
        <f t="shared" si="70"/>
        <v>2.7159859883703584E-2</v>
      </c>
      <c r="N120" s="62">
        <f t="shared" si="129"/>
        <v>0</v>
      </c>
      <c r="O120" s="62">
        <f t="shared" si="129"/>
        <v>189713379685</v>
      </c>
      <c r="P120" s="62">
        <f t="shared" si="129"/>
        <v>24631176188</v>
      </c>
      <c r="Q120" s="62">
        <f t="shared" si="129"/>
        <v>189713379685</v>
      </c>
      <c r="R120" s="62">
        <f t="shared" si="129"/>
        <v>24631176188</v>
      </c>
      <c r="S120" s="62">
        <f t="shared" si="129"/>
        <v>0</v>
      </c>
      <c r="T120" s="62">
        <f t="shared" si="129"/>
        <v>0</v>
      </c>
      <c r="U120" s="62">
        <f t="shared" si="129"/>
        <v>189713379685</v>
      </c>
      <c r="V120" s="62">
        <f t="shared" si="129"/>
        <v>0</v>
      </c>
      <c r="W120" s="62">
        <f t="shared" si="129"/>
        <v>0</v>
      </c>
      <c r="X120" s="38">
        <f t="shared" si="79"/>
        <v>0.88508606580801585</v>
      </c>
      <c r="Y120" s="38">
        <f t="shared" si="80"/>
        <v>0</v>
      </c>
      <c r="Z120" s="38">
        <f t="shared" si="109"/>
        <v>0</v>
      </c>
      <c r="AA120" s="38">
        <f t="shared" si="122"/>
        <v>0</v>
      </c>
      <c r="AB120" s="38" t="s">
        <v>40</v>
      </c>
    </row>
    <row r="121" spans="1:28" ht="30" customHeight="1" x14ac:dyDescent="0.25">
      <c r="A121" s="39" t="s">
        <v>255</v>
      </c>
      <c r="B121" s="34" t="s">
        <v>37</v>
      </c>
      <c r="C121" s="34">
        <v>10</v>
      </c>
      <c r="D121" s="34" t="s">
        <v>38</v>
      </c>
      <c r="E121" s="40" t="s">
        <v>256</v>
      </c>
      <c r="F121" s="62">
        <f t="shared" si="128"/>
        <v>214344555873</v>
      </c>
      <c r="G121" s="62">
        <f t="shared" si="128"/>
        <v>0</v>
      </c>
      <c r="H121" s="62">
        <f t="shared" si="128"/>
        <v>0</v>
      </c>
      <c r="I121" s="62">
        <f t="shared" si="128"/>
        <v>0</v>
      </c>
      <c r="J121" s="62">
        <f t="shared" si="128"/>
        <v>0</v>
      </c>
      <c r="K121" s="62">
        <f t="shared" si="118"/>
        <v>0</v>
      </c>
      <c r="L121" s="62">
        <f>+L122</f>
        <v>214344555873</v>
      </c>
      <c r="M121" s="42">
        <f t="shared" si="70"/>
        <v>2.7159859883703584E-2</v>
      </c>
      <c r="N121" s="62">
        <f t="shared" si="129"/>
        <v>0</v>
      </c>
      <c r="O121" s="62">
        <f t="shared" si="129"/>
        <v>189713379685</v>
      </c>
      <c r="P121" s="62">
        <f t="shared" si="129"/>
        <v>24631176188</v>
      </c>
      <c r="Q121" s="62">
        <f t="shared" si="129"/>
        <v>189713379685</v>
      </c>
      <c r="R121" s="62">
        <f t="shared" si="129"/>
        <v>24631176188</v>
      </c>
      <c r="S121" s="62">
        <f t="shared" si="129"/>
        <v>0</v>
      </c>
      <c r="T121" s="62">
        <f t="shared" si="129"/>
        <v>0</v>
      </c>
      <c r="U121" s="62">
        <f t="shared" si="129"/>
        <v>189713379685</v>
      </c>
      <c r="V121" s="62">
        <f t="shared" si="129"/>
        <v>0</v>
      </c>
      <c r="W121" s="62">
        <f t="shared" si="129"/>
        <v>0</v>
      </c>
      <c r="X121" s="38">
        <f t="shared" si="79"/>
        <v>0.88508606580801585</v>
      </c>
      <c r="Y121" s="38">
        <f t="shared" si="80"/>
        <v>0</v>
      </c>
      <c r="Z121" s="38">
        <f t="shared" si="109"/>
        <v>0</v>
      </c>
      <c r="AA121" s="38">
        <f t="shared" si="122"/>
        <v>0</v>
      </c>
      <c r="AB121" s="38" t="s">
        <v>40</v>
      </c>
    </row>
    <row r="122" spans="1:28" ht="30" customHeight="1" x14ac:dyDescent="0.25">
      <c r="A122" s="43" t="s">
        <v>257</v>
      </c>
      <c r="B122" s="44" t="s">
        <v>37</v>
      </c>
      <c r="C122" s="44">
        <v>10</v>
      </c>
      <c r="D122" s="44" t="s">
        <v>38</v>
      </c>
      <c r="E122" s="45" t="s">
        <v>258</v>
      </c>
      <c r="F122" s="46">
        <v>214344555873</v>
      </c>
      <c r="G122" s="46">
        <v>0</v>
      </c>
      <c r="H122" s="46">
        <v>0</v>
      </c>
      <c r="I122" s="46">
        <v>0</v>
      </c>
      <c r="J122" s="46">
        <v>0</v>
      </c>
      <c r="K122" s="46">
        <f t="shared" si="118"/>
        <v>0</v>
      </c>
      <c r="L122" s="46">
        <f>+F122+K122</f>
        <v>214344555873</v>
      </c>
      <c r="M122" s="51">
        <f t="shared" si="70"/>
        <v>2.7159859883703584E-2</v>
      </c>
      <c r="N122" s="46">
        <v>0</v>
      </c>
      <c r="O122" s="46">
        <v>189713379685</v>
      </c>
      <c r="P122" s="46">
        <f>L122-O122</f>
        <v>24631176188</v>
      </c>
      <c r="Q122" s="46">
        <v>189713379685</v>
      </c>
      <c r="R122" s="46">
        <f>+L122-Q122</f>
        <v>24631176188</v>
      </c>
      <c r="S122" s="46">
        <f>O122-Q122</f>
        <v>0</v>
      </c>
      <c r="T122" s="46">
        <v>0</v>
      </c>
      <c r="U122" s="46">
        <f>+Q122-T122</f>
        <v>189713379685</v>
      </c>
      <c r="V122" s="46">
        <v>0</v>
      </c>
      <c r="W122" s="88">
        <f>+T122-V122</f>
        <v>0</v>
      </c>
      <c r="X122" s="49">
        <f t="shared" si="79"/>
        <v>0.88508606580801585</v>
      </c>
      <c r="Y122" s="49">
        <f t="shared" si="80"/>
        <v>0</v>
      </c>
      <c r="Z122" s="49">
        <f t="shared" si="109"/>
        <v>0</v>
      </c>
      <c r="AA122" s="49">
        <f t="shared" si="122"/>
        <v>0</v>
      </c>
      <c r="AB122" s="49" t="s">
        <v>40</v>
      </c>
    </row>
    <row r="123" spans="1:28" ht="49.5" customHeight="1" x14ac:dyDescent="0.25">
      <c r="A123" s="39" t="s">
        <v>259</v>
      </c>
      <c r="B123" s="34" t="s">
        <v>37</v>
      </c>
      <c r="C123" s="34">
        <v>10</v>
      </c>
      <c r="D123" s="34" t="s">
        <v>38</v>
      </c>
      <c r="E123" s="40" t="s">
        <v>260</v>
      </c>
      <c r="F123" s="62">
        <f t="shared" ref="F123:J125" si="130">+F124</f>
        <v>3195851089</v>
      </c>
      <c r="G123" s="62">
        <f t="shared" si="130"/>
        <v>0</v>
      </c>
      <c r="H123" s="62">
        <f t="shared" si="130"/>
        <v>0</v>
      </c>
      <c r="I123" s="62">
        <f t="shared" si="130"/>
        <v>0</v>
      </c>
      <c r="J123" s="62">
        <f t="shared" si="130"/>
        <v>0</v>
      </c>
      <c r="K123" s="62">
        <f t="shared" si="118"/>
        <v>0</v>
      </c>
      <c r="L123" s="62">
        <f>+L124</f>
        <v>3195851089</v>
      </c>
      <c r="M123" s="42">
        <f t="shared" si="70"/>
        <v>4.0495018608193714E-4</v>
      </c>
      <c r="N123" s="62">
        <f t="shared" ref="N123:W125" si="131">+N124</f>
        <v>0</v>
      </c>
      <c r="O123" s="62">
        <f t="shared" si="131"/>
        <v>3195851089</v>
      </c>
      <c r="P123" s="62">
        <f t="shared" si="131"/>
        <v>0</v>
      </c>
      <c r="Q123" s="62">
        <f t="shared" si="131"/>
        <v>3195851089</v>
      </c>
      <c r="R123" s="62">
        <f t="shared" si="131"/>
        <v>0</v>
      </c>
      <c r="S123" s="62">
        <f t="shared" si="131"/>
        <v>0</v>
      </c>
      <c r="T123" s="62">
        <f t="shared" si="131"/>
        <v>0</v>
      </c>
      <c r="U123" s="62">
        <f t="shared" si="131"/>
        <v>3195851089</v>
      </c>
      <c r="V123" s="62">
        <f t="shared" si="131"/>
        <v>0</v>
      </c>
      <c r="W123" s="62">
        <f t="shared" si="131"/>
        <v>0</v>
      </c>
      <c r="X123" s="38">
        <f t="shared" si="79"/>
        <v>1</v>
      </c>
      <c r="Y123" s="38">
        <f t="shared" si="80"/>
        <v>0</v>
      </c>
      <c r="Z123" s="38">
        <f t="shared" si="109"/>
        <v>0</v>
      </c>
      <c r="AA123" s="38">
        <f t="shared" si="122"/>
        <v>0</v>
      </c>
      <c r="AB123" s="38" t="s">
        <v>40</v>
      </c>
    </row>
    <row r="124" spans="1:28" ht="49.5" customHeight="1" x14ac:dyDescent="0.25">
      <c r="A124" s="39" t="s">
        <v>261</v>
      </c>
      <c r="B124" s="34" t="s">
        <v>37</v>
      </c>
      <c r="C124" s="34">
        <v>10</v>
      </c>
      <c r="D124" s="34" t="s">
        <v>38</v>
      </c>
      <c r="E124" s="95" t="s">
        <v>260</v>
      </c>
      <c r="F124" s="62">
        <f t="shared" si="130"/>
        <v>3195851089</v>
      </c>
      <c r="G124" s="62">
        <f t="shared" si="130"/>
        <v>0</v>
      </c>
      <c r="H124" s="62">
        <f t="shared" si="130"/>
        <v>0</v>
      </c>
      <c r="I124" s="62">
        <f t="shared" si="130"/>
        <v>0</v>
      </c>
      <c r="J124" s="62">
        <f t="shared" si="130"/>
        <v>0</v>
      </c>
      <c r="K124" s="62">
        <f t="shared" si="118"/>
        <v>0</v>
      </c>
      <c r="L124" s="62">
        <f>+L125</f>
        <v>3195851089</v>
      </c>
      <c r="M124" s="42">
        <f t="shared" si="70"/>
        <v>4.0495018608193714E-4</v>
      </c>
      <c r="N124" s="62">
        <f t="shared" si="131"/>
        <v>0</v>
      </c>
      <c r="O124" s="62">
        <f t="shared" si="131"/>
        <v>3195851089</v>
      </c>
      <c r="P124" s="62">
        <f t="shared" si="131"/>
        <v>0</v>
      </c>
      <c r="Q124" s="62">
        <f t="shared" si="131"/>
        <v>3195851089</v>
      </c>
      <c r="R124" s="62">
        <f t="shared" si="131"/>
        <v>0</v>
      </c>
      <c r="S124" s="62">
        <f t="shared" si="131"/>
        <v>0</v>
      </c>
      <c r="T124" s="62">
        <f t="shared" si="131"/>
        <v>0</v>
      </c>
      <c r="U124" s="62">
        <f t="shared" si="131"/>
        <v>3195851089</v>
      </c>
      <c r="V124" s="62">
        <f t="shared" si="131"/>
        <v>0</v>
      </c>
      <c r="W124" s="62">
        <f t="shared" si="131"/>
        <v>0</v>
      </c>
      <c r="X124" s="38">
        <f t="shared" si="79"/>
        <v>1</v>
      </c>
      <c r="Y124" s="38">
        <f t="shared" si="80"/>
        <v>0</v>
      </c>
      <c r="Z124" s="38">
        <f t="shared" si="109"/>
        <v>0</v>
      </c>
      <c r="AA124" s="38">
        <f t="shared" si="122"/>
        <v>0</v>
      </c>
      <c r="AB124" s="38" t="s">
        <v>40</v>
      </c>
    </row>
    <row r="125" spans="1:28" ht="32.25" customHeight="1" x14ac:dyDescent="0.25">
      <c r="A125" s="39" t="s">
        <v>262</v>
      </c>
      <c r="B125" s="34" t="s">
        <v>37</v>
      </c>
      <c r="C125" s="34">
        <v>10</v>
      </c>
      <c r="D125" s="34" t="s">
        <v>38</v>
      </c>
      <c r="E125" s="40" t="s">
        <v>256</v>
      </c>
      <c r="F125" s="62">
        <f t="shared" si="130"/>
        <v>3195851089</v>
      </c>
      <c r="G125" s="62">
        <f t="shared" si="130"/>
        <v>0</v>
      </c>
      <c r="H125" s="62">
        <f t="shared" si="130"/>
        <v>0</v>
      </c>
      <c r="I125" s="62">
        <f t="shared" si="130"/>
        <v>0</v>
      </c>
      <c r="J125" s="62">
        <f t="shared" si="130"/>
        <v>0</v>
      </c>
      <c r="K125" s="62">
        <f t="shared" si="118"/>
        <v>0</v>
      </c>
      <c r="L125" s="62">
        <f>+L126</f>
        <v>3195851089</v>
      </c>
      <c r="M125" s="42">
        <f t="shared" si="70"/>
        <v>4.0495018608193714E-4</v>
      </c>
      <c r="N125" s="62">
        <f t="shared" si="131"/>
        <v>0</v>
      </c>
      <c r="O125" s="62">
        <f t="shared" si="131"/>
        <v>3195851089</v>
      </c>
      <c r="P125" s="62">
        <f t="shared" si="131"/>
        <v>0</v>
      </c>
      <c r="Q125" s="62">
        <f t="shared" si="131"/>
        <v>3195851089</v>
      </c>
      <c r="R125" s="62">
        <f t="shared" si="131"/>
        <v>0</v>
      </c>
      <c r="S125" s="62">
        <f t="shared" si="131"/>
        <v>0</v>
      </c>
      <c r="T125" s="62">
        <f t="shared" si="131"/>
        <v>0</v>
      </c>
      <c r="U125" s="62">
        <f t="shared" si="131"/>
        <v>3195851089</v>
      </c>
      <c r="V125" s="62">
        <f t="shared" si="131"/>
        <v>0</v>
      </c>
      <c r="W125" s="62">
        <f t="shared" si="131"/>
        <v>0</v>
      </c>
      <c r="X125" s="38">
        <f t="shared" si="79"/>
        <v>1</v>
      </c>
      <c r="Y125" s="38">
        <f t="shared" si="80"/>
        <v>0</v>
      </c>
      <c r="Z125" s="38">
        <f t="shared" si="109"/>
        <v>0</v>
      </c>
      <c r="AA125" s="38">
        <f t="shared" si="122"/>
        <v>0</v>
      </c>
      <c r="AB125" s="38" t="s">
        <v>40</v>
      </c>
    </row>
    <row r="126" spans="1:28" ht="30" customHeight="1" x14ac:dyDescent="0.25">
      <c r="A126" s="43" t="s">
        <v>263</v>
      </c>
      <c r="B126" s="44" t="s">
        <v>37</v>
      </c>
      <c r="C126" s="44">
        <v>10</v>
      </c>
      <c r="D126" s="44" t="s">
        <v>38</v>
      </c>
      <c r="E126" s="45" t="s">
        <v>258</v>
      </c>
      <c r="F126" s="46">
        <v>3195851089</v>
      </c>
      <c r="G126" s="46">
        <v>0</v>
      </c>
      <c r="H126" s="46">
        <v>0</v>
      </c>
      <c r="I126" s="46">
        <v>0</v>
      </c>
      <c r="J126" s="46">
        <v>0</v>
      </c>
      <c r="K126" s="46">
        <f t="shared" si="118"/>
        <v>0</v>
      </c>
      <c r="L126" s="46">
        <f>+F126+K126</f>
        <v>3195851089</v>
      </c>
      <c r="M126" s="51">
        <f t="shared" si="70"/>
        <v>4.0495018608193714E-4</v>
      </c>
      <c r="N126" s="46">
        <v>0</v>
      </c>
      <c r="O126" s="46">
        <v>3195851089</v>
      </c>
      <c r="P126" s="46">
        <f>L126-O126</f>
        <v>0</v>
      </c>
      <c r="Q126" s="46">
        <v>3195851089</v>
      </c>
      <c r="R126" s="46">
        <f>+L126-Q126</f>
        <v>0</v>
      </c>
      <c r="S126" s="46">
        <f>O126-Q126</f>
        <v>0</v>
      </c>
      <c r="T126" s="46">
        <v>0</v>
      </c>
      <c r="U126" s="46">
        <f>+Q126-T126</f>
        <v>3195851089</v>
      </c>
      <c r="V126" s="46">
        <v>0</v>
      </c>
      <c r="W126" s="88">
        <f>+T126-V126</f>
        <v>0</v>
      </c>
      <c r="X126" s="49">
        <f t="shared" si="79"/>
        <v>1</v>
      </c>
      <c r="Y126" s="49">
        <f t="shared" si="80"/>
        <v>0</v>
      </c>
      <c r="Z126" s="49">
        <f t="shared" si="109"/>
        <v>0</v>
      </c>
      <c r="AA126" s="49">
        <f t="shared" si="122"/>
        <v>0</v>
      </c>
      <c r="AB126" s="49" t="s">
        <v>40</v>
      </c>
    </row>
    <row r="127" spans="1:28" ht="87" customHeight="1" x14ac:dyDescent="0.25">
      <c r="A127" s="39" t="s">
        <v>264</v>
      </c>
      <c r="B127" s="34" t="s">
        <v>37</v>
      </c>
      <c r="C127" s="34">
        <v>10</v>
      </c>
      <c r="D127" s="34" t="s">
        <v>38</v>
      </c>
      <c r="E127" s="40" t="s">
        <v>265</v>
      </c>
      <c r="F127" s="62">
        <f t="shared" ref="F127:J129" si="132">+F128</f>
        <v>251619519992</v>
      </c>
      <c r="G127" s="62">
        <f t="shared" si="132"/>
        <v>0</v>
      </c>
      <c r="H127" s="62">
        <f t="shared" si="132"/>
        <v>0</v>
      </c>
      <c r="I127" s="62">
        <f t="shared" si="132"/>
        <v>0</v>
      </c>
      <c r="J127" s="62">
        <f t="shared" si="132"/>
        <v>0</v>
      </c>
      <c r="K127" s="62">
        <f t="shared" si="118"/>
        <v>0</v>
      </c>
      <c r="L127" s="62">
        <f>+L128</f>
        <v>251619519992</v>
      </c>
      <c r="M127" s="42">
        <f t="shared" ref="M127:M190" si="133">L127/$L$295</f>
        <v>3.1883016012016728E-2</v>
      </c>
      <c r="N127" s="62">
        <f t="shared" ref="N127:W129" si="134">+N128</f>
        <v>0</v>
      </c>
      <c r="O127" s="62">
        <f t="shared" si="134"/>
        <v>218925372998</v>
      </c>
      <c r="P127" s="62">
        <f t="shared" si="134"/>
        <v>32694146994</v>
      </c>
      <c r="Q127" s="62">
        <f t="shared" si="134"/>
        <v>218925372998</v>
      </c>
      <c r="R127" s="62">
        <f t="shared" si="134"/>
        <v>32694146994</v>
      </c>
      <c r="S127" s="62">
        <f t="shared" si="134"/>
        <v>0</v>
      </c>
      <c r="T127" s="62">
        <f t="shared" si="134"/>
        <v>0</v>
      </c>
      <c r="U127" s="62">
        <f t="shared" si="134"/>
        <v>218925372998</v>
      </c>
      <c r="V127" s="62">
        <f t="shared" si="134"/>
        <v>0</v>
      </c>
      <c r="W127" s="62">
        <f t="shared" si="134"/>
        <v>0</v>
      </c>
      <c r="X127" s="38">
        <f t="shared" si="79"/>
        <v>0.87006514043489358</v>
      </c>
      <c r="Y127" s="38">
        <f t="shared" si="80"/>
        <v>0</v>
      </c>
      <c r="Z127" s="38">
        <f t="shared" si="109"/>
        <v>0</v>
      </c>
      <c r="AA127" s="38">
        <f t="shared" si="122"/>
        <v>0</v>
      </c>
      <c r="AB127" s="38" t="s">
        <v>40</v>
      </c>
    </row>
    <row r="128" spans="1:28" ht="84" customHeight="1" x14ac:dyDescent="0.25">
      <c r="A128" s="39" t="s">
        <v>266</v>
      </c>
      <c r="B128" s="34" t="s">
        <v>37</v>
      </c>
      <c r="C128" s="34">
        <v>10</v>
      </c>
      <c r="D128" s="34" t="s">
        <v>38</v>
      </c>
      <c r="E128" s="40" t="s">
        <v>265</v>
      </c>
      <c r="F128" s="62">
        <f t="shared" si="132"/>
        <v>251619519992</v>
      </c>
      <c r="G128" s="62">
        <f t="shared" si="132"/>
        <v>0</v>
      </c>
      <c r="H128" s="62">
        <f t="shared" si="132"/>
        <v>0</v>
      </c>
      <c r="I128" s="62">
        <f t="shared" si="132"/>
        <v>0</v>
      </c>
      <c r="J128" s="62">
        <f t="shared" si="132"/>
        <v>0</v>
      </c>
      <c r="K128" s="62">
        <f t="shared" si="118"/>
        <v>0</v>
      </c>
      <c r="L128" s="62">
        <f>+L129</f>
        <v>251619519992</v>
      </c>
      <c r="M128" s="42">
        <f t="shared" si="133"/>
        <v>3.1883016012016728E-2</v>
      </c>
      <c r="N128" s="62">
        <f t="shared" si="134"/>
        <v>0</v>
      </c>
      <c r="O128" s="62">
        <f t="shared" si="134"/>
        <v>218925372998</v>
      </c>
      <c r="P128" s="62">
        <f t="shared" si="134"/>
        <v>32694146994</v>
      </c>
      <c r="Q128" s="62">
        <f t="shared" si="134"/>
        <v>218925372998</v>
      </c>
      <c r="R128" s="62">
        <f t="shared" si="134"/>
        <v>32694146994</v>
      </c>
      <c r="S128" s="62">
        <f t="shared" si="134"/>
        <v>0</v>
      </c>
      <c r="T128" s="62">
        <f t="shared" si="134"/>
        <v>0</v>
      </c>
      <c r="U128" s="62">
        <f t="shared" si="134"/>
        <v>218925372998</v>
      </c>
      <c r="V128" s="62">
        <f t="shared" si="134"/>
        <v>0</v>
      </c>
      <c r="W128" s="62">
        <f t="shared" si="134"/>
        <v>0</v>
      </c>
      <c r="X128" s="38">
        <f t="shared" si="79"/>
        <v>0.87006514043489358</v>
      </c>
      <c r="Y128" s="38">
        <f t="shared" si="80"/>
        <v>0</v>
      </c>
      <c r="Z128" s="38">
        <f t="shared" si="109"/>
        <v>0</v>
      </c>
      <c r="AA128" s="38">
        <f t="shared" si="122"/>
        <v>0</v>
      </c>
      <c r="AB128" s="38" t="s">
        <v>40</v>
      </c>
    </row>
    <row r="129" spans="1:28" ht="32.25" customHeight="1" x14ac:dyDescent="0.25">
      <c r="A129" s="39" t="s">
        <v>267</v>
      </c>
      <c r="B129" s="34" t="s">
        <v>37</v>
      </c>
      <c r="C129" s="34">
        <v>10</v>
      </c>
      <c r="D129" s="34" t="s">
        <v>38</v>
      </c>
      <c r="E129" s="40" t="s">
        <v>268</v>
      </c>
      <c r="F129" s="62">
        <f t="shared" si="132"/>
        <v>251619519992</v>
      </c>
      <c r="G129" s="62">
        <f t="shared" si="132"/>
        <v>0</v>
      </c>
      <c r="H129" s="62">
        <f t="shared" si="132"/>
        <v>0</v>
      </c>
      <c r="I129" s="62">
        <f t="shared" si="132"/>
        <v>0</v>
      </c>
      <c r="J129" s="62">
        <f t="shared" si="132"/>
        <v>0</v>
      </c>
      <c r="K129" s="62">
        <f t="shared" si="118"/>
        <v>0</v>
      </c>
      <c r="L129" s="62">
        <f>+L130</f>
        <v>251619519992</v>
      </c>
      <c r="M129" s="42">
        <f t="shared" si="133"/>
        <v>3.1883016012016728E-2</v>
      </c>
      <c r="N129" s="62">
        <f t="shared" si="134"/>
        <v>0</v>
      </c>
      <c r="O129" s="62">
        <f t="shared" si="134"/>
        <v>218925372998</v>
      </c>
      <c r="P129" s="62">
        <f t="shared" si="134"/>
        <v>32694146994</v>
      </c>
      <c r="Q129" s="62">
        <f t="shared" si="134"/>
        <v>218925372998</v>
      </c>
      <c r="R129" s="62">
        <f t="shared" si="134"/>
        <v>32694146994</v>
      </c>
      <c r="S129" s="62">
        <f t="shared" si="134"/>
        <v>0</v>
      </c>
      <c r="T129" s="62">
        <f t="shared" si="134"/>
        <v>0</v>
      </c>
      <c r="U129" s="62">
        <f t="shared" si="134"/>
        <v>218925372998</v>
      </c>
      <c r="V129" s="62">
        <f t="shared" si="134"/>
        <v>0</v>
      </c>
      <c r="W129" s="62">
        <f t="shared" si="134"/>
        <v>0</v>
      </c>
      <c r="X129" s="38">
        <f t="shared" si="79"/>
        <v>0.87006514043489358</v>
      </c>
      <c r="Y129" s="38">
        <f t="shared" si="80"/>
        <v>0</v>
      </c>
      <c r="Z129" s="38">
        <f t="shared" si="109"/>
        <v>0</v>
      </c>
      <c r="AA129" s="38">
        <f t="shared" si="122"/>
        <v>0</v>
      </c>
      <c r="AB129" s="38" t="s">
        <v>40</v>
      </c>
    </row>
    <row r="130" spans="1:28" ht="30" customHeight="1" x14ac:dyDescent="0.25">
      <c r="A130" s="43" t="s">
        <v>269</v>
      </c>
      <c r="B130" s="44" t="s">
        <v>37</v>
      </c>
      <c r="C130" s="44">
        <v>10</v>
      </c>
      <c r="D130" s="44" t="s">
        <v>38</v>
      </c>
      <c r="E130" s="45" t="s">
        <v>258</v>
      </c>
      <c r="F130" s="46">
        <v>251619519992</v>
      </c>
      <c r="G130" s="46">
        <v>0</v>
      </c>
      <c r="H130" s="46">
        <v>0</v>
      </c>
      <c r="I130" s="46">
        <v>0</v>
      </c>
      <c r="J130" s="46">
        <v>0</v>
      </c>
      <c r="K130" s="46">
        <f t="shared" si="118"/>
        <v>0</v>
      </c>
      <c r="L130" s="46">
        <f>+F130+K130</f>
        <v>251619519992</v>
      </c>
      <c r="M130" s="51">
        <f t="shared" si="133"/>
        <v>3.1883016012016728E-2</v>
      </c>
      <c r="N130" s="46">
        <v>0</v>
      </c>
      <c r="O130" s="46">
        <v>218925372998</v>
      </c>
      <c r="P130" s="46">
        <f>L130-O130</f>
        <v>32694146994</v>
      </c>
      <c r="Q130" s="46">
        <v>218925372998</v>
      </c>
      <c r="R130" s="46">
        <f>+L130-Q130</f>
        <v>32694146994</v>
      </c>
      <c r="S130" s="46">
        <f>O130-Q130</f>
        <v>0</v>
      </c>
      <c r="T130" s="46">
        <v>0</v>
      </c>
      <c r="U130" s="46">
        <f>+Q130-T130</f>
        <v>218925372998</v>
      </c>
      <c r="V130" s="46">
        <v>0</v>
      </c>
      <c r="W130" s="88">
        <f>+T130-V130</f>
        <v>0</v>
      </c>
      <c r="X130" s="49">
        <f t="shared" si="79"/>
        <v>0.87006514043489358</v>
      </c>
      <c r="Y130" s="49">
        <f t="shared" si="80"/>
        <v>0</v>
      </c>
      <c r="Z130" s="49">
        <f t="shared" si="109"/>
        <v>0</v>
      </c>
      <c r="AA130" s="49">
        <f t="shared" si="122"/>
        <v>0</v>
      </c>
      <c r="AB130" s="49" t="s">
        <v>40</v>
      </c>
    </row>
    <row r="131" spans="1:28" ht="80.25" customHeight="1" x14ac:dyDescent="0.25">
      <c r="A131" s="39" t="s">
        <v>270</v>
      </c>
      <c r="B131" s="34" t="s">
        <v>37</v>
      </c>
      <c r="C131" s="34">
        <v>10</v>
      </c>
      <c r="D131" s="34" t="s">
        <v>38</v>
      </c>
      <c r="E131" s="95" t="s">
        <v>271</v>
      </c>
      <c r="F131" s="62">
        <f t="shared" ref="F131:J133" si="135">+F132</f>
        <v>189200764831</v>
      </c>
      <c r="G131" s="62">
        <f t="shared" si="135"/>
        <v>0</v>
      </c>
      <c r="H131" s="62">
        <f t="shared" si="135"/>
        <v>0</v>
      </c>
      <c r="I131" s="62">
        <f t="shared" si="135"/>
        <v>0</v>
      </c>
      <c r="J131" s="62">
        <f t="shared" si="135"/>
        <v>0</v>
      </c>
      <c r="K131" s="62">
        <f t="shared" si="118"/>
        <v>0</v>
      </c>
      <c r="L131" s="62">
        <f>+L132</f>
        <v>189200764831</v>
      </c>
      <c r="M131" s="42">
        <f t="shared" si="133"/>
        <v>2.397385947952041E-2</v>
      </c>
      <c r="N131" s="62">
        <f t="shared" ref="N131:W133" si="136">+N132</f>
        <v>0</v>
      </c>
      <c r="O131" s="62">
        <f t="shared" si="136"/>
        <v>167458960592</v>
      </c>
      <c r="P131" s="62">
        <f t="shared" si="136"/>
        <v>21741804239</v>
      </c>
      <c r="Q131" s="62">
        <f t="shared" si="136"/>
        <v>167458960592</v>
      </c>
      <c r="R131" s="62">
        <f t="shared" si="136"/>
        <v>21741804239</v>
      </c>
      <c r="S131" s="62">
        <f t="shared" si="136"/>
        <v>0</v>
      </c>
      <c r="T131" s="62">
        <f t="shared" si="136"/>
        <v>0</v>
      </c>
      <c r="U131" s="62">
        <f t="shared" si="136"/>
        <v>167458960592</v>
      </c>
      <c r="V131" s="62">
        <f t="shared" si="136"/>
        <v>0</v>
      </c>
      <c r="W131" s="62">
        <f t="shared" si="136"/>
        <v>0</v>
      </c>
      <c r="X131" s="38">
        <f t="shared" si="79"/>
        <v>0.88508606580728966</v>
      </c>
      <c r="Y131" s="38">
        <f t="shared" si="80"/>
        <v>0</v>
      </c>
      <c r="Z131" s="38">
        <f t="shared" si="109"/>
        <v>0</v>
      </c>
      <c r="AA131" s="38">
        <f t="shared" si="122"/>
        <v>0</v>
      </c>
      <c r="AB131" s="38" t="s">
        <v>40</v>
      </c>
    </row>
    <row r="132" spans="1:28" ht="80.25" customHeight="1" x14ac:dyDescent="0.25">
      <c r="A132" s="39" t="s">
        <v>272</v>
      </c>
      <c r="B132" s="34" t="s">
        <v>37</v>
      </c>
      <c r="C132" s="34">
        <v>10</v>
      </c>
      <c r="D132" s="34" t="s">
        <v>38</v>
      </c>
      <c r="E132" s="95" t="s">
        <v>271</v>
      </c>
      <c r="F132" s="62">
        <f t="shared" si="135"/>
        <v>189200764831</v>
      </c>
      <c r="G132" s="62">
        <f t="shared" si="135"/>
        <v>0</v>
      </c>
      <c r="H132" s="62">
        <f t="shared" si="135"/>
        <v>0</v>
      </c>
      <c r="I132" s="62">
        <f t="shared" si="135"/>
        <v>0</v>
      </c>
      <c r="J132" s="62">
        <f t="shared" si="135"/>
        <v>0</v>
      </c>
      <c r="K132" s="62">
        <f t="shared" si="118"/>
        <v>0</v>
      </c>
      <c r="L132" s="62">
        <f>+L133</f>
        <v>189200764831</v>
      </c>
      <c r="M132" s="42">
        <f t="shared" si="133"/>
        <v>2.397385947952041E-2</v>
      </c>
      <c r="N132" s="62">
        <f t="shared" si="136"/>
        <v>0</v>
      </c>
      <c r="O132" s="62">
        <f t="shared" si="136"/>
        <v>167458960592</v>
      </c>
      <c r="P132" s="62">
        <f t="shared" si="136"/>
        <v>21741804239</v>
      </c>
      <c r="Q132" s="62">
        <f t="shared" si="136"/>
        <v>167458960592</v>
      </c>
      <c r="R132" s="62">
        <f t="shared" si="136"/>
        <v>21741804239</v>
      </c>
      <c r="S132" s="62">
        <f t="shared" si="136"/>
        <v>0</v>
      </c>
      <c r="T132" s="62">
        <f t="shared" si="136"/>
        <v>0</v>
      </c>
      <c r="U132" s="62">
        <f t="shared" si="136"/>
        <v>167458960592</v>
      </c>
      <c r="V132" s="62">
        <f t="shared" si="136"/>
        <v>0</v>
      </c>
      <c r="W132" s="62">
        <f t="shared" si="136"/>
        <v>0</v>
      </c>
      <c r="X132" s="38">
        <f t="shared" si="79"/>
        <v>0.88508606580728966</v>
      </c>
      <c r="Y132" s="38">
        <f t="shared" si="80"/>
        <v>0</v>
      </c>
      <c r="Z132" s="38">
        <f t="shared" si="109"/>
        <v>0</v>
      </c>
      <c r="AA132" s="38">
        <f t="shared" si="122"/>
        <v>0</v>
      </c>
      <c r="AB132" s="38" t="s">
        <v>40</v>
      </c>
    </row>
    <row r="133" spans="1:28" ht="28.5" customHeight="1" x14ac:dyDescent="0.25">
      <c r="A133" s="39" t="s">
        <v>273</v>
      </c>
      <c r="B133" s="34" t="s">
        <v>37</v>
      </c>
      <c r="C133" s="34">
        <v>10</v>
      </c>
      <c r="D133" s="34" t="s">
        <v>38</v>
      </c>
      <c r="E133" s="40" t="s">
        <v>268</v>
      </c>
      <c r="F133" s="62">
        <f t="shared" si="135"/>
        <v>189200764831</v>
      </c>
      <c r="G133" s="62">
        <f t="shared" si="135"/>
        <v>0</v>
      </c>
      <c r="H133" s="62">
        <f t="shared" si="135"/>
        <v>0</v>
      </c>
      <c r="I133" s="62">
        <f t="shared" si="135"/>
        <v>0</v>
      </c>
      <c r="J133" s="62">
        <f t="shared" si="135"/>
        <v>0</v>
      </c>
      <c r="K133" s="62">
        <f t="shared" si="118"/>
        <v>0</v>
      </c>
      <c r="L133" s="62">
        <f>+L134</f>
        <v>189200764831</v>
      </c>
      <c r="M133" s="42">
        <f t="shared" si="133"/>
        <v>2.397385947952041E-2</v>
      </c>
      <c r="N133" s="62">
        <f t="shared" si="136"/>
        <v>0</v>
      </c>
      <c r="O133" s="62">
        <f t="shared" si="136"/>
        <v>167458960592</v>
      </c>
      <c r="P133" s="62">
        <f t="shared" si="136"/>
        <v>21741804239</v>
      </c>
      <c r="Q133" s="62">
        <f t="shared" si="136"/>
        <v>167458960592</v>
      </c>
      <c r="R133" s="62">
        <f t="shared" si="136"/>
        <v>21741804239</v>
      </c>
      <c r="S133" s="62">
        <f t="shared" si="136"/>
        <v>0</v>
      </c>
      <c r="T133" s="62">
        <f t="shared" si="136"/>
        <v>0</v>
      </c>
      <c r="U133" s="62">
        <f t="shared" si="136"/>
        <v>167458960592</v>
      </c>
      <c r="V133" s="62">
        <f t="shared" si="136"/>
        <v>0</v>
      </c>
      <c r="W133" s="62">
        <f t="shared" si="136"/>
        <v>0</v>
      </c>
      <c r="X133" s="38">
        <f t="shared" si="79"/>
        <v>0.88508606580728966</v>
      </c>
      <c r="Y133" s="38">
        <f t="shared" si="80"/>
        <v>0</v>
      </c>
      <c r="Z133" s="38">
        <f t="shared" si="109"/>
        <v>0</v>
      </c>
      <c r="AA133" s="38">
        <f t="shared" si="122"/>
        <v>0</v>
      </c>
      <c r="AB133" s="38" t="s">
        <v>40</v>
      </c>
    </row>
    <row r="134" spans="1:28" ht="30" customHeight="1" x14ac:dyDescent="0.25">
      <c r="A134" s="43" t="s">
        <v>274</v>
      </c>
      <c r="B134" s="44" t="s">
        <v>37</v>
      </c>
      <c r="C134" s="44">
        <v>10</v>
      </c>
      <c r="D134" s="44" t="s">
        <v>38</v>
      </c>
      <c r="E134" s="45" t="s">
        <v>258</v>
      </c>
      <c r="F134" s="46">
        <v>189200764831</v>
      </c>
      <c r="G134" s="46">
        <v>0</v>
      </c>
      <c r="H134" s="46">
        <v>0</v>
      </c>
      <c r="I134" s="46">
        <v>0</v>
      </c>
      <c r="J134" s="46">
        <v>0</v>
      </c>
      <c r="K134" s="46">
        <f t="shared" si="118"/>
        <v>0</v>
      </c>
      <c r="L134" s="46">
        <f>+F134+K134</f>
        <v>189200764831</v>
      </c>
      <c r="M134" s="51">
        <f t="shared" si="133"/>
        <v>2.397385947952041E-2</v>
      </c>
      <c r="N134" s="46">
        <v>0</v>
      </c>
      <c r="O134" s="46">
        <v>167458960592</v>
      </c>
      <c r="P134" s="46">
        <f>L134-O134</f>
        <v>21741804239</v>
      </c>
      <c r="Q134" s="46">
        <v>167458960592</v>
      </c>
      <c r="R134" s="46">
        <f>+L134-Q134</f>
        <v>21741804239</v>
      </c>
      <c r="S134" s="46">
        <f>O134-Q134</f>
        <v>0</v>
      </c>
      <c r="T134" s="46">
        <v>0</v>
      </c>
      <c r="U134" s="46">
        <f>+Q134-T134</f>
        <v>167458960592</v>
      </c>
      <c r="V134" s="46">
        <v>0</v>
      </c>
      <c r="W134" s="88">
        <f>+T134-V134</f>
        <v>0</v>
      </c>
      <c r="X134" s="49">
        <f t="shared" si="79"/>
        <v>0.88508606580728966</v>
      </c>
      <c r="Y134" s="49">
        <f t="shared" si="80"/>
        <v>0</v>
      </c>
      <c r="Z134" s="49">
        <f t="shared" si="109"/>
        <v>0</v>
      </c>
      <c r="AA134" s="49">
        <f t="shared" si="122"/>
        <v>0</v>
      </c>
      <c r="AB134" s="49" t="s">
        <v>40</v>
      </c>
    </row>
    <row r="135" spans="1:28" ht="61.5" customHeight="1" x14ac:dyDescent="0.25">
      <c r="A135" s="39" t="s">
        <v>275</v>
      </c>
      <c r="B135" s="34" t="s">
        <v>37</v>
      </c>
      <c r="C135" s="34">
        <v>10</v>
      </c>
      <c r="D135" s="34" t="s">
        <v>38</v>
      </c>
      <c r="E135" s="40" t="s">
        <v>276</v>
      </c>
      <c r="F135" s="62">
        <f t="shared" ref="F135:J137" si="137">+F136</f>
        <v>274975644415</v>
      </c>
      <c r="G135" s="62">
        <f t="shared" si="137"/>
        <v>0</v>
      </c>
      <c r="H135" s="62">
        <f t="shared" si="137"/>
        <v>0</v>
      </c>
      <c r="I135" s="62">
        <f t="shared" si="137"/>
        <v>0</v>
      </c>
      <c r="J135" s="62">
        <f t="shared" si="137"/>
        <v>0</v>
      </c>
      <c r="K135" s="62">
        <f t="shared" si="118"/>
        <v>0</v>
      </c>
      <c r="L135" s="62">
        <f>+L136</f>
        <v>274975644415</v>
      </c>
      <c r="M135" s="42">
        <f t="shared" si="133"/>
        <v>3.4842499000382811E-2</v>
      </c>
      <c r="N135" s="62">
        <f t="shared" ref="N135:W137" si="138">+N136</f>
        <v>0</v>
      </c>
      <c r="O135" s="62">
        <f t="shared" si="138"/>
        <v>224181653018</v>
      </c>
      <c r="P135" s="62">
        <f t="shared" si="138"/>
        <v>50793991397</v>
      </c>
      <c r="Q135" s="62">
        <f t="shared" si="138"/>
        <v>224181653018</v>
      </c>
      <c r="R135" s="62">
        <f t="shared" si="138"/>
        <v>50793991397</v>
      </c>
      <c r="S135" s="62">
        <f t="shared" si="138"/>
        <v>0</v>
      </c>
      <c r="T135" s="62">
        <f t="shared" si="138"/>
        <v>0</v>
      </c>
      <c r="U135" s="62">
        <f t="shared" si="138"/>
        <v>224181653018</v>
      </c>
      <c r="V135" s="62">
        <f t="shared" si="138"/>
        <v>0</v>
      </c>
      <c r="W135" s="62">
        <f t="shared" si="138"/>
        <v>0</v>
      </c>
      <c r="X135" s="38">
        <f t="shared" si="79"/>
        <v>0.81527821671238465</v>
      </c>
      <c r="Y135" s="38">
        <f t="shared" ref="Y135:Y198" si="139">+T135/L135</f>
        <v>0</v>
      </c>
      <c r="Z135" s="38">
        <f t="shared" si="109"/>
        <v>0</v>
      </c>
      <c r="AA135" s="38">
        <f t="shared" si="122"/>
        <v>0</v>
      </c>
      <c r="AB135" s="38" t="s">
        <v>40</v>
      </c>
    </row>
    <row r="136" spans="1:28" ht="61.5" customHeight="1" x14ac:dyDescent="0.25">
      <c r="A136" s="39" t="s">
        <v>277</v>
      </c>
      <c r="B136" s="34" t="s">
        <v>37</v>
      </c>
      <c r="C136" s="34">
        <v>10</v>
      </c>
      <c r="D136" s="34" t="s">
        <v>38</v>
      </c>
      <c r="E136" s="95" t="s">
        <v>276</v>
      </c>
      <c r="F136" s="62">
        <f t="shared" si="137"/>
        <v>274975644415</v>
      </c>
      <c r="G136" s="62">
        <f t="shared" si="137"/>
        <v>0</v>
      </c>
      <c r="H136" s="62">
        <f t="shared" si="137"/>
        <v>0</v>
      </c>
      <c r="I136" s="62">
        <f t="shared" si="137"/>
        <v>0</v>
      </c>
      <c r="J136" s="62">
        <f t="shared" si="137"/>
        <v>0</v>
      </c>
      <c r="K136" s="62">
        <f t="shared" si="118"/>
        <v>0</v>
      </c>
      <c r="L136" s="62">
        <f>+L137</f>
        <v>274975644415</v>
      </c>
      <c r="M136" s="42">
        <f t="shared" si="133"/>
        <v>3.4842499000382811E-2</v>
      </c>
      <c r="N136" s="62">
        <f t="shared" si="138"/>
        <v>0</v>
      </c>
      <c r="O136" s="62">
        <f t="shared" si="138"/>
        <v>224181653018</v>
      </c>
      <c r="P136" s="62">
        <f t="shared" si="138"/>
        <v>50793991397</v>
      </c>
      <c r="Q136" s="62">
        <f t="shared" si="138"/>
        <v>224181653018</v>
      </c>
      <c r="R136" s="62">
        <f t="shared" si="138"/>
        <v>50793991397</v>
      </c>
      <c r="S136" s="62">
        <f t="shared" si="138"/>
        <v>0</v>
      </c>
      <c r="T136" s="62">
        <f t="shared" si="138"/>
        <v>0</v>
      </c>
      <c r="U136" s="62">
        <f t="shared" si="138"/>
        <v>224181653018</v>
      </c>
      <c r="V136" s="62">
        <f t="shared" si="138"/>
        <v>0</v>
      </c>
      <c r="W136" s="62">
        <f t="shared" si="138"/>
        <v>0</v>
      </c>
      <c r="X136" s="38">
        <f t="shared" ref="X136:X199" si="140">+Q136/L136</f>
        <v>0.81527821671238465</v>
      </c>
      <c r="Y136" s="38">
        <f t="shared" si="139"/>
        <v>0</v>
      </c>
      <c r="Z136" s="38">
        <f t="shared" si="109"/>
        <v>0</v>
      </c>
      <c r="AA136" s="38">
        <f t="shared" si="122"/>
        <v>0</v>
      </c>
      <c r="AB136" s="38" t="s">
        <v>40</v>
      </c>
    </row>
    <row r="137" spans="1:28" ht="35.25" customHeight="1" x14ac:dyDescent="0.25">
      <c r="A137" s="39" t="s">
        <v>278</v>
      </c>
      <c r="B137" s="34" t="s">
        <v>37</v>
      </c>
      <c r="C137" s="34">
        <v>10</v>
      </c>
      <c r="D137" s="34" t="s">
        <v>38</v>
      </c>
      <c r="E137" s="40" t="s">
        <v>268</v>
      </c>
      <c r="F137" s="62">
        <f t="shared" si="137"/>
        <v>274975644415</v>
      </c>
      <c r="G137" s="62">
        <f t="shared" si="137"/>
        <v>0</v>
      </c>
      <c r="H137" s="62">
        <f t="shared" si="137"/>
        <v>0</v>
      </c>
      <c r="I137" s="62">
        <f t="shared" si="137"/>
        <v>0</v>
      </c>
      <c r="J137" s="62">
        <f t="shared" si="137"/>
        <v>0</v>
      </c>
      <c r="K137" s="62">
        <f t="shared" si="118"/>
        <v>0</v>
      </c>
      <c r="L137" s="62">
        <f>+L138</f>
        <v>274975644415</v>
      </c>
      <c r="M137" s="42">
        <f t="shared" si="133"/>
        <v>3.4842499000382811E-2</v>
      </c>
      <c r="N137" s="62">
        <f t="shared" si="138"/>
        <v>0</v>
      </c>
      <c r="O137" s="62">
        <f t="shared" si="138"/>
        <v>224181653018</v>
      </c>
      <c r="P137" s="62">
        <f t="shared" si="138"/>
        <v>50793991397</v>
      </c>
      <c r="Q137" s="62">
        <f t="shared" si="138"/>
        <v>224181653018</v>
      </c>
      <c r="R137" s="62">
        <f t="shared" si="138"/>
        <v>50793991397</v>
      </c>
      <c r="S137" s="62">
        <f t="shared" si="138"/>
        <v>0</v>
      </c>
      <c r="T137" s="62">
        <f t="shared" si="138"/>
        <v>0</v>
      </c>
      <c r="U137" s="62">
        <f t="shared" si="138"/>
        <v>224181653018</v>
      </c>
      <c r="V137" s="62">
        <f t="shared" si="138"/>
        <v>0</v>
      </c>
      <c r="W137" s="62">
        <f t="shared" si="138"/>
        <v>0</v>
      </c>
      <c r="X137" s="38">
        <f t="shared" si="140"/>
        <v>0.81527821671238465</v>
      </c>
      <c r="Y137" s="38">
        <f t="shared" si="139"/>
        <v>0</v>
      </c>
      <c r="Z137" s="38">
        <f t="shared" si="109"/>
        <v>0</v>
      </c>
      <c r="AA137" s="38">
        <f t="shared" si="122"/>
        <v>0</v>
      </c>
      <c r="AB137" s="38" t="s">
        <v>40</v>
      </c>
    </row>
    <row r="138" spans="1:28" ht="30" customHeight="1" x14ac:dyDescent="0.25">
      <c r="A138" s="43" t="s">
        <v>279</v>
      </c>
      <c r="B138" s="44" t="s">
        <v>37</v>
      </c>
      <c r="C138" s="44">
        <v>10</v>
      </c>
      <c r="D138" s="44" t="s">
        <v>38</v>
      </c>
      <c r="E138" s="45" t="s">
        <v>258</v>
      </c>
      <c r="F138" s="46">
        <v>274975644415</v>
      </c>
      <c r="G138" s="46">
        <v>0</v>
      </c>
      <c r="H138" s="46">
        <v>0</v>
      </c>
      <c r="I138" s="46">
        <v>0</v>
      </c>
      <c r="J138" s="46">
        <v>0</v>
      </c>
      <c r="K138" s="46">
        <f t="shared" si="118"/>
        <v>0</v>
      </c>
      <c r="L138" s="46">
        <f>+F138+K138</f>
        <v>274975644415</v>
      </c>
      <c r="M138" s="51">
        <f t="shared" si="133"/>
        <v>3.4842499000382811E-2</v>
      </c>
      <c r="N138" s="46">
        <v>0</v>
      </c>
      <c r="O138" s="46">
        <v>224181653018</v>
      </c>
      <c r="P138" s="46">
        <f>L138-O138</f>
        <v>50793991397</v>
      </c>
      <c r="Q138" s="46">
        <v>224181653018</v>
      </c>
      <c r="R138" s="46">
        <f>+L138-Q138</f>
        <v>50793991397</v>
      </c>
      <c r="S138" s="46">
        <f>O138-Q138</f>
        <v>0</v>
      </c>
      <c r="T138" s="46">
        <v>0</v>
      </c>
      <c r="U138" s="46">
        <f>+Q138-T138</f>
        <v>224181653018</v>
      </c>
      <c r="V138" s="46">
        <v>0</v>
      </c>
      <c r="W138" s="88">
        <f>+T138-V138</f>
        <v>0</v>
      </c>
      <c r="X138" s="49">
        <f t="shared" si="140"/>
        <v>0.81527821671238465</v>
      </c>
      <c r="Y138" s="49">
        <f t="shared" si="139"/>
        <v>0</v>
      </c>
      <c r="Z138" s="49">
        <f t="shared" si="109"/>
        <v>0</v>
      </c>
      <c r="AA138" s="49">
        <f t="shared" si="122"/>
        <v>0</v>
      </c>
      <c r="AB138" s="49" t="s">
        <v>40</v>
      </c>
    </row>
    <row r="139" spans="1:28" ht="81.75" customHeight="1" x14ac:dyDescent="0.25">
      <c r="A139" s="39" t="s">
        <v>280</v>
      </c>
      <c r="B139" s="34" t="s">
        <v>37</v>
      </c>
      <c r="C139" s="34">
        <v>10</v>
      </c>
      <c r="D139" s="34" t="s">
        <v>38</v>
      </c>
      <c r="E139" s="40" t="s">
        <v>281</v>
      </c>
      <c r="F139" s="62">
        <f t="shared" ref="F139:J141" si="141">+F140</f>
        <v>266893075907</v>
      </c>
      <c r="G139" s="62">
        <f t="shared" si="141"/>
        <v>0</v>
      </c>
      <c r="H139" s="62">
        <f t="shared" si="141"/>
        <v>0</v>
      </c>
      <c r="I139" s="62">
        <f t="shared" si="141"/>
        <v>0</v>
      </c>
      <c r="J139" s="62">
        <f t="shared" si="141"/>
        <v>0</v>
      </c>
      <c r="K139" s="62">
        <f t="shared" si="118"/>
        <v>0</v>
      </c>
      <c r="L139" s="62">
        <f>+L140</f>
        <v>266893075907</v>
      </c>
      <c r="M139" s="42">
        <f t="shared" si="133"/>
        <v>3.3818346894985828E-2</v>
      </c>
      <c r="N139" s="62">
        <f t="shared" ref="N139:W141" si="142">+N140</f>
        <v>0</v>
      </c>
      <c r="O139" s="62">
        <f t="shared" si="142"/>
        <v>195519818885</v>
      </c>
      <c r="P139" s="62">
        <f t="shared" si="142"/>
        <v>71373257022</v>
      </c>
      <c r="Q139" s="62">
        <f t="shared" si="142"/>
        <v>195519818885</v>
      </c>
      <c r="R139" s="62">
        <f t="shared" si="142"/>
        <v>71373257022</v>
      </c>
      <c r="S139" s="62">
        <f t="shared" si="142"/>
        <v>0</v>
      </c>
      <c r="T139" s="62">
        <f t="shared" si="142"/>
        <v>0</v>
      </c>
      <c r="U139" s="62">
        <f t="shared" si="142"/>
        <v>195519818885</v>
      </c>
      <c r="V139" s="62">
        <f t="shared" si="142"/>
        <v>0</v>
      </c>
      <c r="W139" s="62">
        <f t="shared" si="142"/>
        <v>0</v>
      </c>
      <c r="X139" s="38">
        <f t="shared" si="140"/>
        <v>0.73257733727468333</v>
      </c>
      <c r="Y139" s="38">
        <f t="shared" si="139"/>
        <v>0</v>
      </c>
      <c r="Z139" s="38">
        <f t="shared" si="109"/>
        <v>0</v>
      </c>
      <c r="AA139" s="38">
        <f t="shared" si="122"/>
        <v>0</v>
      </c>
      <c r="AB139" s="38" t="s">
        <v>40</v>
      </c>
    </row>
    <row r="140" spans="1:28" ht="78.75" customHeight="1" x14ac:dyDescent="0.25">
      <c r="A140" s="39" t="s">
        <v>282</v>
      </c>
      <c r="B140" s="34" t="s">
        <v>37</v>
      </c>
      <c r="C140" s="34">
        <v>10</v>
      </c>
      <c r="D140" s="34" t="s">
        <v>38</v>
      </c>
      <c r="E140" s="40" t="s">
        <v>281</v>
      </c>
      <c r="F140" s="62">
        <f t="shared" si="141"/>
        <v>266893075907</v>
      </c>
      <c r="G140" s="62">
        <f t="shared" si="141"/>
        <v>0</v>
      </c>
      <c r="H140" s="62">
        <f t="shared" si="141"/>
        <v>0</v>
      </c>
      <c r="I140" s="62">
        <f t="shared" si="141"/>
        <v>0</v>
      </c>
      <c r="J140" s="62">
        <f t="shared" si="141"/>
        <v>0</v>
      </c>
      <c r="K140" s="62">
        <f t="shared" si="118"/>
        <v>0</v>
      </c>
      <c r="L140" s="62">
        <f>+L141</f>
        <v>266893075907</v>
      </c>
      <c r="M140" s="42">
        <f t="shared" si="133"/>
        <v>3.3818346894985828E-2</v>
      </c>
      <c r="N140" s="62">
        <f t="shared" si="142"/>
        <v>0</v>
      </c>
      <c r="O140" s="62">
        <f t="shared" si="142"/>
        <v>195519818885</v>
      </c>
      <c r="P140" s="62">
        <f t="shared" si="142"/>
        <v>71373257022</v>
      </c>
      <c r="Q140" s="62">
        <f t="shared" si="142"/>
        <v>195519818885</v>
      </c>
      <c r="R140" s="62">
        <f t="shared" si="142"/>
        <v>71373257022</v>
      </c>
      <c r="S140" s="62">
        <f t="shared" si="142"/>
        <v>0</v>
      </c>
      <c r="T140" s="62">
        <f t="shared" si="142"/>
        <v>0</v>
      </c>
      <c r="U140" s="62">
        <f t="shared" si="142"/>
        <v>195519818885</v>
      </c>
      <c r="V140" s="62">
        <f t="shared" si="142"/>
        <v>0</v>
      </c>
      <c r="W140" s="62">
        <f t="shared" si="142"/>
        <v>0</v>
      </c>
      <c r="X140" s="38">
        <f t="shared" si="140"/>
        <v>0.73257733727468333</v>
      </c>
      <c r="Y140" s="38">
        <f t="shared" si="139"/>
        <v>0</v>
      </c>
      <c r="Z140" s="38">
        <f t="shared" si="109"/>
        <v>0</v>
      </c>
      <c r="AA140" s="38">
        <f t="shared" si="122"/>
        <v>0</v>
      </c>
      <c r="AB140" s="38" t="s">
        <v>40</v>
      </c>
    </row>
    <row r="141" spans="1:28" ht="40.5" customHeight="1" x14ac:dyDescent="0.25">
      <c r="A141" s="39" t="s">
        <v>283</v>
      </c>
      <c r="B141" s="34" t="s">
        <v>37</v>
      </c>
      <c r="C141" s="34">
        <v>10</v>
      </c>
      <c r="D141" s="34" t="s">
        <v>38</v>
      </c>
      <c r="E141" s="40" t="s">
        <v>268</v>
      </c>
      <c r="F141" s="62">
        <f t="shared" si="141"/>
        <v>266893075907</v>
      </c>
      <c r="G141" s="62">
        <f t="shared" si="141"/>
        <v>0</v>
      </c>
      <c r="H141" s="62">
        <f t="shared" si="141"/>
        <v>0</v>
      </c>
      <c r="I141" s="62">
        <f t="shared" si="141"/>
        <v>0</v>
      </c>
      <c r="J141" s="62">
        <f t="shared" si="141"/>
        <v>0</v>
      </c>
      <c r="K141" s="62">
        <f t="shared" si="118"/>
        <v>0</v>
      </c>
      <c r="L141" s="62">
        <f>+L142</f>
        <v>266893075907</v>
      </c>
      <c r="M141" s="42">
        <f t="shared" si="133"/>
        <v>3.3818346894985828E-2</v>
      </c>
      <c r="N141" s="62">
        <f t="shared" si="142"/>
        <v>0</v>
      </c>
      <c r="O141" s="62">
        <f t="shared" si="142"/>
        <v>195519818885</v>
      </c>
      <c r="P141" s="62">
        <f t="shared" si="142"/>
        <v>71373257022</v>
      </c>
      <c r="Q141" s="62">
        <f t="shared" si="142"/>
        <v>195519818885</v>
      </c>
      <c r="R141" s="62">
        <f t="shared" si="142"/>
        <v>71373257022</v>
      </c>
      <c r="S141" s="62">
        <f t="shared" si="142"/>
        <v>0</v>
      </c>
      <c r="T141" s="62">
        <f t="shared" si="142"/>
        <v>0</v>
      </c>
      <c r="U141" s="62">
        <f t="shared" si="142"/>
        <v>195519818885</v>
      </c>
      <c r="V141" s="62">
        <f t="shared" si="142"/>
        <v>0</v>
      </c>
      <c r="W141" s="62">
        <f t="shared" si="142"/>
        <v>0</v>
      </c>
      <c r="X141" s="38">
        <f t="shared" si="140"/>
        <v>0.73257733727468333</v>
      </c>
      <c r="Y141" s="38">
        <f t="shared" si="139"/>
        <v>0</v>
      </c>
      <c r="Z141" s="38">
        <f t="shared" si="109"/>
        <v>0</v>
      </c>
      <c r="AA141" s="38">
        <f t="shared" si="122"/>
        <v>0</v>
      </c>
      <c r="AB141" s="38" t="s">
        <v>40</v>
      </c>
    </row>
    <row r="142" spans="1:28" ht="30" customHeight="1" x14ac:dyDescent="0.25">
      <c r="A142" s="43" t="s">
        <v>284</v>
      </c>
      <c r="B142" s="44" t="s">
        <v>37</v>
      </c>
      <c r="C142" s="44">
        <v>10</v>
      </c>
      <c r="D142" s="44" t="s">
        <v>38</v>
      </c>
      <c r="E142" s="45" t="s">
        <v>258</v>
      </c>
      <c r="F142" s="46">
        <v>266893075907</v>
      </c>
      <c r="G142" s="46">
        <v>0</v>
      </c>
      <c r="H142" s="46">
        <v>0</v>
      </c>
      <c r="I142" s="46">
        <v>0</v>
      </c>
      <c r="J142" s="46">
        <v>0</v>
      </c>
      <c r="K142" s="46">
        <f t="shared" si="118"/>
        <v>0</v>
      </c>
      <c r="L142" s="46">
        <f>+F142+K142</f>
        <v>266893075907</v>
      </c>
      <c r="M142" s="51">
        <f t="shared" si="133"/>
        <v>3.3818346894985828E-2</v>
      </c>
      <c r="N142" s="46">
        <v>0</v>
      </c>
      <c r="O142" s="46">
        <v>195519818885</v>
      </c>
      <c r="P142" s="46">
        <f>L142-O142</f>
        <v>71373257022</v>
      </c>
      <c r="Q142" s="46">
        <v>195519818885</v>
      </c>
      <c r="R142" s="46">
        <f>+L142-Q142</f>
        <v>71373257022</v>
      </c>
      <c r="S142" s="46">
        <f>O142-Q142</f>
        <v>0</v>
      </c>
      <c r="T142" s="46">
        <v>0</v>
      </c>
      <c r="U142" s="46">
        <f>+Q142-T142</f>
        <v>195519818885</v>
      </c>
      <c r="V142" s="46">
        <v>0</v>
      </c>
      <c r="W142" s="48">
        <f>+T142-V142</f>
        <v>0</v>
      </c>
      <c r="X142" s="49">
        <f t="shared" si="140"/>
        <v>0.73257733727468333</v>
      </c>
      <c r="Y142" s="49">
        <f t="shared" si="139"/>
        <v>0</v>
      </c>
      <c r="Z142" s="49">
        <f t="shared" si="109"/>
        <v>0</v>
      </c>
      <c r="AA142" s="49">
        <f t="shared" si="122"/>
        <v>0</v>
      </c>
      <c r="AB142" s="49" t="s">
        <v>40</v>
      </c>
    </row>
    <row r="143" spans="1:28" ht="72.75" customHeight="1" x14ac:dyDescent="0.25">
      <c r="A143" s="39" t="s">
        <v>285</v>
      </c>
      <c r="B143" s="34" t="s">
        <v>37</v>
      </c>
      <c r="C143" s="34">
        <v>10</v>
      </c>
      <c r="D143" s="34" t="s">
        <v>38</v>
      </c>
      <c r="E143" s="40" t="s">
        <v>286</v>
      </c>
      <c r="F143" s="62">
        <f t="shared" ref="F143:J145" si="143">+F144</f>
        <v>192137774875</v>
      </c>
      <c r="G143" s="62">
        <f t="shared" si="143"/>
        <v>0</v>
      </c>
      <c r="H143" s="62">
        <f t="shared" si="143"/>
        <v>0</v>
      </c>
      <c r="I143" s="62">
        <f t="shared" si="143"/>
        <v>0</v>
      </c>
      <c r="J143" s="62">
        <f t="shared" si="143"/>
        <v>0</v>
      </c>
      <c r="K143" s="62">
        <f t="shared" si="118"/>
        <v>0</v>
      </c>
      <c r="L143" s="62">
        <f>+L144</f>
        <v>192137774875</v>
      </c>
      <c r="M143" s="42">
        <f t="shared" si="133"/>
        <v>2.4346011601356122E-2</v>
      </c>
      <c r="N143" s="62">
        <f t="shared" ref="N143:W145" si="144">+N144</f>
        <v>0</v>
      </c>
      <c r="O143" s="62">
        <f t="shared" si="144"/>
        <v>121374341606</v>
      </c>
      <c r="P143" s="62">
        <f t="shared" si="144"/>
        <v>70763433269</v>
      </c>
      <c r="Q143" s="62">
        <f t="shared" si="144"/>
        <v>121374341606</v>
      </c>
      <c r="R143" s="62">
        <f t="shared" si="144"/>
        <v>70763433269</v>
      </c>
      <c r="S143" s="62">
        <f t="shared" si="144"/>
        <v>0</v>
      </c>
      <c r="T143" s="62">
        <f t="shared" si="144"/>
        <v>0</v>
      </c>
      <c r="U143" s="62">
        <f t="shared" si="144"/>
        <v>121374341606</v>
      </c>
      <c r="V143" s="62">
        <f t="shared" si="144"/>
        <v>0</v>
      </c>
      <c r="W143" s="62">
        <f t="shared" si="144"/>
        <v>0</v>
      </c>
      <c r="X143" s="38">
        <f t="shared" si="140"/>
        <v>0.63170473211196021</v>
      </c>
      <c r="Y143" s="38">
        <f t="shared" si="139"/>
        <v>0</v>
      </c>
      <c r="Z143" s="38">
        <f t="shared" si="109"/>
        <v>0</v>
      </c>
      <c r="AA143" s="38">
        <f t="shared" si="122"/>
        <v>0</v>
      </c>
      <c r="AB143" s="38" t="s">
        <v>40</v>
      </c>
    </row>
    <row r="144" spans="1:28" ht="72.75" customHeight="1" x14ac:dyDescent="0.25">
      <c r="A144" s="39" t="s">
        <v>287</v>
      </c>
      <c r="B144" s="34" t="s">
        <v>37</v>
      </c>
      <c r="C144" s="34">
        <v>10</v>
      </c>
      <c r="D144" s="34" t="s">
        <v>38</v>
      </c>
      <c r="E144" s="95" t="s">
        <v>286</v>
      </c>
      <c r="F144" s="62">
        <f t="shared" si="143"/>
        <v>192137774875</v>
      </c>
      <c r="G144" s="62">
        <f t="shared" si="143"/>
        <v>0</v>
      </c>
      <c r="H144" s="62">
        <f t="shared" si="143"/>
        <v>0</v>
      </c>
      <c r="I144" s="62">
        <f t="shared" si="143"/>
        <v>0</v>
      </c>
      <c r="J144" s="62">
        <f t="shared" si="143"/>
        <v>0</v>
      </c>
      <c r="K144" s="62">
        <f t="shared" si="118"/>
        <v>0</v>
      </c>
      <c r="L144" s="62">
        <f>+L145</f>
        <v>192137774875</v>
      </c>
      <c r="M144" s="42">
        <f t="shared" si="133"/>
        <v>2.4346011601356122E-2</v>
      </c>
      <c r="N144" s="62">
        <f t="shared" si="144"/>
        <v>0</v>
      </c>
      <c r="O144" s="62">
        <f t="shared" si="144"/>
        <v>121374341606</v>
      </c>
      <c r="P144" s="62">
        <f t="shared" si="144"/>
        <v>70763433269</v>
      </c>
      <c r="Q144" s="62">
        <f t="shared" si="144"/>
        <v>121374341606</v>
      </c>
      <c r="R144" s="62">
        <f t="shared" si="144"/>
        <v>70763433269</v>
      </c>
      <c r="S144" s="62">
        <f t="shared" si="144"/>
        <v>0</v>
      </c>
      <c r="T144" s="62">
        <f t="shared" si="144"/>
        <v>0</v>
      </c>
      <c r="U144" s="62">
        <f t="shared" si="144"/>
        <v>121374341606</v>
      </c>
      <c r="V144" s="62">
        <f t="shared" si="144"/>
        <v>0</v>
      </c>
      <c r="W144" s="62">
        <f t="shared" si="144"/>
        <v>0</v>
      </c>
      <c r="X144" s="38">
        <f t="shared" si="140"/>
        <v>0.63170473211196021</v>
      </c>
      <c r="Y144" s="38">
        <f t="shared" si="139"/>
        <v>0</v>
      </c>
      <c r="Z144" s="38">
        <f t="shared" si="109"/>
        <v>0</v>
      </c>
      <c r="AA144" s="38">
        <f t="shared" si="122"/>
        <v>0</v>
      </c>
      <c r="AB144" s="38" t="s">
        <v>40</v>
      </c>
    </row>
    <row r="145" spans="1:28" ht="32.25" customHeight="1" x14ac:dyDescent="0.25">
      <c r="A145" s="39" t="s">
        <v>288</v>
      </c>
      <c r="B145" s="34" t="s">
        <v>37</v>
      </c>
      <c r="C145" s="34">
        <v>10</v>
      </c>
      <c r="D145" s="34" t="s">
        <v>38</v>
      </c>
      <c r="E145" s="40" t="s">
        <v>268</v>
      </c>
      <c r="F145" s="62">
        <f t="shared" si="143"/>
        <v>192137774875</v>
      </c>
      <c r="G145" s="62">
        <f t="shared" si="143"/>
        <v>0</v>
      </c>
      <c r="H145" s="62">
        <f t="shared" si="143"/>
        <v>0</v>
      </c>
      <c r="I145" s="62">
        <f t="shared" si="143"/>
        <v>0</v>
      </c>
      <c r="J145" s="62">
        <f t="shared" si="143"/>
        <v>0</v>
      </c>
      <c r="K145" s="62">
        <f t="shared" si="118"/>
        <v>0</v>
      </c>
      <c r="L145" s="62">
        <f>+L146</f>
        <v>192137774875</v>
      </c>
      <c r="M145" s="42">
        <f t="shared" si="133"/>
        <v>2.4346011601356122E-2</v>
      </c>
      <c r="N145" s="62">
        <f t="shared" si="144"/>
        <v>0</v>
      </c>
      <c r="O145" s="62">
        <f t="shared" si="144"/>
        <v>121374341606</v>
      </c>
      <c r="P145" s="62">
        <f t="shared" si="144"/>
        <v>70763433269</v>
      </c>
      <c r="Q145" s="62">
        <f t="shared" si="144"/>
        <v>121374341606</v>
      </c>
      <c r="R145" s="62">
        <f t="shared" si="144"/>
        <v>70763433269</v>
      </c>
      <c r="S145" s="62">
        <f t="shared" si="144"/>
        <v>0</v>
      </c>
      <c r="T145" s="62">
        <f t="shared" si="144"/>
        <v>0</v>
      </c>
      <c r="U145" s="62">
        <f t="shared" si="144"/>
        <v>121374341606</v>
      </c>
      <c r="V145" s="62">
        <f t="shared" si="144"/>
        <v>0</v>
      </c>
      <c r="W145" s="62">
        <f t="shared" si="144"/>
        <v>0</v>
      </c>
      <c r="X145" s="38">
        <f t="shared" si="140"/>
        <v>0.63170473211196021</v>
      </c>
      <c r="Y145" s="38">
        <f t="shared" si="139"/>
        <v>0</v>
      </c>
      <c r="Z145" s="38">
        <f t="shared" si="109"/>
        <v>0</v>
      </c>
      <c r="AA145" s="38">
        <f t="shared" si="122"/>
        <v>0</v>
      </c>
      <c r="AB145" s="38" t="s">
        <v>40</v>
      </c>
    </row>
    <row r="146" spans="1:28" ht="30" customHeight="1" x14ac:dyDescent="0.25">
      <c r="A146" s="43" t="s">
        <v>289</v>
      </c>
      <c r="B146" s="44" t="s">
        <v>37</v>
      </c>
      <c r="C146" s="44">
        <v>10</v>
      </c>
      <c r="D146" s="44" t="s">
        <v>38</v>
      </c>
      <c r="E146" s="45" t="s">
        <v>258</v>
      </c>
      <c r="F146" s="46">
        <v>192137774875</v>
      </c>
      <c r="G146" s="46">
        <v>0</v>
      </c>
      <c r="H146" s="46">
        <v>0</v>
      </c>
      <c r="I146" s="46">
        <v>0</v>
      </c>
      <c r="J146" s="46">
        <v>0</v>
      </c>
      <c r="K146" s="46">
        <f t="shared" si="118"/>
        <v>0</v>
      </c>
      <c r="L146" s="46">
        <f>+F146+K146</f>
        <v>192137774875</v>
      </c>
      <c r="M146" s="51">
        <f t="shared" si="133"/>
        <v>2.4346011601356122E-2</v>
      </c>
      <c r="N146" s="46">
        <v>0</v>
      </c>
      <c r="O146" s="46">
        <v>121374341606</v>
      </c>
      <c r="P146" s="46">
        <f>L146-O146</f>
        <v>70763433269</v>
      </c>
      <c r="Q146" s="46">
        <v>121374341606</v>
      </c>
      <c r="R146" s="46">
        <f>+L146-Q146</f>
        <v>70763433269</v>
      </c>
      <c r="S146" s="46">
        <f>O146-Q146</f>
        <v>0</v>
      </c>
      <c r="T146" s="46">
        <v>0</v>
      </c>
      <c r="U146" s="46">
        <f>+Q146-T146</f>
        <v>121374341606</v>
      </c>
      <c r="V146" s="46">
        <v>0</v>
      </c>
      <c r="W146" s="48">
        <f>+T146-V146</f>
        <v>0</v>
      </c>
      <c r="X146" s="49">
        <f t="shared" si="140"/>
        <v>0.63170473211196021</v>
      </c>
      <c r="Y146" s="49">
        <f t="shared" si="139"/>
        <v>0</v>
      </c>
      <c r="Z146" s="49">
        <f t="shared" si="109"/>
        <v>0</v>
      </c>
      <c r="AA146" s="49">
        <f t="shared" si="122"/>
        <v>0</v>
      </c>
      <c r="AB146" s="49" t="s">
        <v>40</v>
      </c>
    </row>
    <row r="147" spans="1:28" ht="87" customHeight="1" x14ac:dyDescent="0.25">
      <c r="A147" s="39" t="s">
        <v>290</v>
      </c>
      <c r="B147" s="34" t="s">
        <v>37</v>
      </c>
      <c r="C147" s="34">
        <v>10</v>
      </c>
      <c r="D147" s="34" t="s">
        <v>38</v>
      </c>
      <c r="E147" s="40" t="s">
        <v>291</v>
      </c>
      <c r="F147" s="62">
        <f t="shared" ref="F147:J149" si="145">+F148</f>
        <v>207433599602</v>
      </c>
      <c r="G147" s="62">
        <f t="shared" si="145"/>
        <v>0</v>
      </c>
      <c r="H147" s="62">
        <f t="shared" si="145"/>
        <v>0</v>
      </c>
      <c r="I147" s="62">
        <f t="shared" si="145"/>
        <v>0</v>
      </c>
      <c r="J147" s="62">
        <f t="shared" si="145"/>
        <v>0</v>
      </c>
      <c r="K147" s="62">
        <f t="shared" si="118"/>
        <v>0</v>
      </c>
      <c r="L147" s="62">
        <f>+L148</f>
        <v>207433599602</v>
      </c>
      <c r="M147" s="42">
        <f t="shared" si="133"/>
        <v>2.6284164192631423E-2</v>
      </c>
      <c r="N147" s="62">
        <f t="shared" ref="N147:W149" si="146">+N148</f>
        <v>0</v>
      </c>
      <c r="O147" s="62">
        <f t="shared" si="146"/>
        <v>129511913718</v>
      </c>
      <c r="P147" s="62">
        <f t="shared" si="146"/>
        <v>77921685884</v>
      </c>
      <c r="Q147" s="62">
        <f t="shared" si="146"/>
        <v>129511913718</v>
      </c>
      <c r="R147" s="62">
        <f t="shared" si="146"/>
        <v>77921685884</v>
      </c>
      <c r="S147" s="62">
        <f t="shared" si="146"/>
        <v>0</v>
      </c>
      <c r="T147" s="62">
        <f t="shared" si="146"/>
        <v>0</v>
      </c>
      <c r="U147" s="62">
        <f t="shared" si="146"/>
        <v>129511913718</v>
      </c>
      <c r="V147" s="62">
        <f t="shared" si="146"/>
        <v>0</v>
      </c>
      <c r="W147" s="62">
        <f t="shared" si="146"/>
        <v>0</v>
      </c>
      <c r="X147" s="38">
        <f t="shared" si="140"/>
        <v>0.62435359539868529</v>
      </c>
      <c r="Y147" s="38">
        <f t="shared" si="139"/>
        <v>0</v>
      </c>
      <c r="Z147" s="38">
        <f t="shared" si="109"/>
        <v>0</v>
      </c>
      <c r="AA147" s="38">
        <f t="shared" si="122"/>
        <v>0</v>
      </c>
      <c r="AB147" s="38" t="s">
        <v>40</v>
      </c>
    </row>
    <row r="148" spans="1:28" ht="85.5" customHeight="1" x14ac:dyDescent="0.25">
      <c r="A148" s="39" t="s">
        <v>292</v>
      </c>
      <c r="B148" s="34" t="s">
        <v>37</v>
      </c>
      <c r="C148" s="34">
        <v>10</v>
      </c>
      <c r="D148" s="34" t="s">
        <v>38</v>
      </c>
      <c r="E148" s="95" t="s">
        <v>291</v>
      </c>
      <c r="F148" s="62">
        <f t="shared" si="145"/>
        <v>207433599602</v>
      </c>
      <c r="G148" s="62">
        <f t="shared" si="145"/>
        <v>0</v>
      </c>
      <c r="H148" s="62">
        <f t="shared" si="145"/>
        <v>0</v>
      </c>
      <c r="I148" s="62">
        <f t="shared" si="145"/>
        <v>0</v>
      </c>
      <c r="J148" s="62">
        <f t="shared" si="145"/>
        <v>0</v>
      </c>
      <c r="K148" s="62">
        <f t="shared" si="118"/>
        <v>0</v>
      </c>
      <c r="L148" s="62">
        <f>+L149</f>
        <v>207433599602</v>
      </c>
      <c r="M148" s="42">
        <f t="shared" si="133"/>
        <v>2.6284164192631423E-2</v>
      </c>
      <c r="N148" s="62">
        <f t="shared" si="146"/>
        <v>0</v>
      </c>
      <c r="O148" s="62">
        <f t="shared" si="146"/>
        <v>129511913718</v>
      </c>
      <c r="P148" s="62">
        <f t="shared" si="146"/>
        <v>77921685884</v>
      </c>
      <c r="Q148" s="62">
        <f t="shared" si="146"/>
        <v>129511913718</v>
      </c>
      <c r="R148" s="62">
        <f t="shared" si="146"/>
        <v>77921685884</v>
      </c>
      <c r="S148" s="62">
        <f t="shared" si="146"/>
        <v>0</v>
      </c>
      <c r="T148" s="62">
        <f t="shared" si="146"/>
        <v>0</v>
      </c>
      <c r="U148" s="62">
        <f t="shared" si="146"/>
        <v>129511913718</v>
      </c>
      <c r="V148" s="62">
        <f t="shared" si="146"/>
        <v>0</v>
      </c>
      <c r="W148" s="62">
        <f t="shared" si="146"/>
        <v>0</v>
      </c>
      <c r="X148" s="38">
        <f t="shared" si="140"/>
        <v>0.62435359539868529</v>
      </c>
      <c r="Y148" s="38">
        <f t="shared" si="139"/>
        <v>0</v>
      </c>
      <c r="Z148" s="38">
        <f t="shared" si="109"/>
        <v>0</v>
      </c>
      <c r="AA148" s="38">
        <f t="shared" si="122"/>
        <v>0</v>
      </c>
      <c r="AB148" s="38" t="s">
        <v>40</v>
      </c>
    </row>
    <row r="149" spans="1:28" ht="31.5" customHeight="1" x14ac:dyDescent="0.25">
      <c r="A149" s="39" t="s">
        <v>293</v>
      </c>
      <c r="B149" s="34" t="s">
        <v>37</v>
      </c>
      <c r="C149" s="34">
        <v>10</v>
      </c>
      <c r="D149" s="34" t="s">
        <v>38</v>
      </c>
      <c r="E149" s="40" t="s">
        <v>268</v>
      </c>
      <c r="F149" s="62">
        <f t="shared" si="145"/>
        <v>207433599602</v>
      </c>
      <c r="G149" s="62">
        <f t="shared" si="145"/>
        <v>0</v>
      </c>
      <c r="H149" s="62">
        <f t="shared" si="145"/>
        <v>0</v>
      </c>
      <c r="I149" s="62">
        <f t="shared" si="145"/>
        <v>0</v>
      </c>
      <c r="J149" s="62">
        <f t="shared" si="145"/>
        <v>0</v>
      </c>
      <c r="K149" s="62">
        <f t="shared" si="118"/>
        <v>0</v>
      </c>
      <c r="L149" s="62">
        <f>+L150</f>
        <v>207433599602</v>
      </c>
      <c r="M149" s="42">
        <f t="shared" si="133"/>
        <v>2.6284164192631423E-2</v>
      </c>
      <c r="N149" s="62">
        <f t="shared" si="146"/>
        <v>0</v>
      </c>
      <c r="O149" s="62">
        <f t="shared" si="146"/>
        <v>129511913718</v>
      </c>
      <c r="P149" s="62">
        <f t="shared" si="146"/>
        <v>77921685884</v>
      </c>
      <c r="Q149" s="62">
        <f t="shared" si="146"/>
        <v>129511913718</v>
      </c>
      <c r="R149" s="62">
        <f t="shared" si="146"/>
        <v>77921685884</v>
      </c>
      <c r="S149" s="62">
        <f t="shared" si="146"/>
        <v>0</v>
      </c>
      <c r="T149" s="62">
        <f t="shared" si="146"/>
        <v>0</v>
      </c>
      <c r="U149" s="62">
        <f t="shared" si="146"/>
        <v>129511913718</v>
      </c>
      <c r="V149" s="62">
        <f t="shared" si="146"/>
        <v>0</v>
      </c>
      <c r="W149" s="62">
        <f t="shared" si="146"/>
        <v>0</v>
      </c>
      <c r="X149" s="38">
        <f t="shared" si="140"/>
        <v>0.62435359539868529</v>
      </c>
      <c r="Y149" s="38">
        <f t="shared" si="139"/>
        <v>0</v>
      </c>
      <c r="Z149" s="38">
        <f t="shared" si="109"/>
        <v>0</v>
      </c>
      <c r="AA149" s="38">
        <f t="shared" si="122"/>
        <v>0</v>
      </c>
      <c r="AB149" s="38" t="s">
        <v>40</v>
      </c>
    </row>
    <row r="150" spans="1:28" ht="30" customHeight="1" x14ac:dyDescent="0.25">
      <c r="A150" s="43" t="s">
        <v>294</v>
      </c>
      <c r="B150" s="44" t="s">
        <v>37</v>
      </c>
      <c r="C150" s="44">
        <v>10</v>
      </c>
      <c r="D150" s="44" t="s">
        <v>38</v>
      </c>
      <c r="E150" s="45" t="s">
        <v>258</v>
      </c>
      <c r="F150" s="46">
        <v>207433599602</v>
      </c>
      <c r="G150" s="46">
        <v>0</v>
      </c>
      <c r="H150" s="46">
        <v>0</v>
      </c>
      <c r="I150" s="46">
        <v>0</v>
      </c>
      <c r="J150" s="46">
        <v>0</v>
      </c>
      <c r="K150" s="46">
        <f t="shared" si="118"/>
        <v>0</v>
      </c>
      <c r="L150" s="46">
        <f>+F150+K150</f>
        <v>207433599602</v>
      </c>
      <c r="M150" s="51">
        <f t="shared" si="133"/>
        <v>2.6284164192631423E-2</v>
      </c>
      <c r="N150" s="46">
        <v>0</v>
      </c>
      <c r="O150" s="46">
        <v>129511913718</v>
      </c>
      <c r="P150" s="46">
        <f>L150-O150</f>
        <v>77921685884</v>
      </c>
      <c r="Q150" s="46">
        <v>129511913718</v>
      </c>
      <c r="R150" s="46">
        <f>+L150-Q150</f>
        <v>77921685884</v>
      </c>
      <c r="S150" s="46">
        <f>O150-Q150</f>
        <v>0</v>
      </c>
      <c r="T150" s="46">
        <v>0</v>
      </c>
      <c r="U150" s="46">
        <f>+Q150-T150</f>
        <v>129511913718</v>
      </c>
      <c r="V150" s="46">
        <v>0</v>
      </c>
      <c r="W150" s="48">
        <f>+T150-V150</f>
        <v>0</v>
      </c>
      <c r="X150" s="49">
        <f t="shared" si="140"/>
        <v>0.62435359539868529</v>
      </c>
      <c r="Y150" s="49">
        <f t="shared" si="139"/>
        <v>0</v>
      </c>
      <c r="Z150" s="49">
        <f t="shared" si="109"/>
        <v>0</v>
      </c>
      <c r="AA150" s="49">
        <f t="shared" si="122"/>
        <v>0</v>
      </c>
      <c r="AB150" s="49" t="s">
        <v>40</v>
      </c>
    </row>
    <row r="151" spans="1:28" ht="65.25" customHeight="1" x14ac:dyDescent="0.25">
      <c r="A151" s="39" t="s">
        <v>295</v>
      </c>
      <c r="B151" s="34" t="s">
        <v>37</v>
      </c>
      <c r="C151" s="34">
        <v>10</v>
      </c>
      <c r="D151" s="34" t="s">
        <v>38</v>
      </c>
      <c r="E151" s="40" t="s">
        <v>296</v>
      </c>
      <c r="F151" s="62">
        <f t="shared" ref="F151:J153" si="147">+F152</f>
        <v>231731619930</v>
      </c>
      <c r="G151" s="62">
        <f t="shared" si="147"/>
        <v>0</v>
      </c>
      <c r="H151" s="62">
        <f t="shared" si="147"/>
        <v>0</v>
      </c>
      <c r="I151" s="62">
        <f t="shared" si="147"/>
        <v>0</v>
      </c>
      <c r="J151" s="62">
        <f t="shared" si="147"/>
        <v>0</v>
      </c>
      <c r="K151" s="62">
        <f t="shared" si="118"/>
        <v>0</v>
      </c>
      <c r="L151" s="62">
        <f>+L152</f>
        <v>231731619930</v>
      </c>
      <c r="M151" s="42">
        <f t="shared" si="133"/>
        <v>2.9362995958952899E-2</v>
      </c>
      <c r="N151" s="62">
        <f t="shared" ref="N151:W153" si="148">+N152</f>
        <v>0</v>
      </c>
      <c r="O151" s="62">
        <f t="shared" si="148"/>
        <v>142803800035</v>
      </c>
      <c r="P151" s="62">
        <f t="shared" si="148"/>
        <v>88927819895</v>
      </c>
      <c r="Q151" s="62">
        <f t="shared" si="148"/>
        <v>142803800035</v>
      </c>
      <c r="R151" s="62">
        <f t="shared" si="148"/>
        <v>88927819895</v>
      </c>
      <c r="S151" s="62">
        <f t="shared" si="148"/>
        <v>0</v>
      </c>
      <c r="T151" s="62">
        <f t="shared" si="148"/>
        <v>0</v>
      </c>
      <c r="U151" s="62">
        <f t="shared" si="148"/>
        <v>142803800035</v>
      </c>
      <c r="V151" s="62">
        <f t="shared" si="148"/>
        <v>0</v>
      </c>
      <c r="W151" s="62">
        <f t="shared" si="148"/>
        <v>0</v>
      </c>
      <c r="X151" s="38">
        <f t="shared" si="140"/>
        <v>0.61624650135418402</v>
      </c>
      <c r="Y151" s="38">
        <f t="shared" si="139"/>
        <v>0</v>
      </c>
      <c r="Z151" s="38">
        <f t="shared" si="109"/>
        <v>0</v>
      </c>
      <c r="AA151" s="38">
        <f t="shared" si="122"/>
        <v>0</v>
      </c>
      <c r="AB151" s="38" t="s">
        <v>40</v>
      </c>
    </row>
    <row r="152" spans="1:28" ht="63.75" customHeight="1" x14ac:dyDescent="0.25">
      <c r="A152" s="39" t="s">
        <v>297</v>
      </c>
      <c r="B152" s="34" t="s">
        <v>37</v>
      </c>
      <c r="C152" s="34">
        <v>10</v>
      </c>
      <c r="D152" s="34" t="s">
        <v>38</v>
      </c>
      <c r="E152" s="95" t="s">
        <v>296</v>
      </c>
      <c r="F152" s="62">
        <f t="shared" si="147"/>
        <v>231731619930</v>
      </c>
      <c r="G152" s="62">
        <f t="shared" si="147"/>
        <v>0</v>
      </c>
      <c r="H152" s="62">
        <f t="shared" si="147"/>
        <v>0</v>
      </c>
      <c r="I152" s="62">
        <f t="shared" si="147"/>
        <v>0</v>
      </c>
      <c r="J152" s="62">
        <f t="shared" si="147"/>
        <v>0</v>
      </c>
      <c r="K152" s="62">
        <f t="shared" si="118"/>
        <v>0</v>
      </c>
      <c r="L152" s="62">
        <f>+L153</f>
        <v>231731619930</v>
      </c>
      <c r="M152" s="42">
        <f t="shared" si="133"/>
        <v>2.9362995958952899E-2</v>
      </c>
      <c r="N152" s="62">
        <f t="shared" si="148"/>
        <v>0</v>
      </c>
      <c r="O152" s="62">
        <f t="shared" si="148"/>
        <v>142803800035</v>
      </c>
      <c r="P152" s="62">
        <f t="shared" si="148"/>
        <v>88927819895</v>
      </c>
      <c r="Q152" s="62">
        <f t="shared" si="148"/>
        <v>142803800035</v>
      </c>
      <c r="R152" s="62">
        <f t="shared" si="148"/>
        <v>88927819895</v>
      </c>
      <c r="S152" s="62">
        <f t="shared" si="148"/>
        <v>0</v>
      </c>
      <c r="T152" s="62">
        <f t="shared" si="148"/>
        <v>0</v>
      </c>
      <c r="U152" s="62">
        <f t="shared" si="148"/>
        <v>142803800035</v>
      </c>
      <c r="V152" s="62">
        <f t="shared" si="148"/>
        <v>0</v>
      </c>
      <c r="W152" s="62">
        <f t="shared" si="148"/>
        <v>0</v>
      </c>
      <c r="X152" s="38">
        <f t="shared" si="140"/>
        <v>0.61624650135418402</v>
      </c>
      <c r="Y152" s="38">
        <f t="shared" si="139"/>
        <v>0</v>
      </c>
      <c r="Z152" s="38">
        <f t="shared" si="109"/>
        <v>0</v>
      </c>
      <c r="AA152" s="38">
        <f t="shared" si="122"/>
        <v>0</v>
      </c>
      <c r="AB152" s="38" t="s">
        <v>40</v>
      </c>
    </row>
    <row r="153" spans="1:28" ht="38.25" customHeight="1" x14ac:dyDescent="0.25">
      <c r="A153" s="39" t="s">
        <v>298</v>
      </c>
      <c r="B153" s="34" t="s">
        <v>37</v>
      </c>
      <c r="C153" s="34">
        <v>10</v>
      </c>
      <c r="D153" s="34" t="s">
        <v>38</v>
      </c>
      <c r="E153" s="40" t="s">
        <v>268</v>
      </c>
      <c r="F153" s="62">
        <f t="shared" si="147"/>
        <v>231731619930</v>
      </c>
      <c r="G153" s="62">
        <f t="shared" si="147"/>
        <v>0</v>
      </c>
      <c r="H153" s="62">
        <f t="shared" si="147"/>
        <v>0</v>
      </c>
      <c r="I153" s="62">
        <f t="shared" si="147"/>
        <v>0</v>
      </c>
      <c r="J153" s="62">
        <f t="shared" si="147"/>
        <v>0</v>
      </c>
      <c r="K153" s="62">
        <f t="shared" si="118"/>
        <v>0</v>
      </c>
      <c r="L153" s="62">
        <f>+L154</f>
        <v>231731619930</v>
      </c>
      <c r="M153" s="42">
        <f t="shared" si="133"/>
        <v>2.9362995958952899E-2</v>
      </c>
      <c r="N153" s="62">
        <f t="shared" si="148"/>
        <v>0</v>
      </c>
      <c r="O153" s="62">
        <f t="shared" si="148"/>
        <v>142803800035</v>
      </c>
      <c r="P153" s="62">
        <f t="shared" si="148"/>
        <v>88927819895</v>
      </c>
      <c r="Q153" s="62">
        <f t="shared" si="148"/>
        <v>142803800035</v>
      </c>
      <c r="R153" s="62">
        <f t="shared" si="148"/>
        <v>88927819895</v>
      </c>
      <c r="S153" s="62">
        <f t="shared" si="148"/>
        <v>0</v>
      </c>
      <c r="T153" s="62">
        <f t="shared" si="148"/>
        <v>0</v>
      </c>
      <c r="U153" s="62">
        <f t="shared" si="148"/>
        <v>142803800035</v>
      </c>
      <c r="V153" s="62">
        <f t="shared" si="148"/>
        <v>0</v>
      </c>
      <c r="W153" s="62">
        <f t="shared" si="148"/>
        <v>0</v>
      </c>
      <c r="X153" s="38">
        <f t="shared" si="140"/>
        <v>0.61624650135418402</v>
      </c>
      <c r="Y153" s="38">
        <f t="shared" si="139"/>
        <v>0</v>
      </c>
      <c r="Z153" s="38">
        <f t="shared" si="109"/>
        <v>0</v>
      </c>
      <c r="AA153" s="38">
        <f t="shared" si="122"/>
        <v>0</v>
      </c>
      <c r="AB153" s="38" t="s">
        <v>40</v>
      </c>
    </row>
    <row r="154" spans="1:28" ht="30" customHeight="1" x14ac:dyDescent="0.25">
      <c r="A154" s="43" t="s">
        <v>299</v>
      </c>
      <c r="B154" s="44" t="s">
        <v>37</v>
      </c>
      <c r="C154" s="44">
        <v>10</v>
      </c>
      <c r="D154" s="44" t="s">
        <v>38</v>
      </c>
      <c r="E154" s="45" t="s">
        <v>258</v>
      </c>
      <c r="F154" s="46">
        <v>231731619930</v>
      </c>
      <c r="G154" s="46">
        <v>0</v>
      </c>
      <c r="H154" s="46">
        <v>0</v>
      </c>
      <c r="I154" s="46">
        <v>0</v>
      </c>
      <c r="J154" s="46">
        <v>0</v>
      </c>
      <c r="K154" s="46">
        <f t="shared" si="118"/>
        <v>0</v>
      </c>
      <c r="L154" s="46">
        <f>+F154+K154</f>
        <v>231731619930</v>
      </c>
      <c r="M154" s="51">
        <f t="shared" si="133"/>
        <v>2.9362995958952899E-2</v>
      </c>
      <c r="N154" s="46">
        <v>0</v>
      </c>
      <c r="O154" s="46">
        <v>142803800035</v>
      </c>
      <c r="P154" s="46">
        <f>L154-O154</f>
        <v>88927819895</v>
      </c>
      <c r="Q154" s="46">
        <v>142803800035</v>
      </c>
      <c r="R154" s="46">
        <f>+L154-Q154</f>
        <v>88927819895</v>
      </c>
      <c r="S154" s="46">
        <f>O154-Q154</f>
        <v>0</v>
      </c>
      <c r="T154" s="46">
        <v>0</v>
      </c>
      <c r="U154" s="46">
        <f>+Q154-T154</f>
        <v>142803800035</v>
      </c>
      <c r="V154" s="46">
        <v>0</v>
      </c>
      <c r="W154" s="48">
        <f>+T154-V154</f>
        <v>0</v>
      </c>
      <c r="X154" s="49">
        <f t="shared" si="140"/>
        <v>0.61624650135418402</v>
      </c>
      <c r="Y154" s="49">
        <f t="shared" si="139"/>
        <v>0</v>
      </c>
      <c r="Z154" s="49">
        <f t="shared" si="109"/>
        <v>0</v>
      </c>
      <c r="AA154" s="49">
        <f t="shared" si="122"/>
        <v>0</v>
      </c>
      <c r="AB154" s="49" t="s">
        <v>40</v>
      </c>
    </row>
    <row r="155" spans="1:28" ht="49.5" customHeight="1" x14ac:dyDescent="0.25">
      <c r="A155" s="96" t="s">
        <v>300</v>
      </c>
      <c r="B155" s="34" t="s">
        <v>37</v>
      </c>
      <c r="C155" s="34">
        <v>10</v>
      </c>
      <c r="D155" s="34" t="s">
        <v>38</v>
      </c>
      <c r="E155" s="40" t="s">
        <v>301</v>
      </c>
      <c r="F155" s="62">
        <f t="shared" ref="F155:J156" si="149">+F156</f>
        <v>12761000000</v>
      </c>
      <c r="G155" s="62">
        <f t="shared" si="149"/>
        <v>0</v>
      </c>
      <c r="H155" s="62">
        <f t="shared" si="149"/>
        <v>0</v>
      </c>
      <c r="I155" s="62">
        <f t="shared" si="149"/>
        <v>0</v>
      </c>
      <c r="J155" s="62">
        <f t="shared" si="149"/>
        <v>0</v>
      </c>
      <c r="K155" s="62">
        <f t="shared" si="118"/>
        <v>0</v>
      </c>
      <c r="L155" s="62">
        <f>+L156</f>
        <v>12761000000</v>
      </c>
      <c r="M155" s="42">
        <f t="shared" si="133"/>
        <v>1.6169618610761246E-3</v>
      </c>
      <c r="N155" s="62">
        <f t="shared" ref="N155:W156" si="150">+N156</f>
        <v>0</v>
      </c>
      <c r="O155" s="62">
        <f t="shared" si="150"/>
        <v>8930767250</v>
      </c>
      <c r="P155" s="62">
        <f t="shared" si="150"/>
        <v>3830232750</v>
      </c>
      <c r="Q155" s="62">
        <f t="shared" si="150"/>
        <v>8127530082</v>
      </c>
      <c r="R155" s="62">
        <f t="shared" si="150"/>
        <v>4633469918</v>
      </c>
      <c r="S155" s="62">
        <f t="shared" si="150"/>
        <v>803237168</v>
      </c>
      <c r="T155" s="62">
        <f t="shared" si="150"/>
        <v>213720241.69999999</v>
      </c>
      <c r="U155" s="62">
        <f t="shared" si="150"/>
        <v>7913809840.3000002</v>
      </c>
      <c r="V155" s="62">
        <f t="shared" si="150"/>
        <v>189642083.69999999</v>
      </c>
      <c r="W155" s="62">
        <f t="shared" si="150"/>
        <v>24078158</v>
      </c>
      <c r="X155" s="38">
        <f t="shared" si="140"/>
        <v>0.63690385408667027</v>
      </c>
      <c r="Y155" s="38">
        <f t="shared" si="139"/>
        <v>1.674792270981898E-2</v>
      </c>
      <c r="Z155" s="38">
        <f t="shared" si="109"/>
        <v>1.4861067604419716E-2</v>
      </c>
      <c r="AA155" s="38">
        <f t="shared" si="122"/>
        <v>2.6295841361857909E-2</v>
      </c>
      <c r="AB155" s="38">
        <f t="shared" ref="AB155:AB158" si="151">+V155/T155</f>
        <v>0.88733796196151316</v>
      </c>
    </row>
    <row r="156" spans="1:28" ht="49.5" customHeight="1" x14ac:dyDescent="0.25">
      <c r="A156" s="39" t="s">
        <v>302</v>
      </c>
      <c r="B156" s="34" t="s">
        <v>37</v>
      </c>
      <c r="C156" s="34">
        <v>10</v>
      </c>
      <c r="D156" s="34" t="s">
        <v>38</v>
      </c>
      <c r="E156" s="40" t="s">
        <v>301</v>
      </c>
      <c r="F156" s="62">
        <f t="shared" si="149"/>
        <v>12761000000</v>
      </c>
      <c r="G156" s="62">
        <f t="shared" si="149"/>
        <v>0</v>
      </c>
      <c r="H156" s="62">
        <f t="shared" si="149"/>
        <v>0</v>
      </c>
      <c r="I156" s="62">
        <f t="shared" si="149"/>
        <v>0</v>
      </c>
      <c r="J156" s="62">
        <f t="shared" si="149"/>
        <v>0</v>
      </c>
      <c r="K156" s="62">
        <f t="shared" si="118"/>
        <v>0</v>
      </c>
      <c r="L156" s="62">
        <f>+L157</f>
        <v>12761000000</v>
      </c>
      <c r="M156" s="42">
        <f t="shared" si="133"/>
        <v>1.6169618610761246E-3</v>
      </c>
      <c r="N156" s="62">
        <f t="shared" si="150"/>
        <v>0</v>
      </c>
      <c r="O156" s="62">
        <f t="shared" si="150"/>
        <v>8930767250</v>
      </c>
      <c r="P156" s="62">
        <f t="shared" si="150"/>
        <v>3830232750</v>
      </c>
      <c r="Q156" s="62">
        <f t="shared" si="150"/>
        <v>8127530082</v>
      </c>
      <c r="R156" s="62">
        <f t="shared" si="150"/>
        <v>4633469918</v>
      </c>
      <c r="S156" s="62">
        <f t="shared" si="150"/>
        <v>803237168</v>
      </c>
      <c r="T156" s="62">
        <f t="shared" si="150"/>
        <v>213720241.69999999</v>
      </c>
      <c r="U156" s="62">
        <f t="shared" si="150"/>
        <v>7913809840.3000002</v>
      </c>
      <c r="V156" s="62">
        <f t="shared" si="150"/>
        <v>189642083.69999999</v>
      </c>
      <c r="W156" s="62">
        <f t="shared" si="150"/>
        <v>24078158</v>
      </c>
      <c r="X156" s="38">
        <f t="shared" si="140"/>
        <v>0.63690385408667027</v>
      </c>
      <c r="Y156" s="38">
        <f t="shared" si="139"/>
        <v>1.674792270981898E-2</v>
      </c>
      <c r="Z156" s="38">
        <f t="shared" si="109"/>
        <v>1.4861067604419716E-2</v>
      </c>
      <c r="AA156" s="38">
        <f t="shared" si="122"/>
        <v>2.6295841361857909E-2</v>
      </c>
      <c r="AB156" s="38">
        <f t="shared" si="151"/>
        <v>0.88733796196151316</v>
      </c>
    </row>
    <row r="157" spans="1:28" ht="49.5" customHeight="1" x14ac:dyDescent="0.25">
      <c r="A157" s="39" t="s">
        <v>303</v>
      </c>
      <c r="B157" s="34" t="s">
        <v>37</v>
      </c>
      <c r="C157" s="34">
        <v>10</v>
      </c>
      <c r="D157" s="34" t="s">
        <v>38</v>
      </c>
      <c r="E157" s="40" t="s">
        <v>304</v>
      </c>
      <c r="F157" s="62">
        <f>SUM(F158:F158)</f>
        <v>12761000000</v>
      </c>
      <c r="G157" s="62">
        <f>SUM(G158:G158)</f>
        <v>0</v>
      </c>
      <c r="H157" s="62">
        <f>SUM(H158:H158)</f>
        <v>0</v>
      </c>
      <c r="I157" s="62">
        <f>SUM(I158:I158)</f>
        <v>0</v>
      </c>
      <c r="J157" s="62">
        <f>SUM(J158:J158)</f>
        <v>0</v>
      </c>
      <c r="K157" s="62">
        <f t="shared" si="118"/>
        <v>0</v>
      </c>
      <c r="L157" s="62">
        <f>SUM(L158:L158)</f>
        <v>12761000000</v>
      </c>
      <c r="M157" s="42">
        <f t="shared" si="133"/>
        <v>1.6169618610761246E-3</v>
      </c>
      <c r="N157" s="62">
        <f t="shared" ref="N157:W157" si="152">SUM(N158:N158)</f>
        <v>0</v>
      </c>
      <c r="O157" s="62">
        <f t="shared" si="152"/>
        <v>8930767250</v>
      </c>
      <c r="P157" s="62">
        <f t="shared" si="152"/>
        <v>3830232750</v>
      </c>
      <c r="Q157" s="62">
        <f t="shared" si="152"/>
        <v>8127530082</v>
      </c>
      <c r="R157" s="62">
        <f t="shared" si="152"/>
        <v>4633469918</v>
      </c>
      <c r="S157" s="62">
        <f t="shared" si="152"/>
        <v>803237168</v>
      </c>
      <c r="T157" s="62">
        <f t="shared" si="152"/>
        <v>213720241.69999999</v>
      </c>
      <c r="U157" s="62">
        <f t="shared" si="152"/>
        <v>7913809840.3000002</v>
      </c>
      <c r="V157" s="62">
        <f t="shared" si="152"/>
        <v>189642083.69999999</v>
      </c>
      <c r="W157" s="62">
        <f t="shared" si="152"/>
        <v>24078158</v>
      </c>
      <c r="X157" s="38">
        <f t="shared" si="140"/>
        <v>0.63690385408667027</v>
      </c>
      <c r="Y157" s="38">
        <f t="shared" si="139"/>
        <v>1.674792270981898E-2</v>
      </c>
      <c r="Z157" s="38">
        <f t="shared" si="109"/>
        <v>1.4861067604419716E-2</v>
      </c>
      <c r="AA157" s="38">
        <f t="shared" si="122"/>
        <v>2.6295841361857909E-2</v>
      </c>
      <c r="AB157" s="38">
        <f t="shared" si="151"/>
        <v>0.88733796196151316</v>
      </c>
    </row>
    <row r="158" spans="1:28" ht="30" customHeight="1" x14ac:dyDescent="0.25">
      <c r="A158" s="43" t="s">
        <v>305</v>
      </c>
      <c r="B158" s="44" t="s">
        <v>37</v>
      </c>
      <c r="C158" s="44">
        <v>10</v>
      </c>
      <c r="D158" s="44" t="s">
        <v>38</v>
      </c>
      <c r="E158" s="45" t="s">
        <v>258</v>
      </c>
      <c r="F158" s="46">
        <v>12761000000</v>
      </c>
      <c r="G158" s="46">
        <v>0</v>
      </c>
      <c r="H158" s="46">
        <v>0</v>
      </c>
      <c r="I158" s="46">
        <v>0</v>
      </c>
      <c r="J158" s="46">
        <v>0</v>
      </c>
      <c r="K158" s="46">
        <f t="shared" si="118"/>
        <v>0</v>
      </c>
      <c r="L158" s="46">
        <f>+F158+K158</f>
        <v>12761000000</v>
      </c>
      <c r="M158" s="51">
        <f t="shared" si="133"/>
        <v>1.6169618610761246E-3</v>
      </c>
      <c r="N158" s="46">
        <v>0</v>
      </c>
      <c r="O158" s="56">
        <v>8930767250</v>
      </c>
      <c r="P158" s="46">
        <f>L158-O158</f>
        <v>3830232750</v>
      </c>
      <c r="Q158" s="46">
        <v>8127530082</v>
      </c>
      <c r="R158" s="46">
        <f>+L158-Q158</f>
        <v>4633469918</v>
      </c>
      <c r="S158" s="46">
        <f>O158-Q158</f>
        <v>803237168</v>
      </c>
      <c r="T158" s="46">
        <v>213720241.69999999</v>
      </c>
      <c r="U158" s="46">
        <f>+Q158-T158</f>
        <v>7913809840.3000002</v>
      </c>
      <c r="V158" s="46">
        <v>189642083.69999999</v>
      </c>
      <c r="W158" s="48">
        <f>+T158-V158</f>
        <v>24078158</v>
      </c>
      <c r="X158" s="49">
        <f t="shared" si="140"/>
        <v>0.63690385408667027</v>
      </c>
      <c r="Y158" s="49">
        <f t="shared" si="139"/>
        <v>1.674792270981898E-2</v>
      </c>
      <c r="Z158" s="49">
        <f t="shared" si="109"/>
        <v>1.4861067604419716E-2</v>
      </c>
      <c r="AA158" s="49">
        <f t="shared" si="122"/>
        <v>2.6295841361857909E-2</v>
      </c>
      <c r="AB158" s="49">
        <f t="shared" si="151"/>
        <v>0.88733796196151316</v>
      </c>
    </row>
    <row r="159" spans="1:28" ht="69.75" customHeight="1" x14ac:dyDescent="0.25">
      <c r="A159" s="39" t="s">
        <v>306</v>
      </c>
      <c r="B159" s="34" t="s">
        <v>37</v>
      </c>
      <c r="C159" s="34">
        <v>10</v>
      </c>
      <c r="D159" s="34" t="s">
        <v>38</v>
      </c>
      <c r="E159" s="40" t="s">
        <v>307</v>
      </c>
      <c r="F159" s="62">
        <f t="shared" ref="F159:J161" si="153">+F160</f>
        <v>246157631169</v>
      </c>
      <c r="G159" s="62">
        <f t="shared" si="153"/>
        <v>0</v>
      </c>
      <c r="H159" s="62">
        <f t="shared" si="153"/>
        <v>0</v>
      </c>
      <c r="I159" s="62">
        <f t="shared" si="153"/>
        <v>0</v>
      </c>
      <c r="J159" s="62">
        <f t="shared" si="153"/>
        <v>0</v>
      </c>
      <c r="K159" s="62">
        <f t="shared" si="118"/>
        <v>0</v>
      </c>
      <c r="L159" s="62">
        <f>+L160</f>
        <v>246157631169</v>
      </c>
      <c r="M159" s="42">
        <f t="shared" si="133"/>
        <v>3.1190933423173459E-2</v>
      </c>
      <c r="N159" s="62">
        <f t="shared" ref="N159:W161" si="154">+N160</f>
        <v>0</v>
      </c>
      <c r="O159" s="62">
        <f t="shared" si="154"/>
        <v>181243825733</v>
      </c>
      <c r="P159" s="62">
        <f t="shared" si="154"/>
        <v>64913805436</v>
      </c>
      <c r="Q159" s="62">
        <f t="shared" si="154"/>
        <v>181243825733</v>
      </c>
      <c r="R159" s="62">
        <f t="shared" si="154"/>
        <v>64913805436</v>
      </c>
      <c r="S159" s="62">
        <f t="shared" si="154"/>
        <v>0</v>
      </c>
      <c r="T159" s="62">
        <f t="shared" si="154"/>
        <v>0</v>
      </c>
      <c r="U159" s="62">
        <f t="shared" si="154"/>
        <v>181243825733</v>
      </c>
      <c r="V159" s="62">
        <f t="shared" si="154"/>
        <v>0</v>
      </c>
      <c r="W159" s="62">
        <f t="shared" si="154"/>
        <v>0</v>
      </c>
      <c r="X159" s="38">
        <f t="shared" si="140"/>
        <v>0.73629172035932822</v>
      </c>
      <c r="Y159" s="38">
        <f t="shared" si="139"/>
        <v>0</v>
      </c>
      <c r="Z159" s="38">
        <f t="shared" si="109"/>
        <v>0</v>
      </c>
      <c r="AA159" s="38">
        <f t="shared" si="122"/>
        <v>0</v>
      </c>
      <c r="AB159" s="38" t="s">
        <v>40</v>
      </c>
    </row>
    <row r="160" spans="1:28" ht="70.5" customHeight="1" x14ac:dyDescent="0.25">
      <c r="A160" s="39" t="s">
        <v>308</v>
      </c>
      <c r="B160" s="34" t="s">
        <v>37</v>
      </c>
      <c r="C160" s="34">
        <v>10</v>
      </c>
      <c r="D160" s="34" t="s">
        <v>38</v>
      </c>
      <c r="E160" s="95" t="s">
        <v>307</v>
      </c>
      <c r="F160" s="62">
        <f t="shared" si="153"/>
        <v>246157631169</v>
      </c>
      <c r="G160" s="62">
        <f t="shared" si="153"/>
        <v>0</v>
      </c>
      <c r="H160" s="62">
        <f t="shared" si="153"/>
        <v>0</v>
      </c>
      <c r="I160" s="62">
        <f t="shared" si="153"/>
        <v>0</v>
      </c>
      <c r="J160" s="62">
        <f t="shared" si="153"/>
        <v>0</v>
      </c>
      <c r="K160" s="62">
        <f t="shared" si="118"/>
        <v>0</v>
      </c>
      <c r="L160" s="62">
        <f>+L161</f>
        <v>246157631169</v>
      </c>
      <c r="M160" s="42">
        <f t="shared" si="133"/>
        <v>3.1190933423173459E-2</v>
      </c>
      <c r="N160" s="62">
        <f t="shared" si="154"/>
        <v>0</v>
      </c>
      <c r="O160" s="62">
        <f t="shared" si="154"/>
        <v>181243825733</v>
      </c>
      <c r="P160" s="62">
        <f t="shared" si="154"/>
        <v>64913805436</v>
      </c>
      <c r="Q160" s="62">
        <f t="shared" si="154"/>
        <v>181243825733</v>
      </c>
      <c r="R160" s="62">
        <f t="shared" si="154"/>
        <v>64913805436</v>
      </c>
      <c r="S160" s="62">
        <f t="shared" si="154"/>
        <v>0</v>
      </c>
      <c r="T160" s="62">
        <f t="shared" si="154"/>
        <v>0</v>
      </c>
      <c r="U160" s="62">
        <f t="shared" si="154"/>
        <v>181243825733</v>
      </c>
      <c r="V160" s="62">
        <f t="shared" si="154"/>
        <v>0</v>
      </c>
      <c r="W160" s="62">
        <f t="shared" si="154"/>
        <v>0</v>
      </c>
      <c r="X160" s="38">
        <f t="shared" si="140"/>
        <v>0.73629172035932822</v>
      </c>
      <c r="Y160" s="38">
        <f t="shared" si="139"/>
        <v>0</v>
      </c>
      <c r="Z160" s="38">
        <f t="shared" ref="Z160:Z223" si="155">+V160/L160</f>
        <v>0</v>
      </c>
      <c r="AA160" s="38">
        <f t="shared" si="122"/>
        <v>0</v>
      </c>
      <c r="AB160" s="38" t="s">
        <v>40</v>
      </c>
    </row>
    <row r="161" spans="1:28" ht="29.25" customHeight="1" x14ac:dyDescent="0.25">
      <c r="A161" s="39" t="s">
        <v>309</v>
      </c>
      <c r="B161" s="34" t="s">
        <v>37</v>
      </c>
      <c r="C161" s="34">
        <v>10</v>
      </c>
      <c r="D161" s="34" t="s">
        <v>38</v>
      </c>
      <c r="E161" s="40" t="s">
        <v>268</v>
      </c>
      <c r="F161" s="62">
        <f t="shared" si="153"/>
        <v>246157631169</v>
      </c>
      <c r="G161" s="62">
        <f t="shared" si="153"/>
        <v>0</v>
      </c>
      <c r="H161" s="62">
        <f t="shared" si="153"/>
        <v>0</v>
      </c>
      <c r="I161" s="62">
        <f t="shared" si="153"/>
        <v>0</v>
      </c>
      <c r="J161" s="62">
        <f t="shared" si="153"/>
        <v>0</v>
      </c>
      <c r="K161" s="62">
        <f t="shared" si="118"/>
        <v>0</v>
      </c>
      <c r="L161" s="62">
        <f>+L162</f>
        <v>246157631169</v>
      </c>
      <c r="M161" s="42">
        <f t="shared" si="133"/>
        <v>3.1190933423173459E-2</v>
      </c>
      <c r="N161" s="62">
        <f t="shared" si="154"/>
        <v>0</v>
      </c>
      <c r="O161" s="62">
        <f t="shared" si="154"/>
        <v>181243825733</v>
      </c>
      <c r="P161" s="62">
        <f t="shared" si="154"/>
        <v>64913805436</v>
      </c>
      <c r="Q161" s="62">
        <f t="shared" si="154"/>
        <v>181243825733</v>
      </c>
      <c r="R161" s="62">
        <f t="shared" si="154"/>
        <v>64913805436</v>
      </c>
      <c r="S161" s="62">
        <f t="shared" si="154"/>
        <v>0</v>
      </c>
      <c r="T161" s="62">
        <f t="shared" si="154"/>
        <v>0</v>
      </c>
      <c r="U161" s="62">
        <f t="shared" si="154"/>
        <v>181243825733</v>
      </c>
      <c r="V161" s="62">
        <f t="shared" si="154"/>
        <v>0</v>
      </c>
      <c r="W161" s="62">
        <f t="shared" si="154"/>
        <v>0</v>
      </c>
      <c r="X161" s="38">
        <f t="shared" si="140"/>
        <v>0.73629172035932822</v>
      </c>
      <c r="Y161" s="38">
        <f t="shared" si="139"/>
        <v>0</v>
      </c>
      <c r="Z161" s="38">
        <f t="shared" si="155"/>
        <v>0</v>
      </c>
      <c r="AA161" s="38">
        <f t="shared" si="122"/>
        <v>0</v>
      </c>
      <c r="AB161" s="38" t="s">
        <v>40</v>
      </c>
    </row>
    <row r="162" spans="1:28" ht="30" customHeight="1" x14ac:dyDescent="0.25">
      <c r="A162" s="43" t="s">
        <v>310</v>
      </c>
      <c r="B162" s="44" t="s">
        <v>37</v>
      </c>
      <c r="C162" s="44">
        <v>10</v>
      </c>
      <c r="D162" s="44" t="s">
        <v>38</v>
      </c>
      <c r="E162" s="45" t="s">
        <v>258</v>
      </c>
      <c r="F162" s="46">
        <v>246157631169</v>
      </c>
      <c r="G162" s="46">
        <v>0</v>
      </c>
      <c r="H162" s="46">
        <v>0</v>
      </c>
      <c r="I162" s="46">
        <v>0</v>
      </c>
      <c r="J162" s="46">
        <v>0</v>
      </c>
      <c r="K162" s="46">
        <f t="shared" si="118"/>
        <v>0</v>
      </c>
      <c r="L162" s="46">
        <f>+F162+K162</f>
        <v>246157631169</v>
      </c>
      <c r="M162" s="42">
        <f t="shared" si="133"/>
        <v>3.1190933423173459E-2</v>
      </c>
      <c r="N162" s="46">
        <v>0</v>
      </c>
      <c r="O162" s="46">
        <v>181243825733</v>
      </c>
      <c r="P162" s="46">
        <f>L162-O162</f>
        <v>64913805436</v>
      </c>
      <c r="Q162" s="46">
        <v>181243825733</v>
      </c>
      <c r="R162" s="46">
        <f>+L162-Q162</f>
        <v>64913805436</v>
      </c>
      <c r="S162" s="46">
        <f>O162-Q162</f>
        <v>0</v>
      </c>
      <c r="T162" s="46">
        <v>0</v>
      </c>
      <c r="U162" s="46">
        <f>+Q162-T162</f>
        <v>181243825733</v>
      </c>
      <c r="V162" s="46">
        <v>0</v>
      </c>
      <c r="W162" s="48">
        <f>+T162-V162</f>
        <v>0</v>
      </c>
      <c r="X162" s="49">
        <f t="shared" si="140"/>
        <v>0.73629172035932822</v>
      </c>
      <c r="Y162" s="49">
        <f t="shared" si="139"/>
        <v>0</v>
      </c>
      <c r="Z162" s="49">
        <f t="shared" si="155"/>
        <v>0</v>
      </c>
      <c r="AA162" s="49">
        <f t="shared" si="122"/>
        <v>0</v>
      </c>
      <c r="AB162" s="49" t="s">
        <v>40</v>
      </c>
    </row>
    <row r="163" spans="1:28" ht="49.5" customHeight="1" x14ac:dyDescent="0.25">
      <c r="A163" s="39" t="s">
        <v>311</v>
      </c>
      <c r="B163" s="34" t="s">
        <v>37</v>
      </c>
      <c r="C163" s="34">
        <v>10</v>
      </c>
      <c r="D163" s="34" t="s">
        <v>38</v>
      </c>
      <c r="E163" s="40" t="s">
        <v>312</v>
      </c>
      <c r="F163" s="62">
        <f t="shared" ref="F163:J165" si="156">+F164</f>
        <v>283126047866</v>
      </c>
      <c r="G163" s="62">
        <f t="shared" si="156"/>
        <v>0</v>
      </c>
      <c r="H163" s="62">
        <f t="shared" si="156"/>
        <v>0</v>
      </c>
      <c r="I163" s="62">
        <f t="shared" si="156"/>
        <v>0</v>
      </c>
      <c r="J163" s="62">
        <f t="shared" si="156"/>
        <v>0</v>
      </c>
      <c r="K163" s="62">
        <f t="shared" si="118"/>
        <v>0</v>
      </c>
      <c r="L163" s="62">
        <f>+L164</f>
        <v>283126047866</v>
      </c>
      <c r="M163" s="42">
        <f t="shared" si="133"/>
        <v>3.5875246554073766E-2</v>
      </c>
      <c r="N163" s="62">
        <f t="shared" ref="N163:W165" si="157">+N164</f>
        <v>0</v>
      </c>
      <c r="O163" s="62">
        <f t="shared" si="157"/>
        <v>217578018008</v>
      </c>
      <c r="P163" s="62">
        <f t="shared" si="157"/>
        <v>65548029858</v>
      </c>
      <c r="Q163" s="62">
        <f t="shared" si="157"/>
        <v>217578018008</v>
      </c>
      <c r="R163" s="62">
        <f t="shared" si="157"/>
        <v>65548029858</v>
      </c>
      <c r="S163" s="62">
        <f t="shared" si="157"/>
        <v>0</v>
      </c>
      <c r="T163" s="62">
        <f t="shared" si="157"/>
        <v>0</v>
      </c>
      <c r="U163" s="62">
        <f t="shared" si="157"/>
        <v>217578018008</v>
      </c>
      <c r="V163" s="62">
        <f t="shared" si="157"/>
        <v>0</v>
      </c>
      <c r="W163" s="62">
        <f t="shared" si="157"/>
        <v>0</v>
      </c>
      <c r="X163" s="38">
        <f t="shared" si="140"/>
        <v>0.76848463660601418</v>
      </c>
      <c r="Y163" s="38">
        <f t="shared" si="139"/>
        <v>0</v>
      </c>
      <c r="Z163" s="38">
        <f t="shared" si="155"/>
        <v>0</v>
      </c>
      <c r="AA163" s="38">
        <f t="shared" si="122"/>
        <v>0</v>
      </c>
      <c r="AB163" s="38" t="s">
        <v>40</v>
      </c>
    </row>
    <row r="164" spans="1:28" ht="49.5" customHeight="1" x14ac:dyDescent="0.25">
      <c r="A164" s="39" t="s">
        <v>313</v>
      </c>
      <c r="B164" s="34" t="s">
        <v>37</v>
      </c>
      <c r="C164" s="34">
        <v>10</v>
      </c>
      <c r="D164" s="34" t="s">
        <v>38</v>
      </c>
      <c r="E164" s="40" t="s">
        <v>312</v>
      </c>
      <c r="F164" s="62">
        <f t="shared" si="156"/>
        <v>283126047866</v>
      </c>
      <c r="G164" s="62">
        <f t="shared" si="156"/>
        <v>0</v>
      </c>
      <c r="H164" s="62">
        <f t="shared" si="156"/>
        <v>0</v>
      </c>
      <c r="I164" s="62">
        <f t="shared" si="156"/>
        <v>0</v>
      </c>
      <c r="J164" s="62">
        <f t="shared" si="156"/>
        <v>0</v>
      </c>
      <c r="K164" s="62">
        <f t="shared" si="118"/>
        <v>0</v>
      </c>
      <c r="L164" s="62">
        <f>+L165</f>
        <v>283126047866</v>
      </c>
      <c r="M164" s="42">
        <f t="shared" si="133"/>
        <v>3.5875246554073766E-2</v>
      </c>
      <c r="N164" s="62">
        <f t="shared" si="157"/>
        <v>0</v>
      </c>
      <c r="O164" s="62">
        <f t="shared" si="157"/>
        <v>217578018008</v>
      </c>
      <c r="P164" s="62">
        <f t="shared" si="157"/>
        <v>65548029858</v>
      </c>
      <c r="Q164" s="62">
        <f t="shared" si="157"/>
        <v>217578018008</v>
      </c>
      <c r="R164" s="62">
        <f t="shared" si="157"/>
        <v>65548029858</v>
      </c>
      <c r="S164" s="62">
        <f t="shared" si="157"/>
        <v>0</v>
      </c>
      <c r="T164" s="62">
        <f t="shared" si="157"/>
        <v>0</v>
      </c>
      <c r="U164" s="62">
        <f t="shared" si="157"/>
        <v>217578018008</v>
      </c>
      <c r="V164" s="62">
        <f t="shared" si="157"/>
        <v>0</v>
      </c>
      <c r="W164" s="62">
        <f t="shared" si="157"/>
        <v>0</v>
      </c>
      <c r="X164" s="38">
        <f t="shared" si="140"/>
        <v>0.76848463660601418</v>
      </c>
      <c r="Y164" s="38">
        <f t="shared" si="139"/>
        <v>0</v>
      </c>
      <c r="Z164" s="38">
        <f t="shared" si="155"/>
        <v>0</v>
      </c>
      <c r="AA164" s="38">
        <f t="shared" si="122"/>
        <v>0</v>
      </c>
      <c r="AB164" s="38" t="s">
        <v>40</v>
      </c>
    </row>
    <row r="165" spans="1:28" ht="32.25" customHeight="1" x14ac:dyDescent="0.25">
      <c r="A165" s="39" t="s">
        <v>314</v>
      </c>
      <c r="B165" s="34" t="s">
        <v>37</v>
      </c>
      <c r="C165" s="34">
        <v>10</v>
      </c>
      <c r="D165" s="34" t="s">
        <v>38</v>
      </c>
      <c r="E165" s="40" t="s">
        <v>268</v>
      </c>
      <c r="F165" s="62">
        <f t="shared" si="156"/>
        <v>283126047866</v>
      </c>
      <c r="G165" s="62">
        <f t="shared" si="156"/>
        <v>0</v>
      </c>
      <c r="H165" s="62">
        <f t="shared" si="156"/>
        <v>0</v>
      </c>
      <c r="I165" s="62">
        <f t="shared" si="156"/>
        <v>0</v>
      </c>
      <c r="J165" s="62">
        <f t="shared" si="156"/>
        <v>0</v>
      </c>
      <c r="K165" s="62">
        <f t="shared" si="118"/>
        <v>0</v>
      </c>
      <c r="L165" s="62">
        <f>+L166</f>
        <v>283126047866</v>
      </c>
      <c r="M165" s="42">
        <f t="shared" si="133"/>
        <v>3.5875246554073766E-2</v>
      </c>
      <c r="N165" s="62">
        <f t="shared" si="157"/>
        <v>0</v>
      </c>
      <c r="O165" s="62">
        <f t="shared" si="157"/>
        <v>217578018008</v>
      </c>
      <c r="P165" s="62">
        <f t="shared" si="157"/>
        <v>65548029858</v>
      </c>
      <c r="Q165" s="62">
        <f t="shared" si="157"/>
        <v>217578018008</v>
      </c>
      <c r="R165" s="62">
        <f t="shared" si="157"/>
        <v>65548029858</v>
      </c>
      <c r="S165" s="62">
        <f t="shared" si="157"/>
        <v>0</v>
      </c>
      <c r="T165" s="62">
        <f t="shared" si="157"/>
        <v>0</v>
      </c>
      <c r="U165" s="62">
        <f t="shared" si="157"/>
        <v>217578018008</v>
      </c>
      <c r="V165" s="62">
        <f t="shared" si="157"/>
        <v>0</v>
      </c>
      <c r="W165" s="62">
        <f t="shared" si="157"/>
        <v>0</v>
      </c>
      <c r="X165" s="38">
        <f t="shared" si="140"/>
        <v>0.76848463660601418</v>
      </c>
      <c r="Y165" s="38">
        <f t="shared" si="139"/>
        <v>0</v>
      </c>
      <c r="Z165" s="38">
        <f t="shared" si="155"/>
        <v>0</v>
      </c>
      <c r="AA165" s="38">
        <f t="shared" si="122"/>
        <v>0</v>
      </c>
      <c r="AB165" s="38" t="s">
        <v>40</v>
      </c>
    </row>
    <row r="166" spans="1:28" ht="30" customHeight="1" x14ac:dyDescent="0.25">
      <c r="A166" s="43" t="s">
        <v>315</v>
      </c>
      <c r="B166" s="44" t="s">
        <v>37</v>
      </c>
      <c r="C166" s="44">
        <v>10</v>
      </c>
      <c r="D166" s="44" t="s">
        <v>38</v>
      </c>
      <c r="E166" s="45" t="s">
        <v>258</v>
      </c>
      <c r="F166" s="46">
        <v>283126047866</v>
      </c>
      <c r="G166" s="46">
        <v>0</v>
      </c>
      <c r="H166" s="46">
        <v>0</v>
      </c>
      <c r="I166" s="46">
        <v>0</v>
      </c>
      <c r="J166" s="46">
        <v>0</v>
      </c>
      <c r="K166" s="46">
        <f t="shared" si="118"/>
        <v>0</v>
      </c>
      <c r="L166" s="46">
        <f>+F166+K166</f>
        <v>283126047866</v>
      </c>
      <c r="M166" s="51">
        <f t="shared" si="133"/>
        <v>3.5875246554073766E-2</v>
      </c>
      <c r="N166" s="46">
        <v>0</v>
      </c>
      <c r="O166" s="46">
        <v>217578018008</v>
      </c>
      <c r="P166" s="46">
        <f>L166-O166</f>
        <v>65548029858</v>
      </c>
      <c r="Q166" s="46">
        <v>217578018008</v>
      </c>
      <c r="R166" s="46">
        <f>+L166-Q166</f>
        <v>65548029858</v>
      </c>
      <c r="S166" s="46">
        <f>O166-Q166</f>
        <v>0</v>
      </c>
      <c r="T166" s="46">
        <v>0</v>
      </c>
      <c r="U166" s="46">
        <f>+Q166-T166</f>
        <v>217578018008</v>
      </c>
      <c r="V166" s="46">
        <v>0</v>
      </c>
      <c r="W166" s="48">
        <f>+T166-V166</f>
        <v>0</v>
      </c>
      <c r="X166" s="49">
        <f t="shared" si="140"/>
        <v>0.76848463660601418</v>
      </c>
      <c r="Y166" s="49">
        <f t="shared" si="139"/>
        <v>0</v>
      </c>
      <c r="Z166" s="49">
        <f t="shared" si="155"/>
        <v>0</v>
      </c>
      <c r="AA166" s="49">
        <f t="shared" si="122"/>
        <v>0</v>
      </c>
      <c r="AB166" s="49" t="s">
        <v>40</v>
      </c>
    </row>
    <row r="167" spans="1:28" ht="66.75" customHeight="1" x14ac:dyDescent="0.25">
      <c r="A167" s="39" t="s">
        <v>316</v>
      </c>
      <c r="B167" s="34" t="s">
        <v>37</v>
      </c>
      <c r="C167" s="34">
        <v>10</v>
      </c>
      <c r="D167" s="34" t="s">
        <v>38</v>
      </c>
      <c r="E167" s="40" t="s">
        <v>317</v>
      </c>
      <c r="F167" s="62">
        <f t="shared" ref="F167:L169" si="158">+F168</f>
        <v>143699497948</v>
      </c>
      <c r="G167" s="62">
        <f t="shared" si="158"/>
        <v>0</v>
      </c>
      <c r="H167" s="62">
        <f t="shared" si="158"/>
        <v>0</v>
      </c>
      <c r="I167" s="62">
        <f t="shared" si="158"/>
        <v>0</v>
      </c>
      <c r="J167" s="62">
        <f t="shared" si="158"/>
        <v>0</v>
      </c>
      <c r="K167" s="62">
        <f t="shared" si="158"/>
        <v>0</v>
      </c>
      <c r="L167" s="62">
        <f t="shared" si="158"/>
        <v>143699497948</v>
      </c>
      <c r="M167" s="42">
        <f t="shared" si="133"/>
        <v>1.8208338503072082E-2</v>
      </c>
      <c r="N167" s="62">
        <f t="shared" ref="N167:W169" si="159">+N168</f>
        <v>0</v>
      </c>
      <c r="O167" s="62">
        <f t="shared" si="159"/>
        <v>127207862717</v>
      </c>
      <c r="P167" s="62">
        <f t="shared" si="159"/>
        <v>16491635231</v>
      </c>
      <c r="Q167" s="62">
        <f t="shared" si="159"/>
        <v>127207862717</v>
      </c>
      <c r="R167" s="62">
        <f t="shared" si="159"/>
        <v>16491635231</v>
      </c>
      <c r="S167" s="62">
        <f t="shared" si="159"/>
        <v>0</v>
      </c>
      <c r="T167" s="62">
        <f t="shared" si="159"/>
        <v>0</v>
      </c>
      <c r="U167" s="62">
        <f t="shared" si="159"/>
        <v>127207862717</v>
      </c>
      <c r="V167" s="62">
        <f t="shared" si="159"/>
        <v>0</v>
      </c>
      <c r="W167" s="62">
        <f t="shared" si="159"/>
        <v>0</v>
      </c>
      <c r="X167" s="38">
        <f t="shared" si="140"/>
        <v>0.88523526201206515</v>
      </c>
      <c r="Y167" s="38">
        <f t="shared" si="139"/>
        <v>0</v>
      </c>
      <c r="Z167" s="38">
        <f t="shared" si="155"/>
        <v>0</v>
      </c>
      <c r="AA167" s="38">
        <f t="shared" si="122"/>
        <v>0</v>
      </c>
      <c r="AB167" s="38" t="s">
        <v>40</v>
      </c>
    </row>
    <row r="168" spans="1:28" ht="66.75" customHeight="1" x14ac:dyDescent="0.25">
      <c r="A168" s="39" t="s">
        <v>318</v>
      </c>
      <c r="B168" s="34" t="s">
        <v>37</v>
      </c>
      <c r="C168" s="34">
        <v>10</v>
      </c>
      <c r="D168" s="34" t="s">
        <v>38</v>
      </c>
      <c r="E168" s="95" t="s">
        <v>317</v>
      </c>
      <c r="F168" s="62">
        <f t="shared" si="158"/>
        <v>143699497948</v>
      </c>
      <c r="G168" s="62">
        <f t="shared" si="158"/>
        <v>0</v>
      </c>
      <c r="H168" s="62">
        <f t="shared" si="158"/>
        <v>0</v>
      </c>
      <c r="I168" s="62">
        <f t="shared" si="158"/>
        <v>0</v>
      </c>
      <c r="J168" s="62">
        <f t="shared" si="158"/>
        <v>0</v>
      </c>
      <c r="K168" s="62">
        <f t="shared" si="158"/>
        <v>0</v>
      </c>
      <c r="L168" s="62">
        <f t="shared" si="158"/>
        <v>143699497948</v>
      </c>
      <c r="M168" s="42">
        <f t="shared" si="133"/>
        <v>1.8208338503072082E-2</v>
      </c>
      <c r="N168" s="62">
        <f t="shared" si="159"/>
        <v>0</v>
      </c>
      <c r="O168" s="62">
        <f t="shared" si="159"/>
        <v>127207862717</v>
      </c>
      <c r="P168" s="62">
        <f t="shared" si="159"/>
        <v>16491635231</v>
      </c>
      <c r="Q168" s="62">
        <f t="shared" si="159"/>
        <v>127207862717</v>
      </c>
      <c r="R168" s="62">
        <f t="shared" si="159"/>
        <v>16491635231</v>
      </c>
      <c r="S168" s="62">
        <f t="shared" si="159"/>
        <v>0</v>
      </c>
      <c r="T168" s="62">
        <f t="shared" si="159"/>
        <v>0</v>
      </c>
      <c r="U168" s="62">
        <f t="shared" si="159"/>
        <v>127207862717</v>
      </c>
      <c r="V168" s="62">
        <f t="shared" si="159"/>
        <v>0</v>
      </c>
      <c r="W168" s="62">
        <f t="shared" si="159"/>
        <v>0</v>
      </c>
      <c r="X168" s="38">
        <f t="shared" si="140"/>
        <v>0.88523526201206515</v>
      </c>
      <c r="Y168" s="38">
        <f t="shared" si="139"/>
        <v>0</v>
      </c>
      <c r="Z168" s="38">
        <f t="shared" si="155"/>
        <v>0</v>
      </c>
      <c r="AA168" s="38">
        <f t="shared" si="122"/>
        <v>0</v>
      </c>
      <c r="AB168" s="38" t="s">
        <v>40</v>
      </c>
    </row>
    <row r="169" spans="1:28" ht="38.25" customHeight="1" x14ac:dyDescent="0.25">
      <c r="A169" s="39" t="s">
        <v>319</v>
      </c>
      <c r="B169" s="34" t="s">
        <v>37</v>
      </c>
      <c r="C169" s="34">
        <v>10</v>
      </c>
      <c r="D169" s="34" t="s">
        <v>38</v>
      </c>
      <c r="E169" s="40" t="s">
        <v>268</v>
      </c>
      <c r="F169" s="62">
        <f t="shared" si="158"/>
        <v>143699497948</v>
      </c>
      <c r="G169" s="62">
        <f t="shared" si="158"/>
        <v>0</v>
      </c>
      <c r="H169" s="62">
        <f t="shared" si="158"/>
        <v>0</v>
      </c>
      <c r="I169" s="62">
        <f t="shared" si="158"/>
        <v>0</v>
      </c>
      <c r="J169" s="62">
        <f t="shared" si="158"/>
        <v>0</v>
      </c>
      <c r="K169" s="62">
        <f t="shared" si="158"/>
        <v>0</v>
      </c>
      <c r="L169" s="62">
        <f t="shared" si="158"/>
        <v>143699497948</v>
      </c>
      <c r="M169" s="42">
        <f t="shared" si="133"/>
        <v>1.8208338503072082E-2</v>
      </c>
      <c r="N169" s="62">
        <f t="shared" si="159"/>
        <v>0</v>
      </c>
      <c r="O169" s="62">
        <f t="shared" si="159"/>
        <v>127207862717</v>
      </c>
      <c r="P169" s="62">
        <f t="shared" si="159"/>
        <v>16491635231</v>
      </c>
      <c r="Q169" s="62">
        <f t="shared" si="159"/>
        <v>127207862717</v>
      </c>
      <c r="R169" s="62">
        <f t="shared" si="159"/>
        <v>16491635231</v>
      </c>
      <c r="S169" s="62">
        <f t="shared" si="159"/>
        <v>0</v>
      </c>
      <c r="T169" s="62">
        <f t="shared" si="159"/>
        <v>0</v>
      </c>
      <c r="U169" s="62">
        <f t="shared" si="159"/>
        <v>127207862717</v>
      </c>
      <c r="V169" s="62">
        <f t="shared" si="159"/>
        <v>0</v>
      </c>
      <c r="W169" s="62">
        <f t="shared" si="159"/>
        <v>0</v>
      </c>
      <c r="X169" s="38">
        <f t="shared" si="140"/>
        <v>0.88523526201206515</v>
      </c>
      <c r="Y169" s="38">
        <f t="shared" si="139"/>
        <v>0</v>
      </c>
      <c r="Z169" s="38">
        <f t="shared" si="155"/>
        <v>0</v>
      </c>
      <c r="AA169" s="38">
        <f t="shared" si="122"/>
        <v>0</v>
      </c>
      <c r="AB169" s="38" t="s">
        <v>40</v>
      </c>
    </row>
    <row r="170" spans="1:28" ht="30" customHeight="1" x14ac:dyDescent="0.25">
      <c r="A170" s="43" t="s">
        <v>320</v>
      </c>
      <c r="B170" s="44" t="s">
        <v>37</v>
      </c>
      <c r="C170" s="44">
        <v>10</v>
      </c>
      <c r="D170" s="44" t="s">
        <v>38</v>
      </c>
      <c r="E170" s="45" t="s">
        <v>258</v>
      </c>
      <c r="F170" s="46">
        <v>143699497948</v>
      </c>
      <c r="G170" s="46">
        <v>0</v>
      </c>
      <c r="H170" s="46">
        <v>0</v>
      </c>
      <c r="I170" s="46">
        <v>0</v>
      </c>
      <c r="J170" s="46">
        <v>0</v>
      </c>
      <c r="K170" s="46">
        <f t="shared" ref="K170:K200" si="160">+G170-H170+I170-J170</f>
        <v>0</v>
      </c>
      <c r="L170" s="46">
        <f>+F170+K170</f>
        <v>143699497948</v>
      </c>
      <c r="M170" s="51">
        <f t="shared" si="133"/>
        <v>1.8208338503072082E-2</v>
      </c>
      <c r="N170" s="46">
        <v>0</v>
      </c>
      <c r="O170" s="46">
        <v>127207862717</v>
      </c>
      <c r="P170" s="46">
        <f>L170-O170</f>
        <v>16491635231</v>
      </c>
      <c r="Q170" s="46">
        <v>127207862717</v>
      </c>
      <c r="R170" s="46">
        <f>+L170-Q170</f>
        <v>16491635231</v>
      </c>
      <c r="S170" s="46">
        <f>O170-Q170</f>
        <v>0</v>
      </c>
      <c r="T170" s="46">
        <v>0</v>
      </c>
      <c r="U170" s="46">
        <f>+Q170-T170</f>
        <v>127207862717</v>
      </c>
      <c r="V170" s="46">
        <v>0</v>
      </c>
      <c r="W170" s="48">
        <f>+T170-V170</f>
        <v>0</v>
      </c>
      <c r="X170" s="49">
        <f t="shared" si="140"/>
        <v>0.88523526201206515</v>
      </c>
      <c r="Y170" s="49">
        <f t="shared" si="139"/>
        <v>0</v>
      </c>
      <c r="Z170" s="49">
        <f t="shared" si="155"/>
        <v>0</v>
      </c>
      <c r="AA170" s="49">
        <f t="shared" si="122"/>
        <v>0</v>
      </c>
      <c r="AB170" s="49" t="s">
        <v>40</v>
      </c>
    </row>
    <row r="171" spans="1:28" ht="67.5" customHeight="1" x14ac:dyDescent="0.25">
      <c r="A171" s="39" t="s">
        <v>321</v>
      </c>
      <c r="B171" s="34" t="s">
        <v>37</v>
      </c>
      <c r="C171" s="34">
        <v>10</v>
      </c>
      <c r="D171" s="34" t="s">
        <v>38</v>
      </c>
      <c r="E171" s="40" t="s">
        <v>322</v>
      </c>
      <c r="F171" s="62">
        <f t="shared" ref="F171:J173" si="161">+F172</f>
        <v>59469726833</v>
      </c>
      <c r="G171" s="62">
        <f t="shared" si="161"/>
        <v>0</v>
      </c>
      <c r="H171" s="62">
        <f t="shared" si="161"/>
        <v>0</v>
      </c>
      <c r="I171" s="62">
        <f t="shared" si="161"/>
        <v>0</v>
      </c>
      <c r="J171" s="62">
        <f t="shared" si="161"/>
        <v>0</v>
      </c>
      <c r="K171" s="62">
        <f t="shared" si="160"/>
        <v>0</v>
      </c>
      <c r="L171" s="62">
        <f>+L172</f>
        <v>59469726833</v>
      </c>
      <c r="M171" s="42">
        <f t="shared" si="133"/>
        <v>7.5354815592489953E-3</v>
      </c>
      <c r="N171" s="62">
        <f t="shared" ref="N171:W173" si="162">+N172</f>
        <v>0</v>
      </c>
      <c r="O171" s="62">
        <f t="shared" si="162"/>
        <v>48079893039</v>
      </c>
      <c r="P171" s="62">
        <f t="shared" si="162"/>
        <v>11389833794</v>
      </c>
      <c r="Q171" s="62">
        <f t="shared" si="162"/>
        <v>48079893039</v>
      </c>
      <c r="R171" s="62">
        <f t="shared" si="162"/>
        <v>11389833794</v>
      </c>
      <c r="S171" s="62">
        <f t="shared" si="162"/>
        <v>0</v>
      </c>
      <c r="T171" s="62">
        <f t="shared" si="162"/>
        <v>0</v>
      </c>
      <c r="U171" s="62">
        <f t="shared" si="162"/>
        <v>48079893039</v>
      </c>
      <c r="V171" s="62">
        <f t="shared" si="162"/>
        <v>0</v>
      </c>
      <c r="W171" s="62">
        <f t="shared" si="162"/>
        <v>0</v>
      </c>
      <c r="X171" s="38">
        <f t="shared" si="140"/>
        <v>0.80847677632714909</v>
      </c>
      <c r="Y171" s="38">
        <f t="shared" si="139"/>
        <v>0</v>
      </c>
      <c r="Z171" s="38">
        <f t="shared" si="155"/>
        <v>0</v>
      </c>
      <c r="AA171" s="38">
        <f t="shared" si="122"/>
        <v>0</v>
      </c>
      <c r="AB171" s="38" t="s">
        <v>40</v>
      </c>
    </row>
    <row r="172" spans="1:28" ht="67.5" customHeight="1" x14ac:dyDescent="0.25">
      <c r="A172" s="39" t="s">
        <v>323</v>
      </c>
      <c r="B172" s="34" t="s">
        <v>37</v>
      </c>
      <c r="C172" s="34">
        <v>10</v>
      </c>
      <c r="D172" s="34" t="s">
        <v>38</v>
      </c>
      <c r="E172" s="95" t="s">
        <v>322</v>
      </c>
      <c r="F172" s="62">
        <f t="shared" si="161"/>
        <v>59469726833</v>
      </c>
      <c r="G172" s="62">
        <f t="shared" si="161"/>
        <v>0</v>
      </c>
      <c r="H172" s="62">
        <f t="shared" si="161"/>
        <v>0</v>
      </c>
      <c r="I172" s="62">
        <f t="shared" si="161"/>
        <v>0</v>
      </c>
      <c r="J172" s="62">
        <f t="shared" si="161"/>
        <v>0</v>
      </c>
      <c r="K172" s="62">
        <f t="shared" si="160"/>
        <v>0</v>
      </c>
      <c r="L172" s="62">
        <f>+L173</f>
        <v>59469726833</v>
      </c>
      <c r="M172" s="42">
        <f t="shared" si="133"/>
        <v>7.5354815592489953E-3</v>
      </c>
      <c r="N172" s="62">
        <f t="shared" si="162"/>
        <v>0</v>
      </c>
      <c r="O172" s="62">
        <f t="shared" si="162"/>
        <v>48079893039</v>
      </c>
      <c r="P172" s="62">
        <f t="shared" si="162"/>
        <v>11389833794</v>
      </c>
      <c r="Q172" s="62">
        <f t="shared" si="162"/>
        <v>48079893039</v>
      </c>
      <c r="R172" s="62">
        <f t="shared" si="162"/>
        <v>11389833794</v>
      </c>
      <c r="S172" s="62">
        <f t="shared" si="162"/>
        <v>0</v>
      </c>
      <c r="T172" s="62">
        <f t="shared" si="162"/>
        <v>0</v>
      </c>
      <c r="U172" s="62">
        <f t="shared" si="162"/>
        <v>48079893039</v>
      </c>
      <c r="V172" s="62">
        <f t="shared" si="162"/>
        <v>0</v>
      </c>
      <c r="W172" s="62">
        <f t="shared" si="162"/>
        <v>0</v>
      </c>
      <c r="X172" s="38">
        <f t="shared" si="140"/>
        <v>0.80847677632714909</v>
      </c>
      <c r="Y172" s="38">
        <f t="shared" si="139"/>
        <v>0</v>
      </c>
      <c r="Z172" s="38">
        <f t="shared" si="155"/>
        <v>0</v>
      </c>
      <c r="AA172" s="38">
        <f t="shared" si="122"/>
        <v>0</v>
      </c>
      <c r="AB172" s="38" t="s">
        <v>40</v>
      </c>
    </row>
    <row r="173" spans="1:28" ht="32.25" customHeight="1" x14ac:dyDescent="0.25">
      <c r="A173" s="39" t="s">
        <v>324</v>
      </c>
      <c r="B173" s="34" t="s">
        <v>37</v>
      </c>
      <c r="C173" s="34">
        <v>10</v>
      </c>
      <c r="D173" s="34" t="s">
        <v>38</v>
      </c>
      <c r="E173" s="40" t="s">
        <v>268</v>
      </c>
      <c r="F173" s="62">
        <f t="shared" si="161"/>
        <v>59469726833</v>
      </c>
      <c r="G173" s="62">
        <f t="shared" si="161"/>
        <v>0</v>
      </c>
      <c r="H173" s="62">
        <f t="shared" si="161"/>
        <v>0</v>
      </c>
      <c r="I173" s="62">
        <f t="shared" si="161"/>
        <v>0</v>
      </c>
      <c r="J173" s="62">
        <f t="shared" si="161"/>
        <v>0</v>
      </c>
      <c r="K173" s="62">
        <f t="shared" si="160"/>
        <v>0</v>
      </c>
      <c r="L173" s="62">
        <f>+L174</f>
        <v>59469726833</v>
      </c>
      <c r="M173" s="42">
        <f t="shared" si="133"/>
        <v>7.5354815592489953E-3</v>
      </c>
      <c r="N173" s="62">
        <f t="shared" si="162"/>
        <v>0</v>
      </c>
      <c r="O173" s="62">
        <f t="shared" si="162"/>
        <v>48079893039</v>
      </c>
      <c r="P173" s="62">
        <f t="shared" si="162"/>
        <v>11389833794</v>
      </c>
      <c r="Q173" s="62">
        <f t="shared" si="162"/>
        <v>48079893039</v>
      </c>
      <c r="R173" s="62">
        <f t="shared" si="162"/>
        <v>11389833794</v>
      </c>
      <c r="S173" s="62">
        <f t="shared" si="162"/>
        <v>0</v>
      </c>
      <c r="T173" s="62">
        <f t="shared" si="162"/>
        <v>0</v>
      </c>
      <c r="U173" s="62">
        <f t="shared" si="162"/>
        <v>48079893039</v>
      </c>
      <c r="V173" s="62">
        <f t="shared" si="162"/>
        <v>0</v>
      </c>
      <c r="W173" s="62">
        <f t="shared" si="162"/>
        <v>0</v>
      </c>
      <c r="X173" s="38">
        <f t="shared" si="140"/>
        <v>0.80847677632714909</v>
      </c>
      <c r="Y173" s="38">
        <f t="shared" si="139"/>
        <v>0</v>
      </c>
      <c r="Z173" s="38">
        <f t="shared" si="155"/>
        <v>0</v>
      </c>
      <c r="AA173" s="38">
        <f t="shared" si="122"/>
        <v>0</v>
      </c>
      <c r="AB173" s="38" t="s">
        <v>40</v>
      </c>
    </row>
    <row r="174" spans="1:28" ht="30" customHeight="1" x14ac:dyDescent="0.25">
      <c r="A174" s="43" t="s">
        <v>325</v>
      </c>
      <c r="B174" s="44" t="s">
        <v>37</v>
      </c>
      <c r="C174" s="44">
        <v>10</v>
      </c>
      <c r="D174" s="44" t="s">
        <v>38</v>
      </c>
      <c r="E174" s="45" t="s">
        <v>258</v>
      </c>
      <c r="F174" s="46">
        <v>59469726833</v>
      </c>
      <c r="G174" s="46">
        <v>0</v>
      </c>
      <c r="H174" s="46">
        <v>0</v>
      </c>
      <c r="I174" s="46">
        <v>0</v>
      </c>
      <c r="J174" s="46">
        <v>0</v>
      </c>
      <c r="K174" s="46">
        <f t="shared" si="160"/>
        <v>0</v>
      </c>
      <c r="L174" s="46">
        <f>+F174+K174</f>
        <v>59469726833</v>
      </c>
      <c r="M174" s="51">
        <f t="shared" si="133"/>
        <v>7.5354815592489953E-3</v>
      </c>
      <c r="N174" s="46">
        <v>0</v>
      </c>
      <c r="O174" s="46">
        <v>48079893039</v>
      </c>
      <c r="P174" s="46">
        <f>L174-O174</f>
        <v>11389833794</v>
      </c>
      <c r="Q174" s="46">
        <v>48079893039</v>
      </c>
      <c r="R174" s="46">
        <f>+L174-Q174</f>
        <v>11389833794</v>
      </c>
      <c r="S174" s="46">
        <f>O174-Q174</f>
        <v>0</v>
      </c>
      <c r="T174" s="46">
        <v>0</v>
      </c>
      <c r="U174" s="46">
        <f>+Q174-T174</f>
        <v>48079893039</v>
      </c>
      <c r="V174" s="46">
        <v>0</v>
      </c>
      <c r="W174" s="48">
        <f>+T174-V174</f>
        <v>0</v>
      </c>
      <c r="X174" s="49">
        <f t="shared" si="140"/>
        <v>0.80847677632714909</v>
      </c>
      <c r="Y174" s="49">
        <f t="shared" si="139"/>
        <v>0</v>
      </c>
      <c r="Z174" s="49">
        <f t="shared" si="155"/>
        <v>0</v>
      </c>
      <c r="AA174" s="49">
        <f t="shared" si="122"/>
        <v>0</v>
      </c>
      <c r="AB174" s="49" t="s">
        <v>40</v>
      </c>
    </row>
    <row r="175" spans="1:28" ht="95.25" customHeight="1" x14ac:dyDescent="0.25">
      <c r="A175" s="39" t="s">
        <v>326</v>
      </c>
      <c r="B175" s="34" t="s">
        <v>37</v>
      </c>
      <c r="C175" s="34">
        <v>10</v>
      </c>
      <c r="D175" s="34" t="s">
        <v>38</v>
      </c>
      <c r="E175" s="40" t="s">
        <v>327</v>
      </c>
      <c r="F175" s="62">
        <f t="shared" ref="F175:J177" si="163">+F176</f>
        <v>185783723137</v>
      </c>
      <c r="G175" s="62">
        <f t="shared" si="163"/>
        <v>0</v>
      </c>
      <c r="H175" s="62">
        <f t="shared" si="163"/>
        <v>0</v>
      </c>
      <c r="I175" s="62">
        <f t="shared" si="163"/>
        <v>0</v>
      </c>
      <c r="J175" s="62">
        <f t="shared" si="163"/>
        <v>0</v>
      </c>
      <c r="K175" s="62">
        <f t="shared" si="160"/>
        <v>0</v>
      </c>
      <c r="L175" s="62">
        <f>+L176</f>
        <v>185783723137</v>
      </c>
      <c r="M175" s="42">
        <f t="shared" si="133"/>
        <v>2.3540881962327009E-2</v>
      </c>
      <c r="N175" s="62">
        <f t="shared" ref="N175:W177" si="164">+N176</f>
        <v>0</v>
      </c>
      <c r="O175" s="62">
        <f t="shared" si="164"/>
        <v>141736621594</v>
      </c>
      <c r="P175" s="62">
        <f t="shared" si="164"/>
        <v>44047101543</v>
      </c>
      <c r="Q175" s="62">
        <f t="shared" si="164"/>
        <v>141736621594</v>
      </c>
      <c r="R175" s="62">
        <f t="shared" si="164"/>
        <v>44047101543</v>
      </c>
      <c r="S175" s="62">
        <f t="shared" si="164"/>
        <v>0</v>
      </c>
      <c r="T175" s="62">
        <f t="shared" si="164"/>
        <v>0</v>
      </c>
      <c r="U175" s="62">
        <f t="shared" si="164"/>
        <v>141736621594</v>
      </c>
      <c r="V175" s="62">
        <f t="shared" si="164"/>
        <v>0</v>
      </c>
      <c r="W175" s="62">
        <f t="shared" si="164"/>
        <v>0</v>
      </c>
      <c r="X175" s="38">
        <f t="shared" si="140"/>
        <v>0.76291194514107707</v>
      </c>
      <c r="Y175" s="38">
        <f t="shared" si="139"/>
        <v>0</v>
      </c>
      <c r="Z175" s="38">
        <f t="shared" si="155"/>
        <v>0</v>
      </c>
      <c r="AA175" s="38">
        <f t="shared" si="122"/>
        <v>0</v>
      </c>
      <c r="AB175" s="38" t="s">
        <v>40</v>
      </c>
    </row>
    <row r="176" spans="1:28" ht="95.25" customHeight="1" x14ac:dyDescent="0.25">
      <c r="A176" s="39" t="s">
        <v>328</v>
      </c>
      <c r="B176" s="34" t="s">
        <v>37</v>
      </c>
      <c r="C176" s="34">
        <v>10</v>
      </c>
      <c r="D176" s="34" t="s">
        <v>38</v>
      </c>
      <c r="E176" s="95" t="s">
        <v>327</v>
      </c>
      <c r="F176" s="62">
        <f t="shared" si="163"/>
        <v>185783723137</v>
      </c>
      <c r="G176" s="62">
        <f t="shared" si="163"/>
        <v>0</v>
      </c>
      <c r="H176" s="62">
        <f t="shared" si="163"/>
        <v>0</v>
      </c>
      <c r="I176" s="62">
        <f t="shared" si="163"/>
        <v>0</v>
      </c>
      <c r="J176" s="62">
        <f t="shared" si="163"/>
        <v>0</v>
      </c>
      <c r="K176" s="62">
        <f t="shared" si="160"/>
        <v>0</v>
      </c>
      <c r="L176" s="62">
        <f>+L177</f>
        <v>185783723137</v>
      </c>
      <c r="M176" s="42">
        <f t="shared" si="133"/>
        <v>2.3540881962327009E-2</v>
      </c>
      <c r="N176" s="62">
        <f t="shared" si="164"/>
        <v>0</v>
      </c>
      <c r="O176" s="62">
        <f t="shared" si="164"/>
        <v>141736621594</v>
      </c>
      <c r="P176" s="62">
        <f t="shared" si="164"/>
        <v>44047101543</v>
      </c>
      <c r="Q176" s="62">
        <f t="shared" si="164"/>
        <v>141736621594</v>
      </c>
      <c r="R176" s="62">
        <f t="shared" si="164"/>
        <v>44047101543</v>
      </c>
      <c r="S176" s="62">
        <f t="shared" si="164"/>
        <v>0</v>
      </c>
      <c r="T176" s="62">
        <f t="shared" si="164"/>
        <v>0</v>
      </c>
      <c r="U176" s="62">
        <f t="shared" si="164"/>
        <v>141736621594</v>
      </c>
      <c r="V176" s="62">
        <f t="shared" si="164"/>
        <v>0</v>
      </c>
      <c r="W176" s="62">
        <f t="shared" si="164"/>
        <v>0</v>
      </c>
      <c r="X176" s="38">
        <f t="shared" si="140"/>
        <v>0.76291194514107707</v>
      </c>
      <c r="Y176" s="38">
        <f t="shared" si="139"/>
        <v>0</v>
      </c>
      <c r="Z176" s="38">
        <f t="shared" si="155"/>
        <v>0</v>
      </c>
      <c r="AA176" s="38">
        <f t="shared" si="122"/>
        <v>0</v>
      </c>
      <c r="AB176" s="38" t="s">
        <v>40</v>
      </c>
    </row>
    <row r="177" spans="1:28" ht="33" customHeight="1" x14ac:dyDescent="0.25">
      <c r="A177" s="39" t="s">
        <v>329</v>
      </c>
      <c r="B177" s="34" t="s">
        <v>37</v>
      </c>
      <c r="C177" s="34">
        <v>10</v>
      </c>
      <c r="D177" s="34" t="s">
        <v>38</v>
      </c>
      <c r="E177" s="40" t="s">
        <v>268</v>
      </c>
      <c r="F177" s="62">
        <f t="shared" si="163"/>
        <v>185783723137</v>
      </c>
      <c r="G177" s="62">
        <f t="shared" si="163"/>
        <v>0</v>
      </c>
      <c r="H177" s="62">
        <f t="shared" si="163"/>
        <v>0</v>
      </c>
      <c r="I177" s="62">
        <f t="shared" si="163"/>
        <v>0</v>
      </c>
      <c r="J177" s="62">
        <f t="shared" si="163"/>
        <v>0</v>
      </c>
      <c r="K177" s="62">
        <f t="shared" si="160"/>
        <v>0</v>
      </c>
      <c r="L177" s="62">
        <f>+L178</f>
        <v>185783723137</v>
      </c>
      <c r="M177" s="42">
        <f t="shared" si="133"/>
        <v>2.3540881962327009E-2</v>
      </c>
      <c r="N177" s="62">
        <f t="shared" si="164"/>
        <v>0</v>
      </c>
      <c r="O177" s="62">
        <f t="shared" si="164"/>
        <v>141736621594</v>
      </c>
      <c r="P177" s="62">
        <f t="shared" si="164"/>
        <v>44047101543</v>
      </c>
      <c r="Q177" s="62">
        <f t="shared" si="164"/>
        <v>141736621594</v>
      </c>
      <c r="R177" s="62">
        <f t="shared" si="164"/>
        <v>44047101543</v>
      </c>
      <c r="S177" s="62">
        <f t="shared" si="164"/>
        <v>0</v>
      </c>
      <c r="T177" s="62">
        <f t="shared" si="164"/>
        <v>0</v>
      </c>
      <c r="U177" s="62">
        <f t="shared" si="164"/>
        <v>141736621594</v>
      </c>
      <c r="V177" s="62">
        <f t="shared" si="164"/>
        <v>0</v>
      </c>
      <c r="W177" s="62">
        <f t="shared" si="164"/>
        <v>0</v>
      </c>
      <c r="X177" s="38">
        <f t="shared" si="140"/>
        <v>0.76291194514107707</v>
      </c>
      <c r="Y177" s="38">
        <f t="shared" si="139"/>
        <v>0</v>
      </c>
      <c r="Z177" s="38">
        <f t="shared" si="155"/>
        <v>0</v>
      </c>
      <c r="AA177" s="38">
        <f t="shared" si="122"/>
        <v>0</v>
      </c>
      <c r="AB177" s="38" t="s">
        <v>40</v>
      </c>
    </row>
    <row r="178" spans="1:28" ht="30" customHeight="1" x14ac:dyDescent="0.25">
      <c r="A178" s="43" t="s">
        <v>330</v>
      </c>
      <c r="B178" s="44" t="s">
        <v>37</v>
      </c>
      <c r="C178" s="44">
        <v>10</v>
      </c>
      <c r="D178" s="44" t="s">
        <v>38</v>
      </c>
      <c r="E178" s="45" t="s">
        <v>258</v>
      </c>
      <c r="F178" s="46">
        <v>185783723137</v>
      </c>
      <c r="G178" s="46">
        <v>0</v>
      </c>
      <c r="H178" s="46">
        <v>0</v>
      </c>
      <c r="I178" s="46">
        <v>0</v>
      </c>
      <c r="J178" s="46">
        <v>0</v>
      </c>
      <c r="K178" s="46">
        <f t="shared" si="160"/>
        <v>0</v>
      </c>
      <c r="L178" s="46">
        <f>+F178+K178</f>
        <v>185783723137</v>
      </c>
      <c r="M178" s="51">
        <f t="shared" si="133"/>
        <v>2.3540881962327009E-2</v>
      </c>
      <c r="N178" s="46">
        <v>0</v>
      </c>
      <c r="O178" s="46">
        <v>141736621594</v>
      </c>
      <c r="P178" s="46">
        <f>L178-O178</f>
        <v>44047101543</v>
      </c>
      <c r="Q178" s="46">
        <v>141736621594</v>
      </c>
      <c r="R178" s="46">
        <f>+L178-Q178</f>
        <v>44047101543</v>
      </c>
      <c r="S178" s="46">
        <f>O178-Q178</f>
        <v>0</v>
      </c>
      <c r="T178" s="46">
        <v>0</v>
      </c>
      <c r="U178" s="46">
        <f>+Q178-T178</f>
        <v>141736621594</v>
      </c>
      <c r="V178" s="46">
        <v>0</v>
      </c>
      <c r="W178" s="48">
        <f>+T178-V178</f>
        <v>0</v>
      </c>
      <c r="X178" s="49">
        <f t="shared" si="140"/>
        <v>0.76291194514107707</v>
      </c>
      <c r="Y178" s="49">
        <f t="shared" si="139"/>
        <v>0</v>
      </c>
      <c r="Z178" s="49">
        <f t="shared" si="155"/>
        <v>0</v>
      </c>
      <c r="AA178" s="49">
        <f t="shared" ref="AA178:AA241" si="165">+T178/Q178</f>
        <v>0</v>
      </c>
      <c r="AB178" s="49" t="s">
        <v>40</v>
      </c>
    </row>
    <row r="179" spans="1:28" ht="53.25" customHeight="1" x14ac:dyDescent="0.25">
      <c r="A179" s="39" t="s">
        <v>331</v>
      </c>
      <c r="B179" s="34" t="s">
        <v>37</v>
      </c>
      <c r="C179" s="34">
        <v>10</v>
      </c>
      <c r="D179" s="34" t="s">
        <v>38</v>
      </c>
      <c r="E179" s="40" t="s">
        <v>332</v>
      </c>
      <c r="F179" s="62">
        <f t="shared" ref="F179:J181" si="166">+F180</f>
        <v>157227907719</v>
      </c>
      <c r="G179" s="62">
        <f t="shared" si="166"/>
        <v>0</v>
      </c>
      <c r="H179" s="62">
        <f t="shared" si="166"/>
        <v>0</v>
      </c>
      <c r="I179" s="62">
        <f t="shared" si="166"/>
        <v>0</v>
      </c>
      <c r="J179" s="62">
        <f t="shared" si="166"/>
        <v>0</v>
      </c>
      <c r="K179" s="62">
        <f t="shared" si="160"/>
        <v>0</v>
      </c>
      <c r="L179" s="62">
        <f>+L180</f>
        <v>157227907719</v>
      </c>
      <c r="M179" s="42">
        <f t="shared" si="133"/>
        <v>1.9922539791428526E-2</v>
      </c>
      <c r="N179" s="62">
        <f t="shared" ref="N179:W181" si="167">+N180</f>
        <v>0</v>
      </c>
      <c r="O179" s="62">
        <f t="shared" si="167"/>
        <v>100468422969</v>
      </c>
      <c r="P179" s="62">
        <f t="shared" si="167"/>
        <v>56759484750</v>
      </c>
      <c r="Q179" s="62">
        <f t="shared" si="167"/>
        <v>100468422969</v>
      </c>
      <c r="R179" s="62">
        <f t="shared" si="167"/>
        <v>56759484750</v>
      </c>
      <c r="S179" s="62">
        <f t="shared" si="167"/>
        <v>0</v>
      </c>
      <c r="T179" s="62">
        <f t="shared" si="167"/>
        <v>0</v>
      </c>
      <c r="U179" s="62">
        <f t="shared" si="167"/>
        <v>100468422969</v>
      </c>
      <c r="V179" s="62">
        <f t="shared" si="167"/>
        <v>0</v>
      </c>
      <c r="W179" s="62">
        <f t="shared" si="167"/>
        <v>0</v>
      </c>
      <c r="X179" s="38">
        <f t="shared" si="140"/>
        <v>0.63899866395575666</v>
      </c>
      <c r="Y179" s="38">
        <f t="shared" si="139"/>
        <v>0</v>
      </c>
      <c r="Z179" s="38">
        <f t="shared" si="155"/>
        <v>0</v>
      </c>
      <c r="AA179" s="38">
        <f t="shared" si="165"/>
        <v>0</v>
      </c>
      <c r="AB179" s="38" t="s">
        <v>40</v>
      </c>
    </row>
    <row r="180" spans="1:28" ht="53.25" customHeight="1" x14ac:dyDescent="0.25">
      <c r="A180" s="39" t="s">
        <v>333</v>
      </c>
      <c r="B180" s="34" t="s">
        <v>37</v>
      </c>
      <c r="C180" s="34">
        <v>10</v>
      </c>
      <c r="D180" s="34" t="s">
        <v>38</v>
      </c>
      <c r="E180" s="95" t="s">
        <v>332</v>
      </c>
      <c r="F180" s="62">
        <f t="shared" si="166"/>
        <v>157227907719</v>
      </c>
      <c r="G180" s="62">
        <f t="shared" si="166"/>
        <v>0</v>
      </c>
      <c r="H180" s="62">
        <f t="shared" si="166"/>
        <v>0</v>
      </c>
      <c r="I180" s="62">
        <f t="shared" si="166"/>
        <v>0</v>
      </c>
      <c r="J180" s="62">
        <f t="shared" si="166"/>
        <v>0</v>
      </c>
      <c r="K180" s="62">
        <f t="shared" si="160"/>
        <v>0</v>
      </c>
      <c r="L180" s="62">
        <f>+L181</f>
        <v>157227907719</v>
      </c>
      <c r="M180" s="42">
        <f t="shared" si="133"/>
        <v>1.9922539791428526E-2</v>
      </c>
      <c r="N180" s="62">
        <f t="shared" si="167"/>
        <v>0</v>
      </c>
      <c r="O180" s="62">
        <f t="shared" si="167"/>
        <v>100468422969</v>
      </c>
      <c r="P180" s="62">
        <f t="shared" si="167"/>
        <v>56759484750</v>
      </c>
      <c r="Q180" s="62">
        <f t="shared" si="167"/>
        <v>100468422969</v>
      </c>
      <c r="R180" s="62">
        <f t="shared" si="167"/>
        <v>56759484750</v>
      </c>
      <c r="S180" s="62">
        <f t="shared" si="167"/>
        <v>0</v>
      </c>
      <c r="T180" s="62">
        <f t="shared" si="167"/>
        <v>0</v>
      </c>
      <c r="U180" s="62">
        <f t="shared" si="167"/>
        <v>100468422969</v>
      </c>
      <c r="V180" s="62">
        <f t="shared" si="167"/>
        <v>0</v>
      </c>
      <c r="W180" s="62">
        <f t="shared" si="167"/>
        <v>0</v>
      </c>
      <c r="X180" s="38">
        <f t="shared" si="140"/>
        <v>0.63899866395575666</v>
      </c>
      <c r="Y180" s="38">
        <f t="shared" si="139"/>
        <v>0</v>
      </c>
      <c r="Z180" s="38">
        <f t="shared" si="155"/>
        <v>0</v>
      </c>
      <c r="AA180" s="38">
        <f t="shared" si="165"/>
        <v>0</v>
      </c>
      <c r="AB180" s="38" t="s">
        <v>40</v>
      </c>
    </row>
    <row r="181" spans="1:28" ht="38.25" customHeight="1" x14ac:dyDescent="0.25">
      <c r="A181" s="39" t="s">
        <v>334</v>
      </c>
      <c r="B181" s="34" t="s">
        <v>37</v>
      </c>
      <c r="C181" s="34">
        <v>10</v>
      </c>
      <c r="D181" s="34" t="s">
        <v>38</v>
      </c>
      <c r="E181" s="40" t="s">
        <v>268</v>
      </c>
      <c r="F181" s="62">
        <f t="shared" si="166"/>
        <v>157227907719</v>
      </c>
      <c r="G181" s="62">
        <f t="shared" si="166"/>
        <v>0</v>
      </c>
      <c r="H181" s="62">
        <f t="shared" si="166"/>
        <v>0</v>
      </c>
      <c r="I181" s="62">
        <f t="shared" si="166"/>
        <v>0</v>
      </c>
      <c r="J181" s="62">
        <f t="shared" si="166"/>
        <v>0</v>
      </c>
      <c r="K181" s="62">
        <f t="shared" si="160"/>
        <v>0</v>
      </c>
      <c r="L181" s="62">
        <f>+L182</f>
        <v>157227907719</v>
      </c>
      <c r="M181" s="42">
        <f t="shared" si="133"/>
        <v>1.9922539791428526E-2</v>
      </c>
      <c r="N181" s="62">
        <f t="shared" si="167"/>
        <v>0</v>
      </c>
      <c r="O181" s="62">
        <f t="shared" si="167"/>
        <v>100468422969</v>
      </c>
      <c r="P181" s="62">
        <f t="shared" si="167"/>
        <v>56759484750</v>
      </c>
      <c r="Q181" s="62">
        <f t="shared" si="167"/>
        <v>100468422969</v>
      </c>
      <c r="R181" s="62">
        <f t="shared" si="167"/>
        <v>56759484750</v>
      </c>
      <c r="S181" s="62">
        <f t="shared" si="167"/>
        <v>0</v>
      </c>
      <c r="T181" s="62">
        <f t="shared" si="167"/>
        <v>0</v>
      </c>
      <c r="U181" s="62">
        <f t="shared" si="167"/>
        <v>100468422969</v>
      </c>
      <c r="V181" s="62">
        <f t="shared" si="167"/>
        <v>0</v>
      </c>
      <c r="W181" s="62">
        <f t="shared" si="167"/>
        <v>0</v>
      </c>
      <c r="X181" s="38">
        <f t="shared" si="140"/>
        <v>0.63899866395575666</v>
      </c>
      <c r="Y181" s="38">
        <f t="shared" si="139"/>
        <v>0</v>
      </c>
      <c r="Z181" s="38">
        <f t="shared" si="155"/>
        <v>0</v>
      </c>
      <c r="AA181" s="38">
        <f t="shared" si="165"/>
        <v>0</v>
      </c>
      <c r="AB181" s="38" t="s">
        <v>40</v>
      </c>
    </row>
    <row r="182" spans="1:28" ht="38.25" customHeight="1" x14ac:dyDescent="0.25">
      <c r="A182" s="43" t="s">
        <v>335</v>
      </c>
      <c r="B182" s="99" t="s">
        <v>37</v>
      </c>
      <c r="C182" s="44">
        <v>10</v>
      </c>
      <c r="D182" s="44" t="s">
        <v>38</v>
      </c>
      <c r="E182" s="45" t="s">
        <v>258</v>
      </c>
      <c r="F182" s="46">
        <v>157227907719</v>
      </c>
      <c r="G182" s="46">
        <v>0</v>
      </c>
      <c r="H182" s="46">
        <v>0</v>
      </c>
      <c r="I182" s="46">
        <v>0</v>
      </c>
      <c r="J182" s="46">
        <v>0</v>
      </c>
      <c r="K182" s="46">
        <f t="shared" si="160"/>
        <v>0</v>
      </c>
      <c r="L182" s="46">
        <f>+F182+K182</f>
        <v>157227907719</v>
      </c>
      <c r="M182" s="51">
        <f t="shared" si="133"/>
        <v>1.9922539791428526E-2</v>
      </c>
      <c r="N182" s="46">
        <v>0</v>
      </c>
      <c r="O182" s="46">
        <v>100468422969</v>
      </c>
      <c r="P182" s="46">
        <f>L182-O182</f>
        <v>56759484750</v>
      </c>
      <c r="Q182" s="46">
        <v>100468422969</v>
      </c>
      <c r="R182" s="46">
        <f>+L182-Q182</f>
        <v>56759484750</v>
      </c>
      <c r="S182" s="46">
        <f>O182-Q182</f>
        <v>0</v>
      </c>
      <c r="T182" s="46">
        <v>0</v>
      </c>
      <c r="U182" s="46">
        <f>+Q182-T182</f>
        <v>100468422969</v>
      </c>
      <c r="V182" s="46">
        <v>0</v>
      </c>
      <c r="W182" s="48">
        <f>+T182-V182</f>
        <v>0</v>
      </c>
      <c r="X182" s="49">
        <f t="shared" si="140"/>
        <v>0.63899866395575666</v>
      </c>
      <c r="Y182" s="49">
        <f t="shared" si="139"/>
        <v>0</v>
      </c>
      <c r="Z182" s="49">
        <f t="shared" si="155"/>
        <v>0</v>
      </c>
      <c r="AA182" s="49">
        <f t="shared" si="165"/>
        <v>0</v>
      </c>
      <c r="AB182" s="49" t="s">
        <v>40</v>
      </c>
    </row>
    <row r="183" spans="1:28" ht="69" customHeight="1" x14ac:dyDescent="0.25">
      <c r="A183" s="39" t="s">
        <v>336</v>
      </c>
      <c r="B183" s="34" t="s">
        <v>37</v>
      </c>
      <c r="C183" s="34">
        <v>10</v>
      </c>
      <c r="D183" s="34" t="s">
        <v>38</v>
      </c>
      <c r="E183" s="40" t="s">
        <v>337</v>
      </c>
      <c r="F183" s="62">
        <f t="shared" ref="F183:J185" si="168">+F184</f>
        <v>242320270178</v>
      </c>
      <c r="G183" s="62">
        <f t="shared" si="168"/>
        <v>0</v>
      </c>
      <c r="H183" s="62">
        <f t="shared" si="168"/>
        <v>0</v>
      </c>
      <c r="I183" s="62">
        <f t="shared" si="168"/>
        <v>0</v>
      </c>
      <c r="J183" s="62">
        <f t="shared" si="168"/>
        <v>0</v>
      </c>
      <c r="K183" s="62">
        <f t="shared" si="160"/>
        <v>0</v>
      </c>
      <c r="L183" s="62">
        <f>+L184</f>
        <v>242320270178</v>
      </c>
      <c r="M183" s="42">
        <f t="shared" si="133"/>
        <v>3.0704696735638918E-2</v>
      </c>
      <c r="N183" s="62">
        <f t="shared" ref="N183:W185" si="169">+N184</f>
        <v>0</v>
      </c>
      <c r="O183" s="62">
        <f t="shared" si="169"/>
        <v>145080481919</v>
      </c>
      <c r="P183" s="62">
        <f t="shared" si="169"/>
        <v>97239788259</v>
      </c>
      <c r="Q183" s="62">
        <f t="shared" si="169"/>
        <v>145080481919</v>
      </c>
      <c r="R183" s="62">
        <f t="shared" si="169"/>
        <v>97239788259</v>
      </c>
      <c r="S183" s="62">
        <f t="shared" si="169"/>
        <v>0</v>
      </c>
      <c r="T183" s="62">
        <f t="shared" si="169"/>
        <v>0</v>
      </c>
      <c r="U183" s="62">
        <f t="shared" si="169"/>
        <v>145080481919</v>
      </c>
      <c r="V183" s="62">
        <f t="shared" si="169"/>
        <v>0</v>
      </c>
      <c r="W183" s="62">
        <f t="shared" si="169"/>
        <v>0</v>
      </c>
      <c r="X183" s="38">
        <f t="shared" si="140"/>
        <v>0.59871376757886974</v>
      </c>
      <c r="Y183" s="38">
        <f t="shared" si="139"/>
        <v>0</v>
      </c>
      <c r="Z183" s="38">
        <f t="shared" si="155"/>
        <v>0</v>
      </c>
      <c r="AA183" s="38">
        <f t="shared" si="165"/>
        <v>0</v>
      </c>
      <c r="AB183" s="38" t="s">
        <v>40</v>
      </c>
    </row>
    <row r="184" spans="1:28" ht="69" customHeight="1" x14ac:dyDescent="0.25">
      <c r="A184" s="39" t="s">
        <v>338</v>
      </c>
      <c r="B184" s="34" t="s">
        <v>37</v>
      </c>
      <c r="C184" s="34">
        <v>10</v>
      </c>
      <c r="D184" s="34" t="s">
        <v>38</v>
      </c>
      <c r="E184" s="95" t="s">
        <v>337</v>
      </c>
      <c r="F184" s="62">
        <f t="shared" si="168"/>
        <v>242320270178</v>
      </c>
      <c r="G184" s="62">
        <f t="shared" si="168"/>
        <v>0</v>
      </c>
      <c r="H184" s="62">
        <f t="shared" si="168"/>
        <v>0</v>
      </c>
      <c r="I184" s="62">
        <f t="shared" si="168"/>
        <v>0</v>
      </c>
      <c r="J184" s="62">
        <f t="shared" si="168"/>
        <v>0</v>
      </c>
      <c r="K184" s="62">
        <f t="shared" si="160"/>
        <v>0</v>
      </c>
      <c r="L184" s="62">
        <f>+L185</f>
        <v>242320270178</v>
      </c>
      <c r="M184" s="42">
        <f t="shared" si="133"/>
        <v>3.0704696735638918E-2</v>
      </c>
      <c r="N184" s="62">
        <f t="shared" si="169"/>
        <v>0</v>
      </c>
      <c r="O184" s="62">
        <f t="shared" si="169"/>
        <v>145080481919</v>
      </c>
      <c r="P184" s="62">
        <f t="shared" si="169"/>
        <v>97239788259</v>
      </c>
      <c r="Q184" s="62">
        <f t="shared" si="169"/>
        <v>145080481919</v>
      </c>
      <c r="R184" s="62">
        <f t="shared" si="169"/>
        <v>97239788259</v>
      </c>
      <c r="S184" s="62">
        <f t="shared" si="169"/>
        <v>0</v>
      </c>
      <c r="T184" s="62">
        <f t="shared" si="169"/>
        <v>0</v>
      </c>
      <c r="U184" s="62">
        <f t="shared" si="169"/>
        <v>145080481919</v>
      </c>
      <c r="V184" s="62">
        <f t="shared" si="169"/>
        <v>0</v>
      </c>
      <c r="W184" s="62">
        <f t="shared" si="169"/>
        <v>0</v>
      </c>
      <c r="X184" s="38">
        <f t="shared" si="140"/>
        <v>0.59871376757886974</v>
      </c>
      <c r="Y184" s="38">
        <f t="shared" si="139"/>
        <v>0</v>
      </c>
      <c r="Z184" s="38">
        <f t="shared" si="155"/>
        <v>0</v>
      </c>
      <c r="AA184" s="38">
        <f t="shared" si="165"/>
        <v>0</v>
      </c>
      <c r="AB184" s="38" t="s">
        <v>40</v>
      </c>
    </row>
    <row r="185" spans="1:28" ht="29.25" customHeight="1" x14ac:dyDescent="0.25">
      <c r="A185" s="39" t="s">
        <v>339</v>
      </c>
      <c r="B185" s="34" t="s">
        <v>37</v>
      </c>
      <c r="C185" s="34">
        <v>10</v>
      </c>
      <c r="D185" s="34" t="s">
        <v>38</v>
      </c>
      <c r="E185" s="40" t="s">
        <v>268</v>
      </c>
      <c r="F185" s="62">
        <f t="shared" si="168"/>
        <v>242320270178</v>
      </c>
      <c r="G185" s="62">
        <f t="shared" si="168"/>
        <v>0</v>
      </c>
      <c r="H185" s="62">
        <f t="shared" si="168"/>
        <v>0</v>
      </c>
      <c r="I185" s="62">
        <f t="shared" si="168"/>
        <v>0</v>
      </c>
      <c r="J185" s="62">
        <f t="shared" si="168"/>
        <v>0</v>
      </c>
      <c r="K185" s="62">
        <f t="shared" si="160"/>
        <v>0</v>
      </c>
      <c r="L185" s="62">
        <f>+L186</f>
        <v>242320270178</v>
      </c>
      <c r="M185" s="42">
        <f t="shared" si="133"/>
        <v>3.0704696735638918E-2</v>
      </c>
      <c r="N185" s="62">
        <f t="shared" si="169"/>
        <v>0</v>
      </c>
      <c r="O185" s="62">
        <f t="shared" si="169"/>
        <v>145080481919</v>
      </c>
      <c r="P185" s="62">
        <f t="shared" si="169"/>
        <v>97239788259</v>
      </c>
      <c r="Q185" s="62">
        <f t="shared" si="169"/>
        <v>145080481919</v>
      </c>
      <c r="R185" s="62">
        <f t="shared" si="169"/>
        <v>97239788259</v>
      </c>
      <c r="S185" s="62">
        <f t="shared" si="169"/>
        <v>0</v>
      </c>
      <c r="T185" s="62">
        <f t="shared" si="169"/>
        <v>0</v>
      </c>
      <c r="U185" s="62">
        <f t="shared" si="169"/>
        <v>145080481919</v>
      </c>
      <c r="V185" s="62">
        <f t="shared" si="169"/>
        <v>0</v>
      </c>
      <c r="W185" s="62">
        <f t="shared" si="169"/>
        <v>0</v>
      </c>
      <c r="X185" s="38">
        <f t="shared" si="140"/>
        <v>0.59871376757886974</v>
      </c>
      <c r="Y185" s="38">
        <f t="shared" si="139"/>
        <v>0</v>
      </c>
      <c r="Z185" s="38">
        <f t="shared" si="155"/>
        <v>0</v>
      </c>
      <c r="AA185" s="38">
        <f t="shared" si="165"/>
        <v>0</v>
      </c>
      <c r="AB185" s="38" t="s">
        <v>40</v>
      </c>
    </row>
    <row r="186" spans="1:28" ht="30" customHeight="1" x14ac:dyDescent="0.25">
      <c r="A186" s="43" t="s">
        <v>340</v>
      </c>
      <c r="B186" s="44" t="s">
        <v>37</v>
      </c>
      <c r="C186" s="44">
        <v>10</v>
      </c>
      <c r="D186" s="44" t="s">
        <v>38</v>
      </c>
      <c r="E186" s="45" t="s">
        <v>258</v>
      </c>
      <c r="F186" s="46">
        <v>242320270178</v>
      </c>
      <c r="G186" s="46">
        <v>0</v>
      </c>
      <c r="H186" s="46">
        <v>0</v>
      </c>
      <c r="I186" s="46">
        <v>0</v>
      </c>
      <c r="J186" s="46">
        <v>0</v>
      </c>
      <c r="K186" s="46">
        <f t="shared" si="160"/>
        <v>0</v>
      </c>
      <c r="L186" s="46">
        <f>+F186+K186</f>
        <v>242320270178</v>
      </c>
      <c r="M186" s="51">
        <f t="shared" si="133"/>
        <v>3.0704696735638918E-2</v>
      </c>
      <c r="N186" s="46">
        <v>0</v>
      </c>
      <c r="O186" s="46">
        <v>145080481919</v>
      </c>
      <c r="P186" s="46">
        <f>L186-O186</f>
        <v>97239788259</v>
      </c>
      <c r="Q186" s="46">
        <v>145080481919</v>
      </c>
      <c r="R186" s="46">
        <f>+L186-Q186</f>
        <v>97239788259</v>
      </c>
      <c r="S186" s="46">
        <f>O186-Q186</f>
        <v>0</v>
      </c>
      <c r="T186" s="46">
        <v>0</v>
      </c>
      <c r="U186" s="46">
        <f>+Q186-T186</f>
        <v>145080481919</v>
      </c>
      <c r="V186" s="46">
        <v>0</v>
      </c>
      <c r="W186" s="48">
        <f>+T186-V186</f>
        <v>0</v>
      </c>
      <c r="X186" s="49">
        <f t="shared" si="140"/>
        <v>0.59871376757886974</v>
      </c>
      <c r="Y186" s="49">
        <f t="shared" si="139"/>
        <v>0</v>
      </c>
      <c r="Z186" s="49">
        <f t="shared" si="155"/>
        <v>0</v>
      </c>
      <c r="AA186" s="49">
        <f t="shared" si="165"/>
        <v>0</v>
      </c>
      <c r="AB186" s="49" t="s">
        <v>40</v>
      </c>
    </row>
    <row r="187" spans="1:28" ht="64.5" customHeight="1" x14ac:dyDescent="0.25">
      <c r="A187" s="39" t="s">
        <v>341</v>
      </c>
      <c r="B187" s="34" t="s">
        <v>37</v>
      </c>
      <c r="C187" s="34">
        <v>10</v>
      </c>
      <c r="D187" s="34" t="s">
        <v>38</v>
      </c>
      <c r="E187" s="40" t="s">
        <v>342</v>
      </c>
      <c r="F187" s="62">
        <f t="shared" ref="F187:J189" si="170">+F188</f>
        <v>291500728983</v>
      </c>
      <c r="G187" s="62">
        <f t="shared" si="170"/>
        <v>0</v>
      </c>
      <c r="H187" s="62">
        <f t="shared" si="170"/>
        <v>0</v>
      </c>
      <c r="I187" s="62">
        <f t="shared" si="170"/>
        <v>0</v>
      </c>
      <c r="J187" s="62">
        <f t="shared" si="170"/>
        <v>0</v>
      </c>
      <c r="K187" s="62">
        <f t="shared" si="160"/>
        <v>0</v>
      </c>
      <c r="L187" s="62">
        <f>+L188</f>
        <v>291500728983</v>
      </c>
      <c r="M187" s="42">
        <f t="shared" si="133"/>
        <v>3.6936412604137506E-2</v>
      </c>
      <c r="N187" s="62">
        <f t="shared" ref="N187:W189" si="171">+N188</f>
        <v>0</v>
      </c>
      <c r="O187" s="62">
        <f t="shared" si="171"/>
        <v>210227634054</v>
      </c>
      <c r="P187" s="62">
        <f t="shared" si="171"/>
        <v>81273094929</v>
      </c>
      <c r="Q187" s="62">
        <f t="shared" si="171"/>
        <v>210227634054</v>
      </c>
      <c r="R187" s="62">
        <f t="shared" si="171"/>
        <v>81273094929</v>
      </c>
      <c r="S187" s="62">
        <f t="shared" si="171"/>
        <v>0</v>
      </c>
      <c r="T187" s="62">
        <f t="shared" si="171"/>
        <v>0</v>
      </c>
      <c r="U187" s="62">
        <f t="shared" si="171"/>
        <v>210227634054</v>
      </c>
      <c r="V187" s="62">
        <f t="shared" si="171"/>
        <v>0</v>
      </c>
      <c r="W187" s="62">
        <f t="shared" si="171"/>
        <v>0</v>
      </c>
      <c r="X187" s="38">
        <f t="shared" si="140"/>
        <v>0.72119076610014321</v>
      </c>
      <c r="Y187" s="38">
        <f t="shared" si="139"/>
        <v>0</v>
      </c>
      <c r="Z187" s="38">
        <f t="shared" si="155"/>
        <v>0</v>
      </c>
      <c r="AA187" s="38">
        <f t="shared" si="165"/>
        <v>0</v>
      </c>
      <c r="AB187" s="38" t="s">
        <v>40</v>
      </c>
    </row>
    <row r="188" spans="1:28" ht="64.5" customHeight="1" x14ac:dyDescent="0.25">
      <c r="A188" s="39" t="s">
        <v>343</v>
      </c>
      <c r="B188" s="34" t="s">
        <v>37</v>
      </c>
      <c r="C188" s="34">
        <v>10</v>
      </c>
      <c r="D188" s="34" t="s">
        <v>38</v>
      </c>
      <c r="E188" s="95" t="s">
        <v>342</v>
      </c>
      <c r="F188" s="62">
        <f t="shared" si="170"/>
        <v>291500728983</v>
      </c>
      <c r="G188" s="62">
        <f t="shared" si="170"/>
        <v>0</v>
      </c>
      <c r="H188" s="62">
        <f t="shared" si="170"/>
        <v>0</v>
      </c>
      <c r="I188" s="62">
        <f t="shared" si="170"/>
        <v>0</v>
      </c>
      <c r="J188" s="62">
        <f t="shared" si="170"/>
        <v>0</v>
      </c>
      <c r="K188" s="62">
        <f t="shared" si="160"/>
        <v>0</v>
      </c>
      <c r="L188" s="62">
        <f>+L189</f>
        <v>291500728983</v>
      </c>
      <c r="M188" s="42">
        <f t="shared" si="133"/>
        <v>3.6936412604137506E-2</v>
      </c>
      <c r="N188" s="62">
        <f t="shared" si="171"/>
        <v>0</v>
      </c>
      <c r="O188" s="62">
        <f t="shared" si="171"/>
        <v>210227634054</v>
      </c>
      <c r="P188" s="62">
        <f t="shared" si="171"/>
        <v>81273094929</v>
      </c>
      <c r="Q188" s="62">
        <f t="shared" si="171"/>
        <v>210227634054</v>
      </c>
      <c r="R188" s="62">
        <f t="shared" si="171"/>
        <v>81273094929</v>
      </c>
      <c r="S188" s="62">
        <f t="shared" si="171"/>
        <v>0</v>
      </c>
      <c r="T188" s="62">
        <f t="shared" si="171"/>
        <v>0</v>
      </c>
      <c r="U188" s="62">
        <f t="shared" si="171"/>
        <v>210227634054</v>
      </c>
      <c r="V188" s="62">
        <f t="shared" si="171"/>
        <v>0</v>
      </c>
      <c r="W188" s="62">
        <f t="shared" si="171"/>
        <v>0</v>
      </c>
      <c r="X188" s="38">
        <f t="shared" si="140"/>
        <v>0.72119076610014321</v>
      </c>
      <c r="Y188" s="38">
        <f t="shared" si="139"/>
        <v>0</v>
      </c>
      <c r="Z188" s="38">
        <f t="shared" si="155"/>
        <v>0</v>
      </c>
      <c r="AA188" s="38">
        <f t="shared" si="165"/>
        <v>0</v>
      </c>
      <c r="AB188" s="38" t="s">
        <v>40</v>
      </c>
    </row>
    <row r="189" spans="1:28" ht="32.25" customHeight="1" x14ac:dyDescent="0.25">
      <c r="A189" s="39" t="s">
        <v>344</v>
      </c>
      <c r="B189" s="34" t="s">
        <v>37</v>
      </c>
      <c r="C189" s="34">
        <v>10</v>
      </c>
      <c r="D189" s="34" t="s">
        <v>38</v>
      </c>
      <c r="E189" s="40" t="s">
        <v>268</v>
      </c>
      <c r="F189" s="62">
        <f t="shared" si="170"/>
        <v>291500728983</v>
      </c>
      <c r="G189" s="62">
        <f t="shared" si="170"/>
        <v>0</v>
      </c>
      <c r="H189" s="62">
        <f t="shared" si="170"/>
        <v>0</v>
      </c>
      <c r="I189" s="62">
        <f t="shared" si="170"/>
        <v>0</v>
      </c>
      <c r="J189" s="62">
        <f t="shared" si="170"/>
        <v>0</v>
      </c>
      <c r="K189" s="62">
        <f t="shared" si="160"/>
        <v>0</v>
      </c>
      <c r="L189" s="62">
        <f>+L190</f>
        <v>291500728983</v>
      </c>
      <c r="M189" s="42">
        <f t="shared" si="133"/>
        <v>3.6936412604137506E-2</v>
      </c>
      <c r="N189" s="62">
        <f t="shared" si="171"/>
        <v>0</v>
      </c>
      <c r="O189" s="62">
        <f t="shared" si="171"/>
        <v>210227634054</v>
      </c>
      <c r="P189" s="62">
        <f t="shared" si="171"/>
        <v>81273094929</v>
      </c>
      <c r="Q189" s="62">
        <f t="shared" si="171"/>
        <v>210227634054</v>
      </c>
      <c r="R189" s="62">
        <f t="shared" si="171"/>
        <v>81273094929</v>
      </c>
      <c r="S189" s="62">
        <f t="shared" si="171"/>
        <v>0</v>
      </c>
      <c r="T189" s="62">
        <f t="shared" si="171"/>
        <v>0</v>
      </c>
      <c r="U189" s="62">
        <f t="shared" si="171"/>
        <v>210227634054</v>
      </c>
      <c r="V189" s="62">
        <f t="shared" si="171"/>
        <v>0</v>
      </c>
      <c r="W189" s="62">
        <f t="shared" si="171"/>
        <v>0</v>
      </c>
      <c r="X189" s="38">
        <f t="shared" si="140"/>
        <v>0.72119076610014321</v>
      </c>
      <c r="Y189" s="38">
        <f t="shared" si="139"/>
        <v>0</v>
      </c>
      <c r="Z189" s="38">
        <f t="shared" si="155"/>
        <v>0</v>
      </c>
      <c r="AA189" s="38">
        <f t="shared" si="165"/>
        <v>0</v>
      </c>
      <c r="AB189" s="38" t="s">
        <v>40</v>
      </c>
    </row>
    <row r="190" spans="1:28" ht="30" customHeight="1" x14ac:dyDescent="0.25">
      <c r="A190" s="43" t="s">
        <v>345</v>
      </c>
      <c r="B190" s="44" t="s">
        <v>37</v>
      </c>
      <c r="C190" s="44">
        <v>10</v>
      </c>
      <c r="D190" s="44" t="s">
        <v>38</v>
      </c>
      <c r="E190" s="45" t="s">
        <v>258</v>
      </c>
      <c r="F190" s="46">
        <v>291500728983</v>
      </c>
      <c r="G190" s="46">
        <v>0</v>
      </c>
      <c r="H190" s="46">
        <v>0</v>
      </c>
      <c r="I190" s="46">
        <v>0</v>
      </c>
      <c r="J190" s="46">
        <v>0</v>
      </c>
      <c r="K190" s="46">
        <f t="shared" si="160"/>
        <v>0</v>
      </c>
      <c r="L190" s="46">
        <f>+F190+K190</f>
        <v>291500728983</v>
      </c>
      <c r="M190" s="51">
        <f t="shared" si="133"/>
        <v>3.6936412604137506E-2</v>
      </c>
      <c r="N190" s="46">
        <v>0</v>
      </c>
      <c r="O190" s="46">
        <v>210227634054</v>
      </c>
      <c r="P190" s="46">
        <f>L190-O190</f>
        <v>81273094929</v>
      </c>
      <c r="Q190" s="46">
        <v>210227634054</v>
      </c>
      <c r="R190" s="46">
        <f>+L190-Q190</f>
        <v>81273094929</v>
      </c>
      <c r="S190" s="46">
        <f>O190-Q190</f>
        <v>0</v>
      </c>
      <c r="T190" s="46"/>
      <c r="U190" s="46">
        <f>+Q190-T190</f>
        <v>210227634054</v>
      </c>
      <c r="V190" s="46">
        <v>0</v>
      </c>
      <c r="W190" s="48">
        <f>+T190-V190</f>
        <v>0</v>
      </c>
      <c r="X190" s="49">
        <f t="shared" si="140"/>
        <v>0.72119076610014321</v>
      </c>
      <c r="Y190" s="49">
        <f t="shared" si="139"/>
        <v>0</v>
      </c>
      <c r="Z190" s="49">
        <f t="shared" si="155"/>
        <v>0</v>
      </c>
      <c r="AA190" s="49">
        <f t="shared" si="165"/>
        <v>0</v>
      </c>
      <c r="AB190" s="49" t="s">
        <v>40</v>
      </c>
    </row>
    <row r="191" spans="1:28" ht="70.5" customHeight="1" x14ac:dyDescent="0.25">
      <c r="A191" s="39" t="s">
        <v>346</v>
      </c>
      <c r="B191" s="34" t="s">
        <v>37</v>
      </c>
      <c r="C191" s="34">
        <v>10</v>
      </c>
      <c r="D191" s="34" t="s">
        <v>38</v>
      </c>
      <c r="E191" s="40" t="s">
        <v>347</v>
      </c>
      <c r="F191" s="62">
        <f t="shared" ref="F191:J193" si="172">+F192</f>
        <v>152661368237</v>
      </c>
      <c r="G191" s="62">
        <f t="shared" si="172"/>
        <v>0</v>
      </c>
      <c r="H191" s="62">
        <f t="shared" si="172"/>
        <v>0</v>
      </c>
      <c r="I191" s="62">
        <f t="shared" si="172"/>
        <v>0</v>
      </c>
      <c r="J191" s="62">
        <f t="shared" si="172"/>
        <v>0</v>
      </c>
      <c r="K191" s="62">
        <f t="shared" si="160"/>
        <v>0</v>
      </c>
      <c r="L191" s="62">
        <f>+L192</f>
        <v>152661368237</v>
      </c>
      <c r="M191" s="42">
        <f t="shared" ref="M191:M254" si="173">L191/$L$295</f>
        <v>1.9343908008692665E-2</v>
      </c>
      <c r="N191" s="62">
        <f t="shared" ref="N191:W193" si="174">+N192</f>
        <v>0</v>
      </c>
      <c r="O191" s="62">
        <f t="shared" si="174"/>
        <v>89528985124</v>
      </c>
      <c r="P191" s="62">
        <f t="shared" si="174"/>
        <v>63132383113</v>
      </c>
      <c r="Q191" s="62">
        <f t="shared" si="174"/>
        <v>89528985124</v>
      </c>
      <c r="R191" s="62">
        <f t="shared" si="174"/>
        <v>63132383113</v>
      </c>
      <c r="S191" s="62">
        <f t="shared" si="174"/>
        <v>0</v>
      </c>
      <c r="T191" s="62">
        <f t="shared" si="174"/>
        <v>0</v>
      </c>
      <c r="U191" s="62">
        <f t="shared" si="174"/>
        <v>89528985124</v>
      </c>
      <c r="V191" s="62">
        <f t="shared" si="174"/>
        <v>0</v>
      </c>
      <c r="W191" s="62">
        <f t="shared" si="174"/>
        <v>0</v>
      </c>
      <c r="X191" s="38">
        <f t="shared" si="140"/>
        <v>0.5864547537986835</v>
      </c>
      <c r="Y191" s="38">
        <f t="shared" si="139"/>
        <v>0</v>
      </c>
      <c r="Z191" s="38">
        <f t="shared" si="155"/>
        <v>0</v>
      </c>
      <c r="AA191" s="38">
        <f t="shared" si="165"/>
        <v>0</v>
      </c>
      <c r="AB191" s="38" t="s">
        <v>40</v>
      </c>
    </row>
    <row r="192" spans="1:28" ht="70.5" customHeight="1" x14ac:dyDescent="0.25">
      <c r="A192" s="39" t="s">
        <v>348</v>
      </c>
      <c r="B192" s="34" t="s">
        <v>37</v>
      </c>
      <c r="C192" s="34">
        <v>10</v>
      </c>
      <c r="D192" s="34" t="s">
        <v>38</v>
      </c>
      <c r="E192" s="95" t="s">
        <v>347</v>
      </c>
      <c r="F192" s="62">
        <f t="shared" si="172"/>
        <v>152661368237</v>
      </c>
      <c r="G192" s="62">
        <f t="shared" si="172"/>
        <v>0</v>
      </c>
      <c r="H192" s="62">
        <f t="shared" si="172"/>
        <v>0</v>
      </c>
      <c r="I192" s="62">
        <f t="shared" si="172"/>
        <v>0</v>
      </c>
      <c r="J192" s="62">
        <f t="shared" si="172"/>
        <v>0</v>
      </c>
      <c r="K192" s="62">
        <f t="shared" si="160"/>
        <v>0</v>
      </c>
      <c r="L192" s="62">
        <f>+L193</f>
        <v>152661368237</v>
      </c>
      <c r="M192" s="42">
        <f t="shared" si="173"/>
        <v>1.9343908008692665E-2</v>
      </c>
      <c r="N192" s="62">
        <f t="shared" si="174"/>
        <v>0</v>
      </c>
      <c r="O192" s="62">
        <f t="shared" si="174"/>
        <v>89528985124</v>
      </c>
      <c r="P192" s="62">
        <f t="shared" si="174"/>
        <v>63132383113</v>
      </c>
      <c r="Q192" s="62">
        <f t="shared" si="174"/>
        <v>89528985124</v>
      </c>
      <c r="R192" s="62">
        <f t="shared" si="174"/>
        <v>63132383113</v>
      </c>
      <c r="S192" s="62">
        <f t="shared" si="174"/>
        <v>0</v>
      </c>
      <c r="T192" s="62">
        <f t="shared" si="174"/>
        <v>0</v>
      </c>
      <c r="U192" s="62">
        <f t="shared" si="174"/>
        <v>89528985124</v>
      </c>
      <c r="V192" s="62">
        <f t="shared" si="174"/>
        <v>0</v>
      </c>
      <c r="W192" s="62">
        <f t="shared" si="174"/>
        <v>0</v>
      </c>
      <c r="X192" s="38">
        <f t="shared" si="140"/>
        <v>0.5864547537986835</v>
      </c>
      <c r="Y192" s="38">
        <f t="shared" si="139"/>
        <v>0</v>
      </c>
      <c r="Z192" s="38">
        <f t="shared" si="155"/>
        <v>0</v>
      </c>
      <c r="AA192" s="38">
        <f t="shared" si="165"/>
        <v>0</v>
      </c>
      <c r="AB192" s="38" t="s">
        <v>40</v>
      </c>
    </row>
    <row r="193" spans="1:28" ht="32.25" customHeight="1" x14ac:dyDescent="0.25">
      <c r="A193" s="39" t="s">
        <v>349</v>
      </c>
      <c r="B193" s="34" t="s">
        <v>37</v>
      </c>
      <c r="C193" s="34">
        <v>10</v>
      </c>
      <c r="D193" s="34" t="s">
        <v>38</v>
      </c>
      <c r="E193" s="40" t="s">
        <v>268</v>
      </c>
      <c r="F193" s="62">
        <f t="shared" si="172"/>
        <v>152661368237</v>
      </c>
      <c r="G193" s="62">
        <f t="shared" si="172"/>
        <v>0</v>
      </c>
      <c r="H193" s="62">
        <f t="shared" si="172"/>
        <v>0</v>
      </c>
      <c r="I193" s="62">
        <f t="shared" si="172"/>
        <v>0</v>
      </c>
      <c r="J193" s="62">
        <f t="shared" si="172"/>
        <v>0</v>
      </c>
      <c r="K193" s="62">
        <f t="shared" si="160"/>
        <v>0</v>
      </c>
      <c r="L193" s="62">
        <f>+L194</f>
        <v>152661368237</v>
      </c>
      <c r="M193" s="42">
        <f t="shared" si="173"/>
        <v>1.9343908008692665E-2</v>
      </c>
      <c r="N193" s="62">
        <f t="shared" si="174"/>
        <v>0</v>
      </c>
      <c r="O193" s="62">
        <f t="shared" si="174"/>
        <v>89528985124</v>
      </c>
      <c r="P193" s="62">
        <f t="shared" si="174"/>
        <v>63132383113</v>
      </c>
      <c r="Q193" s="62">
        <f t="shared" si="174"/>
        <v>89528985124</v>
      </c>
      <c r="R193" s="62">
        <f t="shared" si="174"/>
        <v>63132383113</v>
      </c>
      <c r="S193" s="62">
        <f t="shared" si="174"/>
        <v>0</v>
      </c>
      <c r="T193" s="62">
        <f t="shared" si="174"/>
        <v>0</v>
      </c>
      <c r="U193" s="62">
        <f t="shared" si="174"/>
        <v>89528985124</v>
      </c>
      <c r="V193" s="62">
        <f t="shared" si="174"/>
        <v>0</v>
      </c>
      <c r="W193" s="62">
        <f t="shared" si="174"/>
        <v>0</v>
      </c>
      <c r="X193" s="38">
        <f t="shared" si="140"/>
        <v>0.5864547537986835</v>
      </c>
      <c r="Y193" s="38">
        <f t="shared" si="139"/>
        <v>0</v>
      </c>
      <c r="Z193" s="38">
        <f t="shared" si="155"/>
        <v>0</v>
      </c>
      <c r="AA193" s="38">
        <f t="shared" si="165"/>
        <v>0</v>
      </c>
      <c r="AB193" s="38" t="s">
        <v>40</v>
      </c>
    </row>
    <row r="194" spans="1:28" ht="30" customHeight="1" x14ac:dyDescent="0.25">
      <c r="A194" s="43" t="s">
        <v>350</v>
      </c>
      <c r="B194" s="44" t="s">
        <v>37</v>
      </c>
      <c r="C194" s="44">
        <v>10</v>
      </c>
      <c r="D194" s="44" t="s">
        <v>38</v>
      </c>
      <c r="E194" s="45" t="s">
        <v>258</v>
      </c>
      <c r="F194" s="46">
        <v>152661368237</v>
      </c>
      <c r="G194" s="46">
        <v>0</v>
      </c>
      <c r="H194" s="46">
        <v>0</v>
      </c>
      <c r="I194" s="46">
        <v>0</v>
      </c>
      <c r="J194" s="46">
        <v>0</v>
      </c>
      <c r="K194" s="46">
        <f t="shared" si="160"/>
        <v>0</v>
      </c>
      <c r="L194" s="46">
        <f>+F194+K194</f>
        <v>152661368237</v>
      </c>
      <c r="M194" s="51">
        <f t="shared" si="173"/>
        <v>1.9343908008692665E-2</v>
      </c>
      <c r="N194" s="46">
        <v>0</v>
      </c>
      <c r="O194" s="46">
        <v>89528985124</v>
      </c>
      <c r="P194" s="46">
        <f>L194-O194</f>
        <v>63132383113</v>
      </c>
      <c r="Q194" s="46">
        <v>89528985124</v>
      </c>
      <c r="R194" s="46">
        <f>+L194-Q194</f>
        <v>63132383113</v>
      </c>
      <c r="S194" s="46">
        <f>O194-Q194</f>
        <v>0</v>
      </c>
      <c r="T194" s="46">
        <v>0</v>
      </c>
      <c r="U194" s="46">
        <f>+Q194-T194</f>
        <v>89528985124</v>
      </c>
      <c r="V194" s="46">
        <v>0</v>
      </c>
      <c r="W194" s="48">
        <f>+T194-V194</f>
        <v>0</v>
      </c>
      <c r="X194" s="49">
        <f t="shared" si="140"/>
        <v>0.5864547537986835</v>
      </c>
      <c r="Y194" s="49">
        <f t="shared" si="139"/>
        <v>0</v>
      </c>
      <c r="Z194" s="49">
        <f t="shared" si="155"/>
        <v>0</v>
      </c>
      <c r="AA194" s="49">
        <f t="shared" si="165"/>
        <v>0</v>
      </c>
      <c r="AB194" s="49" t="s">
        <v>40</v>
      </c>
    </row>
    <row r="195" spans="1:28" ht="70.5" customHeight="1" x14ac:dyDescent="0.25">
      <c r="A195" s="39" t="s">
        <v>351</v>
      </c>
      <c r="B195" s="34" t="s">
        <v>37</v>
      </c>
      <c r="C195" s="34">
        <v>10</v>
      </c>
      <c r="D195" s="34" t="s">
        <v>38</v>
      </c>
      <c r="E195" s="40" t="s">
        <v>352</v>
      </c>
      <c r="F195" s="62">
        <f t="shared" ref="F195:J197" si="175">+F196</f>
        <v>358538368230</v>
      </c>
      <c r="G195" s="62">
        <f t="shared" si="175"/>
        <v>0</v>
      </c>
      <c r="H195" s="62">
        <f t="shared" si="175"/>
        <v>0</v>
      </c>
      <c r="I195" s="62">
        <f t="shared" si="175"/>
        <v>0</v>
      </c>
      <c r="J195" s="62">
        <f t="shared" si="175"/>
        <v>0</v>
      </c>
      <c r="K195" s="62">
        <f t="shared" si="160"/>
        <v>0</v>
      </c>
      <c r="L195" s="62">
        <f>+L196</f>
        <v>358538368230</v>
      </c>
      <c r="M195" s="42">
        <f t="shared" si="173"/>
        <v>4.5430833567931796E-2</v>
      </c>
      <c r="N195" s="62">
        <f t="shared" ref="N195:W197" si="176">+N196</f>
        <v>0</v>
      </c>
      <c r="O195" s="62">
        <f t="shared" si="176"/>
        <v>267289408386</v>
      </c>
      <c r="P195" s="62">
        <f t="shared" si="176"/>
        <v>91248959844</v>
      </c>
      <c r="Q195" s="62">
        <f t="shared" si="176"/>
        <v>267289408386</v>
      </c>
      <c r="R195" s="62">
        <f t="shared" si="176"/>
        <v>91248959844</v>
      </c>
      <c r="S195" s="62">
        <f t="shared" si="176"/>
        <v>0</v>
      </c>
      <c r="T195" s="62">
        <f t="shared" si="176"/>
        <v>0</v>
      </c>
      <c r="U195" s="62">
        <f t="shared" si="176"/>
        <v>267289408386</v>
      </c>
      <c r="V195" s="62">
        <f t="shared" si="176"/>
        <v>0</v>
      </c>
      <c r="W195" s="62">
        <f t="shared" si="176"/>
        <v>0</v>
      </c>
      <c r="X195" s="38">
        <f t="shared" si="140"/>
        <v>0.74549736393772958</v>
      </c>
      <c r="Y195" s="38">
        <f t="shared" si="139"/>
        <v>0</v>
      </c>
      <c r="Z195" s="38">
        <f t="shared" si="155"/>
        <v>0</v>
      </c>
      <c r="AA195" s="38">
        <f t="shared" si="165"/>
        <v>0</v>
      </c>
      <c r="AB195" s="38" t="s">
        <v>40</v>
      </c>
    </row>
    <row r="196" spans="1:28" ht="70.5" customHeight="1" x14ac:dyDescent="0.25">
      <c r="A196" s="39" t="s">
        <v>353</v>
      </c>
      <c r="B196" s="34" t="s">
        <v>37</v>
      </c>
      <c r="C196" s="34">
        <v>10</v>
      </c>
      <c r="D196" s="34" t="s">
        <v>38</v>
      </c>
      <c r="E196" s="95" t="s">
        <v>352</v>
      </c>
      <c r="F196" s="62">
        <f t="shared" si="175"/>
        <v>358538368230</v>
      </c>
      <c r="G196" s="62">
        <f t="shared" si="175"/>
        <v>0</v>
      </c>
      <c r="H196" s="62">
        <f t="shared" si="175"/>
        <v>0</v>
      </c>
      <c r="I196" s="62">
        <f t="shared" si="175"/>
        <v>0</v>
      </c>
      <c r="J196" s="62">
        <f t="shared" si="175"/>
        <v>0</v>
      </c>
      <c r="K196" s="62">
        <f t="shared" si="160"/>
        <v>0</v>
      </c>
      <c r="L196" s="62">
        <f>+L197</f>
        <v>358538368230</v>
      </c>
      <c r="M196" s="42">
        <f t="shared" si="173"/>
        <v>4.5430833567931796E-2</v>
      </c>
      <c r="N196" s="62">
        <f t="shared" si="176"/>
        <v>0</v>
      </c>
      <c r="O196" s="62">
        <f t="shared" si="176"/>
        <v>267289408386</v>
      </c>
      <c r="P196" s="62">
        <f t="shared" si="176"/>
        <v>91248959844</v>
      </c>
      <c r="Q196" s="62">
        <f t="shared" si="176"/>
        <v>267289408386</v>
      </c>
      <c r="R196" s="62">
        <f t="shared" si="176"/>
        <v>91248959844</v>
      </c>
      <c r="S196" s="62">
        <f t="shared" si="176"/>
        <v>0</v>
      </c>
      <c r="T196" s="62">
        <f t="shared" si="176"/>
        <v>0</v>
      </c>
      <c r="U196" s="62">
        <f t="shared" si="176"/>
        <v>267289408386</v>
      </c>
      <c r="V196" s="62">
        <f t="shared" si="176"/>
        <v>0</v>
      </c>
      <c r="W196" s="62">
        <f t="shared" si="176"/>
        <v>0</v>
      </c>
      <c r="X196" s="38">
        <f t="shared" si="140"/>
        <v>0.74549736393772958</v>
      </c>
      <c r="Y196" s="38">
        <f t="shared" si="139"/>
        <v>0</v>
      </c>
      <c r="Z196" s="38">
        <f t="shared" si="155"/>
        <v>0</v>
      </c>
      <c r="AA196" s="38">
        <f t="shared" si="165"/>
        <v>0</v>
      </c>
      <c r="AB196" s="38" t="s">
        <v>40</v>
      </c>
    </row>
    <row r="197" spans="1:28" ht="34.5" customHeight="1" x14ac:dyDescent="0.25">
      <c r="A197" s="39" t="s">
        <v>354</v>
      </c>
      <c r="B197" s="34" t="s">
        <v>37</v>
      </c>
      <c r="C197" s="34">
        <v>10</v>
      </c>
      <c r="D197" s="34" t="s">
        <v>38</v>
      </c>
      <c r="E197" s="40" t="s">
        <v>268</v>
      </c>
      <c r="F197" s="62">
        <f t="shared" si="175"/>
        <v>358538368230</v>
      </c>
      <c r="G197" s="62">
        <f t="shared" si="175"/>
        <v>0</v>
      </c>
      <c r="H197" s="62">
        <f t="shared" si="175"/>
        <v>0</v>
      </c>
      <c r="I197" s="62">
        <f t="shared" si="175"/>
        <v>0</v>
      </c>
      <c r="J197" s="62">
        <f t="shared" si="175"/>
        <v>0</v>
      </c>
      <c r="K197" s="62">
        <f t="shared" si="160"/>
        <v>0</v>
      </c>
      <c r="L197" s="62">
        <f>+L198</f>
        <v>358538368230</v>
      </c>
      <c r="M197" s="42">
        <f t="shared" si="173"/>
        <v>4.5430833567931796E-2</v>
      </c>
      <c r="N197" s="62">
        <f t="shared" si="176"/>
        <v>0</v>
      </c>
      <c r="O197" s="62">
        <f t="shared" si="176"/>
        <v>267289408386</v>
      </c>
      <c r="P197" s="62">
        <f t="shared" si="176"/>
        <v>91248959844</v>
      </c>
      <c r="Q197" s="62">
        <f t="shared" si="176"/>
        <v>267289408386</v>
      </c>
      <c r="R197" s="62">
        <f t="shared" si="176"/>
        <v>91248959844</v>
      </c>
      <c r="S197" s="62">
        <f t="shared" si="176"/>
        <v>0</v>
      </c>
      <c r="T197" s="62">
        <f t="shared" si="176"/>
        <v>0</v>
      </c>
      <c r="U197" s="62">
        <f t="shared" si="176"/>
        <v>267289408386</v>
      </c>
      <c r="V197" s="62">
        <f t="shared" si="176"/>
        <v>0</v>
      </c>
      <c r="W197" s="62">
        <f t="shared" si="176"/>
        <v>0</v>
      </c>
      <c r="X197" s="38">
        <f t="shared" si="140"/>
        <v>0.74549736393772958</v>
      </c>
      <c r="Y197" s="38">
        <f t="shared" si="139"/>
        <v>0</v>
      </c>
      <c r="Z197" s="38">
        <f t="shared" si="155"/>
        <v>0</v>
      </c>
      <c r="AA197" s="38">
        <f t="shared" si="165"/>
        <v>0</v>
      </c>
      <c r="AB197" s="38" t="s">
        <v>40</v>
      </c>
    </row>
    <row r="198" spans="1:28" ht="30" customHeight="1" x14ac:dyDescent="0.25">
      <c r="A198" s="43" t="s">
        <v>355</v>
      </c>
      <c r="B198" s="44" t="s">
        <v>37</v>
      </c>
      <c r="C198" s="44">
        <v>10</v>
      </c>
      <c r="D198" s="44" t="s">
        <v>38</v>
      </c>
      <c r="E198" s="45" t="s">
        <v>258</v>
      </c>
      <c r="F198" s="46">
        <v>358538368230</v>
      </c>
      <c r="G198" s="46">
        <v>0</v>
      </c>
      <c r="H198" s="46">
        <v>0</v>
      </c>
      <c r="I198" s="46">
        <v>0</v>
      </c>
      <c r="J198" s="46">
        <v>0</v>
      </c>
      <c r="K198" s="46">
        <f t="shared" si="160"/>
        <v>0</v>
      </c>
      <c r="L198" s="46">
        <f>+F198+K198</f>
        <v>358538368230</v>
      </c>
      <c r="M198" s="51">
        <f t="shared" si="173"/>
        <v>4.5430833567931796E-2</v>
      </c>
      <c r="N198" s="46">
        <v>0</v>
      </c>
      <c r="O198" s="46">
        <v>267289408386</v>
      </c>
      <c r="P198" s="46">
        <f>L198-O198</f>
        <v>91248959844</v>
      </c>
      <c r="Q198" s="46">
        <v>267289408386</v>
      </c>
      <c r="R198" s="46">
        <f>+L198-Q198</f>
        <v>91248959844</v>
      </c>
      <c r="S198" s="46">
        <f>O198-Q198</f>
        <v>0</v>
      </c>
      <c r="T198" s="46">
        <v>0</v>
      </c>
      <c r="U198" s="46">
        <f>+Q198-T198</f>
        <v>267289408386</v>
      </c>
      <c r="V198" s="46">
        <v>0</v>
      </c>
      <c r="W198" s="48">
        <f>+T198-V198</f>
        <v>0</v>
      </c>
      <c r="X198" s="49">
        <f t="shared" si="140"/>
        <v>0.74549736393772958</v>
      </c>
      <c r="Y198" s="49">
        <f t="shared" si="139"/>
        <v>0</v>
      </c>
      <c r="Z198" s="49">
        <f t="shared" si="155"/>
        <v>0</v>
      </c>
      <c r="AA198" s="49">
        <f t="shared" si="165"/>
        <v>0</v>
      </c>
      <c r="AB198" s="49" t="s">
        <v>40</v>
      </c>
    </row>
    <row r="199" spans="1:28" ht="65.25" customHeight="1" x14ac:dyDescent="0.25">
      <c r="A199" s="39" t="s">
        <v>356</v>
      </c>
      <c r="B199" s="34" t="s">
        <v>37</v>
      </c>
      <c r="C199" s="34">
        <v>10</v>
      </c>
      <c r="D199" s="34" t="s">
        <v>38</v>
      </c>
      <c r="E199" s="40" t="s">
        <v>357</v>
      </c>
      <c r="F199" s="62">
        <f t="shared" ref="F199:J201" si="177">+F200</f>
        <v>115560588109</v>
      </c>
      <c r="G199" s="62">
        <f t="shared" si="177"/>
        <v>0</v>
      </c>
      <c r="H199" s="62">
        <f t="shared" si="177"/>
        <v>0</v>
      </c>
      <c r="I199" s="62">
        <f t="shared" si="177"/>
        <v>0</v>
      </c>
      <c r="J199" s="62">
        <f t="shared" si="177"/>
        <v>0</v>
      </c>
      <c r="K199" s="62">
        <f t="shared" si="160"/>
        <v>0</v>
      </c>
      <c r="L199" s="62">
        <f>+L200</f>
        <v>115560588109</v>
      </c>
      <c r="M199" s="42">
        <f t="shared" si="173"/>
        <v>1.4642822946146862E-2</v>
      </c>
      <c r="N199" s="62">
        <f t="shared" ref="N199:W201" si="178">+N200</f>
        <v>0</v>
      </c>
      <c r="O199" s="62">
        <f t="shared" si="178"/>
        <v>90602694750</v>
      </c>
      <c r="P199" s="62">
        <f t="shared" si="178"/>
        <v>24957893359</v>
      </c>
      <c r="Q199" s="62">
        <f t="shared" si="178"/>
        <v>90602694750</v>
      </c>
      <c r="R199" s="62">
        <f t="shared" si="178"/>
        <v>24957893359</v>
      </c>
      <c r="S199" s="62">
        <f t="shared" si="178"/>
        <v>0</v>
      </c>
      <c r="T199" s="62">
        <f t="shared" si="178"/>
        <v>0</v>
      </c>
      <c r="U199" s="62">
        <f t="shared" si="178"/>
        <v>90602694750</v>
      </c>
      <c r="V199" s="62">
        <f t="shared" si="178"/>
        <v>0</v>
      </c>
      <c r="W199" s="62">
        <f t="shared" si="178"/>
        <v>0</v>
      </c>
      <c r="X199" s="38">
        <f t="shared" si="140"/>
        <v>0.78402763634727257</v>
      </c>
      <c r="Y199" s="38">
        <f t="shared" ref="Y199:Y262" si="179">+T199/L199</f>
        <v>0</v>
      </c>
      <c r="Z199" s="38">
        <f t="shared" si="155"/>
        <v>0</v>
      </c>
      <c r="AA199" s="38">
        <f t="shared" si="165"/>
        <v>0</v>
      </c>
      <c r="AB199" s="38" t="s">
        <v>40</v>
      </c>
    </row>
    <row r="200" spans="1:28" ht="65.25" customHeight="1" x14ac:dyDescent="0.25">
      <c r="A200" s="39" t="s">
        <v>358</v>
      </c>
      <c r="B200" s="34" t="s">
        <v>37</v>
      </c>
      <c r="C200" s="34">
        <v>10</v>
      </c>
      <c r="D200" s="34" t="s">
        <v>38</v>
      </c>
      <c r="E200" s="95" t="s">
        <v>357</v>
      </c>
      <c r="F200" s="62">
        <f t="shared" si="177"/>
        <v>115560588109</v>
      </c>
      <c r="G200" s="62">
        <f t="shared" si="177"/>
        <v>0</v>
      </c>
      <c r="H200" s="62">
        <f t="shared" si="177"/>
        <v>0</v>
      </c>
      <c r="I200" s="62">
        <f t="shared" si="177"/>
        <v>0</v>
      </c>
      <c r="J200" s="62">
        <f t="shared" si="177"/>
        <v>0</v>
      </c>
      <c r="K200" s="62">
        <f t="shared" si="160"/>
        <v>0</v>
      </c>
      <c r="L200" s="62">
        <f>+L201</f>
        <v>115560588109</v>
      </c>
      <c r="M200" s="42">
        <f t="shared" si="173"/>
        <v>1.4642822946146862E-2</v>
      </c>
      <c r="N200" s="62">
        <f t="shared" si="178"/>
        <v>0</v>
      </c>
      <c r="O200" s="62">
        <f t="shared" si="178"/>
        <v>90602694750</v>
      </c>
      <c r="P200" s="62">
        <f t="shared" si="178"/>
        <v>24957893359</v>
      </c>
      <c r="Q200" s="62">
        <f t="shared" si="178"/>
        <v>90602694750</v>
      </c>
      <c r="R200" s="62">
        <f t="shared" si="178"/>
        <v>24957893359</v>
      </c>
      <c r="S200" s="62">
        <f t="shared" si="178"/>
        <v>0</v>
      </c>
      <c r="T200" s="62">
        <f t="shared" si="178"/>
        <v>0</v>
      </c>
      <c r="U200" s="62">
        <f t="shared" si="178"/>
        <v>90602694750</v>
      </c>
      <c r="V200" s="62">
        <f t="shared" si="178"/>
        <v>0</v>
      </c>
      <c r="W200" s="62">
        <f t="shared" si="178"/>
        <v>0</v>
      </c>
      <c r="X200" s="38">
        <f t="shared" ref="X200:X263" si="180">+Q200/L200</f>
        <v>0.78402763634727257</v>
      </c>
      <c r="Y200" s="38">
        <f t="shared" si="179"/>
        <v>0</v>
      </c>
      <c r="Z200" s="38">
        <f t="shared" si="155"/>
        <v>0</v>
      </c>
      <c r="AA200" s="38">
        <f t="shared" si="165"/>
        <v>0</v>
      </c>
      <c r="AB200" s="38" t="s">
        <v>40</v>
      </c>
    </row>
    <row r="201" spans="1:28" ht="38.25" customHeight="1" x14ac:dyDescent="0.25">
      <c r="A201" s="39" t="s">
        <v>359</v>
      </c>
      <c r="B201" s="34" t="s">
        <v>37</v>
      </c>
      <c r="C201" s="34">
        <v>10</v>
      </c>
      <c r="D201" s="34" t="s">
        <v>38</v>
      </c>
      <c r="E201" s="40" t="s">
        <v>268</v>
      </c>
      <c r="F201" s="62">
        <f t="shared" si="177"/>
        <v>115560588109</v>
      </c>
      <c r="G201" s="62">
        <f t="shared" si="177"/>
        <v>0</v>
      </c>
      <c r="H201" s="62">
        <f t="shared" si="177"/>
        <v>0</v>
      </c>
      <c r="I201" s="62">
        <f t="shared" si="177"/>
        <v>0</v>
      </c>
      <c r="J201" s="62">
        <f t="shared" si="177"/>
        <v>0</v>
      </c>
      <c r="K201" s="62">
        <f>+K202</f>
        <v>0</v>
      </c>
      <c r="L201" s="62">
        <f>+L202</f>
        <v>115560588109</v>
      </c>
      <c r="M201" s="42">
        <f t="shared" si="173"/>
        <v>1.4642822946146862E-2</v>
      </c>
      <c r="N201" s="62">
        <f t="shared" si="178"/>
        <v>0</v>
      </c>
      <c r="O201" s="62">
        <f t="shared" si="178"/>
        <v>90602694750</v>
      </c>
      <c r="P201" s="62">
        <f t="shared" si="178"/>
        <v>24957893359</v>
      </c>
      <c r="Q201" s="62">
        <f t="shared" si="178"/>
        <v>90602694750</v>
      </c>
      <c r="R201" s="62">
        <f t="shared" si="178"/>
        <v>24957893359</v>
      </c>
      <c r="S201" s="62">
        <f t="shared" si="178"/>
        <v>0</v>
      </c>
      <c r="T201" s="62">
        <f t="shared" si="178"/>
        <v>0</v>
      </c>
      <c r="U201" s="62">
        <f t="shared" si="178"/>
        <v>90602694750</v>
      </c>
      <c r="V201" s="62">
        <f t="shared" si="178"/>
        <v>0</v>
      </c>
      <c r="W201" s="62">
        <f t="shared" si="178"/>
        <v>0</v>
      </c>
      <c r="X201" s="38">
        <f t="shared" si="180"/>
        <v>0.78402763634727257</v>
      </c>
      <c r="Y201" s="38">
        <f t="shared" si="179"/>
        <v>0</v>
      </c>
      <c r="Z201" s="38">
        <f t="shared" si="155"/>
        <v>0</v>
      </c>
      <c r="AA201" s="38">
        <f t="shared" si="165"/>
        <v>0</v>
      </c>
      <c r="AB201" s="38" t="s">
        <v>40</v>
      </c>
    </row>
    <row r="202" spans="1:28" ht="30" customHeight="1" x14ac:dyDescent="0.25">
      <c r="A202" s="43" t="s">
        <v>360</v>
      </c>
      <c r="B202" s="44" t="s">
        <v>37</v>
      </c>
      <c r="C202" s="44">
        <v>10</v>
      </c>
      <c r="D202" s="44" t="s">
        <v>38</v>
      </c>
      <c r="E202" s="45" t="s">
        <v>258</v>
      </c>
      <c r="F202" s="46">
        <v>115560588109</v>
      </c>
      <c r="G202" s="46">
        <v>0</v>
      </c>
      <c r="H202" s="46">
        <v>0</v>
      </c>
      <c r="I202" s="46">
        <v>0</v>
      </c>
      <c r="J202" s="46">
        <v>0</v>
      </c>
      <c r="K202" s="46">
        <f t="shared" ref="K202:K210" si="181">+G202-H202+I202-J202</f>
        <v>0</v>
      </c>
      <c r="L202" s="46">
        <f>+F202+K202</f>
        <v>115560588109</v>
      </c>
      <c r="M202" s="51">
        <f t="shared" si="173"/>
        <v>1.4642822946146862E-2</v>
      </c>
      <c r="N202" s="46">
        <v>0</v>
      </c>
      <c r="O202" s="46">
        <v>90602694750</v>
      </c>
      <c r="P202" s="46">
        <f>L202-O202</f>
        <v>24957893359</v>
      </c>
      <c r="Q202" s="46">
        <v>90602694750</v>
      </c>
      <c r="R202" s="46">
        <f>+L202-Q202</f>
        <v>24957893359</v>
      </c>
      <c r="S202" s="46">
        <f>O202-Q202</f>
        <v>0</v>
      </c>
      <c r="T202" s="46">
        <v>0</v>
      </c>
      <c r="U202" s="46">
        <f>+Q202-T202</f>
        <v>90602694750</v>
      </c>
      <c r="V202" s="46">
        <v>0</v>
      </c>
      <c r="W202" s="48">
        <f>+T202-V202</f>
        <v>0</v>
      </c>
      <c r="X202" s="49">
        <f t="shared" si="180"/>
        <v>0.78402763634727257</v>
      </c>
      <c r="Y202" s="49">
        <f t="shared" si="179"/>
        <v>0</v>
      </c>
      <c r="Z202" s="49">
        <f t="shared" si="155"/>
        <v>0</v>
      </c>
      <c r="AA202" s="49">
        <f t="shared" si="165"/>
        <v>0</v>
      </c>
      <c r="AB202" s="49" t="s">
        <v>40</v>
      </c>
    </row>
    <row r="203" spans="1:28" ht="64.5" customHeight="1" x14ac:dyDescent="0.25">
      <c r="A203" s="39" t="s">
        <v>361</v>
      </c>
      <c r="B203" s="34" t="s">
        <v>37</v>
      </c>
      <c r="C203" s="34">
        <v>10</v>
      </c>
      <c r="D203" s="34" t="s">
        <v>38</v>
      </c>
      <c r="E203" s="40" t="s">
        <v>362</v>
      </c>
      <c r="F203" s="62">
        <f t="shared" ref="F203:J205" si="182">+F204</f>
        <v>354209260659</v>
      </c>
      <c r="G203" s="62">
        <f t="shared" si="182"/>
        <v>0</v>
      </c>
      <c r="H203" s="62">
        <f t="shared" si="182"/>
        <v>0</v>
      </c>
      <c r="I203" s="62">
        <f t="shared" si="182"/>
        <v>0</v>
      </c>
      <c r="J203" s="62">
        <f t="shared" si="182"/>
        <v>0</v>
      </c>
      <c r="K203" s="62">
        <f t="shared" si="181"/>
        <v>0</v>
      </c>
      <c r="L203" s="62">
        <f>+L204</f>
        <v>354209260659</v>
      </c>
      <c r="M203" s="42">
        <f t="shared" si="173"/>
        <v>4.4882287071982975E-2</v>
      </c>
      <c r="N203" s="62">
        <f t="shared" ref="N203:W205" si="183">+N204</f>
        <v>0</v>
      </c>
      <c r="O203" s="62">
        <f t="shared" si="183"/>
        <v>286640298555</v>
      </c>
      <c r="P203" s="62">
        <f t="shared" si="183"/>
        <v>67568962104</v>
      </c>
      <c r="Q203" s="62">
        <f t="shared" si="183"/>
        <v>286640298555</v>
      </c>
      <c r="R203" s="62">
        <f t="shared" si="183"/>
        <v>67568962104</v>
      </c>
      <c r="S203" s="62">
        <f t="shared" si="183"/>
        <v>0</v>
      </c>
      <c r="T203" s="62">
        <f t="shared" si="183"/>
        <v>0</v>
      </c>
      <c r="U203" s="62">
        <f t="shared" si="183"/>
        <v>286640298555</v>
      </c>
      <c r="V203" s="62">
        <f t="shared" si="183"/>
        <v>0</v>
      </c>
      <c r="W203" s="62">
        <f t="shared" si="183"/>
        <v>0</v>
      </c>
      <c r="X203" s="38">
        <f t="shared" si="180"/>
        <v>0.80923999000396218</v>
      </c>
      <c r="Y203" s="38">
        <f t="shared" si="179"/>
        <v>0</v>
      </c>
      <c r="Z203" s="38">
        <f t="shared" si="155"/>
        <v>0</v>
      </c>
      <c r="AA203" s="38">
        <f t="shared" si="165"/>
        <v>0</v>
      </c>
      <c r="AB203" s="38" t="s">
        <v>40</v>
      </c>
    </row>
    <row r="204" spans="1:28" ht="64.5" customHeight="1" x14ac:dyDescent="0.25">
      <c r="A204" s="39" t="s">
        <v>363</v>
      </c>
      <c r="B204" s="34" t="s">
        <v>37</v>
      </c>
      <c r="C204" s="34">
        <v>10</v>
      </c>
      <c r="D204" s="34" t="s">
        <v>38</v>
      </c>
      <c r="E204" s="40" t="s">
        <v>362</v>
      </c>
      <c r="F204" s="62">
        <f t="shared" si="182"/>
        <v>354209260659</v>
      </c>
      <c r="G204" s="62">
        <f t="shared" si="182"/>
        <v>0</v>
      </c>
      <c r="H204" s="62">
        <f t="shared" si="182"/>
        <v>0</v>
      </c>
      <c r="I204" s="62">
        <f t="shared" si="182"/>
        <v>0</v>
      </c>
      <c r="J204" s="62">
        <f t="shared" si="182"/>
        <v>0</v>
      </c>
      <c r="K204" s="62">
        <f t="shared" si="181"/>
        <v>0</v>
      </c>
      <c r="L204" s="62">
        <f>+L205</f>
        <v>354209260659</v>
      </c>
      <c r="M204" s="42">
        <f t="shared" si="173"/>
        <v>4.4882287071982975E-2</v>
      </c>
      <c r="N204" s="62">
        <f t="shared" si="183"/>
        <v>0</v>
      </c>
      <c r="O204" s="62">
        <f t="shared" si="183"/>
        <v>286640298555</v>
      </c>
      <c r="P204" s="62">
        <f t="shared" si="183"/>
        <v>67568962104</v>
      </c>
      <c r="Q204" s="62">
        <f t="shared" si="183"/>
        <v>286640298555</v>
      </c>
      <c r="R204" s="62">
        <f t="shared" si="183"/>
        <v>67568962104</v>
      </c>
      <c r="S204" s="62">
        <f t="shared" si="183"/>
        <v>0</v>
      </c>
      <c r="T204" s="62">
        <f t="shared" si="183"/>
        <v>0</v>
      </c>
      <c r="U204" s="62">
        <f t="shared" si="183"/>
        <v>286640298555</v>
      </c>
      <c r="V204" s="62">
        <f t="shared" si="183"/>
        <v>0</v>
      </c>
      <c r="W204" s="62">
        <f t="shared" si="183"/>
        <v>0</v>
      </c>
      <c r="X204" s="38">
        <f t="shared" si="180"/>
        <v>0.80923999000396218</v>
      </c>
      <c r="Y204" s="38">
        <f t="shared" si="179"/>
        <v>0</v>
      </c>
      <c r="Z204" s="38">
        <f t="shared" si="155"/>
        <v>0</v>
      </c>
      <c r="AA204" s="38">
        <f t="shared" si="165"/>
        <v>0</v>
      </c>
      <c r="AB204" s="38" t="s">
        <v>40</v>
      </c>
    </row>
    <row r="205" spans="1:28" ht="38.25" customHeight="1" x14ac:dyDescent="0.25">
      <c r="A205" s="39" t="s">
        <v>364</v>
      </c>
      <c r="B205" s="34" t="s">
        <v>37</v>
      </c>
      <c r="C205" s="34">
        <v>10</v>
      </c>
      <c r="D205" s="34" t="s">
        <v>38</v>
      </c>
      <c r="E205" s="40" t="s">
        <v>268</v>
      </c>
      <c r="F205" s="62">
        <f t="shared" si="182"/>
        <v>354209260659</v>
      </c>
      <c r="G205" s="62">
        <f t="shared" si="182"/>
        <v>0</v>
      </c>
      <c r="H205" s="62">
        <f t="shared" si="182"/>
        <v>0</v>
      </c>
      <c r="I205" s="62">
        <f t="shared" si="182"/>
        <v>0</v>
      </c>
      <c r="J205" s="62">
        <f t="shared" si="182"/>
        <v>0</v>
      </c>
      <c r="K205" s="62">
        <f t="shared" si="181"/>
        <v>0</v>
      </c>
      <c r="L205" s="62">
        <f>+L206</f>
        <v>354209260659</v>
      </c>
      <c r="M205" s="42">
        <f t="shared" si="173"/>
        <v>4.4882287071982975E-2</v>
      </c>
      <c r="N205" s="62">
        <f t="shared" si="183"/>
        <v>0</v>
      </c>
      <c r="O205" s="62">
        <f t="shared" si="183"/>
        <v>286640298555</v>
      </c>
      <c r="P205" s="62">
        <f t="shared" si="183"/>
        <v>67568962104</v>
      </c>
      <c r="Q205" s="62">
        <f t="shared" si="183"/>
        <v>286640298555</v>
      </c>
      <c r="R205" s="62">
        <f t="shared" si="183"/>
        <v>67568962104</v>
      </c>
      <c r="S205" s="62">
        <f t="shared" si="183"/>
        <v>0</v>
      </c>
      <c r="T205" s="62">
        <f t="shared" si="183"/>
        <v>0</v>
      </c>
      <c r="U205" s="62">
        <f t="shared" si="183"/>
        <v>286640298555</v>
      </c>
      <c r="V205" s="62">
        <f t="shared" si="183"/>
        <v>0</v>
      </c>
      <c r="W205" s="62">
        <f t="shared" si="183"/>
        <v>0</v>
      </c>
      <c r="X205" s="38">
        <f t="shared" si="180"/>
        <v>0.80923999000396218</v>
      </c>
      <c r="Y205" s="38">
        <f t="shared" si="179"/>
        <v>0</v>
      </c>
      <c r="Z205" s="38">
        <f t="shared" si="155"/>
        <v>0</v>
      </c>
      <c r="AA205" s="38">
        <f t="shared" si="165"/>
        <v>0</v>
      </c>
      <c r="AB205" s="38" t="s">
        <v>40</v>
      </c>
    </row>
    <row r="206" spans="1:28" ht="30" customHeight="1" x14ac:dyDescent="0.25">
      <c r="A206" s="43" t="s">
        <v>365</v>
      </c>
      <c r="B206" s="44" t="s">
        <v>37</v>
      </c>
      <c r="C206" s="44">
        <v>10</v>
      </c>
      <c r="D206" s="44" t="s">
        <v>38</v>
      </c>
      <c r="E206" s="45" t="s">
        <v>258</v>
      </c>
      <c r="F206" s="46">
        <v>354209260659</v>
      </c>
      <c r="G206" s="46">
        <v>0</v>
      </c>
      <c r="H206" s="46">
        <v>0</v>
      </c>
      <c r="I206" s="46">
        <v>0</v>
      </c>
      <c r="J206" s="46">
        <v>0</v>
      </c>
      <c r="K206" s="46">
        <f t="shared" si="181"/>
        <v>0</v>
      </c>
      <c r="L206" s="46">
        <f>+F206+K206</f>
        <v>354209260659</v>
      </c>
      <c r="M206" s="51">
        <f t="shared" si="173"/>
        <v>4.4882287071982975E-2</v>
      </c>
      <c r="N206" s="46">
        <v>0</v>
      </c>
      <c r="O206" s="46">
        <v>286640298555</v>
      </c>
      <c r="P206" s="46">
        <f>L206-O206</f>
        <v>67568962104</v>
      </c>
      <c r="Q206" s="46">
        <v>286640298555</v>
      </c>
      <c r="R206" s="46">
        <f>+L206-Q206</f>
        <v>67568962104</v>
      </c>
      <c r="S206" s="46">
        <f>O206-Q206</f>
        <v>0</v>
      </c>
      <c r="T206" s="46">
        <v>0</v>
      </c>
      <c r="U206" s="46">
        <f>+Q206-T206</f>
        <v>286640298555</v>
      </c>
      <c r="V206" s="46">
        <v>0</v>
      </c>
      <c r="W206" s="48">
        <f>+T206-V206</f>
        <v>0</v>
      </c>
      <c r="X206" s="49">
        <f t="shared" si="180"/>
        <v>0.80923999000396218</v>
      </c>
      <c r="Y206" s="49">
        <f t="shared" si="179"/>
        <v>0</v>
      </c>
      <c r="Z206" s="49">
        <f t="shared" si="155"/>
        <v>0</v>
      </c>
      <c r="AA206" s="49">
        <f t="shared" si="165"/>
        <v>0</v>
      </c>
      <c r="AB206" s="49" t="s">
        <v>40</v>
      </c>
    </row>
    <row r="207" spans="1:28" ht="71.25" customHeight="1" x14ac:dyDescent="0.25">
      <c r="A207" s="39" t="s">
        <v>366</v>
      </c>
      <c r="B207" s="34" t="s">
        <v>37</v>
      </c>
      <c r="C207" s="34">
        <v>10</v>
      </c>
      <c r="D207" s="34" t="s">
        <v>38</v>
      </c>
      <c r="E207" s="40" t="s">
        <v>367</v>
      </c>
      <c r="F207" s="62">
        <f t="shared" ref="F207:J209" si="184">+F208</f>
        <v>53006481523</v>
      </c>
      <c r="G207" s="62">
        <f t="shared" si="184"/>
        <v>0</v>
      </c>
      <c r="H207" s="62">
        <f t="shared" si="184"/>
        <v>0</v>
      </c>
      <c r="I207" s="62">
        <f t="shared" si="184"/>
        <v>0</v>
      </c>
      <c r="J207" s="62">
        <f t="shared" si="184"/>
        <v>0</v>
      </c>
      <c r="K207" s="62">
        <f t="shared" si="181"/>
        <v>0</v>
      </c>
      <c r="L207" s="62">
        <f>+L208</f>
        <v>53006481523</v>
      </c>
      <c r="M207" s="42">
        <f t="shared" si="173"/>
        <v>6.7165158696440158E-3</v>
      </c>
      <c r="N207" s="62">
        <f t="shared" ref="N207:W209" si="185">+N208</f>
        <v>0</v>
      </c>
      <c r="O207" s="62">
        <f t="shared" si="185"/>
        <v>46618509423</v>
      </c>
      <c r="P207" s="62">
        <f t="shared" si="185"/>
        <v>6387972100</v>
      </c>
      <c r="Q207" s="62">
        <f t="shared" si="185"/>
        <v>46618509423</v>
      </c>
      <c r="R207" s="62">
        <f t="shared" si="185"/>
        <v>6387972100</v>
      </c>
      <c r="S207" s="62">
        <f t="shared" si="185"/>
        <v>0</v>
      </c>
      <c r="T207" s="62">
        <f t="shared" si="185"/>
        <v>0</v>
      </c>
      <c r="U207" s="62">
        <f t="shared" si="185"/>
        <v>46618509423</v>
      </c>
      <c r="V207" s="62">
        <f t="shared" si="185"/>
        <v>0</v>
      </c>
      <c r="W207" s="62">
        <f t="shared" si="185"/>
        <v>0</v>
      </c>
      <c r="X207" s="38">
        <f t="shared" si="180"/>
        <v>0.87948696241556423</v>
      </c>
      <c r="Y207" s="38">
        <f t="shared" si="179"/>
        <v>0</v>
      </c>
      <c r="Z207" s="38">
        <f t="shared" si="155"/>
        <v>0</v>
      </c>
      <c r="AA207" s="38">
        <f t="shared" si="165"/>
        <v>0</v>
      </c>
      <c r="AB207" s="38" t="s">
        <v>40</v>
      </c>
    </row>
    <row r="208" spans="1:28" ht="71.25" customHeight="1" x14ac:dyDescent="0.25">
      <c r="A208" s="39" t="s">
        <v>368</v>
      </c>
      <c r="B208" s="34" t="s">
        <v>37</v>
      </c>
      <c r="C208" s="34">
        <v>10</v>
      </c>
      <c r="D208" s="34" t="s">
        <v>38</v>
      </c>
      <c r="E208" s="95" t="s">
        <v>367</v>
      </c>
      <c r="F208" s="62">
        <f t="shared" si="184"/>
        <v>53006481523</v>
      </c>
      <c r="G208" s="62">
        <f t="shared" si="184"/>
        <v>0</v>
      </c>
      <c r="H208" s="62">
        <f t="shared" si="184"/>
        <v>0</v>
      </c>
      <c r="I208" s="62">
        <f t="shared" si="184"/>
        <v>0</v>
      </c>
      <c r="J208" s="62">
        <f t="shared" si="184"/>
        <v>0</v>
      </c>
      <c r="K208" s="62">
        <f t="shared" si="181"/>
        <v>0</v>
      </c>
      <c r="L208" s="62">
        <f>+L209</f>
        <v>53006481523</v>
      </c>
      <c r="M208" s="42">
        <f t="shared" si="173"/>
        <v>6.7165158696440158E-3</v>
      </c>
      <c r="N208" s="62">
        <f t="shared" si="185"/>
        <v>0</v>
      </c>
      <c r="O208" s="62">
        <f t="shared" si="185"/>
        <v>46618509423</v>
      </c>
      <c r="P208" s="62">
        <f t="shared" si="185"/>
        <v>6387972100</v>
      </c>
      <c r="Q208" s="62">
        <f t="shared" si="185"/>
        <v>46618509423</v>
      </c>
      <c r="R208" s="62">
        <f t="shared" si="185"/>
        <v>6387972100</v>
      </c>
      <c r="S208" s="62">
        <f t="shared" si="185"/>
        <v>0</v>
      </c>
      <c r="T208" s="62">
        <f t="shared" si="185"/>
        <v>0</v>
      </c>
      <c r="U208" s="62">
        <f t="shared" si="185"/>
        <v>46618509423</v>
      </c>
      <c r="V208" s="62">
        <f t="shared" si="185"/>
        <v>0</v>
      </c>
      <c r="W208" s="62">
        <f t="shared" si="185"/>
        <v>0</v>
      </c>
      <c r="X208" s="38">
        <f t="shared" si="180"/>
        <v>0.87948696241556423</v>
      </c>
      <c r="Y208" s="38">
        <f t="shared" si="179"/>
        <v>0</v>
      </c>
      <c r="Z208" s="38">
        <f t="shared" si="155"/>
        <v>0</v>
      </c>
      <c r="AA208" s="38">
        <f t="shared" si="165"/>
        <v>0</v>
      </c>
      <c r="AB208" s="38" t="s">
        <v>40</v>
      </c>
    </row>
    <row r="209" spans="1:28" ht="30.75" customHeight="1" x14ac:dyDescent="0.25">
      <c r="A209" s="39" t="s">
        <v>369</v>
      </c>
      <c r="B209" s="34" t="s">
        <v>37</v>
      </c>
      <c r="C209" s="34">
        <v>10</v>
      </c>
      <c r="D209" s="34" t="s">
        <v>38</v>
      </c>
      <c r="E209" s="40" t="s">
        <v>268</v>
      </c>
      <c r="F209" s="62">
        <f t="shared" si="184"/>
        <v>53006481523</v>
      </c>
      <c r="G209" s="62">
        <f t="shared" si="184"/>
        <v>0</v>
      </c>
      <c r="H209" s="62">
        <f t="shared" si="184"/>
        <v>0</v>
      </c>
      <c r="I209" s="62">
        <f t="shared" si="184"/>
        <v>0</v>
      </c>
      <c r="J209" s="62">
        <f t="shared" si="184"/>
        <v>0</v>
      </c>
      <c r="K209" s="62">
        <f t="shared" si="181"/>
        <v>0</v>
      </c>
      <c r="L209" s="62">
        <f>+L210</f>
        <v>53006481523</v>
      </c>
      <c r="M209" s="42">
        <f t="shared" si="173"/>
        <v>6.7165158696440158E-3</v>
      </c>
      <c r="N209" s="62">
        <f t="shared" si="185"/>
        <v>0</v>
      </c>
      <c r="O209" s="62">
        <f t="shared" si="185"/>
        <v>46618509423</v>
      </c>
      <c r="P209" s="62">
        <f t="shared" si="185"/>
        <v>6387972100</v>
      </c>
      <c r="Q209" s="62">
        <f t="shared" si="185"/>
        <v>46618509423</v>
      </c>
      <c r="R209" s="62">
        <f t="shared" si="185"/>
        <v>6387972100</v>
      </c>
      <c r="S209" s="62">
        <f t="shared" si="185"/>
        <v>0</v>
      </c>
      <c r="T209" s="62">
        <f t="shared" si="185"/>
        <v>0</v>
      </c>
      <c r="U209" s="62">
        <f t="shared" si="185"/>
        <v>46618509423</v>
      </c>
      <c r="V209" s="62">
        <f t="shared" si="185"/>
        <v>0</v>
      </c>
      <c r="W209" s="62">
        <f t="shared" si="185"/>
        <v>0</v>
      </c>
      <c r="X209" s="38">
        <f t="shared" si="180"/>
        <v>0.87948696241556423</v>
      </c>
      <c r="Y209" s="38">
        <f t="shared" si="179"/>
        <v>0</v>
      </c>
      <c r="Z209" s="38">
        <f t="shared" si="155"/>
        <v>0</v>
      </c>
      <c r="AA209" s="38">
        <f t="shared" si="165"/>
        <v>0</v>
      </c>
      <c r="AB209" s="38" t="s">
        <v>40</v>
      </c>
    </row>
    <row r="210" spans="1:28" ht="30" customHeight="1" x14ac:dyDescent="0.25">
      <c r="A210" s="43" t="s">
        <v>370</v>
      </c>
      <c r="B210" s="44" t="s">
        <v>37</v>
      </c>
      <c r="C210" s="44">
        <v>10</v>
      </c>
      <c r="D210" s="44" t="s">
        <v>38</v>
      </c>
      <c r="E210" s="45" t="s">
        <v>258</v>
      </c>
      <c r="F210" s="46">
        <v>53006481523</v>
      </c>
      <c r="G210" s="46">
        <v>0</v>
      </c>
      <c r="H210" s="46">
        <v>0</v>
      </c>
      <c r="I210" s="46">
        <v>0</v>
      </c>
      <c r="J210" s="46">
        <v>0</v>
      </c>
      <c r="K210" s="46">
        <f t="shared" si="181"/>
        <v>0</v>
      </c>
      <c r="L210" s="46">
        <f>+F210+K210</f>
        <v>53006481523</v>
      </c>
      <c r="M210" s="51">
        <f t="shared" si="173"/>
        <v>6.7165158696440158E-3</v>
      </c>
      <c r="N210" s="46">
        <v>0</v>
      </c>
      <c r="O210" s="46">
        <v>46618509423</v>
      </c>
      <c r="P210" s="46">
        <f>L210-O210</f>
        <v>6387972100</v>
      </c>
      <c r="Q210" s="46">
        <v>46618509423</v>
      </c>
      <c r="R210" s="46">
        <f>+L210-Q210</f>
        <v>6387972100</v>
      </c>
      <c r="S210" s="46">
        <f>O210-Q210</f>
        <v>0</v>
      </c>
      <c r="T210" s="46">
        <v>0</v>
      </c>
      <c r="U210" s="46">
        <f>+Q210-T210</f>
        <v>46618509423</v>
      </c>
      <c r="V210" s="46">
        <v>0</v>
      </c>
      <c r="W210" s="48">
        <f>+T210-V210</f>
        <v>0</v>
      </c>
      <c r="X210" s="49">
        <f t="shared" si="180"/>
        <v>0.87948696241556423</v>
      </c>
      <c r="Y210" s="49">
        <f t="shared" si="179"/>
        <v>0</v>
      </c>
      <c r="Z210" s="49">
        <f t="shared" si="155"/>
        <v>0</v>
      </c>
      <c r="AA210" s="49">
        <f t="shared" si="165"/>
        <v>0</v>
      </c>
      <c r="AB210" s="49" t="s">
        <v>40</v>
      </c>
    </row>
    <row r="211" spans="1:28" s="4" customFormat="1" ht="73.5" customHeight="1" x14ac:dyDescent="0.25">
      <c r="A211" s="96" t="s">
        <v>371</v>
      </c>
      <c r="B211" s="100" t="s">
        <v>37</v>
      </c>
      <c r="C211" s="34">
        <v>10</v>
      </c>
      <c r="D211" s="34" t="s">
        <v>38</v>
      </c>
      <c r="E211" s="95" t="s">
        <v>372</v>
      </c>
      <c r="F211" s="60">
        <f>+F212</f>
        <v>2450000000</v>
      </c>
      <c r="G211" s="60">
        <f t="shared" ref="G211:L213" si="186">+G212</f>
        <v>0</v>
      </c>
      <c r="H211" s="60">
        <f t="shared" si="186"/>
        <v>0</v>
      </c>
      <c r="I211" s="60">
        <f t="shared" si="186"/>
        <v>0</v>
      </c>
      <c r="J211" s="60">
        <f t="shared" si="186"/>
        <v>0</v>
      </c>
      <c r="K211" s="60">
        <f t="shared" si="186"/>
        <v>0</v>
      </c>
      <c r="L211" s="60">
        <f t="shared" si="186"/>
        <v>2450000000</v>
      </c>
      <c r="M211" s="42">
        <f t="shared" si="173"/>
        <v>3.1044248567012816E-4</v>
      </c>
      <c r="N211" s="60">
        <f t="shared" ref="N211:W213" si="187">+N212</f>
        <v>0</v>
      </c>
      <c r="O211" s="60">
        <f t="shared" si="187"/>
        <v>1991292071.6900001</v>
      </c>
      <c r="P211" s="60">
        <f t="shared" si="187"/>
        <v>458707928.30999994</v>
      </c>
      <c r="Q211" s="60">
        <f t="shared" si="187"/>
        <v>1991292071.6900001</v>
      </c>
      <c r="R211" s="60">
        <f t="shared" si="187"/>
        <v>458707928.30999994</v>
      </c>
      <c r="S211" s="60">
        <f t="shared" si="187"/>
        <v>0</v>
      </c>
      <c r="T211" s="60">
        <f t="shared" si="187"/>
        <v>115785.69</v>
      </c>
      <c r="U211" s="60">
        <f t="shared" si="187"/>
        <v>1991176286</v>
      </c>
      <c r="V211" s="60">
        <f t="shared" si="187"/>
        <v>115785.69</v>
      </c>
      <c r="W211" s="60">
        <f t="shared" si="187"/>
        <v>0</v>
      </c>
      <c r="X211" s="38">
        <f t="shared" si="180"/>
        <v>0.81277227415918374</v>
      </c>
      <c r="Y211" s="101">
        <f t="shared" si="179"/>
        <v>4.7259465306122452E-5</v>
      </c>
      <c r="Z211" s="38">
        <f t="shared" si="155"/>
        <v>4.7259465306122452E-5</v>
      </c>
      <c r="AA211" s="38">
        <f t="shared" si="165"/>
        <v>5.814601064610941E-5</v>
      </c>
      <c r="AB211" s="65">
        <f t="shared" ref="AB211:AB274" si="188">+V211/T211</f>
        <v>1</v>
      </c>
    </row>
    <row r="212" spans="1:28" s="4" customFormat="1" ht="57" customHeight="1" x14ac:dyDescent="0.25">
      <c r="A212" s="96" t="s">
        <v>373</v>
      </c>
      <c r="B212" s="100" t="s">
        <v>37</v>
      </c>
      <c r="C212" s="34">
        <v>10</v>
      </c>
      <c r="D212" s="34" t="s">
        <v>38</v>
      </c>
      <c r="E212" s="95" t="s">
        <v>372</v>
      </c>
      <c r="F212" s="60">
        <f>+F213</f>
        <v>2450000000</v>
      </c>
      <c r="G212" s="60">
        <f t="shared" si="186"/>
        <v>0</v>
      </c>
      <c r="H212" s="60">
        <f t="shared" si="186"/>
        <v>0</v>
      </c>
      <c r="I212" s="60">
        <f t="shared" si="186"/>
        <v>0</v>
      </c>
      <c r="J212" s="60">
        <f t="shared" si="186"/>
        <v>0</v>
      </c>
      <c r="K212" s="60">
        <f t="shared" si="186"/>
        <v>0</v>
      </c>
      <c r="L212" s="60">
        <f t="shared" si="186"/>
        <v>2450000000</v>
      </c>
      <c r="M212" s="42">
        <f t="shared" si="173"/>
        <v>3.1044248567012816E-4</v>
      </c>
      <c r="N212" s="60">
        <f t="shared" si="187"/>
        <v>0</v>
      </c>
      <c r="O212" s="60">
        <f t="shared" si="187"/>
        <v>1991292071.6900001</v>
      </c>
      <c r="P212" s="60">
        <f t="shared" si="187"/>
        <v>458707928.30999994</v>
      </c>
      <c r="Q212" s="60">
        <f t="shared" si="187"/>
        <v>1991292071.6900001</v>
      </c>
      <c r="R212" s="60">
        <f t="shared" si="187"/>
        <v>458707928.30999994</v>
      </c>
      <c r="S212" s="60">
        <f t="shared" si="187"/>
        <v>0</v>
      </c>
      <c r="T212" s="60">
        <f t="shared" si="187"/>
        <v>115785.69</v>
      </c>
      <c r="U212" s="60">
        <f t="shared" si="187"/>
        <v>1991176286</v>
      </c>
      <c r="V212" s="60">
        <f t="shared" si="187"/>
        <v>115785.69</v>
      </c>
      <c r="W212" s="60">
        <f t="shared" si="187"/>
        <v>0</v>
      </c>
      <c r="X212" s="38">
        <f t="shared" si="180"/>
        <v>0.81277227415918374</v>
      </c>
      <c r="Y212" s="101">
        <f t="shared" si="179"/>
        <v>4.7259465306122452E-5</v>
      </c>
      <c r="Z212" s="38">
        <f t="shared" si="155"/>
        <v>4.7259465306122452E-5</v>
      </c>
      <c r="AA212" s="38">
        <f t="shared" si="165"/>
        <v>5.814601064610941E-5</v>
      </c>
      <c r="AB212" s="38">
        <f t="shared" si="188"/>
        <v>1</v>
      </c>
    </row>
    <row r="213" spans="1:28" ht="45" customHeight="1" x14ac:dyDescent="0.25">
      <c r="A213" s="96" t="s">
        <v>374</v>
      </c>
      <c r="B213" s="100" t="s">
        <v>37</v>
      </c>
      <c r="C213" s="34">
        <v>10</v>
      </c>
      <c r="D213" s="34" t="s">
        <v>38</v>
      </c>
      <c r="E213" s="95" t="s">
        <v>268</v>
      </c>
      <c r="F213" s="60">
        <f>+F214</f>
        <v>2450000000</v>
      </c>
      <c r="G213" s="60">
        <f t="shared" si="186"/>
        <v>0</v>
      </c>
      <c r="H213" s="60">
        <f t="shared" si="186"/>
        <v>0</v>
      </c>
      <c r="I213" s="60">
        <f t="shared" si="186"/>
        <v>0</v>
      </c>
      <c r="J213" s="60">
        <f t="shared" si="186"/>
        <v>0</v>
      </c>
      <c r="K213" s="60">
        <f t="shared" si="186"/>
        <v>0</v>
      </c>
      <c r="L213" s="60">
        <f t="shared" si="186"/>
        <v>2450000000</v>
      </c>
      <c r="M213" s="42">
        <f t="shared" si="173"/>
        <v>3.1044248567012816E-4</v>
      </c>
      <c r="N213" s="60">
        <f t="shared" si="187"/>
        <v>0</v>
      </c>
      <c r="O213" s="60">
        <f t="shared" si="187"/>
        <v>1991292071.6900001</v>
      </c>
      <c r="P213" s="60">
        <f t="shared" si="187"/>
        <v>458707928.30999994</v>
      </c>
      <c r="Q213" s="60">
        <f t="shared" si="187"/>
        <v>1991292071.6900001</v>
      </c>
      <c r="R213" s="60">
        <f t="shared" si="187"/>
        <v>458707928.30999994</v>
      </c>
      <c r="S213" s="60">
        <f t="shared" si="187"/>
        <v>0</v>
      </c>
      <c r="T213" s="60">
        <f t="shared" si="187"/>
        <v>115785.69</v>
      </c>
      <c r="U213" s="60">
        <f t="shared" si="187"/>
        <v>1991176286</v>
      </c>
      <c r="V213" s="60">
        <f t="shared" si="187"/>
        <v>115785.69</v>
      </c>
      <c r="W213" s="60">
        <f t="shared" si="187"/>
        <v>0</v>
      </c>
      <c r="X213" s="38">
        <f t="shared" si="180"/>
        <v>0.81277227415918374</v>
      </c>
      <c r="Y213" s="101">
        <f t="shared" si="179"/>
        <v>4.7259465306122452E-5</v>
      </c>
      <c r="Z213" s="101">
        <f t="shared" si="155"/>
        <v>4.7259465306122452E-5</v>
      </c>
      <c r="AA213" s="101">
        <f t="shared" si="165"/>
        <v>5.814601064610941E-5</v>
      </c>
      <c r="AB213" s="38">
        <f t="shared" si="188"/>
        <v>1</v>
      </c>
    </row>
    <row r="214" spans="1:28" ht="41.25" customHeight="1" x14ac:dyDescent="0.25">
      <c r="A214" s="102" t="s">
        <v>375</v>
      </c>
      <c r="B214" s="103" t="s">
        <v>37</v>
      </c>
      <c r="C214" s="44">
        <v>10</v>
      </c>
      <c r="D214" s="44" t="s">
        <v>38</v>
      </c>
      <c r="E214" s="45" t="s">
        <v>258</v>
      </c>
      <c r="F214" s="46">
        <v>2450000000</v>
      </c>
      <c r="G214" s="59">
        <v>0</v>
      </c>
      <c r="H214" s="59">
        <v>0</v>
      </c>
      <c r="I214" s="59">
        <v>0</v>
      </c>
      <c r="J214" s="59">
        <v>0</v>
      </c>
      <c r="K214" s="59">
        <f t="shared" ref="K214:K277" si="189">+G214-H214+I214-J214</f>
        <v>0</v>
      </c>
      <c r="L214" s="46">
        <f>+F214+K214</f>
        <v>2450000000</v>
      </c>
      <c r="M214" s="51">
        <f t="shared" si="173"/>
        <v>3.1044248567012816E-4</v>
      </c>
      <c r="N214" s="46">
        <v>0</v>
      </c>
      <c r="O214" s="46">
        <v>1991292071.6900001</v>
      </c>
      <c r="P214" s="59">
        <f>L214-O214</f>
        <v>458707928.30999994</v>
      </c>
      <c r="Q214" s="46">
        <v>1991292071.6900001</v>
      </c>
      <c r="R214" s="59">
        <f>+L214-Q214</f>
        <v>458707928.30999994</v>
      </c>
      <c r="S214" s="46">
        <f>O214-Q214</f>
        <v>0</v>
      </c>
      <c r="T214" s="59">
        <v>115785.69</v>
      </c>
      <c r="U214" s="46">
        <f>+Q214-T214</f>
        <v>1991176286</v>
      </c>
      <c r="V214" s="59">
        <v>115785.69</v>
      </c>
      <c r="W214" s="48">
        <f>+T214-V214</f>
        <v>0</v>
      </c>
      <c r="X214" s="49">
        <f t="shared" si="180"/>
        <v>0.81277227415918374</v>
      </c>
      <c r="Y214" s="98">
        <f t="shared" si="179"/>
        <v>4.7259465306122452E-5</v>
      </c>
      <c r="Z214" s="98">
        <f t="shared" si="155"/>
        <v>4.7259465306122452E-5</v>
      </c>
      <c r="AA214" s="98">
        <f t="shared" si="165"/>
        <v>5.814601064610941E-5</v>
      </c>
      <c r="AB214" s="49">
        <f t="shared" si="188"/>
        <v>1</v>
      </c>
    </row>
    <row r="215" spans="1:28" s="4" customFormat="1" ht="81" customHeight="1" x14ac:dyDescent="0.25">
      <c r="A215" s="96" t="s">
        <v>376</v>
      </c>
      <c r="B215" s="100" t="s">
        <v>37</v>
      </c>
      <c r="C215" s="34">
        <v>10</v>
      </c>
      <c r="D215" s="34" t="s">
        <v>38</v>
      </c>
      <c r="E215" s="95" t="s">
        <v>377</v>
      </c>
      <c r="F215" s="60">
        <f>+F216</f>
        <v>187318076171</v>
      </c>
      <c r="G215" s="60">
        <f t="shared" ref="G215:J217" si="190">+G216</f>
        <v>0</v>
      </c>
      <c r="H215" s="60">
        <f t="shared" si="190"/>
        <v>0</v>
      </c>
      <c r="I215" s="60">
        <f t="shared" si="190"/>
        <v>0</v>
      </c>
      <c r="J215" s="60">
        <f t="shared" si="190"/>
        <v>0</v>
      </c>
      <c r="K215" s="60">
        <f t="shared" si="189"/>
        <v>0</v>
      </c>
      <c r="L215" s="60">
        <f>+L216</f>
        <v>187318076171</v>
      </c>
      <c r="M215" s="42">
        <f t="shared" si="173"/>
        <v>2.3735301705090465E-2</v>
      </c>
      <c r="N215" s="60">
        <f t="shared" ref="N215:W217" si="191">+N216</f>
        <v>0</v>
      </c>
      <c r="O215" s="60">
        <f t="shared" si="191"/>
        <v>187318076171</v>
      </c>
      <c r="P215" s="60">
        <f t="shared" si="191"/>
        <v>0</v>
      </c>
      <c r="Q215" s="60">
        <f t="shared" si="191"/>
        <v>187318076171</v>
      </c>
      <c r="R215" s="60">
        <f t="shared" si="191"/>
        <v>0</v>
      </c>
      <c r="S215" s="60">
        <f t="shared" si="191"/>
        <v>0</v>
      </c>
      <c r="T215" s="60">
        <f t="shared" si="191"/>
        <v>0</v>
      </c>
      <c r="U215" s="60">
        <f t="shared" si="191"/>
        <v>187318076171</v>
      </c>
      <c r="V215" s="60">
        <f t="shared" si="191"/>
        <v>0</v>
      </c>
      <c r="W215" s="60">
        <f t="shared" si="191"/>
        <v>0</v>
      </c>
      <c r="X215" s="38">
        <f t="shared" si="180"/>
        <v>1</v>
      </c>
      <c r="Y215" s="38">
        <f t="shared" si="179"/>
        <v>0</v>
      </c>
      <c r="Z215" s="38">
        <f t="shared" si="155"/>
        <v>0</v>
      </c>
      <c r="AA215" s="38">
        <f t="shared" si="165"/>
        <v>0</v>
      </c>
      <c r="AB215" s="38" t="s">
        <v>40</v>
      </c>
    </row>
    <row r="216" spans="1:28" s="4" customFormat="1" ht="75" customHeight="1" x14ac:dyDescent="0.25">
      <c r="A216" s="96" t="s">
        <v>378</v>
      </c>
      <c r="B216" s="100" t="s">
        <v>37</v>
      </c>
      <c r="C216" s="34">
        <v>10</v>
      </c>
      <c r="D216" s="34" t="s">
        <v>38</v>
      </c>
      <c r="E216" s="95" t="s">
        <v>377</v>
      </c>
      <c r="F216" s="60">
        <f>+F217</f>
        <v>187318076171</v>
      </c>
      <c r="G216" s="60">
        <f t="shared" si="190"/>
        <v>0</v>
      </c>
      <c r="H216" s="60">
        <f t="shared" si="190"/>
        <v>0</v>
      </c>
      <c r="I216" s="60">
        <f t="shared" si="190"/>
        <v>0</v>
      </c>
      <c r="J216" s="60">
        <f t="shared" si="190"/>
        <v>0</v>
      </c>
      <c r="K216" s="60">
        <f t="shared" si="189"/>
        <v>0</v>
      </c>
      <c r="L216" s="60">
        <f>+L217</f>
        <v>187318076171</v>
      </c>
      <c r="M216" s="42">
        <f t="shared" si="173"/>
        <v>2.3735301705090465E-2</v>
      </c>
      <c r="N216" s="60">
        <f t="shared" si="191"/>
        <v>0</v>
      </c>
      <c r="O216" s="60">
        <f t="shared" si="191"/>
        <v>187318076171</v>
      </c>
      <c r="P216" s="60">
        <f t="shared" si="191"/>
        <v>0</v>
      </c>
      <c r="Q216" s="60">
        <f t="shared" si="191"/>
        <v>187318076171</v>
      </c>
      <c r="R216" s="60">
        <f t="shared" si="191"/>
        <v>0</v>
      </c>
      <c r="S216" s="60">
        <f t="shared" si="191"/>
        <v>0</v>
      </c>
      <c r="T216" s="60">
        <f t="shared" si="191"/>
        <v>0</v>
      </c>
      <c r="U216" s="60">
        <f t="shared" si="191"/>
        <v>187318076171</v>
      </c>
      <c r="V216" s="60">
        <f t="shared" si="191"/>
        <v>0</v>
      </c>
      <c r="W216" s="60">
        <f t="shared" si="191"/>
        <v>0</v>
      </c>
      <c r="X216" s="38">
        <f t="shared" si="180"/>
        <v>1</v>
      </c>
      <c r="Y216" s="38">
        <f t="shared" si="179"/>
        <v>0</v>
      </c>
      <c r="Z216" s="38">
        <f t="shared" si="155"/>
        <v>0</v>
      </c>
      <c r="AA216" s="38">
        <f t="shared" si="165"/>
        <v>0</v>
      </c>
      <c r="AB216" s="38" t="s">
        <v>40</v>
      </c>
    </row>
    <row r="217" spans="1:28" ht="45" customHeight="1" x14ac:dyDescent="0.25">
      <c r="A217" s="96" t="s">
        <v>379</v>
      </c>
      <c r="B217" s="100" t="s">
        <v>37</v>
      </c>
      <c r="C217" s="34">
        <v>10</v>
      </c>
      <c r="D217" s="34" t="s">
        <v>38</v>
      </c>
      <c r="E217" s="95" t="s">
        <v>268</v>
      </c>
      <c r="F217" s="60">
        <f>+F218</f>
        <v>187318076171</v>
      </c>
      <c r="G217" s="60">
        <f t="shared" si="190"/>
        <v>0</v>
      </c>
      <c r="H217" s="60">
        <f t="shared" si="190"/>
        <v>0</v>
      </c>
      <c r="I217" s="60">
        <f t="shared" si="190"/>
        <v>0</v>
      </c>
      <c r="J217" s="60">
        <f t="shared" si="190"/>
        <v>0</v>
      </c>
      <c r="K217" s="60">
        <f t="shared" si="189"/>
        <v>0</v>
      </c>
      <c r="L217" s="60">
        <f>+L218</f>
        <v>187318076171</v>
      </c>
      <c r="M217" s="42">
        <f t="shared" si="173"/>
        <v>2.3735301705090465E-2</v>
      </c>
      <c r="N217" s="60">
        <f t="shared" si="191"/>
        <v>0</v>
      </c>
      <c r="O217" s="60">
        <f t="shared" si="191"/>
        <v>187318076171</v>
      </c>
      <c r="P217" s="60">
        <f t="shared" si="191"/>
        <v>0</v>
      </c>
      <c r="Q217" s="60">
        <f t="shared" si="191"/>
        <v>187318076171</v>
      </c>
      <c r="R217" s="60">
        <f t="shared" si="191"/>
        <v>0</v>
      </c>
      <c r="S217" s="60">
        <f t="shared" si="191"/>
        <v>0</v>
      </c>
      <c r="T217" s="60">
        <f t="shared" si="191"/>
        <v>0</v>
      </c>
      <c r="U217" s="60">
        <f t="shared" si="191"/>
        <v>187318076171</v>
      </c>
      <c r="V217" s="60">
        <f t="shared" si="191"/>
        <v>0</v>
      </c>
      <c r="W217" s="60">
        <f t="shared" si="191"/>
        <v>0</v>
      </c>
      <c r="X217" s="38">
        <f t="shared" si="180"/>
        <v>1</v>
      </c>
      <c r="Y217" s="38">
        <f t="shared" si="179"/>
        <v>0</v>
      </c>
      <c r="Z217" s="38">
        <f t="shared" si="155"/>
        <v>0</v>
      </c>
      <c r="AA217" s="38">
        <f t="shared" si="165"/>
        <v>0</v>
      </c>
      <c r="AB217" s="65" t="s">
        <v>40</v>
      </c>
    </row>
    <row r="218" spans="1:28" ht="41.25" customHeight="1" x14ac:dyDescent="0.25">
      <c r="A218" s="102" t="s">
        <v>380</v>
      </c>
      <c r="B218" s="103" t="s">
        <v>37</v>
      </c>
      <c r="C218" s="44">
        <v>10</v>
      </c>
      <c r="D218" s="44" t="s">
        <v>38</v>
      </c>
      <c r="E218" s="45" t="s">
        <v>258</v>
      </c>
      <c r="F218" s="46">
        <v>187318076171</v>
      </c>
      <c r="G218" s="59">
        <v>0</v>
      </c>
      <c r="H218" s="59">
        <v>0</v>
      </c>
      <c r="I218" s="59">
        <v>0</v>
      </c>
      <c r="J218" s="59">
        <v>0</v>
      </c>
      <c r="K218" s="59">
        <f t="shared" si="189"/>
        <v>0</v>
      </c>
      <c r="L218" s="46">
        <f>+F218+K218</f>
        <v>187318076171</v>
      </c>
      <c r="M218" s="51">
        <f t="shared" si="173"/>
        <v>2.3735301705090465E-2</v>
      </c>
      <c r="N218" s="46">
        <v>0</v>
      </c>
      <c r="O218" s="46">
        <v>187318076171</v>
      </c>
      <c r="P218" s="59">
        <f>L218-O218</f>
        <v>0</v>
      </c>
      <c r="Q218" s="46">
        <v>187318076171</v>
      </c>
      <c r="R218" s="59">
        <f>+L218-Q218</f>
        <v>0</v>
      </c>
      <c r="S218" s="46">
        <f>O218-Q218</f>
        <v>0</v>
      </c>
      <c r="T218" s="59">
        <v>0</v>
      </c>
      <c r="U218" s="46">
        <f>+Q218-T218</f>
        <v>187318076171</v>
      </c>
      <c r="V218" s="59">
        <v>0</v>
      </c>
      <c r="W218" s="48">
        <f>+T218-V218</f>
        <v>0</v>
      </c>
      <c r="X218" s="49">
        <f t="shared" si="180"/>
        <v>1</v>
      </c>
      <c r="Y218" s="49">
        <f t="shared" si="179"/>
        <v>0</v>
      </c>
      <c r="Z218" s="49">
        <f t="shared" si="155"/>
        <v>0</v>
      </c>
      <c r="AA218" s="49">
        <f t="shared" si="165"/>
        <v>0</v>
      </c>
      <c r="AB218" s="54" t="s">
        <v>40</v>
      </c>
    </row>
    <row r="219" spans="1:28" s="4" customFormat="1" ht="81" customHeight="1" x14ac:dyDescent="0.25">
      <c r="A219" s="96" t="s">
        <v>381</v>
      </c>
      <c r="B219" s="100" t="s">
        <v>37</v>
      </c>
      <c r="C219" s="34">
        <v>10</v>
      </c>
      <c r="D219" s="34" t="s">
        <v>38</v>
      </c>
      <c r="E219" s="95" t="s">
        <v>382</v>
      </c>
      <c r="F219" s="60">
        <f>+F220</f>
        <v>133871788300</v>
      </c>
      <c r="G219" s="60">
        <f t="shared" ref="G219:J221" si="192">+G220</f>
        <v>0</v>
      </c>
      <c r="H219" s="60">
        <f t="shared" si="192"/>
        <v>0</v>
      </c>
      <c r="I219" s="60">
        <f t="shared" si="192"/>
        <v>0</v>
      </c>
      <c r="J219" s="60">
        <f t="shared" si="192"/>
        <v>0</v>
      </c>
      <c r="K219" s="60">
        <f t="shared" si="189"/>
        <v>0</v>
      </c>
      <c r="L219" s="60">
        <f>+L220</f>
        <v>133871788300</v>
      </c>
      <c r="M219" s="42">
        <f t="shared" si="173"/>
        <v>1.6963057437125378E-2</v>
      </c>
      <c r="N219" s="60">
        <f t="shared" ref="N219:W221" si="193">+N220</f>
        <v>0</v>
      </c>
      <c r="O219" s="60">
        <f t="shared" si="193"/>
        <v>133871788300</v>
      </c>
      <c r="P219" s="60">
        <f t="shared" si="193"/>
        <v>0</v>
      </c>
      <c r="Q219" s="60">
        <f t="shared" si="193"/>
        <v>133871788300</v>
      </c>
      <c r="R219" s="60">
        <f t="shared" si="193"/>
        <v>0</v>
      </c>
      <c r="S219" s="60">
        <f t="shared" si="193"/>
        <v>0</v>
      </c>
      <c r="T219" s="60">
        <f t="shared" si="193"/>
        <v>0</v>
      </c>
      <c r="U219" s="60">
        <f t="shared" si="193"/>
        <v>133871788300</v>
      </c>
      <c r="V219" s="60">
        <f t="shared" si="193"/>
        <v>0</v>
      </c>
      <c r="W219" s="60">
        <f t="shared" si="193"/>
        <v>0</v>
      </c>
      <c r="X219" s="38">
        <f t="shared" si="180"/>
        <v>1</v>
      </c>
      <c r="Y219" s="38">
        <f t="shared" si="179"/>
        <v>0</v>
      </c>
      <c r="Z219" s="38">
        <f t="shared" si="155"/>
        <v>0</v>
      </c>
      <c r="AA219" s="38">
        <f t="shared" si="165"/>
        <v>0</v>
      </c>
      <c r="AB219" s="65" t="s">
        <v>40</v>
      </c>
    </row>
    <row r="220" spans="1:28" s="4" customFormat="1" ht="75" customHeight="1" x14ac:dyDescent="0.25">
      <c r="A220" s="96" t="s">
        <v>383</v>
      </c>
      <c r="B220" s="100" t="s">
        <v>37</v>
      </c>
      <c r="C220" s="34">
        <v>10</v>
      </c>
      <c r="D220" s="34" t="s">
        <v>38</v>
      </c>
      <c r="E220" s="95" t="s">
        <v>382</v>
      </c>
      <c r="F220" s="60">
        <f>+F221</f>
        <v>133871788300</v>
      </c>
      <c r="G220" s="60">
        <f t="shared" si="192"/>
        <v>0</v>
      </c>
      <c r="H220" s="60">
        <f t="shared" si="192"/>
        <v>0</v>
      </c>
      <c r="I220" s="60">
        <f t="shared" si="192"/>
        <v>0</v>
      </c>
      <c r="J220" s="60">
        <f t="shared" si="192"/>
        <v>0</v>
      </c>
      <c r="K220" s="60">
        <f t="shared" si="189"/>
        <v>0</v>
      </c>
      <c r="L220" s="60">
        <f>+L221</f>
        <v>133871788300</v>
      </c>
      <c r="M220" s="42">
        <f t="shared" si="173"/>
        <v>1.6963057437125378E-2</v>
      </c>
      <c r="N220" s="60">
        <f t="shared" si="193"/>
        <v>0</v>
      </c>
      <c r="O220" s="60">
        <f t="shared" si="193"/>
        <v>133871788300</v>
      </c>
      <c r="P220" s="60">
        <f t="shared" si="193"/>
        <v>0</v>
      </c>
      <c r="Q220" s="60">
        <f t="shared" si="193"/>
        <v>133871788300</v>
      </c>
      <c r="R220" s="60">
        <f t="shared" si="193"/>
        <v>0</v>
      </c>
      <c r="S220" s="60">
        <f t="shared" si="193"/>
        <v>0</v>
      </c>
      <c r="T220" s="60">
        <f t="shared" si="193"/>
        <v>0</v>
      </c>
      <c r="U220" s="60">
        <f t="shared" si="193"/>
        <v>133871788300</v>
      </c>
      <c r="V220" s="60">
        <f t="shared" si="193"/>
        <v>0</v>
      </c>
      <c r="W220" s="60">
        <f t="shared" si="193"/>
        <v>0</v>
      </c>
      <c r="X220" s="38">
        <f t="shared" si="180"/>
        <v>1</v>
      </c>
      <c r="Y220" s="38">
        <f t="shared" si="179"/>
        <v>0</v>
      </c>
      <c r="Z220" s="38">
        <f t="shared" si="155"/>
        <v>0</v>
      </c>
      <c r="AA220" s="38">
        <f t="shared" si="165"/>
        <v>0</v>
      </c>
      <c r="AB220" s="65" t="s">
        <v>40</v>
      </c>
    </row>
    <row r="221" spans="1:28" ht="45" customHeight="1" x14ac:dyDescent="0.25">
      <c r="A221" s="96" t="s">
        <v>384</v>
      </c>
      <c r="B221" s="100" t="s">
        <v>37</v>
      </c>
      <c r="C221" s="34">
        <v>10</v>
      </c>
      <c r="D221" s="34" t="s">
        <v>38</v>
      </c>
      <c r="E221" s="95" t="s">
        <v>268</v>
      </c>
      <c r="F221" s="60">
        <f>+F222</f>
        <v>133871788300</v>
      </c>
      <c r="G221" s="60">
        <f t="shared" si="192"/>
        <v>0</v>
      </c>
      <c r="H221" s="60">
        <f t="shared" si="192"/>
        <v>0</v>
      </c>
      <c r="I221" s="60">
        <f t="shared" si="192"/>
        <v>0</v>
      </c>
      <c r="J221" s="60">
        <f t="shared" si="192"/>
        <v>0</v>
      </c>
      <c r="K221" s="60">
        <f t="shared" si="189"/>
        <v>0</v>
      </c>
      <c r="L221" s="60">
        <f>+L222</f>
        <v>133871788300</v>
      </c>
      <c r="M221" s="42">
        <f t="shared" si="173"/>
        <v>1.6963057437125378E-2</v>
      </c>
      <c r="N221" s="60">
        <f t="shared" si="193"/>
        <v>0</v>
      </c>
      <c r="O221" s="60">
        <f t="shared" si="193"/>
        <v>133871788300</v>
      </c>
      <c r="P221" s="60">
        <f t="shared" si="193"/>
        <v>0</v>
      </c>
      <c r="Q221" s="60">
        <f t="shared" si="193"/>
        <v>133871788300</v>
      </c>
      <c r="R221" s="60">
        <f t="shared" si="193"/>
        <v>0</v>
      </c>
      <c r="S221" s="60">
        <f t="shared" si="193"/>
        <v>0</v>
      </c>
      <c r="T221" s="60">
        <f t="shared" si="193"/>
        <v>0</v>
      </c>
      <c r="U221" s="60">
        <f t="shared" si="193"/>
        <v>133871788300</v>
      </c>
      <c r="V221" s="60">
        <f t="shared" si="193"/>
        <v>0</v>
      </c>
      <c r="W221" s="60">
        <f t="shared" si="193"/>
        <v>0</v>
      </c>
      <c r="X221" s="38">
        <f t="shared" si="180"/>
        <v>1</v>
      </c>
      <c r="Y221" s="38">
        <f t="shared" si="179"/>
        <v>0</v>
      </c>
      <c r="Z221" s="38">
        <f t="shared" si="155"/>
        <v>0</v>
      </c>
      <c r="AA221" s="38">
        <f t="shared" si="165"/>
        <v>0</v>
      </c>
      <c r="AB221" s="65" t="s">
        <v>40</v>
      </c>
    </row>
    <row r="222" spans="1:28" ht="41.25" customHeight="1" x14ac:dyDescent="0.25">
      <c r="A222" s="102" t="s">
        <v>385</v>
      </c>
      <c r="B222" s="103" t="s">
        <v>37</v>
      </c>
      <c r="C222" s="44">
        <v>10</v>
      </c>
      <c r="D222" s="44" t="s">
        <v>38</v>
      </c>
      <c r="E222" s="45" t="s">
        <v>258</v>
      </c>
      <c r="F222" s="46">
        <v>133871788300</v>
      </c>
      <c r="G222" s="59">
        <v>0</v>
      </c>
      <c r="H222" s="59">
        <v>0</v>
      </c>
      <c r="I222" s="59">
        <v>0</v>
      </c>
      <c r="J222" s="59">
        <v>0</v>
      </c>
      <c r="K222" s="59">
        <f t="shared" si="189"/>
        <v>0</v>
      </c>
      <c r="L222" s="46">
        <f>+F222+K222</f>
        <v>133871788300</v>
      </c>
      <c r="M222" s="51">
        <f t="shared" si="173"/>
        <v>1.6963057437125378E-2</v>
      </c>
      <c r="N222" s="46">
        <v>0</v>
      </c>
      <c r="O222" s="46">
        <v>133871788300</v>
      </c>
      <c r="P222" s="59">
        <f>L222-O222</f>
        <v>0</v>
      </c>
      <c r="Q222" s="46">
        <v>133871788300</v>
      </c>
      <c r="R222" s="59">
        <f>+L222-Q222</f>
        <v>0</v>
      </c>
      <c r="S222" s="46">
        <f>O222-Q222</f>
        <v>0</v>
      </c>
      <c r="T222" s="59">
        <v>0</v>
      </c>
      <c r="U222" s="46">
        <f>+Q222-T222</f>
        <v>133871788300</v>
      </c>
      <c r="V222" s="59">
        <v>0</v>
      </c>
      <c r="W222" s="48">
        <f>+T222-V222</f>
        <v>0</v>
      </c>
      <c r="X222" s="49">
        <f t="shared" si="180"/>
        <v>1</v>
      </c>
      <c r="Y222" s="49">
        <f t="shared" si="179"/>
        <v>0</v>
      </c>
      <c r="Z222" s="49">
        <f t="shared" si="155"/>
        <v>0</v>
      </c>
      <c r="AA222" s="49">
        <f t="shared" si="165"/>
        <v>0</v>
      </c>
      <c r="AB222" s="54" t="s">
        <v>40</v>
      </c>
    </row>
    <row r="223" spans="1:28" ht="35.25" customHeight="1" x14ac:dyDescent="0.25">
      <c r="A223" s="39" t="s">
        <v>386</v>
      </c>
      <c r="B223" s="34" t="s">
        <v>37</v>
      </c>
      <c r="C223" s="34">
        <v>10</v>
      </c>
      <c r="D223" s="34" t="s">
        <v>38</v>
      </c>
      <c r="E223" s="95" t="s">
        <v>387</v>
      </c>
      <c r="F223" s="62">
        <f>+F224</f>
        <v>5210000000</v>
      </c>
      <c r="G223" s="62">
        <f>+G224</f>
        <v>0</v>
      </c>
      <c r="H223" s="62">
        <f>+H224</f>
        <v>0</v>
      </c>
      <c r="I223" s="62">
        <f>+I224</f>
        <v>0</v>
      </c>
      <c r="J223" s="62">
        <f>+J224</f>
        <v>0</v>
      </c>
      <c r="K223" s="62">
        <f t="shared" si="189"/>
        <v>0</v>
      </c>
      <c r="L223" s="62">
        <f>+L224</f>
        <v>5210000000</v>
      </c>
      <c r="M223" s="42">
        <f t="shared" si="173"/>
        <v>6.6016544911892553E-4</v>
      </c>
      <c r="N223" s="62">
        <f t="shared" ref="N223:W223" si="194">+N224</f>
        <v>0</v>
      </c>
      <c r="O223" s="62">
        <f t="shared" si="194"/>
        <v>1513286551</v>
      </c>
      <c r="P223" s="62">
        <f t="shared" si="194"/>
        <v>3696713449</v>
      </c>
      <c r="Q223" s="62">
        <f t="shared" si="194"/>
        <v>1439935499</v>
      </c>
      <c r="R223" s="62">
        <f t="shared" si="194"/>
        <v>3770064501</v>
      </c>
      <c r="S223" s="62">
        <f t="shared" si="194"/>
        <v>73351052</v>
      </c>
      <c r="T223" s="62">
        <f t="shared" si="194"/>
        <v>39894581</v>
      </c>
      <c r="U223" s="62">
        <f t="shared" si="194"/>
        <v>1400040918</v>
      </c>
      <c r="V223" s="62">
        <f t="shared" si="194"/>
        <v>39608105</v>
      </c>
      <c r="W223" s="62">
        <f t="shared" si="194"/>
        <v>286476</v>
      </c>
      <c r="X223" s="38">
        <f t="shared" si="180"/>
        <v>0.27637917447216892</v>
      </c>
      <c r="Y223" s="38">
        <f t="shared" si="179"/>
        <v>7.6573092130518237E-3</v>
      </c>
      <c r="Z223" s="38">
        <f t="shared" si="155"/>
        <v>7.6023234165067182E-3</v>
      </c>
      <c r="AA223" s="38">
        <f t="shared" si="165"/>
        <v>2.7705811147586686E-2</v>
      </c>
      <c r="AB223" s="38">
        <f t="shared" si="188"/>
        <v>0.99281917511553763</v>
      </c>
    </row>
    <row r="224" spans="1:28" ht="33" customHeight="1" x14ac:dyDescent="0.25">
      <c r="A224" s="39" t="s">
        <v>388</v>
      </c>
      <c r="B224" s="34" t="s">
        <v>37</v>
      </c>
      <c r="C224" s="34">
        <v>10</v>
      </c>
      <c r="D224" s="34" t="s">
        <v>38</v>
      </c>
      <c r="E224" s="40" t="s">
        <v>251</v>
      </c>
      <c r="F224" s="62">
        <f>+F225+F229</f>
        <v>5210000000</v>
      </c>
      <c r="G224" s="62">
        <f>+G225+G229</f>
        <v>0</v>
      </c>
      <c r="H224" s="62">
        <f>+H225+H229</f>
        <v>0</v>
      </c>
      <c r="I224" s="62">
        <f>+I225+I229</f>
        <v>0</v>
      </c>
      <c r="J224" s="62">
        <f>+J225+J229</f>
        <v>0</v>
      </c>
      <c r="K224" s="62">
        <f t="shared" si="189"/>
        <v>0</v>
      </c>
      <c r="L224" s="62">
        <f>+L225+L229</f>
        <v>5210000000</v>
      </c>
      <c r="M224" s="42">
        <f t="shared" si="173"/>
        <v>6.6016544911892553E-4</v>
      </c>
      <c r="N224" s="62">
        <f t="shared" ref="N224:W224" si="195">+N225+N229</f>
        <v>0</v>
      </c>
      <c r="O224" s="62">
        <f t="shared" si="195"/>
        <v>1513286551</v>
      </c>
      <c r="P224" s="62">
        <f t="shared" si="195"/>
        <v>3696713449</v>
      </c>
      <c r="Q224" s="62">
        <f t="shared" si="195"/>
        <v>1439935499</v>
      </c>
      <c r="R224" s="62">
        <f t="shared" si="195"/>
        <v>3770064501</v>
      </c>
      <c r="S224" s="62">
        <f t="shared" si="195"/>
        <v>73351052</v>
      </c>
      <c r="T224" s="62">
        <f t="shared" si="195"/>
        <v>39894581</v>
      </c>
      <c r="U224" s="62">
        <f t="shared" si="195"/>
        <v>1400040918</v>
      </c>
      <c r="V224" s="62">
        <f t="shared" si="195"/>
        <v>39608105</v>
      </c>
      <c r="W224" s="62">
        <f t="shared" si="195"/>
        <v>286476</v>
      </c>
      <c r="X224" s="38">
        <f t="shared" si="180"/>
        <v>0.27637917447216892</v>
      </c>
      <c r="Y224" s="38">
        <f t="shared" si="179"/>
        <v>7.6573092130518237E-3</v>
      </c>
      <c r="Z224" s="38">
        <f t="shared" ref="Z224:Z287" si="196">+V224/L224</f>
        <v>7.6023234165067182E-3</v>
      </c>
      <c r="AA224" s="38">
        <f t="shared" si="165"/>
        <v>2.7705811147586686E-2</v>
      </c>
      <c r="AB224" s="38">
        <f t="shared" si="188"/>
        <v>0.99281917511553763</v>
      </c>
    </row>
    <row r="225" spans="1:28" ht="51.75" customHeight="1" x14ac:dyDescent="0.25">
      <c r="A225" s="39" t="s">
        <v>389</v>
      </c>
      <c r="B225" s="34" t="s">
        <v>37</v>
      </c>
      <c r="C225" s="34">
        <v>10</v>
      </c>
      <c r="D225" s="34" t="s">
        <v>38</v>
      </c>
      <c r="E225" s="40" t="s">
        <v>390</v>
      </c>
      <c r="F225" s="62">
        <f t="shared" ref="F225:J227" si="197">+F226</f>
        <v>2210000000</v>
      </c>
      <c r="G225" s="62">
        <f t="shared" si="197"/>
        <v>0</v>
      </c>
      <c r="H225" s="62">
        <f t="shared" si="197"/>
        <v>0</v>
      </c>
      <c r="I225" s="62">
        <f t="shared" si="197"/>
        <v>0</v>
      </c>
      <c r="J225" s="62">
        <f t="shared" si="197"/>
        <v>0</v>
      </c>
      <c r="K225" s="62">
        <f t="shared" si="189"/>
        <v>0</v>
      </c>
      <c r="L225" s="62">
        <f>+L226</f>
        <v>2210000000</v>
      </c>
      <c r="M225" s="42">
        <f t="shared" si="173"/>
        <v>2.8003179319631969E-4</v>
      </c>
      <c r="N225" s="62">
        <f t="shared" ref="N225:W227" si="198">+N226</f>
        <v>0</v>
      </c>
      <c r="O225" s="62">
        <f t="shared" si="198"/>
        <v>1513286551</v>
      </c>
      <c r="P225" s="62">
        <f t="shared" si="198"/>
        <v>696713449</v>
      </c>
      <c r="Q225" s="62">
        <f t="shared" si="198"/>
        <v>1439935499</v>
      </c>
      <c r="R225" s="62">
        <f t="shared" si="198"/>
        <v>770064501</v>
      </c>
      <c r="S225" s="62">
        <f t="shared" si="198"/>
        <v>73351052</v>
      </c>
      <c r="T225" s="62">
        <f t="shared" si="198"/>
        <v>39894581</v>
      </c>
      <c r="U225" s="62">
        <f t="shared" si="198"/>
        <v>1400040918</v>
      </c>
      <c r="V225" s="62">
        <f t="shared" si="198"/>
        <v>39608105</v>
      </c>
      <c r="W225" s="62">
        <f t="shared" si="198"/>
        <v>286476</v>
      </c>
      <c r="X225" s="38">
        <f t="shared" si="180"/>
        <v>0.6515545244343891</v>
      </c>
      <c r="Y225" s="38">
        <f t="shared" si="179"/>
        <v>1.8051846606334843E-2</v>
      </c>
      <c r="Z225" s="38">
        <f t="shared" si="196"/>
        <v>1.7922219457013576E-2</v>
      </c>
      <c r="AA225" s="38">
        <f t="shared" si="165"/>
        <v>2.7705811147586686E-2</v>
      </c>
      <c r="AB225" s="38">
        <f t="shared" si="188"/>
        <v>0.99281917511553763</v>
      </c>
    </row>
    <row r="226" spans="1:28" ht="51.75" customHeight="1" x14ac:dyDescent="0.25">
      <c r="A226" s="39" t="s">
        <v>391</v>
      </c>
      <c r="B226" s="34" t="s">
        <v>37</v>
      </c>
      <c r="C226" s="34">
        <v>10</v>
      </c>
      <c r="D226" s="34" t="s">
        <v>38</v>
      </c>
      <c r="E226" s="40" t="s">
        <v>390</v>
      </c>
      <c r="F226" s="62">
        <f t="shared" si="197"/>
        <v>2210000000</v>
      </c>
      <c r="G226" s="62">
        <f t="shared" si="197"/>
        <v>0</v>
      </c>
      <c r="H226" s="62">
        <f t="shared" si="197"/>
        <v>0</v>
      </c>
      <c r="I226" s="62">
        <f t="shared" si="197"/>
        <v>0</v>
      </c>
      <c r="J226" s="62">
        <f t="shared" si="197"/>
        <v>0</v>
      </c>
      <c r="K226" s="62">
        <f t="shared" si="189"/>
        <v>0</v>
      </c>
      <c r="L226" s="62">
        <f>+L227</f>
        <v>2210000000</v>
      </c>
      <c r="M226" s="42">
        <f t="shared" si="173"/>
        <v>2.8003179319631969E-4</v>
      </c>
      <c r="N226" s="62">
        <f t="shared" si="198"/>
        <v>0</v>
      </c>
      <c r="O226" s="62">
        <f t="shared" si="198"/>
        <v>1513286551</v>
      </c>
      <c r="P226" s="62">
        <f t="shared" si="198"/>
        <v>696713449</v>
      </c>
      <c r="Q226" s="62">
        <f t="shared" si="198"/>
        <v>1439935499</v>
      </c>
      <c r="R226" s="62">
        <f t="shared" si="198"/>
        <v>770064501</v>
      </c>
      <c r="S226" s="62">
        <f t="shared" si="198"/>
        <v>73351052</v>
      </c>
      <c r="T226" s="62">
        <f t="shared" si="198"/>
        <v>39894581</v>
      </c>
      <c r="U226" s="62">
        <f t="shared" si="198"/>
        <v>1400040918</v>
      </c>
      <c r="V226" s="62">
        <f t="shared" si="198"/>
        <v>39608105</v>
      </c>
      <c r="W226" s="62">
        <f t="shared" si="198"/>
        <v>286476</v>
      </c>
      <c r="X226" s="38">
        <f t="shared" si="180"/>
        <v>0.6515545244343891</v>
      </c>
      <c r="Y226" s="38">
        <f t="shared" si="179"/>
        <v>1.8051846606334843E-2</v>
      </c>
      <c r="Z226" s="38">
        <f t="shared" si="196"/>
        <v>1.7922219457013576E-2</v>
      </c>
      <c r="AA226" s="38">
        <f t="shared" si="165"/>
        <v>2.7705811147586686E-2</v>
      </c>
      <c r="AB226" s="38">
        <f t="shared" si="188"/>
        <v>0.99281917511553763</v>
      </c>
    </row>
    <row r="227" spans="1:28" ht="29.25" customHeight="1" x14ac:dyDescent="0.25">
      <c r="A227" s="39" t="s">
        <v>392</v>
      </c>
      <c r="B227" s="34" t="s">
        <v>37</v>
      </c>
      <c r="C227" s="34">
        <v>10</v>
      </c>
      <c r="D227" s="34" t="s">
        <v>38</v>
      </c>
      <c r="E227" s="95" t="s">
        <v>393</v>
      </c>
      <c r="F227" s="62">
        <f t="shared" si="197"/>
        <v>2210000000</v>
      </c>
      <c r="G227" s="62">
        <f t="shared" si="197"/>
        <v>0</v>
      </c>
      <c r="H227" s="62">
        <f t="shared" si="197"/>
        <v>0</v>
      </c>
      <c r="I227" s="62">
        <f t="shared" si="197"/>
        <v>0</v>
      </c>
      <c r="J227" s="62">
        <f t="shared" si="197"/>
        <v>0</v>
      </c>
      <c r="K227" s="62">
        <f t="shared" si="189"/>
        <v>0</v>
      </c>
      <c r="L227" s="62">
        <f>+L228</f>
        <v>2210000000</v>
      </c>
      <c r="M227" s="42">
        <f t="shared" si="173"/>
        <v>2.8003179319631969E-4</v>
      </c>
      <c r="N227" s="62">
        <f t="shared" si="198"/>
        <v>0</v>
      </c>
      <c r="O227" s="62">
        <f t="shared" si="198"/>
        <v>1513286551</v>
      </c>
      <c r="P227" s="62">
        <f t="shared" si="198"/>
        <v>696713449</v>
      </c>
      <c r="Q227" s="62">
        <f t="shared" si="198"/>
        <v>1439935499</v>
      </c>
      <c r="R227" s="62">
        <f t="shared" si="198"/>
        <v>770064501</v>
      </c>
      <c r="S227" s="62">
        <f t="shared" si="198"/>
        <v>73351052</v>
      </c>
      <c r="T227" s="62">
        <f t="shared" si="198"/>
        <v>39894581</v>
      </c>
      <c r="U227" s="62">
        <f t="shared" si="198"/>
        <v>1400040918</v>
      </c>
      <c r="V227" s="62">
        <f t="shared" si="198"/>
        <v>39608105</v>
      </c>
      <c r="W227" s="62">
        <f t="shared" si="198"/>
        <v>286476</v>
      </c>
      <c r="X227" s="38">
        <f t="shared" si="180"/>
        <v>0.6515545244343891</v>
      </c>
      <c r="Y227" s="38">
        <f t="shared" si="179"/>
        <v>1.8051846606334843E-2</v>
      </c>
      <c r="Z227" s="38">
        <f t="shared" si="196"/>
        <v>1.7922219457013576E-2</v>
      </c>
      <c r="AA227" s="38">
        <f t="shared" si="165"/>
        <v>2.7705811147586686E-2</v>
      </c>
      <c r="AB227" s="38">
        <f t="shared" si="188"/>
        <v>0.99281917511553763</v>
      </c>
    </row>
    <row r="228" spans="1:28" ht="30" customHeight="1" x14ac:dyDescent="0.25">
      <c r="A228" s="43" t="s">
        <v>394</v>
      </c>
      <c r="B228" s="44" t="s">
        <v>37</v>
      </c>
      <c r="C228" s="44">
        <v>10</v>
      </c>
      <c r="D228" s="44" t="s">
        <v>38</v>
      </c>
      <c r="E228" s="45" t="s">
        <v>258</v>
      </c>
      <c r="F228" s="46">
        <v>2210000000</v>
      </c>
      <c r="G228" s="46">
        <v>0</v>
      </c>
      <c r="H228" s="46">
        <v>0</v>
      </c>
      <c r="I228" s="46">
        <v>0</v>
      </c>
      <c r="J228" s="46">
        <v>0</v>
      </c>
      <c r="K228" s="46">
        <f t="shared" si="189"/>
        <v>0</v>
      </c>
      <c r="L228" s="46">
        <f>+F228+K228</f>
        <v>2210000000</v>
      </c>
      <c r="M228" s="51">
        <f t="shared" si="173"/>
        <v>2.8003179319631969E-4</v>
      </c>
      <c r="N228" s="46">
        <v>0</v>
      </c>
      <c r="O228" s="46">
        <v>1513286551</v>
      </c>
      <c r="P228" s="46">
        <f>L228-O228</f>
        <v>696713449</v>
      </c>
      <c r="Q228" s="46">
        <v>1439935499</v>
      </c>
      <c r="R228" s="46">
        <f>+L228-Q228</f>
        <v>770064501</v>
      </c>
      <c r="S228" s="46">
        <f>O228-Q228</f>
        <v>73351052</v>
      </c>
      <c r="T228" s="46">
        <v>39894581</v>
      </c>
      <c r="U228" s="46">
        <f>+Q228-T228</f>
        <v>1400040918</v>
      </c>
      <c r="V228" s="46">
        <v>39608105</v>
      </c>
      <c r="W228" s="48">
        <f>+T228-V228</f>
        <v>286476</v>
      </c>
      <c r="X228" s="49">
        <f t="shared" si="180"/>
        <v>0.6515545244343891</v>
      </c>
      <c r="Y228" s="49">
        <f t="shared" si="179"/>
        <v>1.8051846606334843E-2</v>
      </c>
      <c r="Z228" s="49">
        <f t="shared" si="196"/>
        <v>1.7922219457013576E-2</v>
      </c>
      <c r="AA228" s="49">
        <f t="shared" si="165"/>
        <v>2.7705811147586686E-2</v>
      </c>
      <c r="AB228" s="49">
        <f t="shared" si="188"/>
        <v>0.99281917511553763</v>
      </c>
    </row>
    <row r="229" spans="1:28" ht="51.75" customHeight="1" x14ac:dyDescent="0.25">
      <c r="A229" s="39" t="s">
        <v>395</v>
      </c>
      <c r="B229" s="34" t="s">
        <v>37</v>
      </c>
      <c r="C229" s="34">
        <v>10</v>
      </c>
      <c r="D229" s="34" t="s">
        <v>38</v>
      </c>
      <c r="E229" s="40" t="s">
        <v>396</v>
      </c>
      <c r="F229" s="62">
        <f t="shared" ref="F229:J231" si="199">+F230</f>
        <v>3000000000</v>
      </c>
      <c r="G229" s="62">
        <f t="shared" si="199"/>
        <v>0</v>
      </c>
      <c r="H229" s="62">
        <f t="shared" si="199"/>
        <v>0</v>
      </c>
      <c r="I229" s="62">
        <f t="shared" si="199"/>
        <v>0</v>
      </c>
      <c r="J229" s="62">
        <f t="shared" si="199"/>
        <v>0</v>
      </c>
      <c r="K229" s="62">
        <f t="shared" si="189"/>
        <v>0</v>
      </c>
      <c r="L229" s="62">
        <f>+L230</f>
        <v>3000000000</v>
      </c>
      <c r="M229" s="42">
        <f t="shared" si="173"/>
        <v>3.8013365592260589E-4</v>
      </c>
      <c r="N229" s="62">
        <f t="shared" ref="N229:W231" si="200">+N230</f>
        <v>0</v>
      </c>
      <c r="O229" s="62">
        <f t="shared" si="200"/>
        <v>0</v>
      </c>
      <c r="P229" s="62">
        <f t="shared" si="200"/>
        <v>3000000000</v>
      </c>
      <c r="Q229" s="62">
        <f t="shared" si="200"/>
        <v>0</v>
      </c>
      <c r="R229" s="62">
        <f t="shared" si="200"/>
        <v>3000000000</v>
      </c>
      <c r="S229" s="62">
        <f t="shared" si="200"/>
        <v>0</v>
      </c>
      <c r="T229" s="62">
        <f t="shared" si="200"/>
        <v>0</v>
      </c>
      <c r="U229" s="62">
        <f t="shared" si="200"/>
        <v>0</v>
      </c>
      <c r="V229" s="62">
        <f t="shared" si="200"/>
        <v>0</v>
      </c>
      <c r="W229" s="62">
        <f t="shared" si="200"/>
        <v>0</v>
      </c>
      <c r="X229" s="38">
        <f t="shared" si="180"/>
        <v>0</v>
      </c>
      <c r="Y229" s="38">
        <f t="shared" si="179"/>
        <v>0</v>
      </c>
      <c r="Z229" s="38">
        <f t="shared" si="196"/>
        <v>0</v>
      </c>
      <c r="AA229" s="38" t="s">
        <v>40</v>
      </c>
      <c r="AB229" s="38" t="s">
        <v>40</v>
      </c>
    </row>
    <row r="230" spans="1:28" ht="51.75" customHeight="1" x14ac:dyDescent="0.25">
      <c r="A230" s="39" t="s">
        <v>397</v>
      </c>
      <c r="B230" s="34" t="s">
        <v>37</v>
      </c>
      <c r="C230" s="34">
        <v>10</v>
      </c>
      <c r="D230" s="34" t="s">
        <v>38</v>
      </c>
      <c r="E230" s="40" t="s">
        <v>398</v>
      </c>
      <c r="F230" s="62">
        <f t="shared" si="199"/>
        <v>3000000000</v>
      </c>
      <c r="G230" s="62">
        <f t="shared" si="199"/>
        <v>0</v>
      </c>
      <c r="H230" s="62">
        <f t="shared" si="199"/>
        <v>0</v>
      </c>
      <c r="I230" s="62">
        <f t="shared" si="199"/>
        <v>0</v>
      </c>
      <c r="J230" s="62">
        <f t="shared" si="199"/>
        <v>0</v>
      </c>
      <c r="K230" s="62">
        <f t="shared" si="189"/>
        <v>0</v>
      </c>
      <c r="L230" s="62">
        <f>+L231</f>
        <v>3000000000</v>
      </c>
      <c r="M230" s="42">
        <f t="shared" si="173"/>
        <v>3.8013365592260589E-4</v>
      </c>
      <c r="N230" s="62">
        <f t="shared" si="200"/>
        <v>0</v>
      </c>
      <c r="O230" s="62">
        <f t="shared" si="200"/>
        <v>0</v>
      </c>
      <c r="P230" s="62">
        <f t="shared" si="200"/>
        <v>3000000000</v>
      </c>
      <c r="Q230" s="62">
        <f t="shared" si="200"/>
        <v>0</v>
      </c>
      <c r="R230" s="62">
        <f t="shared" si="200"/>
        <v>3000000000</v>
      </c>
      <c r="S230" s="62">
        <f t="shared" si="200"/>
        <v>0</v>
      </c>
      <c r="T230" s="62">
        <f t="shared" si="200"/>
        <v>0</v>
      </c>
      <c r="U230" s="62">
        <f t="shared" si="200"/>
        <v>0</v>
      </c>
      <c r="V230" s="62">
        <f t="shared" si="200"/>
        <v>0</v>
      </c>
      <c r="W230" s="62">
        <f t="shared" si="200"/>
        <v>0</v>
      </c>
      <c r="X230" s="38">
        <f t="shared" si="180"/>
        <v>0</v>
      </c>
      <c r="Y230" s="38">
        <f t="shared" si="179"/>
        <v>0</v>
      </c>
      <c r="Z230" s="38">
        <f t="shared" si="196"/>
        <v>0</v>
      </c>
      <c r="AA230" s="38" t="s">
        <v>40</v>
      </c>
      <c r="AB230" s="38" t="s">
        <v>40</v>
      </c>
    </row>
    <row r="231" spans="1:28" ht="29.25" customHeight="1" x14ac:dyDescent="0.25">
      <c r="A231" s="39" t="s">
        <v>399</v>
      </c>
      <c r="B231" s="34" t="s">
        <v>37</v>
      </c>
      <c r="C231" s="34">
        <v>10</v>
      </c>
      <c r="D231" s="34" t="s">
        <v>38</v>
      </c>
      <c r="E231" s="95" t="s">
        <v>393</v>
      </c>
      <c r="F231" s="62">
        <f t="shared" si="199"/>
        <v>3000000000</v>
      </c>
      <c r="G231" s="62">
        <f t="shared" si="199"/>
        <v>0</v>
      </c>
      <c r="H231" s="62">
        <f t="shared" si="199"/>
        <v>0</v>
      </c>
      <c r="I231" s="62">
        <f t="shared" si="199"/>
        <v>0</v>
      </c>
      <c r="J231" s="62">
        <f t="shared" si="199"/>
        <v>0</v>
      </c>
      <c r="K231" s="62">
        <f t="shared" si="189"/>
        <v>0</v>
      </c>
      <c r="L231" s="62">
        <f>+L232</f>
        <v>3000000000</v>
      </c>
      <c r="M231" s="42">
        <f t="shared" si="173"/>
        <v>3.8013365592260589E-4</v>
      </c>
      <c r="N231" s="62">
        <f t="shared" si="200"/>
        <v>0</v>
      </c>
      <c r="O231" s="62">
        <f t="shared" si="200"/>
        <v>0</v>
      </c>
      <c r="P231" s="62">
        <f t="shared" si="200"/>
        <v>3000000000</v>
      </c>
      <c r="Q231" s="62">
        <f t="shared" si="200"/>
        <v>0</v>
      </c>
      <c r="R231" s="62">
        <f t="shared" si="200"/>
        <v>3000000000</v>
      </c>
      <c r="S231" s="62">
        <f t="shared" si="200"/>
        <v>0</v>
      </c>
      <c r="T231" s="62">
        <f t="shared" si="200"/>
        <v>0</v>
      </c>
      <c r="U231" s="62">
        <f t="shared" si="200"/>
        <v>0</v>
      </c>
      <c r="V231" s="62">
        <f t="shared" si="200"/>
        <v>0</v>
      </c>
      <c r="W231" s="62">
        <f t="shared" si="200"/>
        <v>0</v>
      </c>
      <c r="X231" s="38">
        <f t="shared" si="180"/>
        <v>0</v>
      </c>
      <c r="Y231" s="38">
        <f t="shared" si="179"/>
        <v>0</v>
      </c>
      <c r="Z231" s="38">
        <f t="shared" si="196"/>
        <v>0</v>
      </c>
      <c r="AA231" s="38" t="s">
        <v>40</v>
      </c>
      <c r="AB231" s="38" t="s">
        <v>40</v>
      </c>
    </row>
    <row r="232" spans="1:28" ht="30" customHeight="1" x14ac:dyDescent="0.25">
      <c r="A232" s="43" t="s">
        <v>400</v>
      </c>
      <c r="B232" s="44" t="s">
        <v>37</v>
      </c>
      <c r="C232" s="44">
        <v>10</v>
      </c>
      <c r="D232" s="44" t="s">
        <v>38</v>
      </c>
      <c r="E232" s="45" t="s">
        <v>258</v>
      </c>
      <c r="F232" s="46">
        <v>3000000000</v>
      </c>
      <c r="G232" s="46">
        <v>0</v>
      </c>
      <c r="H232" s="46">
        <v>0</v>
      </c>
      <c r="I232" s="46">
        <v>0</v>
      </c>
      <c r="J232" s="46">
        <v>0</v>
      </c>
      <c r="K232" s="46">
        <f t="shared" si="189"/>
        <v>0</v>
      </c>
      <c r="L232" s="46">
        <f>+F232+K232</f>
        <v>3000000000</v>
      </c>
      <c r="M232" s="51">
        <f t="shared" si="173"/>
        <v>3.8013365592260589E-4</v>
      </c>
      <c r="N232" s="46">
        <v>0</v>
      </c>
      <c r="O232" s="46">
        <v>0</v>
      </c>
      <c r="P232" s="46">
        <f>L232-O232</f>
        <v>3000000000</v>
      </c>
      <c r="Q232" s="46">
        <v>0</v>
      </c>
      <c r="R232" s="46">
        <f>+L232-Q232</f>
        <v>3000000000</v>
      </c>
      <c r="S232" s="46">
        <f>O232-Q232</f>
        <v>0</v>
      </c>
      <c r="T232" s="46">
        <v>0</v>
      </c>
      <c r="U232" s="46">
        <f>+Q232-T232</f>
        <v>0</v>
      </c>
      <c r="V232" s="46">
        <v>0</v>
      </c>
      <c r="W232" s="48">
        <f>+T232-V232</f>
        <v>0</v>
      </c>
      <c r="X232" s="49">
        <f t="shared" si="180"/>
        <v>0</v>
      </c>
      <c r="Y232" s="49">
        <f t="shared" si="179"/>
        <v>0</v>
      </c>
      <c r="Z232" s="49">
        <f t="shared" si="196"/>
        <v>0</v>
      </c>
      <c r="AA232" s="49" t="s">
        <v>40</v>
      </c>
      <c r="AB232" s="49" t="s">
        <v>40</v>
      </c>
    </row>
    <row r="233" spans="1:28" ht="29.25" customHeight="1" x14ac:dyDescent="0.25">
      <c r="A233" s="39" t="s">
        <v>401</v>
      </c>
      <c r="B233" s="34" t="s">
        <v>41</v>
      </c>
      <c r="C233" s="34">
        <v>20</v>
      </c>
      <c r="D233" s="34" t="s">
        <v>38</v>
      </c>
      <c r="E233" s="40" t="s">
        <v>402</v>
      </c>
      <c r="F233" s="62">
        <f>+F234</f>
        <v>125768894272</v>
      </c>
      <c r="G233" s="62">
        <f>+G234</f>
        <v>0</v>
      </c>
      <c r="H233" s="62">
        <f>+H234</f>
        <v>0</v>
      </c>
      <c r="I233" s="62">
        <f>+I234</f>
        <v>0</v>
      </c>
      <c r="J233" s="62">
        <f>+J234</f>
        <v>0</v>
      </c>
      <c r="K233" s="62">
        <f t="shared" si="189"/>
        <v>0</v>
      </c>
      <c r="L233" s="62">
        <f>+L234</f>
        <v>125768894272</v>
      </c>
      <c r="M233" s="42">
        <f t="shared" si="173"/>
        <v>1.5936329860319683E-2</v>
      </c>
      <c r="N233" s="62">
        <f t="shared" ref="N233:W233" si="201">+N234</f>
        <v>0</v>
      </c>
      <c r="O233" s="62">
        <f t="shared" si="201"/>
        <v>110251261148</v>
      </c>
      <c r="P233" s="62">
        <f t="shared" si="201"/>
        <v>15517633124</v>
      </c>
      <c r="Q233" s="62">
        <f t="shared" si="201"/>
        <v>80008837911</v>
      </c>
      <c r="R233" s="62">
        <f t="shared" si="201"/>
        <v>45760056361</v>
      </c>
      <c r="S233" s="62">
        <f t="shared" si="201"/>
        <v>30242423237</v>
      </c>
      <c r="T233" s="62">
        <f t="shared" si="201"/>
        <v>52157672909</v>
      </c>
      <c r="U233" s="62">
        <f t="shared" si="201"/>
        <v>27851165002</v>
      </c>
      <c r="V233" s="62">
        <f t="shared" si="201"/>
        <v>14047013</v>
      </c>
      <c r="W233" s="62">
        <f t="shared" si="201"/>
        <v>52143625896</v>
      </c>
      <c r="X233" s="38">
        <f t="shared" si="180"/>
        <v>0.63615759981132647</v>
      </c>
      <c r="Y233" s="244">
        <f t="shared" si="179"/>
        <v>0.4147104354451806</v>
      </c>
      <c r="Z233" s="147">
        <f t="shared" si="196"/>
        <v>1.116890872048264E-4</v>
      </c>
      <c r="AA233" s="38">
        <f t="shared" si="165"/>
        <v>0.65189889355747177</v>
      </c>
      <c r="AB233" s="147">
        <f t="shared" si="188"/>
        <v>2.6931824632030573E-4</v>
      </c>
    </row>
    <row r="234" spans="1:28" ht="29.25" customHeight="1" x14ac:dyDescent="0.25">
      <c r="A234" s="39" t="s">
        <v>403</v>
      </c>
      <c r="B234" s="34" t="s">
        <v>41</v>
      </c>
      <c r="C234" s="34">
        <v>20</v>
      </c>
      <c r="D234" s="34" t="s">
        <v>38</v>
      </c>
      <c r="E234" s="40" t="s">
        <v>251</v>
      </c>
      <c r="F234" s="62">
        <f>+F235+F241</f>
        <v>125768894272</v>
      </c>
      <c r="G234" s="62">
        <f>+G235+G241</f>
        <v>0</v>
      </c>
      <c r="H234" s="62">
        <f>+H235+H241</f>
        <v>0</v>
      </c>
      <c r="I234" s="62">
        <f>+I235+I241</f>
        <v>0</v>
      </c>
      <c r="J234" s="62">
        <f>+J235+J241</f>
        <v>0</v>
      </c>
      <c r="K234" s="62">
        <f t="shared" si="189"/>
        <v>0</v>
      </c>
      <c r="L234" s="62">
        <f>+L235+L241</f>
        <v>125768894272</v>
      </c>
      <c r="M234" s="42">
        <f t="shared" si="173"/>
        <v>1.5936329860319683E-2</v>
      </c>
      <c r="N234" s="62">
        <f t="shared" ref="N234:W234" si="202">+N235+N241</f>
        <v>0</v>
      </c>
      <c r="O234" s="62">
        <f t="shared" si="202"/>
        <v>110251261148</v>
      </c>
      <c r="P234" s="62">
        <f t="shared" si="202"/>
        <v>15517633124</v>
      </c>
      <c r="Q234" s="62">
        <f t="shared" si="202"/>
        <v>80008837911</v>
      </c>
      <c r="R234" s="62">
        <f t="shared" si="202"/>
        <v>45760056361</v>
      </c>
      <c r="S234" s="62">
        <f t="shared" si="202"/>
        <v>30242423237</v>
      </c>
      <c r="T234" s="62">
        <f t="shared" si="202"/>
        <v>52157672909</v>
      </c>
      <c r="U234" s="62">
        <f t="shared" si="202"/>
        <v>27851165002</v>
      </c>
      <c r="V234" s="62">
        <f t="shared" si="202"/>
        <v>14047013</v>
      </c>
      <c r="W234" s="62">
        <f t="shared" si="202"/>
        <v>52143625896</v>
      </c>
      <c r="X234" s="38">
        <f t="shared" si="180"/>
        <v>0.63615759981132647</v>
      </c>
      <c r="Y234" s="244">
        <f t="shared" si="179"/>
        <v>0.4147104354451806</v>
      </c>
      <c r="Z234" s="147">
        <f t="shared" si="196"/>
        <v>1.116890872048264E-4</v>
      </c>
      <c r="AA234" s="38">
        <f t="shared" si="165"/>
        <v>0.65189889355747177</v>
      </c>
      <c r="AB234" s="147">
        <f t="shared" si="188"/>
        <v>2.6931824632030573E-4</v>
      </c>
    </row>
    <row r="235" spans="1:28" ht="49.5" customHeight="1" x14ac:dyDescent="0.25">
      <c r="A235" s="39" t="s">
        <v>404</v>
      </c>
      <c r="B235" s="34" t="s">
        <v>41</v>
      </c>
      <c r="C235" s="34">
        <v>20</v>
      </c>
      <c r="D235" s="34" t="s">
        <v>38</v>
      </c>
      <c r="E235" s="95" t="s">
        <v>405</v>
      </c>
      <c r="F235" s="62">
        <f>+F236</f>
        <v>124596460713</v>
      </c>
      <c r="G235" s="62">
        <f>+G236</f>
        <v>0</v>
      </c>
      <c r="H235" s="62">
        <f>+H236</f>
        <v>0</v>
      </c>
      <c r="I235" s="62">
        <f>+I236</f>
        <v>0</v>
      </c>
      <c r="J235" s="62">
        <f>+J236</f>
        <v>0</v>
      </c>
      <c r="K235" s="62">
        <f t="shared" si="189"/>
        <v>0</v>
      </c>
      <c r="L235" s="62">
        <f>+L236</f>
        <v>124596460713</v>
      </c>
      <c r="M235" s="42">
        <f t="shared" si="173"/>
        <v>1.5787769375283343E-2</v>
      </c>
      <c r="N235" s="62">
        <f t="shared" ref="N235:W235" si="203">+N236</f>
        <v>0</v>
      </c>
      <c r="O235" s="62">
        <f t="shared" si="203"/>
        <v>109412463414</v>
      </c>
      <c r="P235" s="62">
        <f t="shared" si="203"/>
        <v>15183997299</v>
      </c>
      <c r="Q235" s="62">
        <f t="shared" si="203"/>
        <v>79216047480</v>
      </c>
      <c r="R235" s="62">
        <f t="shared" si="203"/>
        <v>45380413233</v>
      </c>
      <c r="S235" s="62">
        <f t="shared" si="203"/>
        <v>30196415934</v>
      </c>
      <c r="T235" s="62">
        <f t="shared" si="203"/>
        <v>52143625896</v>
      </c>
      <c r="U235" s="62">
        <f t="shared" si="203"/>
        <v>27072421584</v>
      </c>
      <c r="V235" s="62">
        <f t="shared" si="203"/>
        <v>0</v>
      </c>
      <c r="W235" s="62">
        <f t="shared" si="203"/>
        <v>52143625896</v>
      </c>
      <c r="X235" s="38">
        <f t="shared" si="180"/>
        <v>0.63578088034514169</v>
      </c>
      <c r="Y235" s="38">
        <f t="shared" si="179"/>
        <v>0.41850005688451708</v>
      </c>
      <c r="Z235" s="147">
        <f t="shared" si="196"/>
        <v>0</v>
      </c>
      <c r="AA235" s="65">
        <f t="shared" si="165"/>
        <v>0.65824574129585189</v>
      </c>
      <c r="AB235" s="38">
        <f t="shared" si="188"/>
        <v>0</v>
      </c>
    </row>
    <row r="236" spans="1:28" ht="49.5" customHeight="1" x14ac:dyDescent="0.25">
      <c r="A236" s="39" t="s">
        <v>406</v>
      </c>
      <c r="B236" s="34" t="s">
        <v>41</v>
      </c>
      <c r="C236" s="34">
        <v>20</v>
      </c>
      <c r="D236" s="34" t="s">
        <v>38</v>
      </c>
      <c r="E236" s="40" t="s">
        <v>405</v>
      </c>
      <c r="F236" s="62">
        <f>+F237+F239</f>
        <v>124596460713</v>
      </c>
      <c r="G236" s="62">
        <f>+G237+G239</f>
        <v>0</v>
      </c>
      <c r="H236" s="62">
        <f>+H237+H239</f>
        <v>0</v>
      </c>
      <c r="I236" s="62">
        <f>+I237+I239</f>
        <v>0</v>
      </c>
      <c r="J236" s="62">
        <f>+J237+J239</f>
        <v>0</v>
      </c>
      <c r="K236" s="62">
        <f t="shared" si="189"/>
        <v>0</v>
      </c>
      <c r="L236" s="62">
        <f>+L237+L239</f>
        <v>124596460713</v>
      </c>
      <c r="M236" s="42">
        <f t="shared" si="173"/>
        <v>1.5787769375283343E-2</v>
      </c>
      <c r="N236" s="62">
        <f t="shared" ref="N236:W236" si="204">+N237+N239</f>
        <v>0</v>
      </c>
      <c r="O236" s="62">
        <f t="shared" si="204"/>
        <v>109412463414</v>
      </c>
      <c r="P236" s="62">
        <f t="shared" si="204"/>
        <v>15183997299</v>
      </c>
      <c r="Q236" s="62">
        <f t="shared" si="204"/>
        <v>79216047480</v>
      </c>
      <c r="R236" s="62">
        <f t="shared" si="204"/>
        <v>45380413233</v>
      </c>
      <c r="S236" s="62">
        <f t="shared" si="204"/>
        <v>30196415934</v>
      </c>
      <c r="T236" s="62">
        <f t="shared" si="204"/>
        <v>52143625896</v>
      </c>
      <c r="U236" s="62">
        <f t="shared" si="204"/>
        <v>27072421584</v>
      </c>
      <c r="V236" s="62">
        <f t="shared" si="204"/>
        <v>0</v>
      </c>
      <c r="W236" s="62">
        <f t="shared" si="204"/>
        <v>52143625896</v>
      </c>
      <c r="X236" s="38">
        <f t="shared" si="180"/>
        <v>0.63578088034514169</v>
      </c>
      <c r="Y236" s="38">
        <f t="shared" si="179"/>
        <v>0.41850005688451708</v>
      </c>
      <c r="Z236" s="147">
        <f t="shared" si="196"/>
        <v>0</v>
      </c>
      <c r="AA236" s="65">
        <f t="shared" si="165"/>
        <v>0.65824574129585189</v>
      </c>
      <c r="AB236" s="38">
        <f t="shared" si="188"/>
        <v>0</v>
      </c>
    </row>
    <row r="237" spans="1:28" ht="36.75" customHeight="1" x14ac:dyDescent="0.25">
      <c r="A237" s="39" t="s">
        <v>407</v>
      </c>
      <c r="B237" s="34" t="s">
        <v>41</v>
      </c>
      <c r="C237" s="34">
        <v>20</v>
      </c>
      <c r="D237" s="34" t="s">
        <v>38</v>
      </c>
      <c r="E237" s="40" t="s">
        <v>408</v>
      </c>
      <c r="F237" s="62">
        <f>+F238</f>
        <v>108096582879</v>
      </c>
      <c r="G237" s="62">
        <f>+G238</f>
        <v>0</v>
      </c>
      <c r="H237" s="62">
        <f>+H238</f>
        <v>0</v>
      </c>
      <c r="I237" s="62">
        <f>+I238</f>
        <v>0</v>
      </c>
      <c r="J237" s="62">
        <f>+J238</f>
        <v>0</v>
      </c>
      <c r="K237" s="62">
        <f t="shared" si="189"/>
        <v>0</v>
      </c>
      <c r="L237" s="62">
        <f>+L238</f>
        <v>108096582879</v>
      </c>
      <c r="M237" s="42">
        <f t="shared" si="173"/>
        <v>1.3697049747511746E-2</v>
      </c>
      <c r="N237" s="62">
        <f t="shared" ref="N237:W237" si="205">+N238</f>
        <v>0</v>
      </c>
      <c r="O237" s="62">
        <f t="shared" si="205"/>
        <v>107233482480</v>
      </c>
      <c r="P237" s="62">
        <f t="shared" si="205"/>
        <v>863100399</v>
      </c>
      <c r="Q237" s="62">
        <f t="shared" si="205"/>
        <v>77037066546</v>
      </c>
      <c r="R237" s="62">
        <f t="shared" si="205"/>
        <v>31059516333</v>
      </c>
      <c r="S237" s="62">
        <f t="shared" si="205"/>
        <v>30196415934</v>
      </c>
      <c r="T237" s="62">
        <f t="shared" si="205"/>
        <v>52143625896</v>
      </c>
      <c r="U237" s="62">
        <f t="shared" si="205"/>
        <v>24893440650</v>
      </c>
      <c r="V237" s="62">
        <f t="shared" si="205"/>
        <v>0</v>
      </c>
      <c r="W237" s="62">
        <f t="shared" si="205"/>
        <v>52143625896</v>
      </c>
      <c r="X237" s="38">
        <f t="shared" si="180"/>
        <v>0.7126688420135624</v>
      </c>
      <c r="Y237" s="38">
        <f t="shared" si="179"/>
        <v>0.48237996527945731</v>
      </c>
      <c r="Z237" s="147">
        <f t="shared" si="196"/>
        <v>0</v>
      </c>
      <c r="AA237" s="65">
        <f t="shared" si="165"/>
        <v>0.67686411533938995</v>
      </c>
      <c r="AB237" s="38">
        <f t="shared" si="188"/>
        <v>0</v>
      </c>
    </row>
    <row r="238" spans="1:28" ht="30" customHeight="1" x14ac:dyDescent="0.25">
      <c r="A238" s="43" t="s">
        <v>409</v>
      </c>
      <c r="B238" s="44" t="s">
        <v>41</v>
      </c>
      <c r="C238" s="44">
        <v>20</v>
      </c>
      <c r="D238" s="44" t="s">
        <v>38</v>
      </c>
      <c r="E238" s="45" t="s">
        <v>258</v>
      </c>
      <c r="F238" s="46">
        <v>108096582879</v>
      </c>
      <c r="G238" s="46">
        <v>0</v>
      </c>
      <c r="H238" s="46">
        <v>0</v>
      </c>
      <c r="I238" s="46"/>
      <c r="J238" s="46">
        <v>0</v>
      </c>
      <c r="K238" s="46">
        <f t="shared" si="189"/>
        <v>0</v>
      </c>
      <c r="L238" s="46">
        <f>+F238+K238</f>
        <v>108096582879</v>
      </c>
      <c r="M238" s="51">
        <f t="shared" si="173"/>
        <v>1.3697049747511746E-2</v>
      </c>
      <c r="N238" s="46">
        <v>0</v>
      </c>
      <c r="O238" s="46">
        <v>107233482480</v>
      </c>
      <c r="P238" s="46">
        <f>L238-O238</f>
        <v>863100399</v>
      </c>
      <c r="Q238" s="46">
        <v>77037066546</v>
      </c>
      <c r="R238" s="46">
        <f>+L238-Q238</f>
        <v>31059516333</v>
      </c>
      <c r="S238" s="46">
        <f>O238-Q238</f>
        <v>30196415934</v>
      </c>
      <c r="T238" s="46">
        <v>52143625896</v>
      </c>
      <c r="U238" s="46">
        <f>+Q238-T238</f>
        <v>24893440650</v>
      </c>
      <c r="V238" s="46">
        <v>0</v>
      </c>
      <c r="W238" s="48">
        <f>+T238-V238</f>
        <v>52143625896</v>
      </c>
      <c r="X238" s="49">
        <f t="shared" si="180"/>
        <v>0.7126688420135624</v>
      </c>
      <c r="Y238" s="49">
        <f t="shared" si="179"/>
        <v>0.48237996527945731</v>
      </c>
      <c r="Z238" s="55">
        <f t="shared" si="196"/>
        <v>0</v>
      </c>
      <c r="AA238" s="54">
        <f t="shared" si="165"/>
        <v>0.67686411533938995</v>
      </c>
      <c r="AB238" s="38">
        <f t="shared" si="188"/>
        <v>0</v>
      </c>
    </row>
    <row r="239" spans="1:28" ht="36.75" customHeight="1" x14ac:dyDescent="0.25">
      <c r="A239" s="39" t="s">
        <v>410</v>
      </c>
      <c r="B239" s="34" t="s">
        <v>41</v>
      </c>
      <c r="C239" s="34">
        <v>20</v>
      </c>
      <c r="D239" s="34" t="s">
        <v>38</v>
      </c>
      <c r="E239" s="40" t="s">
        <v>411</v>
      </c>
      <c r="F239" s="62">
        <f>+F240</f>
        <v>16499877834</v>
      </c>
      <c r="G239" s="62">
        <f>+G240</f>
        <v>0</v>
      </c>
      <c r="H239" s="62">
        <f>+H240</f>
        <v>0</v>
      </c>
      <c r="I239" s="62">
        <f>+I240</f>
        <v>0</v>
      </c>
      <c r="J239" s="62">
        <f>+J240</f>
        <v>0</v>
      </c>
      <c r="K239" s="62">
        <f t="shared" si="189"/>
        <v>0</v>
      </c>
      <c r="L239" s="62">
        <f>+L240</f>
        <v>16499877834</v>
      </c>
      <c r="M239" s="42">
        <f t="shared" si="173"/>
        <v>2.090719627771596E-3</v>
      </c>
      <c r="N239" s="62">
        <f t="shared" ref="N239:W239" si="206">+N240</f>
        <v>0</v>
      </c>
      <c r="O239" s="62">
        <f t="shared" si="206"/>
        <v>2178980934</v>
      </c>
      <c r="P239" s="62">
        <f t="shared" si="206"/>
        <v>14320896900</v>
      </c>
      <c r="Q239" s="62">
        <f t="shared" si="206"/>
        <v>2178980934</v>
      </c>
      <c r="R239" s="62">
        <f t="shared" si="206"/>
        <v>14320896900</v>
      </c>
      <c r="S239" s="62">
        <f t="shared" si="206"/>
        <v>0</v>
      </c>
      <c r="T239" s="62">
        <f t="shared" si="206"/>
        <v>0</v>
      </c>
      <c r="U239" s="62">
        <f t="shared" si="206"/>
        <v>2178980934</v>
      </c>
      <c r="V239" s="62">
        <f t="shared" si="206"/>
        <v>0</v>
      </c>
      <c r="W239" s="62">
        <f t="shared" si="206"/>
        <v>0</v>
      </c>
      <c r="X239" s="38">
        <f t="shared" si="180"/>
        <v>0.13206042832086584</v>
      </c>
      <c r="Y239" s="38">
        <f t="shared" si="179"/>
        <v>0</v>
      </c>
      <c r="Z239" s="147">
        <f t="shared" si="196"/>
        <v>0</v>
      </c>
      <c r="AA239" s="65">
        <f t="shared" si="165"/>
        <v>0</v>
      </c>
      <c r="AB239" s="147" t="s">
        <v>40</v>
      </c>
    </row>
    <row r="240" spans="1:28" ht="30" customHeight="1" x14ac:dyDescent="0.25">
      <c r="A240" s="43" t="s">
        <v>412</v>
      </c>
      <c r="B240" s="44" t="s">
        <v>41</v>
      </c>
      <c r="C240" s="44">
        <v>20</v>
      </c>
      <c r="D240" s="44" t="s">
        <v>38</v>
      </c>
      <c r="E240" s="45" t="s">
        <v>258</v>
      </c>
      <c r="F240" s="46">
        <v>16499877834</v>
      </c>
      <c r="G240" s="46">
        <v>0</v>
      </c>
      <c r="H240" s="46">
        <v>0</v>
      </c>
      <c r="I240" s="46">
        <v>0</v>
      </c>
      <c r="J240" s="46"/>
      <c r="K240" s="46">
        <f t="shared" si="189"/>
        <v>0</v>
      </c>
      <c r="L240" s="46">
        <f>+F240+K240</f>
        <v>16499877834</v>
      </c>
      <c r="M240" s="42">
        <f t="shared" si="173"/>
        <v>2.090719627771596E-3</v>
      </c>
      <c r="N240" s="46">
        <v>0</v>
      </c>
      <c r="O240" s="46">
        <v>2178980934</v>
      </c>
      <c r="P240" s="46">
        <f>L240-O240</f>
        <v>14320896900</v>
      </c>
      <c r="Q240" s="46">
        <v>2178980934</v>
      </c>
      <c r="R240" s="46">
        <f>+L240-Q240</f>
        <v>14320896900</v>
      </c>
      <c r="S240" s="46">
        <f>O240-Q240</f>
        <v>0</v>
      </c>
      <c r="T240" s="46">
        <v>0</v>
      </c>
      <c r="U240" s="46">
        <f>+Q240-T240</f>
        <v>2178980934</v>
      </c>
      <c r="V240" s="46">
        <v>0</v>
      </c>
      <c r="W240" s="48">
        <f>+T240-V240</f>
        <v>0</v>
      </c>
      <c r="X240" s="49">
        <f t="shared" si="180"/>
        <v>0.13206042832086584</v>
      </c>
      <c r="Y240" s="49">
        <f t="shared" si="179"/>
        <v>0</v>
      </c>
      <c r="Z240" s="55">
        <f t="shared" si="196"/>
        <v>0</v>
      </c>
      <c r="AA240" s="54">
        <f t="shared" si="165"/>
        <v>0</v>
      </c>
      <c r="AB240" s="147" t="s">
        <v>40</v>
      </c>
    </row>
    <row r="241" spans="1:28" ht="39" customHeight="1" x14ac:dyDescent="0.25">
      <c r="A241" s="39" t="s">
        <v>413</v>
      </c>
      <c r="B241" s="34" t="s">
        <v>41</v>
      </c>
      <c r="C241" s="34">
        <v>20</v>
      </c>
      <c r="D241" s="34" t="s">
        <v>38</v>
      </c>
      <c r="E241" s="40" t="s">
        <v>414</v>
      </c>
      <c r="F241" s="62">
        <f t="shared" ref="F241:J243" si="207">+F242</f>
        <v>1172433559</v>
      </c>
      <c r="G241" s="62">
        <f t="shared" si="207"/>
        <v>0</v>
      </c>
      <c r="H241" s="62">
        <f t="shared" si="207"/>
        <v>0</v>
      </c>
      <c r="I241" s="62">
        <f t="shared" si="207"/>
        <v>0</v>
      </c>
      <c r="J241" s="62">
        <f t="shared" si="207"/>
        <v>0</v>
      </c>
      <c r="K241" s="62">
        <f t="shared" si="189"/>
        <v>0</v>
      </c>
      <c r="L241" s="62">
        <f>+L242</f>
        <v>1172433559</v>
      </c>
      <c r="M241" s="42">
        <f t="shared" si="173"/>
        <v>1.4856048503634076E-4</v>
      </c>
      <c r="N241" s="62">
        <f t="shared" ref="N241:W243" si="208">+N242</f>
        <v>0</v>
      </c>
      <c r="O241" s="62">
        <f t="shared" si="208"/>
        <v>838797734</v>
      </c>
      <c r="P241" s="62">
        <f t="shared" si="208"/>
        <v>333635825</v>
      </c>
      <c r="Q241" s="62">
        <f t="shared" si="208"/>
        <v>792790431</v>
      </c>
      <c r="R241" s="62">
        <f t="shared" si="208"/>
        <v>379643128</v>
      </c>
      <c r="S241" s="62">
        <f t="shared" si="208"/>
        <v>46007303</v>
      </c>
      <c r="T241" s="62">
        <f t="shared" si="208"/>
        <v>14047013</v>
      </c>
      <c r="U241" s="62">
        <f t="shared" si="208"/>
        <v>778743418</v>
      </c>
      <c r="V241" s="62">
        <f t="shared" si="208"/>
        <v>14047013</v>
      </c>
      <c r="W241" s="62">
        <f t="shared" si="208"/>
        <v>0</v>
      </c>
      <c r="X241" s="38">
        <f t="shared" si="180"/>
        <v>0.67619220288797621</v>
      </c>
      <c r="Y241" s="38">
        <f t="shared" si="179"/>
        <v>1.1981073803432472E-2</v>
      </c>
      <c r="Z241" s="38">
        <f t="shared" si="196"/>
        <v>1.1981073803432472E-2</v>
      </c>
      <c r="AA241" s="38">
        <f t="shared" si="165"/>
        <v>1.7718444182381915E-2</v>
      </c>
      <c r="AB241" s="38">
        <f t="shared" si="188"/>
        <v>1</v>
      </c>
    </row>
    <row r="242" spans="1:28" ht="39" customHeight="1" x14ac:dyDescent="0.25">
      <c r="A242" s="39" t="s">
        <v>415</v>
      </c>
      <c r="B242" s="34" t="s">
        <v>41</v>
      </c>
      <c r="C242" s="34">
        <v>20</v>
      </c>
      <c r="D242" s="34" t="s">
        <v>38</v>
      </c>
      <c r="E242" s="40" t="s">
        <v>414</v>
      </c>
      <c r="F242" s="62">
        <f t="shared" si="207"/>
        <v>1172433559</v>
      </c>
      <c r="G242" s="62">
        <f t="shared" si="207"/>
        <v>0</v>
      </c>
      <c r="H242" s="62">
        <f t="shared" si="207"/>
        <v>0</v>
      </c>
      <c r="I242" s="62">
        <f t="shared" si="207"/>
        <v>0</v>
      </c>
      <c r="J242" s="62">
        <f t="shared" si="207"/>
        <v>0</v>
      </c>
      <c r="K242" s="62">
        <f t="shared" si="189"/>
        <v>0</v>
      </c>
      <c r="L242" s="62">
        <f>+L243</f>
        <v>1172433559</v>
      </c>
      <c r="M242" s="42">
        <f t="shared" si="173"/>
        <v>1.4856048503634076E-4</v>
      </c>
      <c r="N242" s="62">
        <f t="shared" si="208"/>
        <v>0</v>
      </c>
      <c r="O242" s="62">
        <f t="shared" si="208"/>
        <v>838797734</v>
      </c>
      <c r="P242" s="62">
        <f t="shared" si="208"/>
        <v>333635825</v>
      </c>
      <c r="Q242" s="62">
        <f t="shared" si="208"/>
        <v>792790431</v>
      </c>
      <c r="R242" s="62">
        <f t="shared" si="208"/>
        <v>379643128</v>
      </c>
      <c r="S242" s="62">
        <f t="shared" si="208"/>
        <v>46007303</v>
      </c>
      <c r="T242" s="62">
        <f t="shared" si="208"/>
        <v>14047013</v>
      </c>
      <c r="U242" s="62">
        <f t="shared" si="208"/>
        <v>778743418</v>
      </c>
      <c r="V242" s="62">
        <f t="shared" si="208"/>
        <v>14047013</v>
      </c>
      <c r="W242" s="62">
        <f t="shared" si="208"/>
        <v>0</v>
      </c>
      <c r="X242" s="38">
        <f t="shared" si="180"/>
        <v>0.67619220288797621</v>
      </c>
      <c r="Y242" s="38">
        <f t="shared" si="179"/>
        <v>1.1981073803432472E-2</v>
      </c>
      <c r="Z242" s="38">
        <f t="shared" si="196"/>
        <v>1.1981073803432472E-2</v>
      </c>
      <c r="AA242" s="38">
        <f t="shared" ref="AA242:AA246" si="209">+T242/Q242</f>
        <v>1.7718444182381915E-2</v>
      </c>
      <c r="AB242" s="38">
        <f t="shared" si="188"/>
        <v>1</v>
      </c>
    </row>
    <row r="243" spans="1:28" ht="39" customHeight="1" x14ac:dyDescent="0.25">
      <c r="A243" s="39" t="s">
        <v>416</v>
      </c>
      <c r="B243" s="34" t="s">
        <v>41</v>
      </c>
      <c r="C243" s="34">
        <v>20</v>
      </c>
      <c r="D243" s="34" t="s">
        <v>38</v>
      </c>
      <c r="E243" s="40" t="s">
        <v>393</v>
      </c>
      <c r="F243" s="41">
        <f t="shared" si="207"/>
        <v>1172433559</v>
      </c>
      <c r="G243" s="41">
        <f t="shared" si="207"/>
        <v>0</v>
      </c>
      <c r="H243" s="41">
        <f t="shared" si="207"/>
        <v>0</v>
      </c>
      <c r="I243" s="41">
        <f t="shared" si="207"/>
        <v>0</v>
      </c>
      <c r="J243" s="41">
        <f t="shared" si="207"/>
        <v>0</v>
      </c>
      <c r="K243" s="41">
        <f t="shared" si="189"/>
        <v>0</v>
      </c>
      <c r="L243" s="41">
        <f>+L244</f>
        <v>1172433559</v>
      </c>
      <c r="M243" s="42">
        <f t="shared" si="173"/>
        <v>1.4856048503634076E-4</v>
      </c>
      <c r="N243" s="41">
        <f t="shared" si="208"/>
        <v>0</v>
      </c>
      <c r="O243" s="41">
        <f t="shared" si="208"/>
        <v>838797734</v>
      </c>
      <c r="P243" s="41">
        <f t="shared" si="208"/>
        <v>333635825</v>
      </c>
      <c r="Q243" s="41">
        <f t="shared" si="208"/>
        <v>792790431</v>
      </c>
      <c r="R243" s="41">
        <f t="shared" si="208"/>
        <v>379643128</v>
      </c>
      <c r="S243" s="41">
        <f t="shared" si="208"/>
        <v>46007303</v>
      </c>
      <c r="T243" s="41">
        <f t="shared" si="208"/>
        <v>14047013</v>
      </c>
      <c r="U243" s="41">
        <f t="shared" si="208"/>
        <v>778743418</v>
      </c>
      <c r="V243" s="41">
        <f t="shared" si="208"/>
        <v>14047013</v>
      </c>
      <c r="W243" s="41">
        <f t="shared" si="208"/>
        <v>0</v>
      </c>
      <c r="X243" s="38">
        <f t="shared" si="180"/>
        <v>0.67619220288797621</v>
      </c>
      <c r="Y243" s="38">
        <f t="shared" si="179"/>
        <v>1.1981073803432472E-2</v>
      </c>
      <c r="Z243" s="38">
        <f t="shared" si="196"/>
        <v>1.1981073803432472E-2</v>
      </c>
      <c r="AA243" s="38">
        <f t="shared" si="209"/>
        <v>1.7718444182381915E-2</v>
      </c>
      <c r="AB243" s="38">
        <f t="shared" si="188"/>
        <v>1</v>
      </c>
    </row>
    <row r="244" spans="1:28" ht="30" customHeight="1" x14ac:dyDescent="0.25">
      <c r="A244" s="43" t="s">
        <v>417</v>
      </c>
      <c r="B244" s="44" t="s">
        <v>41</v>
      </c>
      <c r="C244" s="44">
        <v>20</v>
      </c>
      <c r="D244" s="44" t="s">
        <v>38</v>
      </c>
      <c r="E244" s="45" t="s">
        <v>258</v>
      </c>
      <c r="F244" s="46">
        <v>1172433559</v>
      </c>
      <c r="G244" s="46">
        <v>0</v>
      </c>
      <c r="H244" s="46">
        <v>0</v>
      </c>
      <c r="I244" s="46">
        <v>0</v>
      </c>
      <c r="J244" s="46">
        <v>0</v>
      </c>
      <c r="K244" s="46">
        <f t="shared" si="189"/>
        <v>0</v>
      </c>
      <c r="L244" s="46">
        <f>+F244+K244</f>
        <v>1172433559</v>
      </c>
      <c r="M244" s="51">
        <f t="shared" si="173"/>
        <v>1.4856048503634076E-4</v>
      </c>
      <c r="N244" s="46">
        <v>0</v>
      </c>
      <c r="O244" s="46">
        <v>838797734</v>
      </c>
      <c r="P244" s="46">
        <f>L244-O244</f>
        <v>333635825</v>
      </c>
      <c r="Q244" s="46">
        <v>792790431</v>
      </c>
      <c r="R244" s="46">
        <f>+L244-Q244</f>
        <v>379643128</v>
      </c>
      <c r="S244" s="46">
        <f>O244-Q244</f>
        <v>46007303</v>
      </c>
      <c r="T244" s="46">
        <v>14047013</v>
      </c>
      <c r="U244" s="46">
        <f>+Q244-T244</f>
        <v>778743418</v>
      </c>
      <c r="V244" s="46">
        <v>14047013</v>
      </c>
      <c r="W244" s="48">
        <f>+T244-V244</f>
        <v>0</v>
      </c>
      <c r="X244" s="49">
        <f t="shared" si="180"/>
        <v>0.67619220288797621</v>
      </c>
      <c r="Y244" s="49">
        <f t="shared" si="179"/>
        <v>1.1981073803432472E-2</v>
      </c>
      <c r="Z244" s="49">
        <f t="shared" si="196"/>
        <v>1.1981073803432472E-2</v>
      </c>
      <c r="AA244" s="49">
        <f t="shared" si="209"/>
        <v>1.7718444182381915E-2</v>
      </c>
      <c r="AB244" s="49">
        <f t="shared" si="188"/>
        <v>1</v>
      </c>
    </row>
    <row r="245" spans="1:28" ht="34.5" customHeight="1" x14ac:dyDescent="0.25">
      <c r="A245" s="39" t="s">
        <v>418</v>
      </c>
      <c r="B245" s="34" t="s">
        <v>37</v>
      </c>
      <c r="C245" s="34">
        <v>10</v>
      </c>
      <c r="D245" s="34" t="s">
        <v>38</v>
      </c>
      <c r="E245" s="40" t="s">
        <v>419</v>
      </c>
      <c r="F245" s="60">
        <f>+F246</f>
        <v>3746000000</v>
      </c>
      <c r="G245" s="60">
        <f>+G246</f>
        <v>0</v>
      </c>
      <c r="H245" s="60">
        <f>+H246</f>
        <v>0</v>
      </c>
      <c r="I245" s="60">
        <f>+I246</f>
        <v>0</v>
      </c>
      <c r="J245" s="60">
        <f>+J246</f>
        <v>0</v>
      </c>
      <c r="K245" s="60">
        <f t="shared" si="189"/>
        <v>0</v>
      </c>
      <c r="L245" s="60">
        <f>+L246</f>
        <v>3746000000</v>
      </c>
      <c r="M245" s="42">
        <f t="shared" si="173"/>
        <v>4.7466022502869388E-4</v>
      </c>
      <c r="N245" s="60">
        <f t="shared" ref="N245:W245" si="210">+N246</f>
        <v>0</v>
      </c>
      <c r="O245" s="60">
        <f t="shared" si="210"/>
        <v>2126626251</v>
      </c>
      <c r="P245" s="60">
        <f t="shared" si="210"/>
        <v>1619373749</v>
      </c>
      <c r="Q245" s="60">
        <f t="shared" si="210"/>
        <v>2054964510</v>
      </c>
      <c r="R245" s="60">
        <f t="shared" si="210"/>
        <v>1691035490</v>
      </c>
      <c r="S245" s="60">
        <f t="shared" si="210"/>
        <v>71661741</v>
      </c>
      <c r="T245" s="60">
        <f t="shared" si="210"/>
        <v>33840159</v>
      </c>
      <c r="U245" s="60">
        <f t="shared" si="210"/>
        <v>2021124351</v>
      </c>
      <c r="V245" s="60">
        <f t="shared" si="210"/>
        <v>33840159</v>
      </c>
      <c r="W245" s="60">
        <f t="shared" si="210"/>
        <v>0</v>
      </c>
      <c r="X245" s="38">
        <f t="shared" si="180"/>
        <v>0.54857568339562202</v>
      </c>
      <c r="Y245" s="38">
        <f t="shared" si="179"/>
        <v>9.0336783235451142E-3</v>
      </c>
      <c r="Z245" s="38">
        <f t="shared" si="196"/>
        <v>9.0336783235451142E-3</v>
      </c>
      <c r="AA245" s="38">
        <f t="shared" si="209"/>
        <v>1.6467515052121264E-2</v>
      </c>
      <c r="AB245" s="38">
        <f t="shared" si="188"/>
        <v>1</v>
      </c>
    </row>
    <row r="246" spans="1:28" ht="34.5" customHeight="1" x14ac:dyDescent="0.25">
      <c r="A246" s="39" t="s">
        <v>420</v>
      </c>
      <c r="B246" s="34" t="s">
        <v>37</v>
      </c>
      <c r="C246" s="34">
        <v>10</v>
      </c>
      <c r="D246" s="34" t="s">
        <v>38</v>
      </c>
      <c r="E246" s="95" t="s">
        <v>251</v>
      </c>
      <c r="F246" s="60">
        <f>+F247+F251</f>
        <v>3746000000</v>
      </c>
      <c r="G246" s="60">
        <f>+G247+G251</f>
        <v>0</v>
      </c>
      <c r="H246" s="60">
        <f>+H247+H251</f>
        <v>0</v>
      </c>
      <c r="I246" s="60">
        <f>+I247+I251</f>
        <v>0</v>
      </c>
      <c r="J246" s="60">
        <f>+J247+J251</f>
        <v>0</v>
      </c>
      <c r="K246" s="60">
        <f t="shared" si="189"/>
        <v>0</v>
      </c>
      <c r="L246" s="60">
        <f>+L247+L251</f>
        <v>3746000000</v>
      </c>
      <c r="M246" s="42">
        <f t="shared" si="173"/>
        <v>4.7466022502869388E-4</v>
      </c>
      <c r="N246" s="60">
        <f t="shared" ref="N246:W246" si="211">+N247+N251</f>
        <v>0</v>
      </c>
      <c r="O246" s="60">
        <f t="shared" si="211"/>
        <v>2126626251</v>
      </c>
      <c r="P246" s="60">
        <f t="shared" si="211"/>
        <v>1619373749</v>
      </c>
      <c r="Q246" s="60">
        <f t="shared" si="211"/>
        <v>2054964510</v>
      </c>
      <c r="R246" s="60">
        <f t="shared" si="211"/>
        <v>1691035490</v>
      </c>
      <c r="S246" s="60">
        <f t="shared" si="211"/>
        <v>71661741</v>
      </c>
      <c r="T246" s="60">
        <f t="shared" si="211"/>
        <v>33840159</v>
      </c>
      <c r="U246" s="60">
        <f t="shared" si="211"/>
        <v>2021124351</v>
      </c>
      <c r="V246" s="60">
        <f t="shared" si="211"/>
        <v>33840159</v>
      </c>
      <c r="W246" s="60">
        <f t="shared" si="211"/>
        <v>0</v>
      </c>
      <c r="X246" s="38">
        <f t="shared" si="180"/>
        <v>0.54857568339562202</v>
      </c>
      <c r="Y246" s="38">
        <f t="shared" si="179"/>
        <v>9.0336783235451142E-3</v>
      </c>
      <c r="Z246" s="38">
        <f t="shared" si="196"/>
        <v>9.0336783235451142E-3</v>
      </c>
      <c r="AA246" s="38">
        <f t="shared" si="209"/>
        <v>1.6467515052121264E-2</v>
      </c>
      <c r="AB246" s="38">
        <f t="shared" si="188"/>
        <v>1</v>
      </c>
    </row>
    <row r="247" spans="1:28" ht="34.5" customHeight="1" x14ac:dyDescent="0.25">
      <c r="A247" s="39" t="s">
        <v>421</v>
      </c>
      <c r="B247" s="34" t="s">
        <v>37</v>
      </c>
      <c r="C247" s="34">
        <v>10</v>
      </c>
      <c r="D247" s="34" t="s">
        <v>38</v>
      </c>
      <c r="E247" s="40" t="s">
        <v>422</v>
      </c>
      <c r="F247" s="60">
        <f>F248</f>
        <v>700000000</v>
      </c>
      <c r="G247" s="60">
        <f>G248</f>
        <v>0</v>
      </c>
      <c r="H247" s="60">
        <f>H248</f>
        <v>0</v>
      </c>
      <c r="I247" s="60">
        <f>I248</f>
        <v>0</v>
      </c>
      <c r="J247" s="60">
        <f>J248</f>
        <v>0</v>
      </c>
      <c r="K247" s="60">
        <f t="shared" si="189"/>
        <v>0</v>
      </c>
      <c r="L247" s="60">
        <f>L248</f>
        <v>700000000</v>
      </c>
      <c r="M247" s="42">
        <f t="shared" si="173"/>
        <v>8.8697853048608037E-5</v>
      </c>
      <c r="N247" s="60">
        <f t="shared" ref="N247:W247" si="212">N248</f>
        <v>0</v>
      </c>
      <c r="O247" s="60">
        <f t="shared" si="212"/>
        <v>0</v>
      </c>
      <c r="P247" s="60">
        <f t="shared" si="212"/>
        <v>700000000</v>
      </c>
      <c r="Q247" s="60">
        <f t="shared" si="212"/>
        <v>0</v>
      </c>
      <c r="R247" s="60">
        <f t="shared" si="212"/>
        <v>700000000</v>
      </c>
      <c r="S247" s="60">
        <f t="shared" si="212"/>
        <v>0</v>
      </c>
      <c r="T247" s="60">
        <f t="shared" si="212"/>
        <v>0</v>
      </c>
      <c r="U247" s="60">
        <f t="shared" si="212"/>
        <v>0</v>
      </c>
      <c r="V247" s="60">
        <f t="shared" si="212"/>
        <v>0</v>
      </c>
      <c r="W247" s="60">
        <f t="shared" si="212"/>
        <v>0</v>
      </c>
      <c r="X247" s="38">
        <f t="shared" si="180"/>
        <v>0</v>
      </c>
      <c r="Y247" s="38">
        <f t="shared" si="179"/>
        <v>0</v>
      </c>
      <c r="Z247" s="38">
        <f t="shared" si="196"/>
        <v>0</v>
      </c>
      <c r="AA247" s="65" t="s">
        <v>40</v>
      </c>
      <c r="AB247" s="65" t="s">
        <v>40</v>
      </c>
    </row>
    <row r="248" spans="1:28" ht="43.5" customHeight="1" x14ac:dyDescent="0.25">
      <c r="A248" s="39" t="s">
        <v>423</v>
      </c>
      <c r="B248" s="34" t="s">
        <v>37</v>
      </c>
      <c r="C248" s="34">
        <v>10</v>
      </c>
      <c r="D248" s="34" t="s">
        <v>38</v>
      </c>
      <c r="E248" s="40" t="s">
        <v>422</v>
      </c>
      <c r="F248" s="60">
        <f t="shared" ref="F248:J249" si="213">+F249</f>
        <v>700000000</v>
      </c>
      <c r="G248" s="60">
        <f t="shared" si="213"/>
        <v>0</v>
      </c>
      <c r="H248" s="60">
        <f t="shared" si="213"/>
        <v>0</v>
      </c>
      <c r="I248" s="60">
        <f t="shared" si="213"/>
        <v>0</v>
      </c>
      <c r="J248" s="60">
        <f t="shared" si="213"/>
        <v>0</v>
      </c>
      <c r="K248" s="60">
        <f t="shared" si="189"/>
        <v>0</v>
      </c>
      <c r="L248" s="60">
        <f>+L249</f>
        <v>700000000</v>
      </c>
      <c r="M248" s="42">
        <f t="shared" si="173"/>
        <v>8.8697853048608037E-5</v>
      </c>
      <c r="N248" s="60">
        <f t="shared" ref="N248:W249" si="214">+N249</f>
        <v>0</v>
      </c>
      <c r="O248" s="60">
        <f t="shared" si="214"/>
        <v>0</v>
      </c>
      <c r="P248" s="60">
        <f t="shared" si="214"/>
        <v>700000000</v>
      </c>
      <c r="Q248" s="60">
        <f t="shared" si="214"/>
        <v>0</v>
      </c>
      <c r="R248" s="60">
        <f t="shared" si="214"/>
        <v>700000000</v>
      </c>
      <c r="S248" s="60">
        <f t="shared" si="214"/>
        <v>0</v>
      </c>
      <c r="T248" s="60">
        <f t="shared" si="214"/>
        <v>0</v>
      </c>
      <c r="U248" s="60">
        <f t="shared" si="214"/>
        <v>0</v>
      </c>
      <c r="V248" s="60">
        <f t="shared" si="214"/>
        <v>0</v>
      </c>
      <c r="W248" s="60">
        <f t="shared" si="214"/>
        <v>0</v>
      </c>
      <c r="X248" s="38">
        <f t="shared" si="180"/>
        <v>0</v>
      </c>
      <c r="Y248" s="38">
        <f t="shared" si="179"/>
        <v>0</v>
      </c>
      <c r="Z248" s="38">
        <f t="shared" si="196"/>
        <v>0</v>
      </c>
      <c r="AA248" s="65" t="s">
        <v>40</v>
      </c>
      <c r="AB248" s="65" t="s">
        <v>40</v>
      </c>
    </row>
    <row r="249" spans="1:28" ht="33.75" customHeight="1" x14ac:dyDescent="0.25">
      <c r="A249" s="39" t="s">
        <v>424</v>
      </c>
      <c r="B249" s="34" t="s">
        <v>37</v>
      </c>
      <c r="C249" s="34">
        <v>10</v>
      </c>
      <c r="D249" s="34" t="s">
        <v>38</v>
      </c>
      <c r="E249" s="40" t="s">
        <v>425</v>
      </c>
      <c r="F249" s="60">
        <f t="shared" si="213"/>
        <v>700000000</v>
      </c>
      <c r="G249" s="60">
        <f t="shared" si="213"/>
        <v>0</v>
      </c>
      <c r="H249" s="60">
        <f t="shared" si="213"/>
        <v>0</v>
      </c>
      <c r="I249" s="60">
        <f t="shared" si="213"/>
        <v>0</v>
      </c>
      <c r="J249" s="60">
        <f t="shared" si="213"/>
        <v>0</v>
      </c>
      <c r="K249" s="60">
        <f t="shared" si="189"/>
        <v>0</v>
      </c>
      <c r="L249" s="60">
        <f>+L250</f>
        <v>700000000</v>
      </c>
      <c r="M249" s="42">
        <f t="shared" si="173"/>
        <v>8.8697853048608037E-5</v>
      </c>
      <c r="N249" s="60">
        <f t="shared" si="214"/>
        <v>0</v>
      </c>
      <c r="O249" s="60">
        <f t="shared" si="214"/>
        <v>0</v>
      </c>
      <c r="P249" s="60">
        <f t="shared" si="214"/>
        <v>700000000</v>
      </c>
      <c r="Q249" s="60">
        <f t="shared" si="214"/>
        <v>0</v>
      </c>
      <c r="R249" s="60">
        <f t="shared" si="214"/>
        <v>700000000</v>
      </c>
      <c r="S249" s="60">
        <f t="shared" si="214"/>
        <v>0</v>
      </c>
      <c r="T249" s="60">
        <f t="shared" si="214"/>
        <v>0</v>
      </c>
      <c r="U249" s="60">
        <f t="shared" si="214"/>
        <v>0</v>
      </c>
      <c r="V249" s="60">
        <f t="shared" si="214"/>
        <v>0</v>
      </c>
      <c r="W249" s="60">
        <f t="shared" si="214"/>
        <v>0</v>
      </c>
      <c r="X249" s="38">
        <f t="shared" si="180"/>
        <v>0</v>
      </c>
      <c r="Y249" s="38">
        <f t="shared" si="179"/>
        <v>0</v>
      </c>
      <c r="Z249" s="38">
        <f t="shared" si="196"/>
        <v>0</v>
      </c>
      <c r="AA249" s="65" t="s">
        <v>40</v>
      </c>
      <c r="AB249" s="65" t="s">
        <v>40</v>
      </c>
    </row>
    <row r="250" spans="1:28" ht="41.25" customHeight="1" x14ac:dyDescent="0.25">
      <c r="A250" s="43" t="s">
        <v>426</v>
      </c>
      <c r="B250" s="44" t="s">
        <v>37</v>
      </c>
      <c r="C250" s="44">
        <v>10</v>
      </c>
      <c r="D250" s="44" t="s">
        <v>38</v>
      </c>
      <c r="E250" s="45" t="s">
        <v>258</v>
      </c>
      <c r="F250" s="46">
        <v>700000000</v>
      </c>
      <c r="G250" s="46">
        <v>0</v>
      </c>
      <c r="H250" s="46">
        <v>0</v>
      </c>
      <c r="I250" s="46">
        <v>0</v>
      </c>
      <c r="J250" s="46">
        <v>0</v>
      </c>
      <c r="K250" s="46">
        <f t="shared" si="189"/>
        <v>0</v>
      </c>
      <c r="L250" s="46">
        <f>+F250+K250</f>
        <v>700000000</v>
      </c>
      <c r="M250" s="51">
        <f t="shared" si="173"/>
        <v>8.8697853048608037E-5</v>
      </c>
      <c r="N250" s="46">
        <v>0</v>
      </c>
      <c r="O250" s="46">
        <v>0</v>
      </c>
      <c r="P250" s="46">
        <f>L250-O250</f>
        <v>700000000</v>
      </c>
      <c r="Q250" s="46">
        <v>0</v>
      </c>
      <c r="R250" s="46">
        <f>+L250-Q250</f>
        <v>700000000</v>
      </c>
      <c r="S250" s="46">
        <f>O250-Q250</f>
        <v>0</v>
      </c>
      <c r="T250" s="46">
        <v>0</v>
      </c>
      <c r="U250" s="46">
        <f>+Q250-T250</f>
        <v>0</v>
      </c>
      <c r="V250" s="46">
        <v>0</v>
      </c>
      <c r="W250" s="48">
        <f>+T250-V250</f>
        <v>0</v>
      </c>
      <c r="X250" s="49">
        <f t="shared" si="180"/>
        <v>0</v>
      </c>
      <c r="Y250" s="49">
        <f t="shared" si="179"/>
        <v>0</v>
      </c>
      <c r="Z250" s="49">
        <f t="shared" si="196"/>
        <v>0</v>
      </c>
      <c r="AA250" s="54" t="s">
        <v>40</v>
      </c>
      <c r="AB250" s="54" t="s">
        <v>40</v>
      </c>
    </row>
    <row r="251" spans="1:28" ht="49.5" customHeight="1" x14ac:dyDescent="0.25">
      <c r="A251" s="39" t="s">
        <v>427</v>
      </c>
      <c r="B251" s="34" t="s">
        <v>37</v>
      </c>
      <c r="C251" s="34">
        <v>10</v>
      </c>
      <c r="D251" s="34" t="s">
        <v>38</v>
      </c>
      <c r="E251" s="40" t="s">
        <v>428</v>
      </c>
      <c r="F251" s="62">
        <f t="shared" ref="F251:J253" si="215">+F252</f>
        <v>3046000000</v>
      </c>
      <c r="G251" s="62">
        <f t="shared" si="215"/>
        <v>0</v>
      </c>
      <c r="H251" s="62">
        <f t="shared" si="215"/>
        <v>0</v>
      </c>
      <c r="I251" s="62">
        <f t="shared" si="215"/>
        <v>0</v>
      </c>
      <c r="J251" s="62">
        <f t="shared" si="215"/>
        <v>0</v>
      </c>
      <c r="K251" s="62">
        <f t="shared" si="189"/>
        <v>0</v>
      </c>
      <c r="L251" s="62">
        <f>+L252</f>
        <v>3046000000</v>
      </c>
      <c r="M251" s="42">
        <f t="shared" si="173"/>
        <v>3.8596237198008584E-4</v>
      </c>
      <c r="N251" s="62">
        <f t="shared" ref="N251:W253" si="216">+N252</f>
        <v>0</v>
      </c>
      <c r="O251" s="62">
        <f t="shared" si="216"/>
        <v>2126626251</v>
      </c>
      <c r="P251" s="62">
        <f t="shared" si="216"/>
        <v>919373749</v>
      </c>
      <c r="Q251" s="62">
        <f t="shared" si="216"/>
        <v>2054964510</v>
      </c>
      <c r="R251" s="62">
        <f t="shared" si="216"/>
        <v>991035490</v>
      </c>
      <c r="S251" s="62">
        <f t="shared" si="216"/>
        <v>71661741</v>
      </c>
      <c r="T251" s="62">
        <f t="shared" si="216"/>
        <v>33840159</v>
      </c>
      <c r="U251" s="62">
        <f t="shared" si="216"/>
        <v>2021124351</v>
      </c>
      <c r="V251" s="62">
        <f t="shared" si="216"/>
        <v>33840159</v>
      </c>
      <c r="W251" s="62">
        <f t="shared" si="216"/>
        <v>0</v>
      </c>
      <c r="X251" s="38">
        <f t="shared" si="180"/>
        <v>0.67464363427445828</v>
      </c>
      <c r="Y251" s="38">
        <f t="shared" si="179"/>
        <v>1.1109704202232435E-2</v>
      </c>
      <c r="Z251" s="38">
        <f t="shared" si="196"/>
        <v>1.1109704202232435E-2</v>
      </c>
      <c r="AA251" s="38">
        <f t="shared" ref="AA251:AA295" si="217">+T251/Q251</f>
        <v>1.6467515052121264E-2</v>
      </c>
      <c r="AB251" s="38">
        <f t="shared" si="188"/>
        <v>1</v>
      </c>
    </row>
    <row r="252" spans="1:28" ht="49.5" customHeight="1" x14ac:dyDescent="0.25">
      <c r="A252" s="39" t="s">
        <v>429</v>
      </c>
      <c r="B252" s="34" t="s">
        <v>37</v>
      </c>
      <c r="C252" s="34">
        <v>10</v>
      </c>
      <c r="D252" s="34" t="s">
        <v>38</v>
      </c>
      <c r="E252" s="40" t="s">
        <v>428</v>
      </c>
      <c r="F252" s="62">
        <f t="shared" si="215"/>
        <v>3046000000</v>
      </c>
      <c r="G252" s="62">
        <f t="shared" si="215"/>
        <v>0</v>
      </c>
      <c r="H252" s="62">
        <f t="shared" si="215"/>
        <v>0</v>
      </c>
      <c r="I252" s="62">
        <f t="shared" si="215"/>
        <v>0</v>
      </c>
      <c r="J252" s="62">
        <f t="shared" si="215"/>
        <v>0</v>
      </c>
      <c r="K252" s="62">
        <f t="shared" si="189"/>
        <v>0</v>
      </c>
      <c r="L252" s="62">
        <f>+L253</f>
        <v>3046000000</v>
      </c>
      <c r="M252" s="42">
        <f t="shared" si="173"/>
        <v>3.8596237198008584E-4</v>
      </c>
      <c r="N252" s="62">
        <f t="shared" si="216"/>
        <v>0</v>
      </c>
      <c r="O252" s="62">
        <f t="shared" si="216"/>
        <v>2126626251</v>
      </c>
      <c r="P252" s="62">
        <f t="shared" si="216"/>
        <v>919373749</v>
      </c>
      <c r="Q252" s="62">
        <f t="shared" si="216"/>
        <v>2054964510</v>
      </c>
      <c r="R252" s="62">
        <f t="shared" si="216"/>
        <v>991035490</v>
      </c>
      <c r="S252" s="62">
        <f t="shared" si="216"/>
        <v>71661741</v>
      </c>
      <c r="T252" s="62">
        <f t="shared" si="216"/>
        <v>33840159</v>
      </c>
      <c r="U252" s="62">
        <f t="shared" si="216"/>
        <v>2021124351</v>
      </c>
      <c r="V252" s="62">
        <f t="shared" si="216"/>
        <v>33840159</v>
      </c>
      <c r="W252" s="62">
        <f t="shared" si="216"/>
        <v>0</v>
      </c>
      <c r="X252" s="38">
        <f t="shared" si="180"/>
        <v>0.67464363427445828</v>
      </c>
      <c r="Y252" s="38">
        <f t="shared" si="179"/>
        <v>1.1109704202232435E-2</v>
      </c>
      <c r="Z252" s="38">
        <f t="shared" si="196"/>
        <v>1.1109704202232435E-2</v>
      </c>
      <c r="AA252" s="38">
        <f t="shared" si="217"/>
        <v>1.6467515052121264E-2</v>
      </c>
      <c r="AB252" s="38">
        <f t="shared" si="188"/>
        <v>1</v>
      </c>
    </row>
    <row r="253" spans="1:28" ht="34.5" customHeight="1" x14ac:dyDescent="0.25">
      <c r="A253" s="39" t="s">
        <v>430</v>
      </c>
      <c r="B253" s="34" t="s">
        <v>37</v>
      </c>
      <c r="C253" s="34">
        <v>10</v>
      </c>
      <c r="D253" s="34" t="s">
        <v>38</v>
      </c>
      <c r="E253" s="40" t="s">
        <v>393</v>
      </c>
      <c r="F253" s="62">
        <f t="shared" si="215"/>
        <v>3046000000</v>
      </c>
      <c r="G253" s="62">
        <f t="shared" si="215"/>
        <v>0</v>
      </c>
      <c r="H253" s="62">
        <f t="shared" si="215"/>
        <v>0</v>
      </c>
      <c r="I253" s="62">
        <f t="shared" si="215"/>
        <v>0</v>
      </c>
      <c r="J253" s="62">
        <f t="shared" si="215"/>
        <v>0</v>
      </c>
      <c r="K253" s="62">
        <f t="shared" si="189"/>
        <v>0</v>
      </c>
      <c r="L253" s="62">
        <f>+L254</f>
        <v>3046000000</v>
      </c>
      <c r="M253" s="42">
        <f t="shared" si="173"/>
        <v>3.8596237198008584E-4</v>
      </c>
      <c r="N253" s="62">
        <f t="shared" si="216"/>
        <v>0</v>
      </c>
      <c r="O253" s="62">
        <f t="shared" si="216"/>
        <v>2126626251</v>
      </c>
      <c r="P253" s="62">
        <f t="shared" si="216"/>
        <v>919373749</v>
      </c>
      <c r="Q253" s="62">
        <f t="shared" si="216"/>
        <v>2054964510</v>
      </c>
      <c r="R253" s="62">
        <f t="shared" si="216"/>
        <v>991035490</v>
      </c>
      <c r="S253" s="62">
        <f t="shared" si="216"/>
        <v>71661741</v>
      </c>
      <c r="T253" s="62">
        <f t="shared" si="216"/>
        <v>33840159</v>
      </c>
      <c r="U253" s="62">
        <f t="shared" si="216"/>
        <v>2021124351</v>
      </c>
      <c r="V253" s="62">
        <f t="shared" si="216"/>
        <v>33840159</v>
      </c>
      <c r="W253" s="62">
        <f t="shared" si="216"/>
        <v>0</v>
      </c>
      <c r="X253" s="38">
        <f t="shared" si="180"/>
        <v>0.67464363427445828</v>
      </c>
      <c r="Y253" s="38">
        <f t="shared" si="179"/>
        <v>1.1109704202232435E-2</v>
      </c>
      <c r="Z253" s="38">
        <f t="shared" si="196"/>
        <v>1.1109704202232435E-2</v>
      </c>
      <c r="AA253" s="38">
        <f t="shared" si="217"/>
        <v>1.6467515052121264E-2</v>
      </c>
      <c r="AB253" s="38">
        <f t="shared" si="188"/>
        <v>1</v>
      </c>
    </row>
    <row r="254" spans="1:28" ht="30" customHeight="1" x14ac:dyDescent="0.25">
      <c r="A254" s="43" t="s">
        <v>431</v>
      </c>
      <c r="B254" s="44" t="s">
        <v>37</v>
      </c>
      <c r="C254" s="44">
        <v>10</v>
      </c>
      <c r="D254" s="44" t="s">
        <v>38</v>
      </c>
      <c r="E254" s="45" t="s">
        <v>258</v>
      </c>
      <c r="F254" s="46">
        <v>3046000000</v>
      </c>
      <c r="G254" s="46">
        <v>0</v>
      </c>
      <c r="H254" s="46">
        <v>0</v>
      </c>
      <c r="I254" s="46">
        <v>0</v>
      </c>
      <c r="J254" s="46">
        <v>0</v>
      </c>
      <c r="K254" s="46">
        <f t="shared" si="189"/>
        <v>0</v>
      </c>
      <c r="L254" s="46">
        <f>+F254+K254</f>
        <v>3046000000</v>
      </c>
      <c r="M254" s="51">
        <f t="shared" si="173"/>
        <v>3.8596237198008584E-4</v>
      </c>
      <c r="N254" s="46">
        <v>0</v>
      </c>
      <c r="O254" s="46">
        <v>2126626251</v>
      </c>
      <c r="P254" s="46">
        <f>L254-O254</f>
        <v>919373749</v>
      </c>
      <c r="Q254" s="46">
        <v>2054964510</v>
      </c>
      <c r="R254" s="46">
        <f>+L254-Q254</f>
        <v>991035490</v>
      </c>
      <c r="S254" s="46">
        <f>O254-Q254</f>
        <v>71661741</v>
      </c>
      <c r="T254" s="46">
        <v>33840159</v>
      </c>
      <c r="U254" s="46">
        <f>+Q254-T254</f>
        <v>2021124351</v>
      </c>
      <c r="V254" s="46">
        <v>33840159</v>
      </c>
      <c r="W254" s="48">
        <f>+T254-V254</f>
        <v>0</v>
      </c>
      <c r="X254" s="49">
        <f t="shared" si="180"/>
        <v>0.67464363427445828</v>
      </c>
      <c r="Y254" s="49">
        <f t="shared" si="179"/>
        <v>1.1109704202232435E-2</v>
      </c>
      <c r="Z254" s="49">
        <f t="shared" si="196"/>
        <v>1.1109704202232435E-2</v>
      </c>
      <c r="AA254" s="49">
        <f t="shared" si="217"/>
        <v>1.6467515052121264E-2</v>
      </c>
      <c r="AB254" s="49">
        <f t="shared" si="188"/>
        <v>1</v>
      </c>
    </row>
    <row r="255" spans="1:28" ht="34.5" customHeight="1" x14ac:dyDescent="0.25">
      <c r="A255" s="39" t="s">
        <v>432</v>
      </c>
      <c r="B255" s="34" t="s">
        <v>37</v>
      </c>
      <c r="C255" s="34">
        <v>10</v>
      </c>
      <c r="D255" s="34" t="s">
        <v>38</v>
      </c>
      <c r="E255" s="40" t="s">
        <v>433</v>
      </c>
      <c r="F255" s="60">
        <f t="shared" ref="F255:J259" si="218">+F256</f>
        <v>49596199265</v>
      </c>
      <c r="G255" s="60">
        <f t="shared" si="218"/>
        <v>0</v>
      </c>
      <c r="H255" s="60">
        <f t="shared" si="218"/>
        <v>0</v>
      </c>
      <c r="I255" s="60">
        <f t="shared" si="218"/>
        <v>0</v>
      </c>
      <c r="J255" s="60">
        <f t="shared" si="218"/>
        <v>0</v>
      </c>
      <c r="K255" s="60">
        <f t="shared" si="189"/>
        <v>0</v>
      </c>
      <c r="L255" s="60">
        <f>+L256</f>
        <v>49596199265</v>
      </c>
      <c r="M255" s="42">
        <f t="shared" ref="M255:M295" si="219">L255/$L$295</f>
        <v>6.2843948488235032E-3</v>
      </c>
      <c r="N255" s="60">
        <f t="shared" ref="N255:W259" si="220">+N256</f>
        <v>0</v>
      </c>
      <c r="O255" s="60">
        <f t="shared" si="220"/>
        <v>49596199265</v>
      </c>
      <c r="P255" s="60">
        <f t="shared" si="220"/>
        <v>0</v>
      </c>
      <c r="Q255" s="60">
        <f t="shared" si="220"/>
        <v>49596199265</v>
      </c>
      <c r="R255" s="60">
        <f t="shared" si="220"/>
        <v>0</v>
      </c>
      <c r="S255" s="60">
        <f t="shared" si="220"/>
        <v>0</v>
      </c>
      <c r="T255" s="60">
        <f t="shared" si="220"/>
        <v>0</v>
      </c>
      <c r="U255" s="60">
        <f t="shared" si="220"/>
        <v>49596199265</v>
      </c>
      <c r="V255" s="60">
        <f t="shared" si="220"/>
        <v>0</v>
      </c>
      <c r="W255" s="60">
        <f t="shared" si="220"/>
        <v>0</v>
      </c>
      <c r="X255" s="38">
        <f t="shared" si="180"/>
        <v>1</v>
      </c>
      <c r="Y255" s="38">
        <f t="shared" si="179"/>
        <v>0</v>
      </c>
      <c r="Z255" s="38">
        <f t="shared" si="196"/>
        <v>0</v>
      </c>
      <c r="AA255" s="38">
        <f t="shared" si="217"/>
        <v>0</v>
      </c>
      <c r="AB255" s="38" t="s">
        <v>40</v>
      </c>
    </row>
    <row r="256" spans="1:28" ht="34.5" customHeight="1" x14ac:dyDescent="0.25">
      <c r="A256" s="39" t="s">
        <v>434</v>
      </c>
      <c r="B256" s="34" t="s">
        <v>37</v>
      </c>
      <c r="C256" s="34">
        <v>10</v>
      </c>
      <c r="D256" s="34" t="s">
        <v>38</v>
      </c>
      <c r="E256" s="95" t="s">
        <v>251</v>
      </c>
      <c r="F256" s="60">
        <f t="shared" si="218"/>
        <v>49596199265</v>
      </c>
      <c r="G256" s="60">
        <f t="shared" si="218"/>
        <v>0</v>
      </c>
      <c r="H256" s="60">
        <f t="shared" si="218"/>
        <v>0</v>
      </c>
      <c r="I256" s="60">
        <f t="shared" si="218"/>
        <v>0</v>
      </c>
      <c r="J256" s="60">
        <f t="shared" si="218"/>
        <v>0</v>
      </c>
      <c r="K256" s="60">
        <f t="shared" si="189"/>
        <v>0</v>
      </c>
      <c r="L256" s="60">
        <f>+L257</f>
        <v>49596199265</v>
      </c>
      <c r="M256" s="42">
        <f t="shared" si="219"/>
        <v>6.2843948488235032E-3</v>
      </c>
      <c r="N256" s="60">
        <f t="shared" si="220"/>
        <v>0</v>
      </c>
      <c r="O256" s="60">
        <f t="shared" si="220"/>
        <v>49596199265</v>
      </c>
      <c r="P256" s="60">
        <f t="shared" si="220"/>
        <v>0</v>
      </c>
      <c r="Q256" s="60">
        <f t="shared" si="220"/>
        <v>49596199265</v>
      </c>
      <c r="R256" s="60">
        <f t="shared" si="220"/>
        <v>0</v>
      </c>
      <c r="S256" s="60">
        <f t="shared" si="220"/>
        <v>0</v>
      </c>
      <c r="T256" s="60">
        <f t="shared" si="220"/>
        <v>0</v>
      </c>
      <c r="U256" s="60">
        <f t="shared" si="220"/>
        <v>49596199265</v>
      </c>
      <c r="V256" s="60">
        <f t="shared" si="220"/>
        <v>0</v>
      </c>
      <c r="W256" s="60">
        <f t="shared" si="220"/>
        <v>0</v>
      </c>
      <c r="X256" s="38">
        <f t="shared" si="180"/>
        <v>1</v>
      </c>
      <c r="Y256" s="38">
        <f t="shared" si="179"/>
        <v>0</v>
      </c>
      <c r="Z256" s="38">
        <f t="shared" si="196"/>
        <v>0</v>
      </c>
      <c r="AA256" s="38">
        <f t="shared" si="217"/>
        <v>0</v>
      </c>
      <c r="AB256" s="38" t="s">
        <v>40</v>
      </c>
    </row>
    <row r="257" spans="1:28" ht="34.5" customHeight="1" x14ac:dyDescent="0.25">
      <c r="A257" s="39" t="s">
        <v>435</v>
      </c>
      <c r="B257" s="34" t="s">
        <v>37</v>
      </c>
      <c r="C257" s="34">
        <v>10</v>
      </c>
      <c r="D257" s="34" t="s">
        <v>38</v>
      </c>
      <c r="E257" s="40" t="s">
        <v>436</v>
      </c>
      <c r="F257" s="60">
        <f>+F258</f>
        <v>49596199265</v>
      </c>
      <c r="G257" s="60">
        <f t="shared" si="218"/>
        <v>0</v>
      </c>
      <c r="H257" s="60">
        <f t="shared" si="218"/>
        <v>0</v>
      </c>
      <c r="I257" s="60">
        <f t="shared" si="218"/>
        <v>0</v>
      </c>
      <c r="J257" s="60">
        <f t="shared" si="218"/>
        <v>0</v>
      </c>
      <c r="K257" s="60">
        <f t="shared" si="189"/>
        <v>0</v>
      </c>
      <c r="L257" s="60">
        <f>+L258</f>
        <v>49596199265</v>
      </c>
      <c r="M257" s="42">
        <f t="shared" si="219"/>
        <v>6.2843948488235032E-3</v>
      </c>
      <c r="N257" s="60">
        <f t="shared" si="220"/>
        <v>0</v>
      </c>
      <c r="O257" s="60">
        <f t="shared" si="220"/>
        <v>49596199265</v>
      </c>
      <c r="P257" s="60">
        <f t="shared" si="220"/>
        <v>0</v>
      </c>
      <c r="Q257" s="60">
        <f t="shared" si="220"/>
        <v>49596199265</v>
      </c>
      <c r="R257" s="60">
        <f t="shared" si="220"/>
        <v>0</v>
      </c>
      <c r="S257" s="60">
        <f t="shared" si="220"/>
        <v>0</v>
      </c>
      <c r="T257" s="60">
        <f t="shared" si="220"/>
        <v>0</v>
      </c>
      <c r="U257" s="60">
        <f t="shared" si="220"/>
        <v>49596199265</v>
      </c>
      <c r="V257" s="60">
        <f t="shared" si="220"/>
        <v>0</v>
      </c>
      <c r="W257" s="60">
        <f t="shared" si="220"/>
        <v>0</v>
      </c>
      <c r="X257" s="38">
        <f t="shared" si="180"/>
        <v>1</v>
      </c>
      <c r="Y257" s="38">
        <f t="shared" si="179"/>
        <v>0</v>
      </c>
      <c r="Z257" s="38">
        <f t="shared" si="196"/>
        <v>0</v>
      </c>
      <c r="AA257" s="38">
        <f t="shared" si="217"/>
        <v>0</v>
      </c>
      <c r="AB257" s="38" t="s">
        <v>40</v>
      </c>
    </row>
    <row r="258" spans="1:28" ht="43.5" customHeight="1" x14ac:dyDescent="0.25">
      <c r="A258" s="39" t="s">
        <v>437</v>
      </c>
      <c r="B258" s="34" t="s">
        <v>37</v>
      </c>
      <c r="C258" s="34">
        <v>10</v>
      </c>
      <c r="D258" s="34" t="s">
        <v>38</v>
      </c>
      <c r="E258" s="40" t="s">
        <v>436</v>
      </c>
      <c r="F258" s="60">
        <f t="shared" ref="F258:F259" si="221">+F259</f>
        <v>49596199265</v>
      </c>
      <c r="G258" s="60">
        <f t="shared" si="218"/>
        <v>0</v>
      </c>
      <c r="H258" s="60">
        <f t="shared" si="218"/>
        <v>0</v>
      </c>
      <c r="I258" s="60">
        <f t="shared" si="218"/>
        <v>0</v>
      </c>
      <c r="J258" s="60">
        <f t="shared" si="218"/>
        <v>0</v>
      </c>
      <c r="K258" s="60">
        <f t="shared" si="189"/>
        <v>0</v>
      </c>
      <c r="L258" s="60">
        <f>+L259</f>
        <v>49596199265</v>
      </c>
      <c r="M258" s="42">
        <f t="shared" si="219"/>
        <v>6.2843948488235032E-3</v>
      </c>
      <c r="N258" s="60">
        <f t="shared" si="220"/>
        <v>0</v>
      </c>
      <c r="O258" s="60">
        <f t="shared" si="220"/>
        <v>49596199265</v>
      </c>
      <c r="P258" s="60">
        <f t="shared" si="220"/>
        <v>0</v>
      </c>
      <c r="Q258" s="60">
        <f t="shared" si="220"/>
        <v>49596199265</v>
      </c>
      <c r="R258" s="60">
        <f t="shared" si="220"/>
        <v>0</v>
      </c>
      <c r="S258" s="60">
        <f t="shared" si="220"/>
        <v>0</v>
      </c>
      <c r="T258" s="60">
        <f t="shared" si="220"/>
        <v>0</v>
      </c>
      <c r="U258" s="60">
        <f t="shared" si="220"/>
        <v>49596199265</v>
      </c>
      <c r="V258" s="60">
        <f t="shared" si="220"/>
        <v>0</v>
      </c>
      <c r="W258" s="60">
        <f t="shared" si="220"/>
        <v>0</v>
      </c>
      <c r="X258" s="38">
        <f t="shared" si="180"/>
        <v>1</v>
      </c>
      <c r="Y258" s="38">
        <f t="shared" si="179"/>
        <v>0</v>
      </c>
      <c r="Z258" s="38">
        <f t="shared" si="196"/>
        <v>0</v>
      </c>
      <c r="AA258" s="38">
        <f t="shared" si="217"/>
        <v>0</v>
      </c>
      <c r="AB258" s="38" t="s">
        <v>40</v>
      </c>
    </row>
    <row r="259" spans="1:28" ht="33.75" customHeight="1" x14ac:dyDescent="0.25">
      <c r="A259" s="39" t="s">
        <v>438</v>
      </c>
      <c r="B259" s="34" t="s">
        <v>37</v>
      </c>
      <c r="C259" s="34">
        <v>10</v>
      </c>
      <c r="D259" s="34" t="s">
        <v>38</v>
      </c>
      <c r="E259" s="40" t="s">
        <v>439</v>
      </c>
      <c r="F259" s="60">
        <f t="shared" si="221"/>
        <v>49596199265</v>
      </c>
      <c r="G259" s="60">
        <f t="shared" si="218"/>
        <v>0</v>
      </c>
      <c r="H259" s="60">
        <f t="shared" si="218"/>
        <v>0</v>
      </c>
      <c r="I259" s="60">
        <f t="shared" si="218"/>
        <v>0</v>
      </c>
      <c r="J259" s="60">
        <f t="shared" si="218"/>
        <v>0</v>
      </c>
      <c r="K259" s="60">
        <f t="shared" si="189"/>
        <v>0</v>
      </c>
      <c r="L259" s="60">
        <f>+L260</f>
        <v>49596199265</v>
      </c>
      <c r="M259" s="42">
        <f t="shared" si="219"/>
        <v>6.2843948488235032E-3</v>
      </c>
      <c r="N259" s="60">
        <f t="shared" si="220"/>
        <v>0</v>
      </c>
      <c r="O259" s="60">
        <f t="shared" si="220"/>
        <v>49596199265</v>
      </c>
      <c r="P259" s="60">
        <f t="shared" si="220"/>
        <v>0</v>
      </c>
      <c r="Q259" s="60">
        <f t="shared" si="220"/>
        <v>49596199265</v>
      </c>
      <c r="R259" s="60">
        <f t="shared" si="220"/>
        <v>0</v>
      </c>
      <c r="S259" s="60">
        <f t="shared" si="220"/>
        <v>0</v>
      </c>
      <c r="T259" s="60">
        <f t="shared" si="220"/>
        <v>0</v>
      </c>
      <c r="U259" s="60">
        <f t="shared" si="220"/>
        <v>49596199265</v>
      </c>
      <c r="V259" s="60">
        <f t="shared" si="220"/>
        <v>0</v>
      </c>
      <c r="W259" s="60">
        <f t="shared" si="220"/>
        <v>0</v>
      </c>
      <c r="X259" s="38">
        <f t="shared" si="180"/>
        <v>1</v>
      </c>
      <c r="Y259" s="38">
        <f t="shared" si="179"/>
        <v>0</v>
      </c>
      <c r="Z259" s="38">
        <f t="shared" si="196"/>
        <v>0</v>
      </c>
      <c r="AA259" s="38">
        <f t="shared" si="217"/>
        <v>0</v>
      </c>
      <c r="AB259" s="38" t="s">
        <v>40</v>
      </c>
    </row>
    <row r="260" spans="1:28" ht="41.25" customHeight="1" x14ac:dyDescent="0.25">
      <c r="A260" s="43" t="s">
        <v>440</v>
      </c>
      <c r="B260" s="44" t="s">
        <v>37</v>
      </c>
      <c r="C260" s="44">
        <v>10</v>
      </c>
      <c r="D260" s="44" t="s">
        <v>38</v>
      </c>
      <c r="E260" s="45" t="s">
        <v>258</v>
      </c>
      <c r="F260" s="46">
        <v>49596199265</v>
      </c>
      <c r="G260" s="46">
        <v>0</v>
      </c>
      <c r="H260" s="46">
        <v>0</v>
      </c>
      <c r="I260" s="46">
        <v>0</v>
      </c>
      <c r="J260" s="46">
        <v>0</v>
      </c>
      <c r="K260" s="46">
        <f t="shared" si="189"/>
        <v>0</v>
      </c>
      <c r="L260" s="46">
        <f>+F260+K260</f>
        <v>49596199265</v>
      </c>
      <c r="M260" s="51">
        <f t="shared" si="219"/>
        <v>6.2843948488235032E-3</v>
      </c>
      <c r="N260" s="46">
        <v>0</v>
      </c>
      <c r="O260" s="46">
        <v>49596199265</v>
      </c>
      <c r="P260" s="46">
        <f>L260-O260</f>
        <v>0</v>
      </c>
      <c r="Q260" s="46">
        <v>49596199265</v>
      </c>
      <c r="R260" s="46">
        <f>+L260-Q260</f>
        <v>0</v>
      </c>
      <c r="S260" s="46">
        <f>O260-Q260</f>
        <v>0</v>
      </c>
      <c r="T260" s="46">
        <v>0</v>
      </c>
      <c r="U260" s="46">
        <f>+Q260-T260</f>
        <v>49596199265</v>
      </c>
      <c r="V260" s="46">
        <v>0</v>
      </c>
      <c r="W260" s="48">
        <f>+T260-V260</f>
        <v>0</v>
      </c>
      <c r="X260" s="49">
        <f t="shared" si="180"/>
        <v>1</v>
      </c>
      <c r="Y260" s="49">
        <f t="shared" si="179"/>
        <v>0</v>
      </c>
      <c r="Z260" s="49">
        <f t="shared" si="196"/>
        <v>0</v>
      </c>
      <c r="AA260" s="49">
        <f t="shared" si="217"/>
        <v>0</v>
      </c>
      <c r="AB260" s="49" t="s">
        <v>40</v>
      </c>
    </row>
    <row r="261" spans="1:28" ht="34.5" customHeight="1" x14ac:dyDescent="0.25">
      <c r="A261" s="105" t="s">
        <v>441</v>
      </c>
      <c r="B261" s="100" t="s">
        <v>37</v>
      </c>
      <c r="C261" s="34">
        <v>10</v>
      </c>
      <c r="D261" s="34" t="s">
        <v>38</v>
      </c>
      <c r="E261" s="95" t="s">
        <v>442</v>
      </c>
      <c r="F261" s="66">
        <f>+F264</f>
        <v>26169238642</v>
      </c>
      <c r="G261" s="66">
        <f t="shared" ref="G261:J263" si="222">+G264</f>
        <v>0</v>
      </c>
      <c r="H261" s="66">
        <f t="shared" si="222"/>
        <v>0</v>
      </c>
      <c r="I261" s="66">
        <f t="shared" si="222"/>
        <v>0</v>
      </c>
      <c r="J261" s="66">
        <f t="shared" si="222"/>
        <v>0</v>
      </c>
      <c r="K261" s="66">
        <f t="shared" si="189"/>
        <v>0</v>
      </c>
      <c r="L261" s="66">
        <f>+L264</f>
        <v>26169238642</v>
      </c>
      <c r="M261" s="42">
        <f t="shared" si="219"/>
        <v>3.3159361192315303E-3</v>
      </c>
      <c r="N261" s="66">
        <f t="shared" ref="N261:W263" si="223">+N264</f>
        <v>0</v>
      </c>
      <c r="O261" s="66">
        <f t="shared" si="223"/>
        <v>13668115042.030001</v>
      </c>
      <c r="P261" s="66">
        <f t="shared" si="223"/>
        <v>12501123599.969999</v>
      </c>
      <c r="Q261" s="66">
        <f t="shared" si="223"/>
        <v>10674340853.530001</v>
      </c>
      <c r="R261" s="66">
        <f t="shared" si="223"/>
        <v>15494897788.469999</v>
      </c>
      <c r="S261" s="66">
        <f t="shared" si="223"/>
        <v>2993774188.5</v>
      </c>
      <c r="T261" s="66">
        <f t="shared" si="223"/>
        <v>200358515.03</v>
      </c>
      <c r="U261" s="66">
        <f t="shared" si="223"/>
        <v>10473982338.5</v>
      </c>
      <c r="V261" s="66">
        <f t="shared" si="223"/>
        <v>166684135.03</v>
      </c>
      <c r="W261" s="66">
        <f t="shared" si="223"/>
        <v>33674380</v>
      </c>
      <c r="X261" s="38">
        <f t="shared" si="180"/>
        <v>0.40789650014495826</v>
      </c>
      <c r="Y261" s="38">
        <f t="shared" si="179"/>
        <v>7.6562607636752964E-3</v>
      </c>
      <c r="Z261" s="38">
        <f t="shared" si="196"/>
        <v>6.3694682642574984E-3</v>
      </c>
      <c r="AA261" s="38">
        <f t="shared" si="217"/>
        <v>1.877010653671805E-2</v>
      </c>
      <c r="AB261" s="38">
        <f t="shared" si="188"/>
        <v>0.83192937921825838</v>
      </c>
    </row>
    <row r="262" spans="1:28" ht="34.5" customHeight="1" x14ac:dyDescent="0.25">
      <c r="A262" s="105" t="s">
        <v>441</v>
      </c>
      <c r="B262" s="100" t="s">
        <v>37</v>
      </c>
      <c r="C262" s="34">
        <v>13</v>
      </c>
      <c r="D262" s="34" t="s">
        <v>38</v>
      </c>
      <c r="E262" s="95" t="s">
        <v>442</v>
      </c>
      <c r="F262" s="66">
        <f>+F265</f>
        <v>15000000000</v>
      </c>
      <c r="G262" s="66">
        <f t="shared" si="222"/>
        <v>0</v>
      </c>
      <c r="H262" s="66">
        <f t="shared" si="222"/>
        <v>0</v>
      </c>
      <c r="I262" s="66">
        <f t="shared" si="222"/>
        <v>0</v>
      </c>
      <c r="J262" s="66">
        <f t="shared" si="222"/>
        <v>0</v>
      </c>
      <c r="K262" s="66">
        <f t="shared" si="189"/>
        <v>0</v>
      </c>
      <c r="L262" s="66">
        <f>+L265</f>
        <v>15000000000</v>
      </c>
      <c r="M262" s="42">
        <f t="shared" si="219"/>
        <v>1.9006682796130295E-3</v>
      </c>
      <c r="N262" s="66">
        <f t="shared" si="223"/>
        <v>0</v>
      </c>
      <c r="O262" s="66">
        <f t="shared" si="223"/>
        <v>6405089410</v>
      </c>
      <c r="P262" s="66">
        <f t="shared" si="223"/>
        <v>8594910590</v>
      </c>
      <c r="Q262" s="66">
        <f t="shared" si="223"/>
        <v>6405089410</v>
      </c>
      <c r="R262" s="66">
        <f t="shared" si="223"/>
        <v>8594910590</v>
      </c>
      <c r="S262" s="66">
        <f t="shared" si="223"/>
        <v>0</v>
      </c>
      <c r="T262" s="66">
        <f t="shared" si="223"/>
        <v>0</v>
      </c>
      <c r="U262" s="66">
        <f t="shared" si="223"/>
        <v>6405089410</v>
      </c>
      <c r="V262" s="66">
        <f t="shared" si="223"/>
        <v>0</v>
      </c>
      <c r="W262" s="66">
        <f t="shared" si="223"/>
        <v>0</v>
      </c>
      <c r="X262" s="38">
        <f t="shared" si="180"/>
        <v>0.42700596066666668</v>
      </c>
      <c r="Y262" s="38">
        <f t="shared" si="179"/>
        <v>0</v>
      </c>
      <c r="Z262" s="38">
        <f t="shared" si="196"/>
        <v>0</v>
      </c>
      <c r="AA262" s="38">
        <f t="shared" si="217"/>
        <v>0</v>
      </c>
      <c r="AB262" s="38" t="s">
        <v>40</v>
      </c>
    </row>
    <row r="263" spans="1:28" ht="34.5" customHeight="1" x14ac:dyDescent="0.25">
      <c r="A263" s="105" t="s">
        <v>441</v>
      </c>
      <c r="B263" s="100" t="s">
        <v>41</v>
      </c>
      <c r="C263" s="34">
        <v>20</v>
      </c>
      <c r="D263" s="34" t="s">
        <v>38</v>
      </c>
      <c r="E263" s="95" t="s">
        <v>442</v>
      </c>
      <c r="F263" s="60">
        <f>+F266</f>
        <v>21336005728</v>
      </c>
      <c r="G263" s="60">
        <f t="shared" si="222"/>
        <v>0</v>
      </c>
      <c r="H263" s="60">
        <f t="shared" si="222"/>
        <v>0</v>
      </c>
      <c r="I263" s="60">
        <f t="shared" si="222"/>
        <v>0</v>
      </c>
      <c r="J263" s="60">
        <f t="shared" si="222"/>
        <v>0</v>
      </c>
      <c r="K263" s="66">
        <f t="shared" si="189"/>
        <v>0</v>
      </c>
      <c r="L263" s="60">
        <f>+L266</f>
        <v>21336005728</v>
      </c>
      <c r="M263" s="42">
        <f t="shared" si="219"/>
        <v>2.7035112867234336E-3</v>
      </c>
      <c r="N263" s="60">
        <f t="shared" si="223"/>
        <v>0</v>
      </c>
      <c r="O263" s="60">
        <f t="shared" si="223"/>
        <v>3829788736</v>
      </c>
      <c r="P263" s="60">
        <f t="shared" si="223"/>
        <v>17506216992</v>
      </c>
      <c r="Q263" s="60">
        <f t="shared" si="223"/>
        <v>2640914994</v>
      </c>
      <c r="R263" s="60">
        <f t="shared" si="223"/>
        <v>18695090734</v>
      </c>
      <c r="S263" s="60">
        <f t="shared" si="223"/>
        <v>1188873742</v>
      </c>
      <c r="T263" s="60">
        <f t="shared" si="223"/>
        <v>801355892</v>
      </c>
      <c r="U263" s="60">
        <f t="shared" si="223"/>
        <v>1839559102</v>
      </c>
      <c r="V263" s="60">
        <f t="shared" si="223"/>
        <v>801355892</v>
      </c>
      <c r="W263" s="60">
        <f t="shared" si="223"/>
        <v>0</v>
      </c>
      <c r="X263" s="38">
        <f t="shared" si="180"/>
        <v>0.1237773849364051</v>
      </c>
      <c r="Y263" s="38">
        <f t="shared" ref="Y263:Y295" si="224">+T263/L263</f>
        <v>3.7558852496386054E-2</v>
      </c>
      <c r="Z263" s="38">
        <f t="shared" si="196"/>
        <v>3.7558852496386054E-2</v>
      </c>
      <c r="AA263" s="38">
        <f t="shared" si="217"/>
        <v>0.30343873006917388</v>
      </c>
      <c r="AB263" s="38">
        <f t="shared" si="188"/>
        <v>1</v>
      </c>
    </row>
    <row r="264" spans="1:28" ht="34.5" customHeight="1" x14ac:dyDescent="0.25">
      <c r="A264" s="105" t="s">
        <v>443</v>
      </c>
      <c r="B264" s="100" t="s">
        <v>37</v>
      </c>
      <c r="C264" s="34">
        <v>10</v>
      </c>
      <c r="D264" s="34" t="s">
        <v>38</v>
      </c>
      <c r="E264" s="95" t="s">
        <v>251</v>
      </c>
      <c r="F264" s="66">
        <f>+F267+F271+F287+F291</f>
        <v>26169238642</v>
      </c>
      <c r="G264" s="66">
        <f>+G267+G271+G287+G291</f>
        <v>0</v>
      </c>
      <c r="H264" s="66">
        <f>+H267+H271+H287+H291</f>
        <v>0</v>
      </c>
      <c r="I264" s="66">
        <f>+I267+I271+I287+I291</f>
        <v>0</v>
      </c>
      <c r="J264" s="66">
        <f>+J267+J271+J287+J291</f>
        <v>0</v>
      </c>
      <c r="K264" s="66">
        <f t="shared" si="189"/>
        <v>0</v>
      </c>
      <c r="L264" s="66">
        <f>+L267+L271+L287+L291</f>
        <v>26169238642</v>
      </c>
      <c r="M264" s="42">
        <f t="shared" si="219"/>
        <v>3.3159361192315303E-3</v>
      </c>
      <c r="N264" s="66">
        <f t="shared" ref="N264:W264" si="225">+N267+N271+N287+N291</f>
        <v>0</v>
      </c>
      <c r="O264" s="66">
        <f t="shared" si="225"/>
        <v>13668115042.030001</v>
      </c>
      <c r="P264" s="66">
        <f t="shared" si="225"/>
        <v>12501123599.969999</v>
      </c>
      <c r="Q264" s="66">
        <f t="shared" si="225"/>
        <v>10674340853.530001</v>
      </c>
      <c r="R264" s="66">
        <f t="shared" si="225"/>
        <v>15494897788.469999</v>
      </c>
      <c r="S264" s="66">
        <f t="shared" si="225"/>
        <v>2993774188.5</v>
      </c>
      <c r="T264" s="66">
        <f t="shared" si="225"/>
        <v>200358515.03</v>
      </c>
      <c r="U264" s="66">
        <f t="shared" si="225"/>
        <v>10473982338.5</v>
      </c>
      <c r="V264" s="66">
        <f t="shared" si="225"/>
        <v>166684135.03</v>
      </c>
      <c r="W264" s="66">
        <f t="shared" si="225"/>
        <v>33674380</v>
      </c>
      <c r="X264" s="38">
        <f t="shared" ref="X264:X295" si="226">+Q264/L264</f>
        <v>0.40789650014495826</v>
      </c>
      <c r="Y264" s="38">
        <f t="shared" si="224"/>
        <v>7.6562607636752964E-3</v>
      </c>
      <c r="Z264" s="38">
        <f t="shared" si="196"/>
        <v>6.3694682642574984E-3</v>
      </c>
      <c r="AA264" s="38">
        <f t="shared" si="217"/>
        <v>1.877010653671805E-2</v>
      </c>
      <c r="AB264" s="38">
        <f t="shared" si="188"/>
        <v>0.83192937921825838</v>
      </c>
    </row>
    <row r="265" spans="1:28" ht="34.5" customHeight="1" x14ac:dyDescent="0.25">
      <c r="A265" s="105" t="s">
        <v>443</v>
      </c>
      <c r="B265" s="100" t="s">
        <v>37</v>
      </c>
      <c r="C265" s="34">
        <v>13</v>
      </c>
      <c r="D265" s="34" t="s">
        <v>38</v>
      </c>
      <c r="E265" s="95" t="s">
        <v>251</v>
      </c>
      <c r="F265" s="66">
        <f>+F272</f>
        <v>15000000000</v>
      </c>
      <c r="G265" s="66">
        <f t="shared" ref="G265:J266" si="227">+G272</f>
        <v>0</v>
      </c>
      <c r="H265" s="66">
        <f t="shared" si="227"/>
        <v>0</v>
      </c>
      <c r="I265" s="66">
        <f t="shared" si="227"/>
        <v>0</v>
      </c>
      <c r="J265" s="66">
        <f t="shared" si="227"/>
        <v>0</v>
      </c>
      <c r="K265" s="66">
        <f t="shared" si="189"/>
        <v>0</v>
      </c>
      <c r="L265" s="66">
        <f>+L272</f>
        <v>15000000000</v>
      </c>
      <c r="M265" s="42">
        <f t="shared" si="219"/>
        <v>1.9006682796130295E-3</v>
      </c>
      <c r="N265" s="66">
        <f t="shared" ref="N265:W266" si="228">+N272</f>
        <v>0</v>
      </c>
      <c r="O265" s="66">
        <f t="shared" si="228"/>
        <v>6405089410</v>
      </c>
      <c r="P265" s="66">
        <f t="shared" si="228"/>
        <v>8594910590</v>
      </c>
      <c r="Q265" s="66">
        <f t="shared" si="228"/>
        <v>6405089410</v>
      </c>
      <c r="R265" s="66">
        <f t="shared" si="228"/>
        <v>8594910590</v>
      </c>
      <c r="S265" s="66">
        <f t="shared" si="228"/>
        <v>0</v>
      </c>
      <c r="T265" s="66">
        <f t="shared" si="228"/>
        <v>0</v>
      </c>
      <c r="U265" s="66">
        <f t="shared" si="228"/>
        <v>6405089410</v>
      </c>
      <c r="V265" s="66">
        <f t="shared" si="228"/>
        <v>0</v>
      </c>
      <c r="W265" s="66">
        <f t="shared" si="228"/>
        <v>0</v>
      </c>
      <c r="X265" s="38">
        <f t="shared" si="226"/>
        <v>0.42700596066666668</v>
      </c>
      <c r="Y265" s="38">
        <f t="shared" si="224"/>
        <v>0</v>
      </c>
      <c r="Z265" s="38">
        <f t="shared" si="196"/>
        <v>0</v>
      </c>
      <c r="AA265" s="38">
        <f t="shared" si="217"/>
        <v>0</v>
      </c>
      <c r="AB265" s="38" t="s">
        <v>40</v>
      </c>
    </row>
    <row r="266" spans="1:28" ht="34.5" customHeight="1" x14ac:dyDescent="0.25">
      <c r="A266" s="105" t="s">
        <v>443</v>
      </c>
      <c r="B266" s="100" t="s">
        <v>41</v>
      </c>
      <c r="C266" s="34">
        <v>20</v>
      </c>
      <c r="D266" s="34" t="s">
        <v>38</v>
      </c>
      <c r="E266" s="95" t="s">
        <v>251</v>
      </c>
      <c r="F266" s="66">
        <f>+F273</f>
        <v>21336005728</v>
      </c>
      <c r="G266" s="66">
        <f t="shared" si="227"/>
        <v>0</v>
      </c>
      <c r="H266" s="66">
        <f t="shared" si="227"/>
        <v>0</v>
      </c>
      <c r="I266" s="66">
        <f t="shared" si="227"/>
        <v>0</v>
      </c>
      <c r="J266" s="66">
        <f t="shared" si="227"/>
        <v>0</v>
      </c>
      <c r="K266" s="66">
        <f t="shared" si="189"/>
        <v>0</v>
      </c>
      <c r="L266" s="66">
        <f>+L273</f>
        <v>21336005728</v>
      </c>
      <c r="M266" s="42">
        <f t="shared" si="219"/>
        <v>2.7035112867234336E-3</v>
      </c>
      <c r="N266" s="66">
        <f t="shared" si="228"/>
        <v>0</v>
      </c>
      <c r="O266" s="66">
        <f t="shared" si="228"/>
        <v>3829788736</v>
      </c>
      <c r="P266" s="66">
        <f t="shared" si="228"/>
        <v>17506216992</v>
      </c>
      <c r="Q266" s="66">
        <f t="shared" si="228"/>
        <v>2640914994</v>
      </c>
      <c r="R266" s="66">
        <f t="shared" si="228"/>
        <v>18695090734</v>
      </c>
      <c r="S266" s="66">
        <f t="shared" si="228"/>
        <v>1188873742</v>
      </c>
      <c r="T266" s="66">
        <f t="shared" si="228"/>
        <v>801355892</v>
      </c>
      <c r="U266" s="66">
        <f t="shared" si="228"/>
        <v>1839559102</v>
      </c>
      <c r="V266" s="66">
        <f t="shared" si="228"/>
        <v>801355892</v>
      </c>
      <c r="W266" s="66">
        <f t="shared" si="228"/>
        <v>0</v>
      </c>
      <c r="X266" s="38">
        <f t="shared" si="226"/>
        <v>0.1237773849364051</v>
      </c>
      <c r="Y266" s="38">
        <f t="shared" si="224"/>
        <v>3.7558852496386054E-2</v>
      </c>
      <c r="Z266" s="38">
        <f t="shared" si="196"/>
        <v>3.7558852496386054E-2</v>
      </c>
      <c r="AA266" s="38">
        <f t="shared" si="217"/>
        <v>0.30343873006917388</v>
      </c>
      <c r="AB266" s="38">
        <f t="shared" si="188"/>
        <v>1</v>
      </c>
    </row>
    <row r="267" spans="1:28" ht="66" customHeight="1" x14ac:dyDescent="0.25">
      <c r="A267" s="96" t="s">
        <v>444</v>
      </c>
      <c r="B267" s="100" t="s">
        <v>37</v>
      </c>
      <c r="C267" s="34">
        <v>10</v>
      </c>
      <c r="D267" s="34" t="s">
        <v>38</v>
      </c>
      <c r="E267" s="95" t="s">
        <v>445</v>
      </c>
      <c r="F267" s="66">
        <f t="shared" ref="F267:J269" si="229">+F268</f>
        <v>50000000</v>
      </c>
      <c r="G267" s="66">
        <f t="shared" si="229"/>
        <v>0</v>
      </c>
      <c r="H267" s="66">
        <f t="shared" si="229"/>
        <v>0</v>
      </c>
      <c r="I267" s="66">
        <f t="shared" si="229"/>
        <v>0</v>
      </c>
      <c r="J267" s="66">
        <f t="shared" si="229"/>
        <v>0</v>
      </c>
      <c r="K267" s="66">
        <f t="shared" si="189"/>
        <v>0</v>
      </c>
      <c r="L267" s="66">
        <f>+L268</f>
        <v>50000000</v>
      </c>
      <c r="M267" s="61">
        <f t="shared" si="219"/>
        <v>6.3355609320434317E-6</v>
      </c>
      <c r="N267" s="66">
        <f t="shared" ref="N267:W269" si="230">+N268</f>
        <v>0</v>
      </c>
      <c r="O267" s="66">
        <f t="shared" si="230"/>
        <v>15638314</v>
      </c>
      <c r="P267" s="66">
        <f t="shared" si="230"/>
        <v>34361686</v>
      </c>
      <c r="Q267" s="66">
        <f t="shared" si="230"/>
        <v>15638314</v>
      </c>
      <c r="R267" s="66">
        <f t="shared" si="230"/>
        <v>34361686</v>
      </c>
      <c r="S267" s="66">
        <f t="shared" si="230"/>
        <v>0</v>
      </c>
      <c r="T267" s="66">
        <f t="shared" si="230"/>
        <v>689926</v>
      </c>
      <c r="U267" s="66">
        <f t="shared" si="230"/>
        <v>14948388</v>
      </c>
      <c r="V267" s="66">
        <f t="shared" si="230"/>
        <v>689926</v>
      </c>
      <c r="W267" s="66">
        <f t="shared" si="230"/>
        <v>0</v>
      </c>
      <c r="X267" s="38">
        <f t="shared" si="226"/>
        <v>0.31276628000000001</v>
      </c>
      <c r="Y267" s="38">
        <f t="shared" si="224"/>
        <v>1.379852E-2</v>
      </c>
      <c r="Z267" s="38">
        <f t="shared" si="196"/>
        <v>1.379852E-2</v>
      </c>
      <c r="AA267" s="38">
        <f t="shared" si="217"/>
        <v>4.4117671508578225E-2</v>
      </c>
      <c r="AB267" s="38">
        <f t="shared" si="188"/>
        <v>1</v>
      </c>
    </row>
    <row r="268" spans="1:28" ht="49.5" customHeight="1" x14ac:dyDescent="0.25">
      <c r="A268" s="96" t="s">
        <v>446</v>
      </c>
      <c r="B268" s="100" t="s">
        <v>37</v>
      </c>
      <c r="C268" s="34">
        <v>10</v>
      </c>
      <c r="D268" s="34" t="s">
        <v>38</v>
      </c>
      <c r="E268" s="95" t="s">
        <v>445</v>
      </c>
      <c r="F268" s="66">
        <f t="shared" si="229"/>
        <v>50000000</v>
      </c>
      <c r="G268" s="66">
        <f t="shared" si="229"/>
        <v>0</v>
      </c>
      <c r="H268" s="66">
        <f t="shared" si="229"/>
        <v>0</v>
      </c>
      <c r="I268" s="66">
        <f t="shared" si="229"/>
        <v>0</v>
      </c>
      <c r="J268" s="66">
        <f t="shared" si="229"/>
        <v>0</v>
      </c>
      <c r="K268" s="66">
        <f t="shared" si="189"/>
        <v>0</v>
      </c>
      <c r="L268" s="66">
        <f>+L269</f>
        <v>50000000</v>
      </c>
      <c r="M268" s="61">
        <f t="shared" si="219"/>
        <v>6.3355609320434317E-6</v>
      </c>
      <c r="N268" s="66">
        <f t="shared" si="230"/>
        <v>0</v>
      </c>
      <c r="O268" s="66">
        <f t="shared" si="230"/>
        <v>15638314</v>
      </c>
      <c r="P268" s="66">
        <f t="shared" si="230"/>
        <v>34361686</v>
      </c>
      <c r="Q268" s="66">
        <f t="shared" si="230"/>
        <v>15638314</v>
      </c>
      <c r="R268" s="66">
        <f t="shared" si="230"/>
        <v>34361686</v>
      </c>
      <c r="S268" s="66">
        <f t="shared" si="230"/>
        <v>0</v>
      </c>
      <c r="T268" s="66">
        <f t="shared" si="230"/>
        <v>689926</v>
      </c>
      <c r="U268" s="66">
        <f t="shared" si="230"/>
        <v>14948388</v>
      </c>
      <c r="V268" s="66">
        <f t="shared" si="230"/>
        <v>689926</v>
      </c>
      <c r="W268" s="66">
        <f t="shared" si="230"/>
        <v>0</v>
      </c>
      <c r="X268" s="38">
        <f t="shared" si="226"/>
        <v>0.31276628000000001</v>
      </c>
      <c r="Y268" s="38">
        <f t="shared" si="224"/>
        <v>1.379852E-2</v>
      </c>
      <c r="Z268" s="38">
        <f t="shared" si="196"/>
        <v>1.379852E-2</v>
      </c>
      <c r="AA268" s="38">
        <f t="shared" si="217"/>
        <v>4.4117671508578225E-2</v>
      </c>
      <c r="AB268" s="38">
        <f t="shared" si="188"/>
        <v>1</v>
      </c>
    </row>
    <row r="269" spans="1:28" ht="35.25" customHeight="1" x14ac:dyDescent="0.25">
      <c r="A269" s="96" t="s">
        <v>447</v>
      </c>
      <c r="B269" s="100" t="s">
        <v>37</v>
      </c>
      <c r="C269" s="34">
        <v>10</v>
      </c>
      <c r="D269" s="34" t="s">
        <v>38</v>
      </c>
      <c r="E269" s="95" t="s">
        <v>448</v>
      </c>
      <c r="F269" s="66">
        <f t="shared" si="229"/>
        <v>50000000</v>
      </c>
      <c r="G269" s="66">
        <f t="shared" si="229"/>
        <v>0</v>
      </c>
      <c r="H269" s="66">
        <f t="shared" si="229"/>
        <v>0</v>
      </c>
      <c r="I269" s="66">
        <f t="shared" si="229"/>
        <v>0</v>
      </c>
      <c r="J269" s="66">
        <f t="shared" si="229"/>
        <v>0</v>
      </c>
      <c r="K269" s="66">
        <f t="shared" si="189"/>
        <v>0</v>
      </c>
      <c r="L269" s="66">
        <f>+L270</f>
        <v>50000000</v>
      </c>
      <c r="M269" s="61">
        <f t="shared" si="219"/>
        <v>6.3355609320434317E-6</v>
      </c>
      <c r="N269" s="66">
        <f t="shared" si="230"/>
        <v>0</v>
      </c>
      <c r="O269" s="66">
        <f t="shared" si="230"/>
        <v>15638314</v>
      </c>
      <c r="P269" s="66">
        <f t="shared" si="230"/>
        <v>34361686</v>
      </c>
      <c r="Q269" s="66">
        <f t="shared" si="230"/>
        <v>15638314</v>
      </c>
      <c r="R269" s="66">
        <f t="shared" si="230"/>
        <v>34361686</v>
      </c>
      <c r="S269" s="66">
        <f t="shared" si="230"/>
        <v>0</v>
      </c>
      <c r="T269" s="66">
        <f t="shared" si="230"/>
        <v>689926</v>
      </c>
      <c r="U269" s="66">
        <f t="shared" si="230"/>
        <v>14948388</v>
      </c>
      <c r="V269" s="66">
        <f t="shared" si="230"/>
        <v>689926</v>
      </c>
      <c r="W269" s="66">
        <f t="shared" si="230"/>
        <v>0</v>
      </c>
      <c r="X269" s="38">
        <f t="shared" si="226"/>
        <v>0.31276628000000001</v>
      </c>
      <c r="Y269" s="38">
        <f t="shared" si="224"/>
        <v>1.379852E-2</v>
      </c>
      <c r="Z269" s="38">
        <f t="shared" si="196"/>
        <v>1.379852E-2</v>
      </c>
      <c r="AA269" s="38">
        <f t="shared" si="217"/>
        <v>4.4117671508578225E-2</v>
      </c>
      <c r="AB269" s="38">
        <f t="shared" si="188"/>
        <v>1</v>
      </c>
    </row>
    <row r="270" spans="1:28" ht="48" customHeight="1" x14ac:dyDescent="0.25">
      <c r="A270" s="43" t="s">
        <v>449</v>
      </c>
      <c r="B270" s="103" t="s">
        <v>37</v>
      </c>
      <c r="C270" s="44">
        <v>10</v>
      </c>
      <c r="D270" s="44" t="s">
        <v>38</v>
      </c>
      <c r="E270" s="45" t="s">
        <v>258</v>
      </c>
      <c r="F270" s="46">
        <v>50000000</v>
      </c>
      <c r="G270" s="46">
        <v>0</v>
      </c>
      <c r="H270" s="46">
        <v>0</v>
      </c>
      <c r="I270" s="46">
        <v>0</v>
      </c>
      <c r="J270" s="46">
        <v>0</v>
      </c>
      <c r="K270" s="46">
        <f t="shared" si="189"/>
        <v>0</v>
      </c>
      <c r="L270" s="46">
        <f>+F270+K270</f>
        <v>50000000</v>
      </c>
      <c r="M270" s="53">
        <f t="shared" si="219"/>
        <v>6.3355609320434317E-6</v>
      </c>
      <c r="N270" s="46">
        <v>0</v>
      </c>
      <c r="O270" s="46">
        <v>15638314</v>
      </c>
      <c r="P270" s="46">
        <f>L270-O270</f>
        <v>34361686</v>
      </c>
      <c r="Q270" s="46">
        <v>15638314</v>
      </c>
      <c r="R270" s="46">
        <f>+L270-Q270</f>
        <v>34361686</v>
      </c>
      <c r="S270" s="46">
        <f>O270-Q270</f>
        <v>0</v>
      </c>
      <c r="T270" s="46">
        <v>689926</v>
      </c>
      <c r="U270" s="46">
        <f>+Q270-T270</f>
        <v>14948388</v>
      </c>
      <c r="V270" s="46">
        <v>689926</v>
      </c>
      <c r="W270" s="48">
        <f>+T270-V270</f>
        <v>0</v>
      </c>
      <c r="X270" s="49">
        <f t="shared" si="226"/>
        <v>0.31276628000000001</v>
      </c>
      <c r="Y270" s="49">
        <f t="shared" si="224"/>
        <v>1.379852E-2</v>
      </c>
      <c r="Z270" s="49">
        <f t="shared" si="196"/>
        <v>1.379852E-2</v>
      </c>
      <c r="AA270" s="49">
        <f t="shared" si="217"/>
        <v>4.4117671508578225E-2</v>
      </c>
      <c r="AB270" s="38">
        <f t="shared" si="188"/>
        <v>1</v>
      </c>
    </row>
    <row r="271" spans="1:28" ht="64.5" customHeight="1" x14ac:dyDescent="0.25">
      <c r="A271" s="96" t="s">
        <v>450</v>
      </c>
      <c r="B271" s="107" t="s">
        <v>37</v>
      </c>
      <c r="C271" s="34">
        <v>10</v>
      </c>
      <c r="D271" s="34" t="s">
        <v>38</v>
      </c>
      <c r="E271" s="95" t="s">
        <v>451</v>
      </c>
      <c r="F271" s="60">
        <f>+F274</f>
        <v>19000238642</v>
      </c>
      <c r="G271" s="60">
        <f t="shared" ref="G271:J273" si="231">+G274</f>
        <v>0</v>
      </c>
      <c r="H271" s="60">
        <f t="shared" si="231"/>
        <v>0</v>
      </c>
      <c r="I271" s="60">
        <f t="shared" si="231"/>
        <v>0</v>
      </c>
      <c r="J271" s="60">
        <f t="shared" si="231"/>
        <v>0</v>
      </c>
      <c r="K271" s="66">
        <f t="shared" si="189"/>
        <v>0</v>
      </c>
      <c r="L271" s="60">
        <f>+L274</f>
        <v>19000238642</v>
      </c>
      <c r="M271" s="42">
        <f t="shared" si="219"/>
        <v>2.407543392795143E-3</v>
      </c>
      <c r="N271" s="60">
        <f t="shared" ref="N271:W273" si="232">+N274</f>
        <v>0</v>
      </c>
      <c r="O271" s="60">
        <f t="shared" si="232"/>
        <v>9659144350</v>
      </c>
      <c r="P271" s="60">
        <f t="shared" si="232"/>
        <v>9341094292</v>
      </c>
      <c r="Q271" s="60">
        <f t="shared" si="232"/>
        <v>8690493553</v>
      </c>
      <c r="R271" s="60">
        <f t="shared" si="232"/>
        <v>10309745089</v>
      </c>
      <c r="S271" s="60">
        <f t="shared" si="232"/>
        <v>968650797</v>
      </c>
      <c r="T271" s="60">
        <f t="shared" si="232"/>
        <v>164663987</v>
      </c>
      <c r="U271" s="60">
        <f t="shared" si="232"/>
        <v>8525829566</v>
      </c>
      <c r="V271" s="60">
        <f t="shared" si="232"/>
        <v>130989607</v>
      </c>
      <c r="W271" s="60">
        <f t="shared" si="232"/>
        <v>33674380</v>
      </c>
      <c r="X271" s="38">
        <f t="shared" si="226"/>
        <v>0.45738865267669199</v>
      </c>
      <c r="Y271" s="38">
        <f t="shared" si="224"/>
        <v>8.6664167804719298E-3</v>
      </c>
      <c r="Z271" s="38">
        <f t="shared" si="196"/>
        <v>6.8941032514427299E-3</v>
      </c>
      <c r="AA271" s="38">
        <f t="shared" si="217"/>
        <v>1.8947599005255254E-2</v>
      </c>
      <c r="AB271" s="38">
        <f t="shared" si="188"/>
        <v>0.79549638865479433</v>
      </c>
    </row>
    <row r="272" spans="1:28" ht="64.5" customHeight="1" x14ac:dyDescent="0.25">
      <c r="A272" s="96" t="s">
        <v>450</v>
      </c>
      <c r="B272" s="100" t="s">
        <v>37</v>
      </c>
      <c r="C272" s="34">
        <v>13</v>
      </c>
      <c r="D272" s="34" t="s">
        <v>38</v>
      </c>
      <c r="E272" s="95" t="s">
        <v>451</v>
      </c>
      <c r="F272" s="60">
        <f>+F275</f>
        <v>15000000000</v>
      </c>
      <c r="G272" s="60">
        <f t="shared" si="231"/>
        <v>0</v>
      </c>
      <c r="H272" s="60">
        <f t="shared" si="231"/>
        <v>0</v>
      </c>
      <c r="I272" s="60">
        <f t="shared" si="231"/>
        <v>0</v>
      </c>
      <c r="J272" s="60">
        <f t="shared" si="231"/>
        <v>0</v>
      </c>
      <c r="K272" s="66">
        <f t="shared" si="189"/>
        <v>0</v>
      </c>
      <c r="L272" s="60">
        <f>+L275</f>
        <v>15000000000</v>
      </c>
      <c r="M272" s="42">
        <f t="shared" si="219"/>
        <v>1.9006682796130295E-3</v>
      </c>
      <c r="N272" s="60">
        <f t="shared" si="232"/>
        <v>0</v>
      </c>
      <c r="O272" s="60">
        <f t="shared" si="232"/>
        <v>6405089410</v>
      </c>
      <c r="P272" s="60">
        <f t="shared" si="232"/>
        <v>8594910590</v>
      </c>
      <c r="Q272" s="60">
        <f t="shared" si="232"/>
        <v>6405089410</v>
      </c>
      <c r="R272" s="60">
        <f t="shared" si="232"/>
        <v>8594910590</v>
      </c>
      <c r="S272" s="60">
        <f t="shared" si="232"/>
        <v>0</v>
      </c>
      <c r="T272" s="60">
        <f t="shared" si="232"/>
        <v>0</v>
      </c>
      <c r="U272" s="60">
        <f t="shared" si="232"/>
        <v>6405089410</v>
      </c>
      <c r="V272" s="60">
        <f t="shared" si="232"/>
        <v>0</v>
      </c>
      <c r="W272" s="60">
        <f t="shared" si="232"/>
        <v>0</v>
      </c>
      <c r="X272" s="38">
        <f t="shared" si="226"/>
        <v>0.42700596066666668</v>
      </c>
      <c r="Y272" s="38">
        <f t="shared" si="224"/>
        <v>0</v>
      </c>
      <c r="Z272" s="38">
        <f t="shared" si="196"/>
        <v>0</v>
      </c>
      <c r="AA272" s="38">
        <f t="shared" si="217"/>
        <v>0</v>
      </c>
      <c r="AB272" s="38" t="e">
        <f t="shared" si="188"/>
        <v>#DIV/0!</v>
      </c>
    </row>
    <row r="273" spans="1:28" ht="64.5" customHeight="1" x14ac:dyDescent="0.25">
      <c r="A273" s="96" t="s">
        <v>450</v>
      </c>
      <c r="B273" s="100" t="s">
        <v>41</v>
      </c>
      <c r="C273" s="34">
        <v>20</v>
      </c>
      <c r="D273" s="34" t="s">
        <v>38</v>
      </c>
      <c r="E273" s="95" t="s">
        <v>451</v>
      </c>
      <c r="F273" s="60">
        <f>+F276</f>
        <v>21336005728</v>
      </c>
      <c r="G273" s="60">
        <f t="shared" si="231"/>
        <v>0</v>
      </c>
      <c r="H273" s="60">
        <f t="shared" si="231"/>
        <v>0</v>
      </c>
      <c r="I273" s="60">
        <f t="shared" si="231"/>
        <v>0</v>
      </c>
      <c r="J273" s="60">
        <f t="shared" si="231"/>
        <v>0</v>
      </c>
      <c r="K273" s="66">
        <f t="shared" si="189"/>
        <v>0</v>
      </c>
      <c r="L273" s="60">
        <f>+L276</f>
        <v>21336005728</v>
      </c>
      <c r="M273" s="42">
        <f t="shared" si="219"/>
        <v>2.7035112867234336E-3</v>
      </c>
      <c r="N273" s="60">
        <f t="shared" si="232"/>
        <v>0</v>
      </c>
      <c r="O273" s="60">
        <f t="shared" si="232"/>
        <v>3829788736</v>
      </c>
      <c r="P273" s="60">
        <f t="shared" si="232"/>
        <v>17506216992</v>
      </c>
      <c r="Q273" s="60">
        <f t="shared" si="232"/>
        <v>2640914994</v>
      </c>
      <c r="R273" s="60">
        <f t="shared" si="232"/>
        <v>18695090734</v>
      </c>
      <c r="S273" s="60">
        <f t="shared" si="232"/>
        <v>1188873742</v>
      </c>
      <c r="T273" s="60">
        <f t="shared" si="232"/>
        <v>801355892</v>
      </c>
      <c r="U273" s="60">
        <f t="shared" si="232"/>
        <v>1839559102</v>
      </c>
      <c r="V273" s="60">
        <f t="shared" si="232"/>
        <v>801355892</v>
      </c>
      <c r="W273" s="60">
        <f t="shared" si="232"/>
        <v>0</v>
      </c>
      <c r="X273" s="38">
        <f t="shared" si="226"/>
        <v>0.1237773849364051</v>
      </c>
      <c r="Y273" s="38">
        <f t="shared" si="224"/>
        <v>3.7558852496386054E-2</v>
      </c>
      <c r="Z273" s="38">
        <f t="shared" si="196"/>
        <v>3.7558852496386054E-2</v>
      </c>
      <c r="AA273" s="38">
        <f t="shared" si="217"/>
        <v>0.30343873006917388</v>
      </c>
      <c r="AB273" s="38">
        <f t="shared" si="188"/>
        <v>1</v>
      </c>
    </row>
    <row r="274" spans="1:28" ht="49.5" customHeight="1" x14ac:dyDescent="0.25">
      <c r="A274" s="96" t="s">
        <v>452</v>
      </c>
      <c r="B274" s="107" t="s">
        <v>37</v>
      </c>
      <c r="C274" s="34">
        <v>10</v>
      </c>
      <c r="D274" s="34" t="s">
        <v>38</v>
      </c>
      <c r="E274" s="95" t="s">
        <v>451</v>
      </c>
      <c r="F274" s="66">
        <f>+F277+F279</f>
        <v>19000238642</v>
      </c>
      <c r="G274" s="66">
        <f>+G277+G279</f>
        <v>0</v>
      </c>
      <c r="H274" s="66">
        <f>+H277+H279</f>
        <v>0</v>
      </c>
      <c r="I274" s="66">
        <f>+I277+I279</f>
        <v>0</v>
      </c>
      <c r="J274" s="66">
        <f>+J277+J279</f>
        <v>0</v>
      </c>
      <c r="K274" s="66">
        <f t="shared" si="189"/>
        <v>0</v>
      </c>
      <c r="L274" s="66">
        <f>+L277+L279</f>
        <v>19000238642</v>
      </c>
      <c r="M274" s="42">
        <f t="shared" si="219"/>
        <v>2.407543392795143E-3</v>
      </c>
      <c r="N274" s="66">
        <f t="shared" ref="N274:W274" si="233">+N277+N279</f>
        <v>0</v>
      </c>
      <c r="O274" s="66">
        <f t="shared" si="233"/>
        <v>9659144350</v>
      </c>
      <c r="P274" s="66">
        <f t="shared" si="233"/>
        <v>9341094292</v>
      </c>
      <c r="Q274" s="66">
        <f t="shared" si="233"/>
        <v>8690493553</v>
      </c>
      <c r="R274" s="66">
        <f t="shared" si="233"/>
        <v>10309745089</v>
      </c>
      <c r="S274" s="66">
        <f t="shared" si="233"/>
        <v>968650797</v>
      </c>
      <c r="T274" s="66">
        <f t="shared" si="233"/>
        <v>164663987</v>
      </c>
      <c r="U274" s="66">
        <f t="shared" si="233"/>
        <v>8525829566</v>
      </c>
      <c r="V274" s="66">
        <f t="shared" si="233"/>
        <v>130989607</v>
      </c>
      <c r="W274" s="66">
        <f t="shared" si="233"/>
        <v>33674380</v>
      </c>
      <c r="X274" s="38">
        <f t="shared" si="226"/>
        <v>0.45738865267669199</v>
      </c>
      <c r="Y274" s="38">
        <f t="shared" si="224"/>
        <v>8.6664167804719298E-3</v>
      </c>
      <c r="Z274" s="38">
        <f t="shared" si="196"/>
        <v>6.8941032514427299E-3</v>
      </c>
      <c r="AA274" s="38">
        <f t="shared" si="217"/>
        <v>1.8947599005255254E-2</v>
      </c>
      <c r="AB274" s="38">
        <f t="shared" si="188"/>
        <v>0.79549638865479433</v>
      </c>
    </row>
    <row r="275" spans="1:28" ht="49.5" customHeight="1" x14ac:dyDescent="0.25">
      <c r="A275" s="96" t="s">
        <v>452</v>
      </c>
      <c r="B275" s="100" t="s">
        <v>37</v>
      </c>
      <c r="C275" s="34">
        <v>13</v>
      </c>
      <c r="D275" s="34" t="s">
        <v>38</v>
      </c>
      <c r="E275" s="95" t="s">
        <v>451</v>
      </c>
      <c r="F275" s="66">
        <f>+F280</f>
        <v>15000000000</v>
      </c>
      <c r="G275" s="66">
        <f>+G280</f>
        <v>0</v>
      </c>
      <c r="H275" s="66">
        <f>+H280</f>
        <v>0</v>
      </c>
      <c r="I275" s="66">
        <f>+I280</f>
        <v>0</v>
      </c>
      <c r="J275" s="66">
        <f>+J280</f>
        <v>0</v>
      </c>
      <c r="K275" s="66">
        <f t="shared" si="189"/>
        <v>0</v>
      </c>
      <c r="L275" s="66">
        <f>+L280</f>
        <v>15000000000</v>
      </c>
      <c r="M275" s="42">
        <f t="shared" si="219"/>
        <v>1.9006682796130295E-3</v>
      </c>
      <c r="N275" s="66">
        <f t="shared" ref="N275:W275" si="234">+N280</f>
        <v>0</v>
      </c>
      <c r="O275" s="66">
        <f t="shared" si="234"/>
        <v>6405089410</v>
      </c>
      <c r="P275" s="66">
        <f t="shared" si="234"/>
        <v>8594910590</v>
      </c>
      <c r="Q275" s="66">
        <f t="shared" si="234"/>
        <v>6405089410</v>
      </c>
      <c r="R275" s="66">
        <f t="shared" si="234"/>
        <v>8594910590</v>
      </c>
      <c r="S275" s="66">
        <f t="shared" si="234"/>
        <v>0</v>
      </c>
      <c r="T275" s="66">
        <f t="shared" si="234"/>
        <v>0</v>
      </c>
      <c r="U275" s="66">
        <f t="shared" si="234"/>
        <v>6405089410</v>
      </c>
      <c r="V275" s="66">
        <f t="shared" si="234"/>
        <v>0</v>
      </c>
      <c r="W275" s="66">
        <f t="shared" si="234"/>
        <v>0</v>
      </c>
      <c r="X275" s="38">
        <f t="shared" si="226"/>
        <v>0.42700596066666668</v>
      </c>
      <c r="Y275" s="38">
        <f t="shared" si="224"/>
        <v>0</v>
      </c>
      <c r="Z275" s="38">
        <f t="shared" si="196"/>
        <v>0</v>
      </c>
      <c r="AA275" s="38">
        <f t="shared" si="217"/>
        <v>0</v>
      </c>
      <c r="AB275" s="38" t="e">
        <f t="shared" ref="AB275:AB295" si="235">+V275/T275</f>
        <v>#DIV/0!</v>
      </c>
    </row>
    <row r="276" spans="1:28" ht="49.5" customHeight="1" x14ac:dyDescent="0.25">
      <c r="A276" s="96" t="s">
        <v>452</v>
      </c>
      <c r="B276" s="100" t="s">
        <v>41</v>
      </c>
      <c r="C276" s="34">
        <v>20</v>
      </c>
      <c r="D276" s="34" t="s">
        <v>38</v>
      </c>
      <c r="E276" s="95" t="s">
        <v>451</v>
      </c>
      <c r="F276" s="66">
        <f>+F278+F281</f>
        <v>21336005728</v>
      </c>
      <c r="G276" s="66">
        <f>+G278+G281</f>
        <v>0</v>
      </c>
      <c r="H276" s="66">
        <f>+H278+H281</f>
        <v>0</v>
      </c>
      <c r="I276" s="66">
        <f>+I278+I281</f>
        <v>0</v>
      </c>
      <c r="J276" s="66">
        <f>+J278+J281</f>
        <v>0</v>
      </c>
      <c r="K276" s="66">
        <f t="shared" si="189"/>
        <v>0</v>
      </c>
      <c r="L276" s="66">
        <f>+L278+L281</f>
        <v>21336005728</v>
      </c>
      <c r="M276" s="42">
        <f t="shared" si="219"/>
        <v>2.7035112867234336E-3</v>
      </c>
      <c r="N276" s="66">
        <f t="shared" ref="N276:W276" si="236">+N278+N281</f>
        <v>0</v>
      </c>
      <c r="O276" s="66">
        <f t="shared" si="236"/>
        <v>3829788736</v>
      </c>
      <c r="P276" s="66">
        <f t="shared" si="236"/>
        <v>17506216992</v>
      </c>
      <c r="Q276" s="66">
        <f t="shared" si="236"/>
        <v>2640914994</v>
      </c>
      <c r="R276" s="66">
        <f t="shared" si="236"/>
        <v>18695090734</v>
      </c>
      <c r="S276" s="66">
        <f t="shared" si="236"/>
        <v>1188873742</v>
      </c>
      <c r="T276" s="66">
        <f t="shared" si="236"/>
        <v>801355892</v>
      </c>
      <c r="U276" s="66">
        <f t="shared" si="236"/>
        <v>1839559102</v>
      </c>
      <c r="V276" s="66">
        <f t="shared" si="236"/>
        <v>801355892</v>
      </c>
      <c r="W276" s="66">
        <f t="shared" si="236"/>
        <v>0</v>
      </c>
      <c r="X276" s="38">
        <f t="shared" si="226"/>
        <v>0.1237773849364051</v>
      </c>
      <c r="Y276" s="38">
        <f t="shared" si="224"/>
        <v>3.7558852496386054E-2</v>
      </c>
      <c r="Z276" s="38">
        <f t="shared" si="196"/>
        <v>3.7558852496386054E-2</v>
      </c>
      <c r="AA276" s="38">
        <f t="shared" si="217"/>
        <v>0.30343873006917388</v>
      </c>
      <c r="AB276" s="38">
        <f t="shared" si="235"/>
        <v>1</v>
      </c>
    </row>
    <row r="277" spans="1:28" ht="34.5" customHeight="1" x14ac:dyDescent="0.25">
      <c r="A277" s="96" t="s">
        <v>453</v>
      </c>
      <c r="B277" s="107" t="s">
        <v>37</v>
      </c>
      <c r="C277" s="34">
        <v>10</v>
      </c>
      <c r="D277" s="34" t="s">
        <v>38</v>
      </c>
      <c r="E277" s="40" t="s">
        <v>393</v>
      </c>
      <c r="F277" s="66">
        <f>+F282</f>
        <v>18384779632</v>
      </c>
      <c r="G277" s="66">
        <f t="shared" ref="G277:J281" si="237">+G282</f>
        <v>0</v>
      </c>
      <c r="H277" s="66">
        <f t="shared" si="237"/>
        <v>0</v>
      </c>
      <c r="I277" s="66">
        <f t="shared" si="237"/>
        <v>0</v>
      </c>
      <c r="J277" s="66">
        <f t="shared" si="237"/>
        <v>0</v>
      </c>
      <c r="K277" s="66">
        <f t="shared" si="189"/>
        <v>0</v>
      </c>
      <c r="L277" s="66">
        <f>+L282</f>
        <v>18384779632</v>
      </c>
      <c r="M277" s="42">
        <f t="shared" si="219"/>
        <v>2.3295578316145401E-3</v>
      </c>
      <c r="N277" s="66">
        <f t="shared" ref="N277:W281" si="238">+N282</f>
        <v>0</v>
      </c>
      <c r="O277" s="66">
        <f t="shared" si="238"/>
        <v>9659144350</v>
      </c>
      <c r="P277" s="66">
        <f t="shared" si="238"/>
        <v>8725635282</v>
      </c>
      <c r="Q277" s="66">
        <f t="shared" si="238"/>
        <v>8690493553</v>
      </c>
      <c r="R277" s="66">
        <f t="shared" si="238"/>
        <v>9694286079</v>
      </c>
      <c r="S277" s="66">
        <f t="shared" si="238"/>
        <v>968650797</v>
      </c>
      <c r="T277" s="66">
        <f t="shared" si="238"/>
        <v>164663987</v>
      </c>
      <c r="U277" s="66">
        <f t="shared" si="238"/>
        <v>8525829566</v>
      </c>
      <c r="V277" s="66">
        <f t="shared" si="238"/>
        <v>130989607</v>
      </c>
      <c r="W277" s="66">
        <f t="shared" si="238"/>
        <v>33674380</v>
      </c>
      <c r="X277" s="38">
        <f t="shared" si="226"/>
        <v>0.47270044716084525</v>
      </c>
      <c r="Y277" s="38">
        <f t="shared" si="224"/>
        <v>8.9565385224085452E-3</v>
      </c>
      <c r="Z277" s="38">
        <f t="shared" si="196"/>
        <v>7.1248940494235457E-3</v>
      </c>
      <c r="AA277" s="38">
        <f t="shared" si="217"/>
        <v>1.8947599005255254E-2</v>
      </c>
      <c r="AB277" s="38">
        <f t="shared" si="235"/>
        <v>0.79549638865479433</v>
      </c>
    </row>
    <row r="278" spans="1:28" ht="34.5" customHeight="1" x14ac:dyDescent="0.25">
      <c r="A278" s="96" t="s">
        <v>453</v>
      </c>
      <c r="B278" s="107" t="s">
        <v>41</v>
      </c>
      <c r="C278" s="34">
        <v>20</v>
      </c>
      <c r="D278" s="34" t="s">
        <v>38</v>
      </c>
      <c r="E278" s="40" t="s">
        <v>393</v>
      </c>
      <c r="F278" s="66">
        <f>+F283</f>
        <v>5269459612</v>
      </c>
      <c r="G278" s="66">
        <f t="shared" si="237"/>
        <v>0</v>
      </c>
      <c r="H278" s="66">
        <f t="shared" si="237"/>
        <v>0</v>
      </c>
      <c r="I278" s="66">
        <f t="shared" si="237"/>
        <v>0</v>
      </c>
      <c r="J278" s="66">
        <f t="shared" si="237"/>
        <v>0</v>
      </c>
      <c r="K278" s="66">
        <f t="shared" ref="K278:K295" si="239">+G278-H278+I278-J278</f>
        <v>0</v>
      </c>
      <c r="L278" s="66">
        <f>+L283</f>
        <v>5269459612</v>
      </c>
      <c r="M278" s="42">
        <f t="shared" si="219"/>
        <v>6.6769964901535882E-4</v>
      </c>
      <c r="N278" s="66">
        <f t="shared" si="238"/>
        <v>0</v>
      </c>
      <c r="O278" s="66">
        <f t="shared" si="238"/>
        <v>3037788736</v>
      </c>
      <c r="P278" s="66">
        <f t="shared" si="238"/>
        <v>2231670876</v>
      </c>
      <c r="Q278" s="66">
        <f t="shared" si="238"/>
        <v>1848914994</v>
      </c>
      <c r="R278" s="66">
        <f t="shared" si="238"/>
        <v>3420544618</v>
      </c>
      <c r="S278" s="66">
        <f t="shared" si="238"/>
        <v>1188873742</v>
      </c>
      <c r="T278" s="66">
        <f t="shared" si="238"/>
        <v>9355892</v>
      </c>
      <c r="U278" s="66">
        <f t="shared" si="238"/>
        <v>1839559102</v>
      </c>
      <c r="V278" s="66">
        <f t="shared" si="238"/>
        <v>9355892</v>
      </c>
      <c r="W278" s="66">
        <f t="shared" si="238"/>
        <v>0</v>
      </c>
      <c r="X278" s="38">
        <f t="shared" si="226"/>
        <v>0.35087373851191783</v>
      </c>
      <c r="Y278" s="38">
        <f t="shared" si="224"/>
        <v>1.775493634811068E-3</v>
      </c>
      <c r="Z278" s="38">
        <f t="shared" si="196"/>
        <v>1.775493634811068E-3</v>
      </c>
      <c r="AA278" s="38">
        <f t="shared" si="217"/>
        <v>5.0602066781659733E-3</v>
      </c>
      <c r="AB278" s="38">
        <f t="shared" si="235"/>
        <v>1</v>
      </c>
    </row>
    <row r="279" spans="1:28" ht="30.75" customHeight="1" x14ac:dyDescent="0.25">
      <c r="A279" s="39" t="s">
        <v>454</v>
      </c>
      <c r="B279" s="107" t="s">
        <v>37</v>
      </c>
      <c r="C279" s="34">
        <v>10</v>
      </c>
      <c r="D279" s="34" t="s">
        <v>38</v>
      </c>
      <c r="E279" s="40" t="s">
        <v>455</v>
      </c>
      <c r="F279" s="62">
        <f>+F284</f>
        <v>615459010</v>
      </c>
      <c r="G279" s="62">
        <f t="shared" si="237"/>
        <v>0</v>
      </c>
      <c r="H279" s="62">
        <f t="shared" si="237"/>
        <v>0</v>
      </c>
      <c r="I279" s="62">
        <f t="shared" si="237"/>
        <v>0</v>
      </c>
      <c r="J279" s="62">
        <f t="shared" si="237"/>
        <v>0</v>
      </c>
      <c r="K279" s="62">
        <f t="shared" si="239"/>
        <v>0</v>
      </c>
      <c r="L279" s="62">
        <f>+L284</f>
        <v>615459010</v>
      </c>
      <c r="M279" s="42">
        <f t="shared" si="219"/>
        <v>7.798556118060255E-5</v>
      </c>
      <c r="N279" s="62">
        <f t="shared" si="238"/>
        <v>0</v>
      </c>
      <c r="O279" s="62">
        <f t="shared" si="238"/>
        <v>0</v>
      </c>
      <c r="P279" s="62">
        <f t="shared" si="238"/>
        <v>615459010</v>
      </c>
      <c r="Q279" s="62">
        <f t="shared" si="238"/>
        <v>0</v>
      </c>
      <c r="R279" s="62">
        <f t="shared" si="238"/>
        <v>615459010</v>
      </c>
      <c r="S279" s="62">
        <f t="shared" si="238"/>
        <v>0</v>
      </c>
      <c r="T279" s="62">
        <f t="shared" si="238"/>
        <v>0</v>
      </c>
      <c r="U279" s="62">
        <f t="shared" si="238"/>
        <v>0</v>
      </c>
      <c r="V279" s="62">
        <f t="shared" si="238"/>
        <v>0</v>
      </c>
      <c r="W279" s="62">
        <f t="shared" si="238"/>
        <v>0</v>
      </c>
      <c r="X279" s="38">
        <f t="shared" si="226"/>
        <v>0</v>
      </c>
      <c r="Y279" s="38">
        <f t="shared" si="224"/>
        <v>0</v>
      </c>
      <c r="Z279" s="38">
        <f t="shared" si="196"/>
        <v>0</v>
      </c>
      <c r="AA279" s="38" t="s">
        <v>40</v>
      </c>
      <c r="AB279" s="49" t="s">
        <v>40</v>
      </c>
    </row>
    <row r="280" spans="1:28" ht="30.75" customHeight="1" x14ac:dyDescent="0.25">
      <c r="A280" s="39" t="s">
        <v>454</v>
      </c>
      <c r="B280" s="107" t="s">
        <v>37</v>
      </c>
      <c r="C280" s="34">
        <v>13</v>
      </c>
      <c r="D280" s="34" t="s">
        <v>38</v>
      </c>
      <c r="E280" s="40" t="s">
        <v>455</v>
      </c>
      <c r="F280" s="62">
        <f>+F285</f>
        <v>15000000000</v>
      </c>
      <c r="G280" s="62">
        <f t="shared" si="237"/>
        <v>0</v>
      </c>
      <c r="H280" s="62">
        <f t="shared" si="237"/>
        <v>0</v>
      </c>
      <c r="I280" s="62">
        <f t="shared" si="237"/>
        <v>0</v>
      </c>
      <c r="J280" s="62">
        <f t="shared" si="237"/>
        <v>0</v>
      </c>
      <c r="K280" s="62">
        <f t="shared" si="239"/>
        <v>0</v>
      </c>
      <c r="L280" s="62">
        <f>+L285</f>
        <v>15000000000</v>
      </c>
      <c r="M280" s="42">
        <f t="shared" si="219"/>
        <v>1.9006682796130295E-3</v>
      </c>
      <c r="N280" s="62">
        <f t="shared" si="238"/>
        <v>0</v>
      </c>
      <c r="O280" s="62">
        <f t="shared" si="238"/>
        <v>6405089410</v>
      </c>
      <c r="P280" s="62">
        <f t="shared" si="238"/>
        <v>8594910590</v>
      </c>
      <c r="Q280" s="62">
        <f t="shared" si="238"/>
        <v>6405089410</v>
      </c>
      <c r="R280" s="62">
        <f t="shared" si="238"/>
        <v>8594910590</v>
      </c>
      <c r="S280" s="62">
        <f t="shared" si="238"/>
        <v>0</v>
      </c>
      <c r="T280" s="62">
        <f t="shared" si="238"/>
        <v>0</v>
      </c>
      <c r="U280" s="62">
        <f t="shared" si="238"/>
        <v>6405089410</v>
      </c>
      <c r="V280" s="62">
        <f t="shared" si="238"/>
        <v>0</v>
      </c>
      <c r="W280" s="62">
        <f t="shared" si="238"/>
        <v>0</v>
      </c>
      <c r="X280" s="38">
        <f t="shared" si="226"/>
        <v>0.42700596066666668</v>
      </c>
      <c r="Y280" s="38">
        <f t="shared" si="224"/>
        <v>0</v>
      </c>
      <c r="Z280" s="38">
        <f t="shared" si="196"/>
        <v>0</v>
      </c>
      <c r="AA280" s="38">
        <f t="shared" si="217"/>
        <v>0</v>
      </c>
      <c r="AB280" s="49" t="s">
        <v>40</v>
      </c>
    </row>
    <row r="281" spans="1:28" ht="30.75" customHeight="1" x14ac:dyDescent="0.25">
      <c r="A281" s="39" t="s">
        <v>454</v>
      </c>
      <c r="B281" s="100" t="s">
        <v>41</v>
      </c>
      <c r="C281" s="34">
        <v>20</v>
      </c>
      <c r="D281" s="34" t="s">
        <v>38</v>
      </c>
      <c r="E281" s="40" t="s">
        <v>455</v>
      </c>
      <c r="F281" s="62">
        <f>+F286</f>
        <v>16066546116</v>
      </c>
      <c r="G281" s="62">
        <f t="shared" si="237"/>
        <v>0</v>
      </c>
      <c r="H281" s="62">
        <f t="shared" si="237"/>
        <v>0</v>
      </c>
      <c r="I281" s="62">
        <f t="shared" si="237"/>
        <v>0</v>
      </c>
      <c r="J281" s="62">
        <f t="shared" si="237"/>
        <v>0</v>
      </c>
      <c r="K281" s="62">
        <f t="shared" si="239"/>
        <v>0</v>
      </c>
      <c r="L281" s="62">
        <f>+L286</f>
        <v>16066546116</v>
      </c>
      <c r="M281" s="42">
        <f t="shared" si="219"/>
        <v>2.0358116377080745E-3</v>
      </c>
      <c r="N281" s="62">
        <f t="shared" si="238"/>
        <v>0</v>
      </c>
      <c r="O281" s="62">
        <f t="shared" si="238"/>
        <v>792000000</v>
      </c>
      <c r="P281" s="62">
        <f t="shared" si="238"/>
        <v>15274546116</v>
      </c>
      <c r="Q281" s="62">
        <f t="shared" si="238"/>
        <v>792000000</v>
      </c>
      <c r="R281" s="62">
        <f t="shared" si="238"/>
        <v>15274546116</v>
      </c>
      <c r="S281" s="62">
        <f t="shared" si="238"/>
        <v>0</v>
      </c>
      <c r="T281" s="62">
        <f t="shared" si="238"/>
        <v>792000000</v>
      </c>
      <c r="U281" s="62">
        <f t="shared" si="238"/>
        <v>0</v>
      </c>
      <c r="V281" s="62">
        <f t="shared" si="238"/>
        <v>792000000</v>
      </c>
      <c r="W281" s="62">
        <f t="shared" si="238"/>
        <v>0</v>
      </c>
      <c r="X281" s="49">
        <f t="shared" si="226"/>
        <v>4.9294975676899243E-2</v>
      </c>
      <c r="Y281" s="38">
        <f t="shared" si="224"/>
        <v>4.9294975676899243E-2</v>
      </c>
      <c r="Z281" s="38">
        <f t="shared" si="196"/>
        <v>4.9294975676899243E-2</v>
      </c>
      <c r="AA281" s="38">
        <f t="shared" si="217"/>
        <v>1</v>
      </c>
      <c r="AB281" s="38">
        <f t="shared" si="235"/>
        <v>1</v>
      </c>
    </row>
    <row r="282" spans="1:28" ht="32.25" customHeight="1" x14ac:dyDescent="0.25">
      <c r="A282" s="43" t="s">
        <v>456</v>
      </c>
      <c r="B282" s="99" t="s">
        <v>37</v>
      </c>
      <c r="C282" s="44">
        <v>10</v>
      </c>
      <c r="D282" s="44" t="s">
        <v>38</v>
      </c>
      <c r="E282" s="108" t="s">
        <v>258</v>
      </c>
      <c r="F282" s="46">
        <v>18384779632</v>
      </c>
      <c r="G282" s="46">
        <v>0</v>
      </c>
      <c r="H282" s="46">
        <v>0</v>
      </c>
      <c r="I282" s="46">
        <v>0</v>
      </c>
      <c r="J282" s="46">
        <v>0</v>
      </c>
      <c r="K282" s="46">
        <f t="shared" si="239"/>
        <v>0</v>
      </c>
      <c r="L282" s="46">
        <f>+F282+K282</f>
        <v>18384779632</v>
      </c>
      <c r="M282" s="51">
        <f t="shared" si="219"/>
        <v>2.3295578316145401E-3</v>
      </c>
      <c r="N282" s="46">
        <v>0</v>
      </c>
      <c r="O282" s="46">
        <v>9659144350</v>
      </c>
      <c r="P282" s="46">
        <f>L282-O282</f>
        <v>8725635282</v>
      </c>
      <c r="Q282" s="46">
        <v>8690493553</v>
      </c>
      <c r="R282" s="46">
        <f>+L282-Q282</f>
        <v>9694286079</v>
      </c>
      <c r="S282" s="46">
        <f>O282-Q282</f>
        <v>968650797</v>
      </c>
      <c r="T282" s="46">
        <v>164663987</v>
      </c>
      <c r="U282" s="46">
        <f>+Q282-T282</f>
        <v>8525829566</v>
      </c>
      <c r="V282" s="46">
        <v>130989607</v>
      </c>
      <c r="W282" s="48">
        <f>+T282-V282</f>
        <v>33674380</v>
      </c>
      <c r="X282" s="49">
        <f t="shared" si="226"/>
        <v>0.47270044716084525</v>
      </c>
      <c r="Y282" s="49">
        <f t="shared" si="224"/>
        <v>8.9565385224085452E-3</v>
      </c>
      <c r="Z282" s="49">
        <f t="shared" si="196"/>
        <v>7.1248940494235457E-3</v>
      </c>
      <c r="AA282" s="49">
        <f t="shared" si="217"/>
        <v>1.8947599005255254E-2</v>
      </c>
      <c r="AB282" s="49">
        <f t="shared" si="235"/>
        <v>0.79549638865479433</v>
      </c>
    </row>
    <row r="283" spans="1:28" ht="48" customHeight="1" x14ac:dyDescent="0.25">
      <c r="A283" s="78" t="s">
        <v>456</v>
      </c>
      <c r="B283" s="109" t="s">
        <v>41</v>
      </c>
      <c r="C283" s="79">
        <v>20</v>
      </c>
      <c r="D283" s="79" t="s">
        <v>38</v>
      </c>
      <c r="E283" s="110" t="s">
        <v>258</v>
      </c>
      <c r="F283" s="111">
        <v>5269459612</v>
      </c>
      <c r="G283" s="46">
        <v>0</v>
      </c>
      <c r="H283" s="46">
        <v>0</v>
      </c>
      <c r="I283" s="46">
        <v>0</v>
      </c>
      <c r="J283" s="46">
        <v>0</v>
      </c>
      <c r="K283" s="46">
        <f t="shared" si="239"/>
        <v>0</v>
      </c>
      <c r="L283" s="56">
        <f>+F283+K283</f>
        <v>5269459612</v>
      </c>
      <c r="M283" s="51">
        <f t="shared" si="219"/>
        <v>6.6769964901535882E-4</v>
      </c>
      <c r="N283" s="112">
        <v>0</v>
      </c>
      <c r="O283" s="46">
        <v>3037788736</v>
      </c>
      <c r="P283" s="46">
        <f>L283-O283</f>
        <v>2231670876</v>
      </c>
      <c r="Q283" s="46">
        <v>1848914994</v>
      </c>
      <c r="R283" s="46">
        <f>+L283-Q283</f>
        <v>3420544618</v>
      </c>
      <c r="S283" s="46">
        <f>O283-Q283</f>
        <v>1188873742</v>
      </c>
      <c r="T283" s="46">
        <v>9355892</v>
      </c>
      <c r="U283" s="46">
        <f>+Q283-T283</f>
        <v>1839559102</v>
      </c>
      <c r="V283" s="46">
        <v>9355892</v>
      </c>
      <c r="W283" s="48">
        <f>+T283-V283</f>
        <v>0</v>
      </c>
      <c r="X283" s="49">
        <f t="shared" si="226"/>
        <v>0.35087373851191783</v>
      </c>
      <c r="Y283" s="49">
        <f t="shared" si="224"/>
        <v>1.775493634811068E-3</v>
      </c>
      <c r="Z283" s="49">
        <f t="shared" si="196"/>
        <v>1.775493634811068E-3</v>
      </c>
      <c r="AA283" s="49">
        <f t="shared" si="217"/>
        <v>5.0602066781659733E-3</v>
      </c>
      <c r="AB283" s="49">
        <f t="shared" si="235"/>
        <v>1</v>
      </c>
    </row>
    <row r="284" spans="1:28" ht="48" customHeight="1" x14ac:dyDescent="0.25">
      <c r="A284" s="43" t="s">
        <v>457</v>
      </c>
      <c r="B284" s="103" t="s">
        <v>37</v>
      </c>
      <c r="C284" s="44">
        <v>10</v>
      </c>
      <c r="D284" s="44" t="s">
        <v>38</v>
      </c>
      <c r="E284" s="108" t="s">
        <v>258</v>
      </c>
      <c r="F284" s="46">
        <v>615459010</v>
      </c>
      <c r="G284" s="46">
        <v>0</v>
      </c>
      <c r="H284" s="46">
        <v>0</v>
      </c>
      <c r="I284" s="46">
        <v>0</v>
      </c>
      <c r="J284" s="46">
        <v>0</v>
      </c>
      <c r="K284" s="46">
        <f t="shared" si="239"/>
        <v>0</v>
      </c>
      <c r="L284" s="56">
        <f>+F284+K284</f>
        <v>615459010</v>
      </c>
      <c r="M284" s="51">
        <f t="shared" si="219"/>
        <v>7.798556118060255E-5</v>
      </c>
      <c r="N284" s="112">
        <v>0</v>
      </c>
      <c r="O284" s="46">
        <v>0</v>
      </c>
      <c r="P284" s="46">
        <f>L284-O284</f>
        <v>615459010</v>
      </c>
      <c r="Q284" s="46">
        <v>0</v>
      </c>
      <c r="R284" s="46">
        <f>+L284-Q284</f>
        <v>615459010</v>
      </c>
      <c r="S284" s="46">
        <f>O284-Q284</f>
        <v>0</v>
      </c>
      <c r="T284" s="46">
        <v>0</v>
      </c>
      <c r="U284" s="46">
        <f>+Q284-T284</f>
        <v>0</v>
      </c>
      <c r="V284" s="46">
        <v>0</v>
      </c>
      <c r="W284" s="48">
        <f>+T284-V284</f>
        <v>0</v>
      </c>
      <c r="X284" s="49">
        <f t="shared" si="226"/>
        <v>0</v>
      </c>
      <c r="Y284" s="49">
        <f t="shared" si="224"/>
        <v>0</v>
      </c>
      <c r="Z284" s="49">
        <f t="shared" si="196"/>
        <v>0</v>
      </c>
      <c r="AA284" s="49" t="s">
        <v>40</v>
      </c>
      <c r="AB284" s="49" t="s">
        <v>40</v>
      </c>
    </row>
    <row r="285" spans="1:28" ht="48" customHeight="1" x14ac:dyDescent="0.25">
      <c r="A285" s="43" t="s">
        <v>457</v>
      </c>
      <c r="B285" s="103" t="s">
        <v>37</v>
      </c>
      <c r="C285" s="44">
        <v>13</v>
      </c>
      <c r="D285" s="44" t="s">
        <v>38</v>
      </c>
      <c r="E285" s="108" t="s">
        <v>258</v>
      </c>
      <c r="F285" s="46">
        <v>15000000000</v>
      </c>
      <c r="G285" s="46">
        <v>0</v>
      </c>
      <c r="H285" s="46">
        <v>0</v>
      </c>
      <c r="I285" s="46">
        <v>0</v>
      </c>
      <c r="J285" s="46">
        <v>0</v>
      </c>
      <c r="K285" s="46">
        <f t="shared" si="239"/>
        <v>0</v>
      </c>
      <c r="L285" s="56">
        <f>+F285+K285</f>
        <v>15000000000</v>
      </c>
      <c r="M285" s="51">
        <f t="shared" si="219"/>
        <v>1.9006682796130295E-3</v>
      </c>
      <c r="N285" s="112">
        <v>0</v>
      </c>
      <c r="O285" s="46">
        <v>6405089410</v>
      </c>
      <c r="P285" s="46">
        <f>L285-O285</f>
        <v>8594910590</v>
      </c>
      <c r="Q285" s="46">
        <v>6405089410</v>
      </c>
      <c r="R285" s="46">
        <f>+L285-Q285</f>
        <v>8594910590</v>
      </c>
      <c r="S285" s="46">
        <f>O285-Q285</f>
        <v>0</v>
      </c>
      <c r="T285" s="46">
        <v>0</v>
      </c>
      <c r="U285" s="46">
        <f>+Q285-T285</f>
        <v>6405089410</v>
      </c>
      <c r="V285" s="46">
        <v>0</v>
      </c>
      <c r="W285" s="48">
        <f>+T285-V285</f>
        <v>0</v>
      </c>
      <c r="X285" s="49">
        <f t="shared" si="226"/>
        <v>0.42700596066666668</v>
      </c>
      <c r="Y285" s="49">
        <f t="shared" si="224"/>
        <v>0</v>
      </c>
      <c r="Z285" s="49">
        <f t="shared" si="196"/>
        <v>0</v>
      </c>
      <c r="AA285" s="49">
        <f t="shared" si="217"/>
        <v>0</v>
      </c>
      <c r="AB285" s="49" t="s">
        <v>40</v>
      </c>
    </row>
    <row r="286" spans="1:28" ht="48" customHeight="1" x14ac:dyDescent="0.25">
      <c r="A286" s="78" t="s">
        <v>457</v>
      </c>
      <c r="B286" s="109" t="s">
        <v>41</v>
      </c>
      <c r="C286" s="79">
        <v>20</v>
      </c>
      <c r="D286" s="79" t="s">
        <v>38</v>
      </c>
      <c r="E286" s="110" t="s">
        <v>258</v>
      </c>
      <c r="F286" s="111">
        <v>16066546116</v>
      </c>
      <c r="G286" s="46">
        <v>0</v>
      </c>
      <c r="H286" s="46">
        <v>0</v>
      </c>
      <c r="I286" s="46">
        <v>0</v>
      </c>
      <c r="J286" s="46">
        <v>0</v>
      </c>
      <c r="K286" s="46">
        <f t="shared" si="239"/>
        <v>0</v>
      </c>
      <c r="L286" s="56">
        <f>+F286+K286</f>
        <v>16066546116</v>
      </c>
      <c r="M286" s="51">
        <f t="shared" si="219"/>
        <v>2.0358116377080745E-3</v>
      </c>
      <c r="N286" s="112">
        <v>0</v>
      </c>
      <c r="O286" s="46">
        <v>792000000</v>
      </c>
      <c r="P286" s="46">
        <f>L286-O286</f>
        <v>15274546116</v>
      </c>
      <c r="Q286" s="46">
        <v>792000000</v>
      </c>
      <c r="R286" s="46">
        <f>+L286-Q286</f>
        <v>15274546116</v>
      </c>
      <c r="S286" s="46">
        <f>O286-Q286</f>
        <v>0</v>
      </c>
      <c r="T286" s="46">
        <v>792000000</v>
      </c>
      <c r="U286" s="46">
        <f>+Q286-T286</f>
        <v>0</v>
      </c>
      <c r="V286" s="46">
        <v>792000000</v>
      </c>
      <c r="W286" s="48">
        <f>+T286-V286</f>
        <v>0</v>
      </c>
      <c r="X286" s="49">
        <f t="shared" si="226"/>
        <v>4.9294975676899243E-2</v>
      </c>
      <c r="Y286" s="49">
        <f t="shared" si="224"/>
        <v>4.9294975676899243E-2</v>
      </c>
      <c r="Z286" s="49">
        <f t="shared" si="196"/>
        <v>4.9294975676899243E-2</v>
      </c>
      <c r="AA286" s="49">
        <f t="shared" si="217"/>
        <v>1</v>
      </c>
      <c r="AB286" s="49">
        <f t="shared" si="235"/>
        <v>1</v>
      </c>
    </row>
    <row r="287" spans="1:28" ht="66" customHeight="1" x14ac:dyDescent="0.25">
      <c r="A287" s="96" t="s">
        <v>458</v>
      </c>
      <c r="B287" s="100" t="s">
        <v>37</v>
      </c>
      <c r="C287" s="34">
        <v>10</v>
      </c>
      <c r="D287" s="34" t="s">
        <v>38</v>
      </c>
      <c r="E287" s="95" t="s">
        <v>459</v>
      </c>
      <c r="F287" s="66">
        <f t="shared" ref="F287:J289" si="240">+F288</f>
        <v>6215000000</v>
      </c>
      <c r="G287" s="66">
        <f t="shared" si="240"/>
        <v>0</v>
      </c>
      <c r="H287" s="66">
        <f t="shared" si="240"/>
        <v>0</v>
      </c>
      <c r="I287" s="66">
        <f t="shared" si="240"/>
        <v>0</v>
      </c>
      <c r="J287" s="66">
        <f t="shared" si="240"/>
        <v>0</v>
      </c>
      <c r="K287" s="66">
        <f t="shared" si="239"/>
        <v>0</v>
      </c>
      <c r="L287" s="66">
        <f>+L288</f>
        <v>6215000000</v>
      </c>
      <c r="M287" s="42">
        <f t="shared" si="219"/>
        <v>7.8751022385299858E-4</v>
      </c>
      <c r="N287" s="66">
        <f t="shared" ref="N287:W289" si="241">+N288</f>
        <v>0</v>
      </c>
      <c r="O287" s="66">
        <f t="shared" si="241"/>
        <v>3689689467</v>
      </c>
      <c r="P287" s="66">
        <f t="shared" si="241"/>
        <v>2525310533</v>
      </c>
      <c r="Q287" s="66">
        <f t="shared" si="241"/>
        <v>1696806403.5</v>
      </c>
      <c r="R287" s="66">
        <f t="shared" si="241"/>
        <v>4518193596.5</v>
      </c>
      <c r="S287" s="66">
        <f t="shared" si="241"/>
        <v>1992883063.5</v>
      </c>
      <c r="T287" s="66">
        <f t="shared" si="241"/>
        <v>32544417</v>
      </c>
      <c r="U287" s="66">
        <f t="shared" si="241"/>
        <v>1664261986.5</v>
      </c>
      <c r="V287" s="66">
        <f t="shared" si="241"/>
        <v>32544417</v>
      </c>
      <c r="W287" s="66">
        <f t="shared" si="241"/>
        <v>0</v>
      </c>
      <c r="X287" s="38">
        <f t="shared" si="226"/>
        <v>0.27301792493966209</v>
      </c>
      <c r="Y287" s="38">
        <f t="shared" si="224"/>
        <v>5.2364307320997587E-3</v>
      </c>
      <c r="Z287" s="38">
        <f t="shared" si="196"/>
        <v>5.2364307320997587E-3</v>
      </c>
      <c r="AA287" s="38">
        <f t="shared" si="217"/>
        <v>1.9179805623594229E-2</v>
      </c>
      <c r="AB287" s="38">
        <f t="shared" si="235"/>
        <v>1</v>
      </c>
    </row>
    <row r="288" spans="1:28" ht="60.75" customHeight="1" x14ac:dyDescent="0.25">
      <c r="A288" s="96" t="s">
        <v>460</v>
      </c>
      <c r="B288" s="100" t="s">
        <v>37</v>
      </c>
      <c r="C288" s="34">
        <v>10</v>
      </c>
      <c r="D288" s="34" t="s">
        <v>38</v>
      </c>
      <c r="E288" s="95" t="s">
        <v>459</v>
      </c>
      <c r="F288" s="66">
        <f>+F289</f>
        <v>6215000000</v>
      </c>
      <c r="G288" s="66">
        <f t="shared" si="240"/>
        <v>0</v>
      </c>
      <c r="H288" s="66">
        <f t="shared" si="240"/>
        <v>0</v>
      </c>
      <c r="I288" s="66">
        <f t="shared" si="240"/>
        <v>0</v>
      </c>
      <c r="J288" s="66">
        <f t="shared" si="240"/>
        <v>0</v>
      </c>
      <c r="K288" s="66">
        <f t="shared" si="239"/>
        <v>0</v>
      </c>
      <c r="L288" s="66">
        <f>+L289</f>
        <v>6215000000</v>
      </c>
      <c r="M288" s="42">
        <f t="shared" si="219"/>
        <v>7.8751022385299858E-4</v>
      </c>
      <c r="N288" s="66">
        <f t="shared" si="241"/>
        <v>0</v>
      </c>
      <c r="O288" s="66">
        <f t="shared" si="241"/>
        <v>3689689467</v>
      </c>
      <c r="P288" s="66">
        <f t="shared" si="241"/>
        <v>2525310533</v>
      </c>
      <c r="Q288" s="66">
        <f t="shared" si="241"/>
        <v>1696806403.5</v>
      </c>
      <c r="R288" s="66">
        <f t="shared" si="241"/>
        <v>4518193596.5</v>
      </c>
      <c r="S288" s="66">
        <f t="shared" si="241"/>
        <v>1992883063.5</v>
      </c>
      <c r="T288" s="66">
        <f t="shared" si="241"/>
        <v>32544417</v>
      </c>
      <c r="U288" s="66">
        <f t="shared" si="241"/>
        <v>1664261986.5</v>
      </c>
      <c r="V288" s="66">
        <f t="shared" si="241"/>
        <v>32544417</v>
      </c>
      <c r="W288" s="66">
        <f t="shared" si="241"/>
        <v>0</v>
      </c>
      <c r="X288" s="38">
        <f t="shared" si="226"/>
        <v>0.27301792493966209</v>
      </c>
      <c r="Y288" s="38">
        <f t="shared" si="224"/>
        <v>5.2364307320997587E-3</v>
      </c>
      <c r="Z288" s="38">
        <f t="shared" ref="Z288:Z295" si="242">+V288/L288</f>
        <v>5.2364307320997587E-3</v>
      </c>
      <c r="AA288" s="38">
        <f t="shared" si="217"/>
        <v>1.9179805623594229E-2</v>
      </c>
      <c r="AB288" s="38">
        <f t="shared" si="235"/>
        <v>1</v>
      </c>
    </row>
    <row r="289" spans="1:28" ht="35.25" customHeight="1" x14ac:dyDescent="0.25">
      <c r="A289" s="96" t="s">
        <v>461</v>
      </c>
      <c r="B289" s="100" t="s">
        <v>37</v>
      </c>
      <c r="C289" s="34">
        <v>10</v>
      </c>
      <c r="D289" s="34" t="s">
        <v>38</v>
      </c>
      <c r="E289" s="95" t="s">
        <v>462</v>
      </c>
      <c r="F289" s="66">
        <f t="shared" si="240"/>
        <v>6215000000</v>
      </c>
      <c r="G289" s="66">
        <f t="shared" si="240"/>
        <v>0</v>
      </c>
      <c r="H289" s="66">
        <f t="shared" si="240"/>
        <v>0</v>
      </c>
      <c r="I289" s="66">
        <f t="shared" si="240"/>
        <v>0</v>
      </c>
      <c r="J289" s="66">
        <f t="shared" si="240"/>
        <v>0</v>
      </c>
      <c r="K289" s="66">
        <f t="shared" si="239"/>
        <v>0</v>
      </c>
      <c r="L289" s="66">
        <f>+L290</f>
        <v>6215000000</v>
      </c>
      <c r="M289" s="42">
        <f t="shared" si="219"/>
        <v>7.8751022385299858E-4</v>
      </c>
      <c r="N289" s="66">
        <f t="shared" si="241"/>
        <v>0</v>
      </c>
      <c r="O289" s="66">
        <f t="shared" si="241"/>
        <v>3689689467</v>
      </c>
      <c r="P289" s="66">
        <f t="shared" si="241"/>
        <v>2525310533</v>
      </c>
      <c r="Q289" s="66">
        <f t="shared" si="241"/>
        <v>1696806403.5</v>
      </c>
      <c r="R289" s="66">
        <f t="shared" si="241"/>
        <v>4518193596.5</v>
      </c>
      <c r="S289" s="66">
        <f t="shared" si="241"/>
        <v>1992883063.5</v>
      </c>
      <c r="T289" s="66">
        <f t="shared" si="241"/>
        <v>32544417</v>
      </c>
      <c r="U289" s="66">
        <f t="shared" si="241"/>
        <v>1664261986.5</v>
      </c>
      <c r="V289" s="66">
        <f t="shared" si="241"/>
        <v>32544417</v>
      </c>
      <c r="W289" s="66">
        <f t="shared" si="241"/>
        <v>0</v>
      </c>
      <c r="X289" s="38">
        <f t="shared" si="226"/>
        <v>0.27301792493966209</v>
      </c>
      <c r="Y289" s="38">
        <f t="shared" si="224"/>
        <v>5.2364307320997587E-3</v>
      </c>
      <c r="Z289" s="38">
        <f t="shared" si="242"/>
        <v>5.2364307320997587E-3</v>
      </c>
      <c r="AA289" s="38">
        <f t="shared" si="217"/>
        <v>1.9179805623594229E-2</v>
      </c>
      <c r="AB289" s="38">
        <f t="shared" si="235"/>
        <v>1</v>
      </c>
    </row>
    <row r="290" spans="1:28" ht="48.75" customHeight="1" x14ac:dyDescent="0.25">
      <c r="A290" s="43" t="s">
        <v>463</v>
      </c>
      <c r="B290" s="103" t="s">
        <v>37</v>
      </c>
      <c r="C290" s="44">
        <v>10</v>
      </c>
      <c r="D290" s="44" t="s">
        <v>38</v>
      </c>
      <c r="E290" s="108" t="s">
        <v>258</v>
      </c>
      <c r="F290" s="46">
        <v>6215000000</v>
      </c>
      <c r="G290" s="46">
        <v>0</v>
      </c>
      <c r="H290" s="46">
        <v>0</v>
      </c>
      <c r="I290" s="46">
        <v>0</v>
      </c>
      <c r="J290" s="46">
        <v>0</v>
      </c>
      <c r="K290" s="46">
        <f t="shared" si="239"/>
        <v>0</v>
      </c>
      <c r="L290" s="46">
        <f>+F290+K290</f>
        <v>6215000000</v>
      </c>
      <c r="M290" s="51">
        <f t="shared" si="219"/>
        <v>7.8751022385299858E-4</v>
      </c>
      <c r="N290" s="46">
        <v>0</v>
      </c>
      <c r="O290" s="46">
        <v>3689689467</v>
      </c>
      <c r="P290" s="46">
        <f>L290-O290</f>
        <v>2525310533</v>
      </c>
      <c r="Q290" s="46">
        <v>1696806403.5</v>
      </c>
      <c r="R290" s="46">
        <f>+L290-Q290</f>
        <v>4518193596.5</v>
      </c>
      <c r="S290" s="46">
        <f>O290-Q290</f>
        <v>1992883063.5</v>
      </c>
      <c r="T290" s="46">
        <v>32544417</v>
      </c>
      <c r="U290" s="46">
        <f>+Q290-T290</f>
        <v>1664261986.5</v>
      </c>
      <c r="V290" s="46">
        <v>32544417</v>
      </c>
      <c r="W290" s="48">
        <f>+T290-V290</f>
        <v>0</v>
      </c>
      <c r="X290" s="49">
        <f t="shared" si="226"/>
        <v>0.27301792493966209</v>
      </c>
      <c r="Y290" s="49">
        <f t="shared" si="224"/>
        <v>5.2364307320997587E-3</v>
      </c>
      <c r="Z290" s="49">
        <f t="shared" si="242"/>
        <v>5.2364307320997587E-3</v>
      </c>
      <c r="AA290" s="49">
        <f t="shared" si="217"/>
        <v>1.9179805623594229E-2</v>
      </c>
      <c r="AB290" s="49">
        <f t="shared" si="235"/>
        <v>1</v>
      </c>
    </row>
    <row r="291" spans="1:28" ht="72" customHeight="1" x14ac:dyDescent="0.25">
      <c r="A291" s="96" t="s">
        <v>464</v>
      </c>
      <c r="B291" s="100" t="s">
        <v>37</v>
      </c>
      <c r="C291" s="34">
        <v>10</v>
      </c>
      <c r="D291" s="34" t="s">
        <v>38</v>
      </c>
      <c r="E291" s="95" t="s">
        <v>465</v>
      </c>
      <c r="F291" s="66">
        <f t="shared" ref="F291:J293" si="243">+F292</f>
        <v>904000000</v>
      </c>
      <c r="G291" s="66">
        <f t="shared" si="243"/>
        <v>0</v>
      </c>
      <c r="H291" s="66">
        <f t="shared" si="243"/>
        <v>0</v>
      </c>
      <c r="I291" s="66">
        <f t="shared" si="243"/>
        <v>0</v>
      </c>
      <c r="J291" s="66">
        <f t="shared" si="243"/>
        <v>0</v>
      </c>
      <c r="K291" s="66">
        <f t="shared" si="239"/>
        <v>0</v>
      </c>
      <c r="L291" s="66">
        <f>+L292</f>
        <v>904000000</v>
      </c>
      <c r="M291" s="42">
        <f t="shared" si="219"/>
        <v>1.1454694165134525E-4</v>
      </c>
      <c r="N291" s="66">
        <f t="shared" ref="N291:W293" si="244">+N292</f>
        <v>0</v>
      </c>
      <c r="O291" s="66">
        <f t="shared" si="244"/>
        <v>303642911.02999997</v>
      </c>
      <c r="P291" s="66">
        <f t="shared" si="244"/>
        <v>600357088.97000003</v>
      </c>
      <c r="Q291" s="66">
        <f t="shared" si="244"/>
        <v>271402583.02999997</v>
      </c>
      <c r="R291" s="66">
        <f t="shared" si="244"/>
        <v>632597416.97000003</v>
      </c>
      <c r="S291" s="66">
        <f t="shared" si="244"/>
        <v>32240328</v>
      </c>
      <c r="T291" s="66">
        <f t="shared" si="244"/>
        <v>2460185.0299999998</v>
      </c>
      <c r="U291" s="66">
        <f t="shared" si="244"/>
        <v>268942398</v>
      </c>
      <c r="V291" s="66">
        <f t="shared" si="244"/>
        <v>2460185.0299999998</v>
      </c>
      <c r="W291" s="66">
        <f t="shared" si="244"/>
        <v>0</v>
      </c>
      <c r="X291" s="38">
        <f t="shared" si="226"/>
        <v>0.30022409627212387</v>
      </c>
      <c r="Y291" s="38">
        <f t="shared" si="224"/>
        <v>2.7214436172566369E-3</v>
      </c>
      <c r="Z291" s="38">
        <f t="shared" si="242"/>
        <v>2.7214436172566369E-3</v>
      </c>
      <c r="AA291" s="38">
        <f t="shared" si="217"/>
        <v>9.0647075003264018E-3</v>
      </c>
      <c r="AB291" s="38">
        <f t="shared" si="235"/>
        <v>1</v>
      </c>
    </row>
    <row r="292" spans="1:28" ht="49.5" customHeight="1" x14ac:dyDescent="0.25">
      <c r="A292" s="96" t="s">
        <v>466</v>
      </c>
      <c r="B292" s="100" t="s">
        <v>37</v>
      </c>
      <c r="C292" s="34">
        <v>10</v>
      </c>
      <c r="D292" s="34" t="s">
        <v>38</v>
      </c>
      <c r="E292" s="95" t="s">
        <v>465</v>
      </c>
      <c r="F292" s="66">
        <f t="shared" si="243"/>
        <v>904000000</v>
      </c>
      <c r="G292" s="66">
        <f t="shared" si="243"/>
        <v>0</v>
      </c>
      <c r="H292" s="66">
        <f t="shared" si="243"/>
        <v>0</v>
      </c>
      <c r="I292" s="66">
        <f t="shared" si="243"/>
        <v>0</v>
      </c>
      <c r="J292" s="66">
        <f t="shared" si="243"/>
        <v>0</v>
      </c>
      <c r="K292" s="66">
        <f t="shared" si="239"/>
        <v>0</v>
      </c>
      <c r="L292" s="66">
        <f>+L293</f>
        <v>904000000</v>
      </c>
      <c r="M292" s="42">
        <f t="shared" si="219"/>
        <v>1.1454694165134525E-4</v>
      </c>
      <c r="N292" s="66">
        <f t="shared" si="244"/>
        <v>0</v>
      </c>
      <c r="O292" s="66">
        <f t="shared" si="244"/>
        <v>303642911.02999997</v>
      </c>
      <c r="P292" s="66">
        <f t="shared" si="244"/>
        <v>600357088.97000003</v>
      </c>
      <c r="Q292" s="66">
        <f t="shared" si="244"/>
        <v>271402583.02999997</v>
      </c>
      <c r="R292" s="66">
        <f t="shared" si="244"/>
        <v>632597416.97000003</v>
      </c>
      <c r="S292" s="66">
        <f t="shared" si="244"/>
        <v>32240328</v>
      </c>
      <c r="T292" s="66">
        <f t="shared" si="244"/>
        <v>2460185.0299999998</v>
      </c>
      <c r="U292" s="66">
        <f t="shared" si="244"/>
        <v>268942398</v>
      </c>
      <c r="V292" s="66">
        <f t="shared" si="244"/>
        <v>2460185.0299999998</v>
      </c>
      <c r="W292" s="66">
        <f t="shared" si="244"/>
        <v>0</v>
      </c>
      <c r="X292" s="38">
        <f t="shared" si="226"/>
        <v>0.30022409627212387</v>
      </c>
      <c r="Y292" s="38">
        <f t="shared" si="224"/>
        <v>2.7214436172566369E-3</v>
      </c>
      <c r="Z292" s="38">
        <f t="shared" si="242"/>
        <v>2.7214436172566369E-3</v>
      </c>
      <c r="AA292" s="38">
        <f t="shared" si="217"/>
        <v>9.0647075003264018E-3</v>
      </c>
      <c r="AB292" s="38">
        <f t="shared" si="235"/>
        <v>1</v>
      </c>
    </row>
    <row r="293" spans="1:28" ht="35.25" customHeight="1" x14ac:dyDescent="0.25">
      <c r="A293" s="96" t="s">
        <v>467</v>
      </c>
      <c r="B293" s="100" t="s">
        <v>37</v>
      </c>
      <c r="C293" s="34">
        <v>10</v>
      </c>
      <c r="D293" s="34" t="s">
        <v>38</v>
      </c>
      <c r="E293" s="95" t="s">
        <v>468</v>
      </c>
      <c r="F293" s="66">
        <f t="shared" si="243"/>
        <v>904000000</v>
      </c>
      <c r="G293" s="66">
        <f t="shared" si="243"/>
        <v>0</v>
      </c>
      <c r="H293" s="66">
        <f t="shared" si="243"/>
        <v>0</v>
      </c>
      <c r="I293" s="66">
        <f t="shared" si="243"/>
        <v>0</v>
      </c>
      <c r="J293" s="66">
        <f t="shared" si="243"/>
        <v>0</v>
      </c>
      <c r="K293" s="66">
        <f t="shared" si="239"/>
        <v>0</v>
      </c>
      <c r="L293" s="66">
        <f>+L294</f>
        <v>904000000</v>
      </c>
      <c r="M293" s="42">
        <f t="shared" si="219"/>
        <v>1.1454694165134525E-4</v>
      </c>
      <c r="N293" s="66">
        <f t="shared" si="244"/>
        <v>0</v>
      </c>
      <c r="O293" s="66">
        <f t="shared" si="244"/>
        <v>303642911.02999997</v>
      </c>
      <c r="P293" s="66">
        <f t="shared" si="244"/>
        <v>600357088.97000003</v>
      </c>
      <c r="Q293" s="66">
        <f t="shared" si="244"/>
        <v>271402583.02999997</v>
      </c>
      <c r="R293" s="66">
        <f t="shared" si="244"/>
        <v>632597416.97000003</v>
      </c>
      <c r="S293" s="66">
        <f t="shared" si="244"/>
        <v>32240328</v>
      </c>
      <c r="T293" s="66">
        <f t="shared" si="244"/>
        <v>2460185.0299999998</v>
      </c>
      <c r="U293" s="66">
        <f t="shared" si="244"/>
        <v>268942398</v>
      </c>
      <c r="V293" s="66">
        <f t="shared" si="244"/>
        <v>2460185.0299999998</v>
      </c>
      <c r="W293" s="66">
        <f t="shared" si="244"/>
        <v>0</v>
      </c>
      <c r="X293" s="38">
        <f t="shared" si="226"/>
        <v>0.30022409627212387</v>
      </c>
      <c r="Y293" s="38">
        <f t="shared" si="224"/>
        <v>2.7214436172566369E-3</v>
      </c>
      <c r="Z293" s="38">
        <f t="shared" si="242"/>
        <v>2.7214436172566369E-3</v>
      </c>
      <c r="AA293" s="38">
        <f t="shared" si="217"/>
        <v>9.0647075003264018E-3</v>
      </c>
      <c r="AB293" s="38">
        <f t="shared" si="235"/>
        <v>1</v>
      </c>
    </row>
    <row r="294" spans="1:28" ht="42.75" customHeight="1" x14ac:dyDescent="0.25">
      <c r="A294" s="43" t="s">
        <v>469</v>
      </c>
      <c r="B294" s="103" t="s">
        <v>37</v>
      </c>
      <c r="C294" s="44">
        <v>10</v>
      </c>
      <c r="D294" s="44" t="s">
        <v>38</v>
      </c>
      <c r="E294" s="108" t="s">
        <v>258</v>
      </c>
      <c r="F294" s="56">
        <v>904000000</v>
      </c>
      <c r="G294" s="46">
        <v>0</v>
      </c>
      <c r="H294" s="46">
        <v>0</v>
      </c>
      <c r="I294" s="46">
        <v>0</v>
      </c>
      <c r="J294" s="46">
        <v>0</v>
      </c>
      <c r="K294" s="46">
        <f t="shared" si="239"/>
        <v>0</v>
      </c>
      <c r="L294" s="46">
        <f>+F294+K294</f>
        <v>904000000</v>
      </c>
      <c r="M294" s="51">
        <f t="shared" si="219"/>
        <v>1.1454694165134525E-4</v>
      </c>
      <c r="N294" s="46">
        <v>0</v>
      </c>
      <c r="O294" s="46">
        <v>303642911.02999997</v>
      </c>
      <c r="P294" s="46">
        <f>L294-O294</f>
        <v>600357088.97000003</v>
      </c>
      <c r="Q294" s="46">
        <v>271402583.02999997</v>
      </c>
      <c r="R294" s="46">
        <f>+L294-Q294</f>
        <v>632597416.97000003</v>
      </c>
      <c r="S294" s="46">
        <f>O294-Q294</f>
        <v>32240328</v>
      </c>
      <c r="T294" s="46">
        <v>2460185.0299999998</v>
      </c>
      <c r="U294" s="46">
        <f>+Q294-T294</f>
        <v>268942398</v>
      </c>
      <c r="V294" s="46">
        <v>2460185.0299999998</v>
      </c>
      <c r="W294" s="48">
        <f>+T294-V294</f>
        <v>0</v>
      </c>
      <c r="X294" s="49">
        <f t="shared" si="226"/>
        <v>0.30022409627212387</v>
      </c>
      <c r="Y294" s="49">
        <f t="shared" si="224"/>
        <v>2.7214436172566369E-3</v>
      </c>
      <c r="Z294" s="49">
        <f t="shared" si="242"/>
        <v>2.7214436172566369E-3</v>
      </c>
      <c r="AA294" s="49">
        <f t="shared" si="217"/>
        <v>9.0647075003264018E-3</v>
      </c>
      <c r="AB294" s="49">
        <f t="shared" si="235"/>
        <v>1</v>
      </c>
    </row>
    <row r="295" spans="1:28" s="118" customFormat="1" ht="33" customHeight="1" thickBot="1" x14ac:dyDescent="0.3">
      <c r="A295" s="281" t="s">
        <v>470</v>
      </c>
      <c r="B295" s="282"/>
      <c r="C295" s="282"/>
      <c r="D295" s="282"/>
      <c r="E295" s="282"/>
      <c r="F295" s="114">
        <f>+F7+F8+F105+F106+F114+F115+F116</f>
        <v>7891961033334</v>
      </c>
      <c r="G295" s="114">
        <f>+G7+G8+G105+G106+G114+G115+G116</f>
        <v>0</v>
      </c>
      <c r="H295" s="114">
        <f>+H7+H8+H105+H106+H114+H115+H116</f>
        <v>0</v>
      </c>
      <c r="I295" s="114">
        <f>+I7+I8+I105+I106+I114+I115+I116</f>
        <v>101100000</v>
      </c>
      <c r="J295" s="114">
        <f>+J7+J8+J105+J106+J114+J115+J116</f>
        <v>101100000</v>
      </c>
      <c r="K295" s="114">
        <f t="shared" si="239"/>
        <v>0</v>
      </c>
      <c r="L295" s="114">
        <f>+L7+L8+L105+L106+L114+L115+L116</f>
        <v>7891961033334</v>
      </c>
      <c r="M295" s="115">
        <f t="shared" si="219"/>
        <v>1</v>
      </c>
      <c r="N295" s="114">
        <f t="shared" ref="N295:W295" si="245">+N7+N8+N105+N106+N114+N115+N116</f>
        <v>10913069000</v>
      </c>
      <c r="O295" s="114">
        <f t="shared" si="245"/>
        <v>3937402506692.4297</v>
      </c>
      <c r="P295" s="114">
        <f t="shared" si="245"/>
        <v>3954558526641.5703</v>
      </c>
      <c r="Q295" s="114">
        <f t="shared" si="245"/>
        <v>3850432592491.4795</v>
      </c>
      <c r="R295" s="114">
        <f t="shared" si="245"/>
        <v>4041528440842.5205</v>
      </c>
      <c r="S295" s="114">
        <f t="shared" si="245"/>
        <v>86969914200.949997</v>
      </c>
      <c r="T295" s="114">
        <f t="shared" si="245"/>
        <v>63892046797.040001</v>
      </c>
      <c r="U295" s="114">
        <f t="shared" si="245"/>
        <v>3786540545694.4399</v>
      </c>
      <c r="V295" s="114">
        <f t="shared" si="245"/>
        <v>10691804935.040001</v>
      </c>
      <c r="W295" s="114">
        <f t="shared" si="245"/>
        <v>53200241862</v>
      </c>
      <c r="X295" s="116">
        <f t="shared" si="226"/>
        <v>0.48789300608911446</v>
      </c>
      <c r="Y295" s="116">
        <f t="shared" si="224"/>
        <v>8.0958391111123455E-3</v>
      </c>
      <c r="Z295" s="116">
        <f t="shared" si="242"/>
        <v>1.3547716327893717E-3</v>
      </c>
      <c r="AA295" s="116">
        <f t="shared" si="217"/>
        <v>1.6593472359867415E-2</v>
      </c>
      <c r="AB295" s="117">
        <f t="shared" si="235"/>
        <v>0.16734171889975094</v>
      </c>
    </row>
    <row r="296" spans="1:28" s="120" customFormat="1" ht="15" customHeight="1" thickBot="1" x14ac:dyDescent="0.3">
      <c r="A296" s="119" t="s">
        <v>471</v>
      </c>
      <c r="E296" s="121"/>
      <c r="F296" s="122"/>
      <c r="G296" s="122"/>
      <c r="H296" s="122"/>
      <c r="I296" s="122"/>
      <c r="J296" s="122"/>
      <c r="K296" s="122"/>
      <c r="L296" s="122"/>
      <c r="M296" s="123"/>
      <c r="N296" s="122"/>
      <c r="O296" s="122"/>
      <c r="P296" s="122"/>
      <c r="Q296" s="122"/>
      <c r="R296" s="122"/>
      <c r="S296" s="122"/>
      <c r="T296" s="122"/>
      <c r="U296" s="122"/>
      <c r="V296" s="122"/>
      <c r="W296" s="122"/>
      <c r="X296" s="124"/>
      <c r="Y296" s="124"/>
      <c r="Z296" s="124"/>
      <c r="AA296" s="124"/>
      <c r="AB296" s="124"/>
    </row>
    <row r="297" spans="1:28" s="118" customFormat="1" ht="139.5" customHeight="1" thickBot="1" x14ac:dyDescent="0.3">
      <c r="A297" s="283" t="s">
        <v>472</v>
      </c>
      <c r="B297" s="284"/>
      <c r="C297" s="284"/>
      <c r="D297" s="284"/>
      <c r="E297" s="284"/>
      <c r="F297" s="284"/>
      <c r="G297" s="284"/>
      <c r="H297" s="284"/>
      <c r="I297" s="284"/>
      <c r="J297" s="284"/>
      <c r="K297" s="284"/>
      <c r="L297" s="284"/>
      <c r="M297" s="284"/>
      <c r="N297" s="285"/>
      <c r="O297" s="125"/>
      <c r="P297" s="125"/>
      <c r="Q297" s="125"/>
      <c r="R297" s="125"/>
      <c r="S297" s="125"/>
      <c r="T297" s="125"/>
      <c r="U297" s="125"/>
      <c r="V297" s="125"/>
      <c r="W297" s="125"/>
      <c r="X297" s="126"/>
      <c r="Y297" s="126"/>
      <c r="Z297" s="126"/>
      <c r="AA297" s="126"/>
      <c r="AB297" s="126"/>
    </row>
    <row r="298" spans="1:28" s="120" customFormat="1" ht="15.75" customHeight="1" x14ac:dyDescent="0.25">
      <c r="A298" s="127" t="s">
        <v>530</v>
      </c>
      <c r="E298" s="121"/>
      <c r="F298" s="121"/>
      <c r="G298" s="121"/>
      <c r="H298" s="121"/>
      <c r="I298" s="121"/>
      <c r="J298" s="121"/>
      <c r="K298" s="121"/>
      <c r="L298" s="121"/>
      <c r="M298" s="128"/>
      <c r="N298" s="129"/>
      <c r="O298" s="128"/>
      <c r="P298" s="128"/>
      <c r="Q298" s="128"/>
      <c r="R298" s="128"/>
      <c r="S298" s="128"/>
      <c r="T298" s="128"/>
      <c r="U298" s="128"/>
      <c r="V298" s="128"/>
      <c r="W298" s="128"/>
      <c r="X298" s="130"/>
      <c r="Y298" s="130"/>
      <c r="Z298" s="130"/>
      <c r="AA298" s="130"/>
      <c r="AB298" s="130"/>
    </row>
    <row r="299" spans="1:28" x14ac:dyDescent="0.25">
      <c r="A299" s="127" t="s">
        <v>474</v>
      </c>
      <c r="M299" s="9"/>
      <c r="N299" s="10"/>
      <c r="O299" s="9"/>
      <c r="P299" s="9"/>
      <c r="Q299" s="9"/>
      <c r="R299" s="9"/>
      <c r="S299" s="9"/>
      <c r="T299" s="9"/>
      <c r="U299" s="9"/>
      <c r="V299" s="9"/>
      <c r="W299" s="9"/>
    </row>
    <row r="301" spans="1:28" x14ac:dyDescent="0.25">
      <c r="F301" s="7"/>
    </row>
    <row r="302" spans="1:28" x14ac:dyDescent="0.25">
      <c r="F302" s="7"/>
    </row>
  </sheetData>
  <mergeCells count="25">
    <mergeCell ref="A295:E295"/>
    <mergeCell ref="A297:N297"/>
    <mergeCell ref="R5:R6"/>
    <mergeCell ref="S5:S6"/>
    <mergeCell ref="T5:T6"/>
    <mergeCell ref="L5:L6"/>
    <mergeCell ref="M5:M6"/>
    <mergeCell ref="N5:N6"/>
    <mergeCell ref="O5:O6"/>
    <mergeCell ref="P5:P6"/>
    <mergeCell ref="Q5:Q6"/>
    <mergeCell ref="A1:AB1"/>
    <mergeCell ref="A2:AB2"/>
    <mergeCell ref="A3:AB3"/>
    <mergeCell ref="A5:A6"/>
    <mergeCell ref="B5:B6"/>
    <mergeCell ref="C5:C6"/>
    <mergeCell ref="D5:D6"/>
    <mergeCell ref="E5:E6"/>
    <mergeCell ref="F5:F6"/>
    <mergeCell ref="G5:K5"/>
    <mergeCell ref="X5:AB5"/>
    <mergeCell ref="U5:U6"/>
    <mergeCell ref="V5:V6"/>
    <mergeCell ref="W5:W6"/>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E06CC-92A6-4FBB-A1CB-37920E2A8E8C}">
  <sheetPr>
    <tabColor theme="0"/>
  </sheetPr>
  <dimension ref="A1:AD310"/>
  <sheetViews>
    <sheetView zoomScale="73" zoomScaleNormal="73" workbookViewId="0">
      <pane xSplit="4" ySplit="6" topLeftCell="E7" activePane="bottomRight" state="frozen"/>
      <selection activeCell="L10" sqref="L10"/>
      <selection pane="topRight" activeCell="L10" sqref="L10"/>
      <selection pane="bottomLeft" activeCell="L10" sqref="L10"/>
      <selection pane="bottomRight" activeCell="Y10" sqref="Y10"/>
    </sheetView>
  </sheetViews>
  <sheetFormatPr baseColWidth="10" defaultRowHeight="15.75" x14ac:dyDescent="0.25"/>
  <cols>
    <col min="1" max="1" width="37.5703125" style="3" customWidth="1"/>
    <col min="2" max="2" width="16.140625" style="5" customWidth="1"/>
    <col min="3" max="3" width="11" style="3" customWidth="1"/>
    <col min="4" max="4" width="9.5703125" style="3" customWidth="1"/>
    <col min="5" max="5" width="49.28515625" style="8" customWidth="1"/>
    <col min="6" max="6" width="30.85546875" style="8" customWidth="1"/>
    <col min="7" max="7" width="21.42578125" style="8" customWidth="1"/>
    <col min="8" max="8" width="17.28515625" style="8" customWidth="1"/>
    <col min="9" max="9" width="27.85546875" style="8" customWidth="1"/>
    <col min="10" max="10" width="27" style="8" customWidth="1"/>
    <col min="11" max="11" width="30" style="8" customWidth="1"/>
    <col min="12" max="12" width="37.28515625" style="261" customWidth="1"/>
    <col min="13" max="13" width="17" style="16" customWidth="1"/>
    <col min="14" max="14" width="26.140625" style="131" customWidth="1"/>
    <col min="15" max="15" width="31.28515625" style="16" customWidth="1"/>
    <col min="16" max="16" width="30.7109375" style="16" customWidth="1"/>
    <col min="17" max="17" width="34.140625" style="16" customWidth="1"/>
    <col min="18" max="19" width="28.140625" style="16" customWidth="1"/>
    <col min="20" max="20" width="29.42578125" style="16" customWidth="1"/>
    <col min="21" max="21" width="30.140625" style="16" customWidth="1"/>
    <col min="22" max="22" width="29.42578125" style="16" customWidth="1"/>
    <col min="23" max="23" width="26" style="16" customWidth="1"/>
    <col min="24" max="24" width="25.28515625" style="130" customWidth="1"/>
    <col min="25" max="25" width="21.42578125" style="130" customWidth="1"/>
    <col min="26" max="26" width="17.5703125" style="130" customWidth="1"/>
    <col min="27" max="27" width="18.28515625" style="130" customWidth="1"/>
    <col min="28" max="28" width="19" style="130" customWidth="1"/>
    <col min="29" max="29" width="11.42578125" style="3"/>
    <col min="30" max="30" width="38.7109375" style="3" customWidth="1"/>
    <col min="31" max="101" width="11.42578125" style="3"/>
    <col min="102" max="102" width="15.42578125" style="3" customWidth="1"/>
    <col min="103" max="103" width="9.5703125" style="3" customWidth="1"/>
    <col min="104" max="104" width="14.42578125" style="3" customWidth="1"/>
    <col min="105" max="105" width="49.85546875" style="3" customWidth="1"/>
    <col min="106" max="106" width="22.5703125" style="3" customWidth="1"/>
    <col min="107" max="107" width="23" style="3" customWidth="1"/>
    <col min="108" max="108" width="22.85546875" style="3" customWidth="1"/>
    <col min="109" max="109" width="23.42578125" style="3" customWidth="1"/>
    <col min="110" max="110" width="22.42578125" style="3" customWidth="1"/>
    <col min="111" max="111" width="13.85546875" style="3" customWidth="1"/>
    <col min="112" max="112" width="20.7109375" style="3" customWidth="1"/>
    <col min="113" max="113" width="18.140625" style="3" customWidth="1"/>
    <col min="114" max="114" width="14.85546875" style="3" bestFit="1" customWidth="1"/>
    <col min="115" max="115" width="11.42578125" style="3"/>
    <col min="116" max="116" width="17.42578125" style="3" customWidth="1"/>
    <col min="117" max="119" width="18.140625" style="3" customWidth="1"/>
    <col min="120" max="123" width="11.42578125" style="3"/>
    <col min="124" max="124" width="34" style="3" customWidth="1"/>
    <col min="125" max="125" width="9.5703125" style="3" customWidth="1"/>
    <col min="126" max="126" width="16.7109375" style="3" customWidth="1"/>
    <col min="127" max="127" width="55.140625" style="3" customWidth="1"/>
    <col min="128" max="128" width="22.5703125" style="3" customWidth="1"/>
    <col min="129" max="129" width="23" style="3" customWidth="1"/>
    <col min="130" max="130" width="22.85546875" style="3" customWidth="1"/>
    <col min="131" max="131" width="23.42578125" style="3" customWidth="1"/>
    <col min="132" max="132" width="28.7109375" style="3" customWidth="1"/>
    <col min="133" max="133" width="12.7109375" style="3" customWidth="1"/>
    <col min="134" max="134" width="11.42578125" style="3"/>
    <col min="135" max="135" width="25.28515625" style="3" customWidth="1"/>
    <col min="136" max="136" width="15.85546875" style="3" bestFit="1" customWidth="1"/>
    <col min="137" max="138" width="18" style="3" bestFit="1" customWidth="1"/>
    <col min="139" max="357" width="11.42578125" style="3"/>
    <col min="358" max="358" width="15.42578125" style="3" customWidth="1"/>
    <col min="359" max="359" width="9.5703125" style="3" customWidth="1"/>
    <col min="360" max="360" width="14.42578125" style="3" customWidth="1"/>
    <col min="361" max="361" width="49.85546875" style="3" customWidth="1"/>
    <col min="362" max="362" width="22.5703125" style="3" customWidth="1"/>
    <col min="363" max="363" width="23" style="3" customWidth="1"/>
    <col min="364" max="364" width="22.85546875" style="3" customWidth="1"/>
    <col min="365" max="365" width="23.42578125" style="3" customWidth="1"/>
    <col min="366" max="366" width="22.42578125" style="3" customWidth="1"/>
    <col min="367" max="367" width="13.85546875" style="3" customWidth="1"/>
    <col min="368" max="368" width="20.7109375" style="3" customWidth="1"/>
    <col min="369" max="369" width="18.140625" style="3" customWidth="1"/>
    <col min="370" max="370" width="14.85546875" style="3" bestFit="1" customWidth="1"/>
    <col min="371" max="371" width="11.42578125" style="3"/>
    <col min="372" max="372" width="17.42578125" style="3" customWidth="1"/>
    <col min="373" max="375" width="18.140625" style="3" customWidth="1"/>
    <col min="376" max="379" width="11.42578125" style="3"/>
    <col min="380" max="380" width="34" style="3" customWidth="1"/>
    <col min="381" max="381" width="9.5703125" style="3" customWidth="1"/>
    <col min="382" max="382" width="16.7109375" style="3" customWidth="1"/>
    <col min="383" max="383" width="55.140625" style="3" customWidth="1"/>
    <col min="384" max="384" width="22.5703125" style="3" customWidth="1"/>
    <col min="385" max="385" width="23" style="3" customWidth="1"/>
    <col min="386" max="386" width="22.85546875" style="3" customWidth="1"/>
    <col min="387" max="387" width="23.42578125" style="3" customWidth="1"/>
    <col min="388" max="388" width="28.7109375" style="3" customWidth="1"/>
    <col min="389" max="389" width="12.7109375" style="3" customWidth="1"/>
    <col min="390" max="390" width="11.42578125" style="3"/>
    <col min="391" max="391" width="25.28515625" style="3" customWidth="1"/>
    <col min="392" max="392" width="15.85546875" style="3" bestFit="1" customWidth="1"/>
    <col min="393" max="394" width="18" style="3" bestFit="1" customWidth="1"/>
    <col min="395" max="613" width="11.42578125" style="3"/>
    <col min="614" max="614" width="15.42578125" style="3" customWidth="1"/>
    <col min="615" max="615" width="9.5703125" style="3" customWidth="1"/>
    <col min="616" max="616" width="14.42578125" style="3" customWidth="1"/>
    <col min="617" max="617" width="49.85546875" style="3" customWidth="1"/>
    <col min="618" max="618" width="22.5703125" style="3" customWidth="1"/>
    <col min="619" max="619" width="23" style="3" customWidth="1"/>
    <col min="620" max="620" width="22.85546875" style="3" customWidth="1"/>
    <col min="621" max="621" width="23.42578125" style="3" customWidth="1"/>
    <col min="622" max="622" width="22.42578125" style="3" customWidth="1"/>
    <col min="623" max="623" width="13.85546875" style="3" customWidth="1"/>
    <col min="624" max="624" width="20.7109375" style="3" customWidth="1"/>
    <col min="625" max="625" width="18.140625" style="3" customWidth="1"/>
    <col min="626" max="626" width="14.85546875" style="3" bestFit="1" customWidth="1"/>
    <col min="627" max="627" width="11.42578125" style="3"/>
    <col min="628" max="628" width="17.42578125" style="3" customWidth="1"/>
    <col min="629" max="631" width="18.140625" style="3" customWidth="1"/>
    <col min="632" max="635" width="11.42578125" style="3"/>
    <col min="636" max="636" width="34" style="3" customWidth="1"/>
    <col min="637" max="637" width="9.5703125" style="3" customWidth="1"/>
    <col min="638" max="638" width="16.7109375" style="3" customWidth="1"/>
    <col min="639" max="639" width="55.140625" style="3" customWidth="1"/>
    <col min="640" max="640" width="22.5703125" style="3" customWidth="1"/>
    <col min="641" max="641" width="23" style="3" customWidth="1"/>
    <col min="642" max="642" width="22.85546875" style="3" customWidth="1"/>
    <col min="643" max="643" width="23.42578125" style="3" customWidth="1"/>
    <col min="644" max="644" width="28.7109375" style="3" customWidth="1"/>
    <col min="645" max="645" width="12.7109375" style="3" customWidth="1"/>
    <col min="646" max="646" width="11.42578125" style="3"/>
    <col min="647" max="647" width="25.28515625" style="3" customWidth="1"/>
    <col min="648" max="648" width="15.85546875" style="3" bestFit="1" customWidth="1"/>
    <col min="649" max="650" width="18" style="3" bestFit="1" customWidth="1"/>
    <col min="651" max="869" width="11.42578125" style="3"/>
    <col min="870" max="870" width="15.42578125" style="3" customWidth="1"/>
    <col min="871" max="871" width="9.5703125" style="3" customWidth="1"/>
    <col min="872" max="872" width="14.42578125" style="3" customWidth="1"/>
    <col min="873" max="873" width="49.85546875" style="3" customWidth="1"/>
    <col min="874" max="874" width="22.5703125" style="3" customWidth="1"/>
    <col min="875" max="875" width="23" style="3" customWidth="1"/>
    <col min="876" max="876" width="22.85546875" style="3" customWidth="1"/>
    <col min="877" max="877" width="23.42578125" style="3" customWidth="1"/>
    <col min="878" max="878" width="22.42578125" style="3" customWidth="1"/>
    <col min="879" max="879" width="13.85546875" style="3" customWidth="1"/>
    <col min="880" max="880" width="20.7109375" style="3" customWidth="1"/>
    <col min="881" max="881" width="18.140625" style="3" customWidth="1"/>
    <col min="882" max="882" width="14.85546875" style="3" bestFit="1" customWidth="1"/>
    <col min="883" max="883" width="11.42578125" style="3"/>
    <col min="884" max="884" width="17.42578125" style="3" customWidth="1"/>
    <col min="885" max="887" width="18.140625" style="3" customWidth="1"/>
    <col min="888" max="891" width="11.42578125" style="3"/>
    <col min="892" max="892" width="34" style="3" customWidth="1"/>
    <col min="893" max="893" width="9.5703125" style="3" customWidth="1"/>
    <col min="894" max="894" width="16.7109375" style="3" customWidth="1"/>
    <col min="895" max="895" width="55.140625" style="3" customWidth="1"/>
    <col min="896" max="896" width="22.5703125" style="3" customWidth="1"/>
    <col min="897" max="897" width="23" style="3" customWidth="1"/>
    <col min="898" max="898" width="22.85546875" style="3" customWidth="1"/>
    <col min="899" max="899" width="23.42578125" style="3" customWidth="1"/>
    <col min="900" max="900" width="28.7109375" style="3" customWidth="1"/>
    <col min="901" max="901" width="12.7109375" style="3" customWidth="1"/>
    <col min="902" max="902" width="11.42578125" style="3"/>
    <col min="903" max="903" width="25.28515625" style="3" customWidth="1"/>
    <col min="904" max="904" width="15.85546875" style="3" bestFit="1" customWidth="1"/>
    <col min="905" max="906" width="18" style="3" bestFit="1" customWidth="1"/>
    <col min="907" max="1125" width="11.42578125" style="3"/>
    <col min="1126" max="1126" width="15.42578125" style="3" customWidth="1"/>
    <col min="1127" max="1127" width="9.5703125" style="3" customWidth="1"/>
    <col min="1128" max="1128" width="14.42578125" style="3" customWidth="1"/>
    <col min="1129" max="1129" width="49.85546875" style="3" customWidth="1"/>
    <col min="1130" max="1130" width="22.5703125" style="3" customWidth="1"/>
    <col min="1131" max="1131" width="23" style="3" customWidth="1"/>
    <col min="1132" max="1132" width="22.85546875" style="3" customWidth="1"/>
    <col min="1133" max="1133" width="23.42578125" style="3" customWidth="1"/>
    <col min="1134" max="1134" width="22.42578125" style="3" customWidth="1"/>
    <col min="1135" max="1135" width="13.85546875" style="3" customWidth="1"/>
    <col min="1136" max="1136" width="20.7109375" style="3" customWidth="1"/>
    <col min="1137" max="1137" width="18.140625" style="3" customWidth="1"/>
    <col min="1138" max="1138" width="14.85546875" style="3" bestFit="1" customWidth="1"/>
    <col min="1139" max="1139" width="11.42578125" style="3"/>
    <col min="1140" max="1140" width="17.42578125" style="3" customWidth="1"/>
    <col min="1141" max="1143" width="18.140625" style="3" customWidth="1"/>
    <col min="1144" max="1147" width="11.42578125" style="3"/>
    <col min="1148" max="1148" width="34" style="3" customWidth="1"/>
    <col min="1149" max="1149" width="9.5703125" style="3" customWidth="1"/>
    <col min="1150" max="1150" width="16.7109375" style="3" customWidth="1"/>
    <col min="1151" max="1151" width="55.140625" style="3" customWidth="1"/>
    <col min="1152" max="1152" width="22.5703125" style="3" customWidth="1"/>
    <col min="1153" max="1153" width="23" style="3" customWidth="1"/>
    <col min="1154" max="1154" width="22.85546875" style="3" customWidth="1"/>
    <col min="1155" max="1155" width="23.42578125" style="3" customWidth="1"/>
    <col min="1156" max="1156" width="28.7109375" style="3" customWidth="1"/>
    <col min="1157" max="1157" width="12.7109375" style="3" customWidth="1"/>
    <col min="1158" max="1158" width="11.42578125" style="3"/>
    <col min="1159" max="1159" width="25.28515625" style="3" customWidth="1"/>
    <col min="1160" max="1160" width="15.85546875" style="3" bestFit="1" customWidth="1"/>
    <col min="1161" max="1162" width="18" style="3" bestFit="1" customWidth="1"/>
    <col min="1163" max="1381" width="11.42578125" style="3"/>
    <col min="1382" max="1382" width="15.42578125" style="3" customWidth="1"/>
    <col min="1383" max="1383" width="9.5703125" style="3" customWidth="1"/>
    <col min="1384" max="1384" width="14.42578125" style="3" customWidth="1"/>
    <col min="1385" max="1385" width="49.85546875" style="3" customWidth="1"/>
    <col min="1386" max="1386" width="22.5703125" style="3" customWidth="1"/>
    <col min="1387" max="1387" width="23" style="3" customWidth="1"/>
    <col min="1388" max="1388" width="22.85546875" style="3" customWidth="1"/>
    <col min="1389" max="1389" width="23.42578125" style="3" customWidth="1"/>
    <col min="1390" max="1390" width="22.42578125" style="3" customWidth="1"/>
    <col min="1391" max="1391" width="13.85546875" style="3" customWidth="1"/>
    <col min="1392" max="1392" width="20.7109375" style="3" customWidth="1"/>
    <col min="1393" max="1393" width="18.140625" style="3" customWidth="1"/>
    <col min="1394" max="1394" width="14.85546875" style="3" bestFit="1" customWidth="1"/>
    <col min="1395" max="1395" width="11.42578125" style="3"/>
    <col min="1396" max="1396" width="17.42578125" style="3" customWidth="1"/>
    <col min="1397" max="1399" width="18.140625" style="3" customWidth="1"/>
    <col min="1400" max="1403" width="11.42578125" style="3"/>
    <col min="1404" max="1404" width="34" style="3" customWidth="1"/>
    <col min="1405" max="1405" width="9.5703125" style="3" customWidth="1"/>
    <col min="1406" max="1406" width="16.7109375" style="3" customWidth="1"/>
    <col min="1407" max="1407" width="55.140625" style="3" customWidth="1"/>
    <col min="1408" max="1408" width="22.5703125" style="3" customWidth="1"/>
    <col min="1409" max="1409" width="23" style="3" customWidth="1"/>
    <col min="1410" max="1410" width="22.85546875" style="3" customWidth="1"/>
    <col min="1411" max="1411" width="23.42578125" style="3" customWidth="1"/>
    <col min="1412" max="1412" width="28.7109375" style="3" customWidth="1"/>
    <col min="1413" max="1413" width="12.7109375" style="3" customWidth="1"/>
    <col min="1414" max="1414" width="11.42578125" style="3"/>
    <col min="1415" max="1415" width="25.28515625" style="3" customWidth="1"/>
    <col min="1416" max="1416" width="15.85546875" style="3" bestFit="1" customWidth="1"/>
    <col min="1417" max="1418" width="18" style="3" bestFit="1" customWidth="1"/>
    <col min="1419" max="1637" width="11.42578125" style="3"/>
    <col min="1638" max="1638" width="15.42578125" style="3" customWidth="1"/>
    <col min="1639" max="1639" width="9.5703125" style="3" customWidth="1"/>
    <col min="1640" max="1640" width="14.42578125" style="3" customWidth="1"/>
    <col min="1641" max="1641" width="49.85546875" style="3" customWidth="1"/>
    <col min="1642" max="1642" width="22.5703125" style="3" customWidth="1"/>
    <col min="1643" max="1643" width="23" style="3" customWidth="1"/>
    <col min="1644" max="1644" width="22.85546875" style="3" customWidth="1"/>
    <col min="1645" max="1645" width="23.42578125" style="3" customWidth="1"/>
    <col min="1646" max="1646" width="22.42578125" style="3" customWidth="1"/>
    <col min="1647" max="1647" width="13.85546875" style="3" customWidth="1"/>
    <col min="1648" max="1648" width="20.7109375" style="3" customWidth="1"/>
    <col min="1649" max="1649" width="18.140625" style="3" customWidth="1"/>
    <col min="1650" max="1650" width="14.85546875" style="3" bestFit="1" customWidth="1"/>
    <col min="1651" max="1651" width="11.42578125" style="3"/>
    <col min="1652" max="1652" width="17.42578125" style="3" customWidth="1"/>
    <col min="1653" max="1655" width="18.140625" style="3" customWidth="1"/>
    <col min="1656" max="1659" width="11.42578125" style="3"/>
    <col min="1660" max="1660" width="34" style="3" customWidth="1"/>
    <col min="1661" max="1661" width="9.5703125" style="3" customWidth="1"/>
    <col min="1662" max="1662" width="16.7109375" style="3" customWidth="1"/>
    <col min="1663" max="1663" width="55.140625" style="3" customWidth="1"/>
    <col min="1664" max="1664" width="22.5703125" style="3" customWidth="1"/>
    <col min="1665" max="1665" width="23" style="3" customWidth="1"/>
    <col min="1666" max="1666" width="22.85546875" style="3" customWidth="1"/>
    <col min="1667" max="1667" width="23.42578125" style="3" customWidth="1"/>
    <col min="1668" max="1668" width="28.7109375" style="3" customWidth="1"/>
    <col min="1669" max="1669" width="12.7109375" style="3" customWidth="1"/>
    <col min="1670" max="1670" width="11.42578125" style="3"/>
    <col min="1671" max="1671" width="25.28515625" style="3" customWidth="1"/>
    <col min="1672" max="1672" width="15.85546875" style="3" bestFit="1" customWidth="1"/>
    <col min="1673" max="1674" width="18" style="3" bestFit="1" customWidth="1"/>
    <col min="1675" max="1893" width="11.42578125" style="3"/>
    <col min="1894" max="1894" width="15.42578125" style="3" customWidth="1"/>
    <col min="1895" max="1895" width="9.5703125" style="3" customWidth="1"/>
    <col min="1896" max="1896" width="14.42578125" style="3" customWidth="1"/>
    <col min="1897" max="1897" width="49.85546875" style="3" customWidth="1"/>
    <col min="1898" max="1898" width="22.5703125" style="3" customWidth="1"/>
    <col min="1899" max="1899" width="23" style="3" customWidth="1"/>
    <col min="1900" max="1900" width="22.85546875" style="3" customWidth="1"/>
    <col min="1901" max="1901" width="23.42578125" style="3" customWidth="1"/>
    <col min="1902" max="1902" width="22.42578125" style="3" customWidth="1"/>
    <col min="1903" max="1903" width="13.85546875" style="3" customWidth="1"/>
    <col min="1904" max="1904" width="20.7109375" style="3" customWidth="1"/>
    <col min="1905" max="1905" width="18.140625" style="3" customWidth="1"/>
    <col min="1906" max="1906" width="14.85546875" style="3" bestFit="1" customWidth="1"/>
    <col min="1907" max="1907" width="11.42578125" style="3"/>
    <col min="1908" max="1908" width="17.42578125" style="3" customWidth="1"/>
    <col min="1909" max="1911" width="18.140625" style="3" customWidth="1"/>
    <col min="1912" max="1915" width="11.42578125" style="3"/>
    <col min="1916" max="1916" width="34" style="3" customWidth="1"/>
    <col min="1917" max="1917" width="9.5703125" style="3" customWidth="1"/>
    <col min="1918" max="1918" width="16.7109375" style="3" customWidth="1"/>
    <col min="1919" max="1919" width="55.140625" style="3" customWidth="1"/>
    <col min="1920" max="1920" width="22.5703125" style="3" customWidth="1"/>
    <col min="1921" max="1921" width="23" style="3" customWidth="1"/>
    <col min="1922" max="1922" width="22.85546875" style="3" customWidth="1"/>
    <col min="1923" max="1923" width="23.42578125" style="3" customWidth="1"/>
    <col min="1924" max="1924" width="28.7109375" style="3" customWidth="1"/>
    <col min="1925" max="1925" width="12.7109375" style="3" customWidth="1"/>
    <col min="1926" max="1926" width="11.42578125" style="3"/>
    <col min="1927" max="1927" width="25.28515625" style="3" customWidth="1"/>
    <col min="1928" max="1928" width="15.85546875" style="3" bestFit="1" customWidth="1"/>
    <col min="1929" max="1930" width="18" style="3" bestFit="1" customWidth="1"/>
    <col min="1931" max="2149" width="11.42578125" style="3"/>
    <col min="2150" max="2150" width="15.42578125" style="3" customWidth="1"/>
    <col min="2151" max="2151" width="9.5703125" style="3" customWidth="1"/>
    <col min="2152" max="2152" width="14.42578125" style="3" customWidth="1"/>
    <col min="2153" max="2153" width="49.85546875" style="3" customWidth="1"/>
    <col min="2154" max="2154" width="22.5703125" style="3" customWidth="1"/>
    <col min="2155" max="2155" width="23" style="3" customWidth="1"/>
    <col min="2156" max="2156" width="22.85546875" style="3" customWidth="1"/>
    <col min="2157" max="2157" width="23.42578125" style="3" customWidth="1"/>
    <col min="2158" max="2158" width="22.42578125" style="3" customWidth="1"/>
    <col min="2159" max="2159" width="13.85546875" style="3" customWidth="1"/>
    <col min="2160" max="2160" width="20.7109375" style="3" customWidth="1"/>
    <col min="2161" max="2161" width="18.140625" style="3" customWidth="1"/>
    <col min="2162" max="2162" width="14.85546875" style="3" bestFit="1" customWidth="1"/>
    <col min="2163" max="2163" width="11.42578125" style="3"/>
    <col min="2164" max="2164" width="17.42578125" style="3" customWidth="1"/>
    <col min="2165" max="2167" width="18.140625" style="3" customWidth="1"/>
    <col min="2168" max="2171" width="11.42578125" style="3"/>
    <col min="2172" max="2172" width="34" style="3" customWidth="1"/>
    <col min="2173" max="2173" width="9.5703125" style="3" customWidth="1"/>
    <col min="2174" max="2174" width="16.7109375" style="3" customWidth="1"/>
    <col min="2175" max="2175" width="55.140625" style="3" customWidth="1"/>
    <col min="2176" max="2176" width="22.5703125" style="3" customWidth="1"/>
    <col min="2177" max="2177" width="23" style="3" customWidth="1"/>
    <col min="2178" max="2178" width="22.85546875" style="3" customWidth="1"/>
    <col min="2179" max="2179" width="23.42578125" style="3" customWidth="1"/>
    <col min="2180" max="2180" width="28.7109375" style="3" customWidth="1"/>
    <col min="2181" max="2181" width="12.7109375" style="3" customWidth="1"/>
    <col min="2182" max="2182" width="11.42578125" style="3"/>
    <col min="2183" max="2183" width="25.28515625" style="3" customWidth="1"/>
    <col min="2184" max="2184" width="15.85546875" style="3" bestFit="1" customWidth="1"/>
    <col min="2185" max="2186" width="18" style="3" bestFit="1" customWidth="1"/>
    <col min="2187" max="2405" width="11.42578125" style="3"/>
    <col min="2406" max="2406" width="15.42578125" style="3" customWidth="1"/>
    <col min="2407" max="2407" width="9.5703125" style="3" customWidth="1"/>
    <col min="2408" max="2408" width="14.42578125" style="3" customWidth="1"/>
    <col min="2409" max="2409" width="49.85546875" style="3" customWidth="1"/>
    <col min="2410" max="2410" width="22.5703125" style="3" customWidth="1"/>
    <col min="2411" max="2411" width="23" style="3" customWidth="1"/>
    <col min="2412" max="2412" width="22.85546875" style="3" customWidth="1"/>
    <col min="2413" max="2413" width="23.42578125" style="3" customWidth="1"/>
    <col min="2414" max="2414" width="22.42578125" style="3" customWidth="1"/>
    <col min="2415" max="2415" width="13.85546875" style="3" customWidth="1"/>
    <col min="2416" max="2416" width="20.7109375" style="3" customWidth="1"/>
    <col min="2417" max="2417" width="18.140625" style="3" customWidth="1"/>
    <col min="2418" max="2418" width="14.85546875" style="3" bestFit="1" customWidth="1"/>
    <col min="2419" max="2419" width="11.42578125" style="3"/>
    <col min="2420" max="2420" width="17.42578125" style="3" customWidth="1"/>
    <col min="2421" max="2423" width="18.140625" style="3" customWidth="1"/>
    <col min="2424" max="2427" width="11.42578125" style="3"/>
    <col min="2428" max="2428" width="34" style="3" customWidth="1"/>
    <col min="2429" max="2429" width="9.5703125" style="3" customWidth="1"/>
    <col min="2430" max="2430" width="16.7109375" style="3" customWidth="1"/>
    <col min="2431" max="2431" width="55.140625" style="3" customWidth="1"/>
    <col min="2432" max="2432" width="22.5703125" style="3" customWidth="1"/>
    <col min="2433" max="2433" width="23" style="3" customWidth="1"/>
    <col min="2434" max="2434" width="22.85546875" style="3" customWidth="1"/>
    <col min="2435" max="2435" width="23.42578125" style="3" customWidth="1"/>
    <col min="2436" max="2436" width="28.7109375" style="3" customWidth="1"/>
    <col min="2437" max="2437" width="12.7109375" style="3" customWidth="1"/>
    <col min="2438" max="2438" width="11.42578125" style="3"/>
    <col min="2439" max="2439" width="25.28515625" style="3" customWidth="1"/>
    <col min="2440" max="2440" width="15.85546875" style="3" bestFit="1" customWidth="1"/>
    <col min="2441" max="2442" width="18" style="3" bestFit="1" customWidth="1"/>
    <col min="2443" max="2661" width="11.42578125" style="3"/>
    <col min="2662" max="2662" width="15.42578125" style="3" customWidth="1"/>
    <col min="2663" max="2663" width="9.5703125" style="3" customWidth="1"/>
    <col min="2664" max="2664" width="14.42578125" style="3" customWidth="1"/>
    <col min="2665" max="2665" width="49.85546875" style="3" customWidth="1"/>
    <col min="2666" max="2666" width="22.5703125" style="3" customWidth="1"/>
    <col min="2667" max="2667" width="23" style="3" customWidth="1"/>
    <col min="2668" max="2668" width="22.85546875" style="3" customWidth="1"/>
    <col min="2669" max="2669" width="23.42578125" style="3" customWidth="1"/>
    <col min="2670" max="2670" width="22.42578125" style="3" customWidth="1"/>
    <col min="2671" max="2671" width="13.85546875" style="3" customWidth="1"/>
    <col min="2672" max="2672" width="20.7109375" style="3" customWidth="1"/>
    <col min="2673" max="2673" width="18.140625" style="3" customWidth="1"/>
    <col min="2674" max="2674" width="14.85546875" style="3" bestFit="1" customWidth="1"/>
    <col min="2675" max="2675" width="11.42578125" style="3"/>
    <col min="2676" max="2676" width="17.42578125" style="3" customWidth="1"/>
    <col min="2677" max="2679" width="18.140625" style="3" customWidth="1"/>
    <col min="2680" max="2683" width="11.42578125" style="3"/>
    <col min="2684" max="2684" width="34" style="3" customWidth="1"/>
    <col min="2685" max="2685" width="9.5703125" style="3" customWidth="1"/>
    <col min="2686" max="2686" width="16.7109375" style="3" customWidth="1"/>
    <col min="2687" max="2687" width="55.140625" style="3" customWidth="1"/>
    <col min="2688" max="2688" width="22.5703125" style="3" customWidth="1"/>
    <col min="2689" max="2689" width="23" style="3" customWidth="1"/>
    <col min="2690" max="2690" width="22.85546875" style="3" customWidth="1"/>
    <col min="2691" max="2691" width="23.42578125" style="3" customWidth="1"/>
    <col min="2692" max="2692" width="28.7109375" style="3" customWidth="1"/>
    <col min="2693" max="2693" width="12.7109375" style="3" customWidth="1"/>
    <col min="2694" max="2694" width="11.42578125" style="3"/>
    <col min="2695" max="2695" width="25.28515625" style="3" customWidth="1"/>
    <col min="2696" max="2696" width="15.85546875" style="3" bestFit="1" customWidth="1"/>
    <col min="2697" max="2698" width="18" style="3" bestFit="1" customWidth="1"/>
    <col min="2699" max="2917" width="11.42578125" style="3"/>
    <col min="2918" max="2918" width="15.42578125" style="3" customWidth="1"/>
    <col min="2919" max="2919" width="9.5703125" style="3" customWidth="1"/>
    <col min="2920" max="2920" width="14.42578125" style="3" customWidth="1"/>
    <col min="2921" max="2921" width="49.85546875" style="3" customWidth="1"/>
    <col min="2922" max="2922" width="22.5703125" style="3" customWidth="1"/>
    <col min="2923" max="2923" width="23" style="3" customWidth="1"/>
    <col min="2924" max="2924" width="22.85546875" style="3" customWidth="1"/>
    <col min="2925" max="2925" width="23.42578125" style="3" customWidth="1"/>
    <col min="2926" max="2926" width="22.42578125" style="3" customWidth="1"/>
    <col min="2927" max="2927" width="13.85546875" style="3" customWidth="1"/>
    <col min="2928" max="2928" width="20.7109375" style="3" customWidth="1"/>
    <col min="2929" max="2929" width="18.140625" style="3" customWidth="1"/>
    <col min="2930" max="2930" width="14.85546875" style="3" bestFit="1" customWidth="1"/>
    <col min="2931" max="2931" width="11.42578125" style="3"/>
    <col min="2932" max="2932" width="17.42578125" style="3" customWidth="1"/>
    <col min="2933" max="2935" width="18.140625" style="3" customWidth="1"/>
    <col min="2936" max="2939" width="11.42578125" style="3"/>
    <col min="2940" max="2940" width="34" style="3" customWidth="1"/>
    <col min="2941" max="2941" width="9.5703125" style="3" customWidth="1"/>
    <col min="2942" max="2942" width="16.7109375" style="3" customWidth="1"/>
    <col min="2943" max="2943" width="55.140625" style="3" customWidth="1"/>
    <col min="2944" max="2944" width="22.5703125" style="3" customWidth="1"/>
    <col min="2945" max="2945" width="23" style="3" customWidth="1"/>
    <col min="2946" max="2946" width="22.85546875" style="3" customWidth="1"/>
    <col min="2947" max="2947" width="23.42578125" style="3" customWidth="1"/>
    <col min="2948" max="2948" width="28.7109375" style="3" customWidth="1"/>
    <col min="2949" max="2949" width="12.7109375" style="3" customWidth="1"/>
    <col min="2950" max="2950" width="11.42578125" style="3"/>
    <col min="2951" max="2951" width="25.28515625" style="3" customWidth="1"/>
    <col min="2952" max="2952" width="15.85546875" style="3" bestFit="1" customWidth="1"/>
    <col min="2953" max="2954" width="18" style="3" bestFit="1" customWidth="1"/>
    <col min="2955" max="3173" width="11.42578125" style="3"/>
    <col min="3174" max="3174" width="15.42578125" style="3" customWidth="1"/>
    <col min="3175" max="3175" width="9.5703125" style="3" customWidth="1"/>
    <col min="3176" max="3176" width="14.42578125" style="3" customWidth="1"/>
    <col min="3177" max="3177" width="49.85546875" style="3" customWidth="1"/>
    <col min="3178" max="3178" width="22.5703125" style="3" customWidth="1"/>
    <col min="3179" max="3179" width="23" style="3" customWidth="1"/>
    <col min="3180" max="3180" width="22.85546875" style="3" customWidth="1"/>
    <col min="3181" max="3181" width="23.42578125" style="3" customWidth="1"/>
    <col min="3182" max="3182" width="22.42578125" style="3" customWidth="1"/>
    <col min="3183" max="3183" width="13.85546875" style="3" customWidth="1"/>
    <col min="3184" max="3184" width="20.7109375" style="3" customWidth="1"/>
    <col min="3185" max="3185" width="18.140625" style="3" customWidth="1"/>
    <col min="3186" max="3186" width="14.85546875" style="3" bestFit="1" customWidth="1"/>
    <col min="3187" max="3187" width="11.42578125" style="3"/>
    <col min="3188" max="3188" width="17.42578125" style="3" customWidth="1"/>
    <col min="3189" max="3191" width="18.140625" style="3" customWidth="1"/>
    <col min="3192" max="3195" width="11.42578125" style="3"/>
    <col min="3196" max="3196" width="34" style="3" customWidth="1"/>
    <col min="3197" max="3197" width="9.5703125" style="3" customWidth="1"/>
    <col min="3198" max="3198" width="16.7109375" style="3" customWidth="1"/>
    <col min="3199" max="3199" width="55.140625" style="3" customWidth="1"/>
    <col min="3200" max="3200" width="22.5703125" style="3" customWidth="1"/>
    <col min="3201" max="3201" width="23" style="3" customWidth="1"/>
    <col min="3202" max="3202" width="22.85546875" style="3" customWidth="1"/>
    <col min="3203" max="3203" width="23.42578125" style="3" customWidth="1"/>
    <col min="3204" max="3204" width="28.7109375" style="3" customWidth="1"/>
    <col min="3205" max="3205" width="12.7109375" style="3" customWidth="1"/>
    <col min="3206" max="3206" width="11.42578125" style="3"/>
    <col min="3207" max="3207" width="25.28515625" style="3" customWidth="1"/>
    <col min="3208" max="3208" width="15.85546875" style="3" bestFit="1" customWidth="1"/>
    <col min="3209" max="3210" width="18" style="3" bestFit="1" customWidth="1"/>
    <col min="3211" max="3429" width="11.42578125" style="3"/>
    <col min="3430" max="3430" width="15.42578125" style="3" customWidth="1"/>
    <col min="3431" max="3431" width="9.5703125" style="3" customWidth="1"/>
    <col min="3432" max="3432" width="14.42578125" style="3" customWidth="1"/>
    <col min="3433" max="3433" width="49.85546875" style="3" customWidth="1"/>
    <col min="3434" max="3434" width="22.5703125" style="3" customWidth="1"/>
    <col min="3435" max="3435" width="23" style="3" customWidth="1"/>
    <col min="3436" max="3436" width="22.85546875" style="3" customWidth="1"/>
    <col min="3437" max="3437" width="23.42578125" style="3" customWidth="1"/>
    <col min="3438" max="3438" width="22.42578125" style="3" customWidth="1"/>
    <col min="3439" max="3439" width="13.85546875" style="3" customWidth="1"/>
    <col min="3440" max="3440" width="20.7109375" style="3" customWidth="1"/>
    <col min="3441" max="3441" width="18.140625" style="3" customWidth="1"/>
    <col min="3442" max="3442" width="14.85546875" style="3" bestFit="1" customWidth="1"/>
    <col min="3443" max="3443" width="11.42578125" style="3"/>
    <col min="3444" max="3444" width="17.42578125" style="3" customWidth="1"/>
    <col min="3445" max="3447" width="18.140625" style="3" customWidth="1"/>
    <col min="3448" max="3451" width="11.42578125" style="3"/>
    <col min="3452" max="3452" width="34" style="3" customWidth="1"/>
    <col min="3453" max="3453" width="9.5703125" style="3" customWidth="1"/>
    <col min="3454" max="3454" width="16.7109375" style="3" customWidth="1"/>
    <col min="3455" max="3455" width="55.140625" style="3" customWidth="1"/>
    <col min="3456" max="3456" width="22.5703125" style="3" customWidth="1"/>
    <col min="3457" max="3457" width="23" style="3" customWidth="1"/>
    <col min="3458" max="3458" width="22.85546875" style="3" customWidth="1"/>
    <col min="3459" max="3459" width="23.42578125" style="3" customWidth="1"/>
    <col min="3460" max="3460" width="28.7109375" style="3" customWidth="1"/>
    <col min="3461" max="3461" width="12.7109375" style="3" customWidth="1"/>
    <col min="3462" max="3462" width="11.42578125" style="3"/>
    <col min="3463" max="3463" width="25.28515625" style="3" customWidth="1"/>
    <col min="3464" max="3464" width="15.85546875" style="3" bestFit="1" customWidth="1"/>
    <col min="3465" max="3466" width="18" style="3" bestFit="1" customWidth="1"/>
    <col min="3467" max="3685" width="11.42578125" style="3"/>
    <col min="3686" max="3686" width="15.42578125" style="3" customWidth="1"/>
    <col min="3687" max="3687" width="9.5703125" style="3" customWidth="1"/>
    <col min="3688" max="3688" width="14.42578125" style="3" customWidth="1"/>
    <col min="3689" max="3689" width="49.85546875" style="3" customWidth="1"/>
    <col min="3690" max="3690" width="22.5703125" style="3" customWidth="1"/>
    <col min="3691" max="3691" width="23" style="3" customWidth="1"/>
    <col min="3692" max="3692" width="22.85546875" style="3" customWidth="1"/>
    <col min="3693" max="3693" width="23.42578125" style="3" customWidth="1"/>
    <col min="3694" max="3694" width="22.42578125" style="3" customWidth="1"/>
    <col min="3695" max="3695" width="13.85546875" style="3" customWidth="1"/>
    <col min="3696" max="3696" width="20.7109375" style="3" customWidth="1"/>
    <col min="3697" max="3697" width="18.140625" style="3" customWidth="1"/>
    <col min="3698" max="3698" width="14.85546875" style="3" bestFit="1" customWidth="1"/>
    <col min="3699" max="3699" width="11.42578125" style="3"/>
    <col min="3700" max="3700" width="17.42578125" style="3" customWidth="1"/>
    <col min="3701" max="3703" width="18.140625" style="3" customWidth="1"/>
    <col min="3704" max="3707" width="11.42578125" style="3"/>
    <col min="3708" max="3708" width="34" style="3" customWidth="1"/>
    <col min="3709" max="3709" width="9.5703125" style="3" customWidth="1"/>
    <col min="3710" max="3710" width="16.7109375" style="3" customWidth="1"/>
    <col min="3711" max="3711" width="55.140625" style="3" customWidth="1"/>
    <col min="3712" max="3712" width="22.5703125" style="3" customWidth="1"/>
    <col min="3713" max="3713" width="23" style="3" customWidth="1"/>
    <col min="3714" max="3714" width="22.85546875" style="3" customWidth="1"/>
    <col min="3715" max="3715" width="23.42578125" style="3" customWidth="1"/>
    <col min="3716" max="3716" width="28.7109375" style="3" customWidth="1"/>
    <col min="3717" max="3717" width="12.7109375" style="3" customWidth="1"/>
    <col min="3718" max="3718" width="11.42578125" style="3"/>
    <col min="3719" max="3719" width="25.28515625" style="3" customWidth="1"/>
    <col min="3720" max="3720" width="15.85546875" style="3" bestFit="1" customWidth="1"/>
    <col min="3721" max="3722" width="18" style="3" bestFit="1" customWidth="1"/>
    <col min="3723" max="3941" width="11.42578125" style="3"/>
    <col min="3942" max="3942" width="15.42578125" style="3" customWidth="1"/>
    <col min="3943" max="3943" width="9.5703125" style="3" customWidth="1"/>
    <col min="3944" max="3944" width="14.42578125" style="3" customWidth="1"/>
    <col min="3945" max="3945" width="49.85546875" style="3" customWidth="1"/>
    <col min="3946" max="3946" width="22.5703125" style="3" customWidth="1"/>
    <col min="3947" max="3947" width="23" style="3" customWidth="1"/>
    <col min="3948" max="3948" width="22.85546875" style="3" customWidth="1"/>
    <col min="3949" max="3949" width="23.42578125" style="3" customWidth="1"/>
    <col min="3950" max="3950" width="22.42578125" style="3" customWidth="1"/>
    <col min="3951" max="3951" width="13.85546875" style="3" customWidth="1"/>
    <col min="3952" max="3952" width="20.7109375" style="3" customWidth="1"/>
    <col min="3953" max="3953" width="18.140625" style="3" customWidth="1"/>
    <col min="3954" max="3954" width="14.85546875" style="3" bestFit="1" customWidth="1"/>
    <col min="3955" max="3955" width="11.42578125" style="3"/>
    <col min="3956" max="3956" width="17.42578125" style="3" customWidth="1"/>
    <col min="3957" max="3959" width="18.140625" style="3" customWidth="1"/>
    <col min="3960" max="3963" width="11.42578125" style="3"/>
    <col min="3964" max="3964" width="34" style="3" customWidth="1"/>
    <col min="3965" max="3965" width="9.5703125" style="3" customWidth="1"/>
    <col min="3966" max="3966" width="16.7109375" style="3" customWidth="1"/>
    <col min="3967" max="3967" width="55.140625" style="3" customWidth="1"/>
    <col min="3968" max="3968" width="22.5703125" style="3" customWidth="1"/>
    <col min="3969" max="3969" width="23" style="3" customWidth="1"/>
    <col min="3970" max="3970" width="22.85546875" style="3" customWidth="1"/>
    <col min="3971" max="3971" width="23.42578125" style="3" customWidth="1"/>
    <col min="3972" max="3972" width="28.7109375" style="3" customWidth="1"/>
    <col min="3973" max="3973" width="12.7109375" style="3" customWidth="1"/>
    <col min="3974" max="3974" width="11.42578125" style="3"/>
    <col min="3975" max="3975" width="25.28515625" style="3" customWidth="1"/>
    <col min="3976" max="3976" width="15.85546875" style="3" bestFit="1" customWidth="1"/>
    <col min="3977" max="3978" width="18" style="3" bestFit="1" customWidth="1"/>
    <col min="3979" max="4197" width="11.42578125" style="3"/>
    <col min="4198" max="4198" width="15.42578125" style="3" customWidth="1"/>
    <col min="4199" max="4199" width="9.5703125" style="3" customWidth="1"/>
    <col min="4200" max="4200" width="14.42578125" style="3" customWidth="1"/>
    <col min="4201" max="4201" width="49.85546875" style="3" customWidth="1"/>
    <col min="4202" max="4202" width="22.5703125" style="3" customWidth="1"/>
    <col min="4203" max="4203" width="23" style="3" customWidth="1"/>
    <col min="4204" max="4204" width="22.85546875" style="3" customWidth="1"/>
    <col min="4205" max="4205" width="23.42578125" style="3" customWidth="1"/>
    <col min="4206" max="4206" width="22.42578125" style="3" customWidth="1"/>
    <col min="4207" max="4207" width="13.85546875" style="3" customWidth="1"/>
    <col min="4208" max="4208" width="20.7109375" style="3" customWidth="1"/>
    <col min="4209" max="4209" width="18.140625" style="3" customWidth="1"/>
    <col min="4210" max="4210" width="14.85546875" style="3" bestFit="1" customWidth="1"/>
    <col min="4211" max="4211" width="11.42578125" style="3"/>
    <col min="4212" max="4212" width="17.42578125" style="3" customWidth="1"/>
    <col min="4213" max="4215" width="18.140625" style="3" customWidth="1"/>
    <col min="4216" max="4219" width="11.42578125" style="3"/>
    <col min="4220" max="4220" width="34" style="3" customWidth="1"/>
    <col min="4221" max="4221" width="9.5703125" style="3" customWidth="1"/>
    <col min="4222" max="4222" width="16.7109375" style="3" customWidth="1"/>
    <col min="4223" max="4223" width="55.140625" style="3" customWidth="1"/>
    <col min="4224" max="4224" width="22.5703125" style="3" customWidth="1"/>
    <col min="4225" max="4225" width="23" style="3" customWidth="1"/>
    <col min="4226" max="4226" width="22.85546875" style="3" customWidth="1"/>
    <col min="4227" max="4227" width="23.42578125" style="3" customWidth="1"/>
    <col min="4228" max="4228" width="28.7109375" style="3" customWidth="1"/>
    <col min="4229" max="4229" width="12.7109375" style="3" customWidth="1"/>
    <col min="4230" max="4230" width="11.42578125" style="3"/>
    <col min="4231" max="4231" width="25.28515625" style="3" customWidth="1"/>
    <col min="4232" max="4232" width="15.85546875" style="3" bestFit="1" customWidth="1"/>
    <col min="4233" max="4234" width="18" style="3" bestFit="1" customWidth="1"/>
    <col min="4235" max="4453" width="11.42578125" style="3"/>
    <col min="4454" max="4454" width="15.42578125" style="3" customWidth="1"/>
    <col min="4455" max="4455" width="9.5703125" style="3" customWidth="1"/>
    <col min="4456" max="4456" width="14.42578125" style="3" customWidth="1"/>
    <col min="4457" max="4457" width="49.85546875" style="3" customWidth="1"/>
    <col min="4458" max="4458" width="22.5703125" style="3" customWidth="1"/>
    <col min="4459" max="4459" width="23" style="3" customWidth="1"/>
    <col min="4460" max="4460" width="22.85546875" style="3" customWidth="1"/>
    <col min="4461" max="4461" width="23.42578125" style="3" customWidth="1"/>
    <col min="4462" max="4462" width="22.42578125" style="3" customWidth="1"/>
    <col min="4463" max="4463" width="13.85546875" style="3" customWidth="1"/>
    <col min="4464" max="4464" width="20.7109375" style="3" customWidth="1"/>
    <col min="4465" max="4465" width="18.140625" style="3" customWidth="1"/>
    <col min="4466" max="4466" width="14.85546875" style="3" bestFit="1" customWidth="1"/>
    <col min="4467" max="4467" width="11.42578125" style="3"/>
    <col min="4468" max="4468" width="17.42578125" style="3" customWidth="1"/>
    <col min="4469" max="4471" width="18.140625" style="3" customWidth="1"/>
    <col min="4472" max="4475" width="11.42578125" style="3"/>
    <col min="4476" max="4476" width="34" style="3" customWidth="1"/>
    <col min="4477" max="4477" width="9.5703125" style="3" customWidth="1"/>
    <col min="4478" max="4478" width="16.7109375" style="3" customWidth="1"/>
    <col min="4479" max="4479" width="55.140625" style="3" customWidth="1"/>
    <col min="4480" max="4480" width="22.5703125" style="3" customWidth="1"/>
    <col min="4481" max="4481" width="23" style="3" customWidth="1"/>
    <col min="4482" max="4482" width="22.85546875" style="3" customWidth="1"/>
    <col min="4483" max="4483" width="23.42578125" style="3" customWidth="1"/>
    <col min="4484" max="4484" width="28.7109375" style="3" customWidth="1"/>
    <col min="4485" max="4485" width="12.7109375" style="3" customWidth="1"/>
    <col min="4486" max="4486" width="11.42578125" style="3"/>
    <col min="4487" max="4487" width="25.28515625" style="3" customWidth="1"/>
    <col min="4488" max="4488" width="15.85546875" style="3" bestFit="1" customWidth="1"/>
    <col min="4489" max="4490" width="18" style="3" bestFit="1" customWidth="1"/>
    <col min="4491" max="4709" width="11.42578125" style="3"/>
    <col min="4710" max="4710" width="15.42578125" style="3" customWidth="1"/>
    <col min="4711" max="4711" width="9.5703125" style="3" customWidth="1"/>
    <col min="4712" max="4712" width="14.42578125" style="3" customWidth="1"/>
    <col min="4713" max="4713" width="49.85546875" style="3" customWidth="1"/>
    <col min="4714" max="4714" width="22.5703125" style="3" customWidth="1"/>
    <col min="4715" max="4715" width="23" style="3" customWidth="1"/>
    <col min="4716" max="4716" width="22.85546875" style="3" customWidth="1"/>
    <col min="4717" max="4717" width="23.42578125" style="3" customWidth="1"/>
    <col min="4718" max="4718" width="22.42578125" style="3" customWidth="1"/>
    <col min="4719" max="4719" width="13.85546875" style="3" customWidth="1"/>
    <col min="4720" max="4720" width="20.7109375" style="3" customWidth="1"/>
    <col min="4721" max="4721" width="18.140625" style="3" customWidth="1"/>
    <col min="4722" max="4722" width="14.85546875" style="3" bestFit="1" customWidth="1"/>
    <col min="4723" max="4723" width="11.42578125" style="3"/>
    <col min="4724" max="4724" width="17.42578125" style="3" customWidth="1"/>
    <col min="4725" max="4727" width="18.140625" style="3" customWidth="1"/>
    <col min="4728" max="4731" width="11.42578125" style="3"/>
    <col min="4732" max="4732" width="34" style="3" customWidth="1"/>
    <col min="4733" max="4733" width="9.5703125" style="3" customWidth="1"/>
    <col min="4734" max="4734" width="16.7109375" style="3" customWidth="1"/>
    <col min="4735" max="4735" width="55.140625" style="3" customWidth="1"/>
    <col min="4736" max="4736" width="22.5703125" style="3" customWidth="1"/>
    <col min="4737" max="4737" width="23" style="3" customWidth="1"/>
    <col min="4738" max="4738" width="22.85546875" style="3" customWidth="1"/>
    <col min="4739" max="4739" width="23.42578125" style="3" customWidth="1"/>
    <col min="4740" max="4740" width="28.7109375" style="3" customWidth="1"/>
    <col min="4741" max="4741" width="12.7109375" style="3" customWidth="1"/>
    <col min="4742" max="4742" width="11.42578125" style="3"/>
    <col min="4743" max="4743" width="25.28515625" style="3" customWidth="1"/>
    <col min="4744" max="4744" width="15.85546875" style="3" bestFit="1" customWidth="1"/>
    <col min="4745" max="4746" width="18" style="3" bestFit="1" customWidth="1"/>
    <col min="4747" max="4965" width="11.42578125" style="3"/>
    <col min="4966" max="4966" width="15.42578125" style="3" customWidth="1"/>
    <col min="4967" max="4967" width="9.5703125" style="3" customWidth="1"/>
    <col min="4968" max="4968" width="14.42578125" style="3" customWidth="1"/>
    <col min="4969" max="4969" width="49.85546875" style="3" customWidth="1"/>
    <col min="4970" max="4970" width="22.5703125" style="3" customWidth="1"/>
    <col min="4971" max="4971" width="23" style="3" customWidth="1"/>
    <col min="4972" max="4972" width="22.85546875" style="3" customWidth="1"/>
    <col min="4973" max="4973" width="23.42578125" style="3" customWidth="1"/>
    <col min="4974" max="4974" width="22.42578125" style="3" customWidth="1"/>
    <col min="4975" max="4975" width="13.85546875" style="3" customWidth="1"/>
    <col min="4976" max="4976" width="20.7109375" style="3" customWidth="1"/>
    <col min="4977" max="4977" width="18.140625" style="3" customWidth="1"/>
    <col min="4978" max="4978" width="14.85546875" style="3" bestFit="1" customWidth="1"/>
    <col min="4979" max="4979" width="11.42578125" style="3"/>
    <col min="4980" max="4980" width="17.42578125" style="3" customWidth="1"/>
    <col min="4981" max="4983" width="18.140625" style="3" customWidth="1"/>
    <col min="4984" max="4987" width="11.42578125" style="3"/>
    <col min="4988" max="4988" width="34" style="3" customWidth="1"/>
    <col min="4989" max="4989" width="9.5703125" style="3" customWidth="1"/>
    <col min="4990" max="4990" width="16.7109375" style="3" customWidth="1"/>
    <col min="4991" max="4991" width="55.140625" style="3" customWidth="1"/>
    <col min="4992" max="4992" width="22.5703125" style="3" customWidth="1"/>
    <col min="4993" max="4993" width="23" style="3" customWidth="1"/>
    <col min="4994" max="4994" width="22.85546875" style="3" customWidth="1"/>
    <col min="4995" max="4995" width="23.42578125" style="3" customWidth="1"/>
    <col min="4996" max="4996" width="28.7109375" style="3" customWidth="1"/>
    <col min="4997" max="4997" width="12.7109375" style="3" customWidth="1"/>
    <col min="4998" max="4998" width="11.42578125" style="3"/>
    <col min="4999" max="4999" width="25.28515625" style="3" customWidth="1"/>
    <col min="5000" max="5000" width="15.85546875" style="3" bestFit="1" customWidth="1"/>
    <col min="5001" max="5002" width="18" style="3" bestFit="1" customWidth="1"/>
    <col min="5003" max="5221" width="11.42578125" style="3"/>
    <col min="5222" max="5222" width="15.42578125" style="3" customWidth="1"/>
    <col min="5223" max="5223" width="9.5703125" style="3" customWidth="1"/>
    <col min="5224" max="5224" width="14.42578125" style="3" customWidth="1"/>
    <col min="5225" max="5225" width="49.85546875" style="3" customWidth="1"/>
    <col min="5226" max="5226" width="22.5703125" style="3" customWidth="1"/>
    <col min="5227" max="5227" width="23" style="3" customWidth="1"/>
    <col min="5228" max="5228" width="22.85546875" style="3" customWidth="1"/>
    <col min="5229" max="5229" width="23.42578125" style="3" customWidth="1"/>
    <col min="5230" max="5230" width="22.42578125" style="3" customWidth="1"/>
    <col min="5231" max="5231" width="13.85546875" style="3" customWidth="1"/>
    <col min="5232" max="5232" width="20.7109375" style="3" customWidth="1"/>
    <col min="5233" max="5233" width="18.140625" style="3" customWidth="1"/>
    <col min="5234" max="5234" width="14.85546875" style="3" bestFit="1" customWidth="1"/>
    <col min="5235" max="5235" width="11.42578125" style="3"/>
    <col min="5236" max="5236" width="17.42578125" style="3" customWidth="1"/>
    <col min="5237" max="5239" width="18.140625" style="3" customWidth="1"/>
    <col min="5240" max="5243" width="11.42578125" style="3"/>
    <col min="5244" max="5244" width="34" style="3" customWidth="1"/>
    <col min="5245" max="5245" width="9.5703125" style="3" customWidth="1"/>
    <col min="5246" max="5246" width="16.7109375" style="3" customWidth="1"/>
    <col min="5247" max="5247" width="55.140625" style="3" customWidth="1"/>
    <col min="5248" max="5248" width="22.5703125" style="3" customWidth="1"/>
    <col min="5249" max="5249" width="23" style="3" customWidth="1"/>
    <col min="5250" max="5250" width="22.85546875" style="3" customWidth="1"/>
    <col min="5251" max="5251" width="23.42578125" style="3" customWidth="1"/>
    <col min="5252" max="5252" width="28.7109375" style="3" customWidth="1"/>
    <col min="5253" max="5253" width="12.7109375" style="3" customWidth="1"/>
    <col min="5254" max="5254" width="11.42578125" style="3"/>
    <col min="5255" max="5255" width="25.28515625" style="3" customWidth="1"/>
    <col min="5256" max="5256" width="15.85546875" style="3" bestFit="1" customWidth="1"/>
    <col min="5257" max="5258" width="18" style="3" bestFit="1" customWidth="1"/>
    <col min="5259" max="5477" width="11.42578125" style="3"/>
    <col min="5478" max="5478" width="15.42578125" style="3" customWidth="1"/>
    <col min="5479" max="5479" width="9.5703125" style="3" customWidth="1"/>
    <col min="5480" max="5480" width="14.42578125" style="3" customWidth="1"/>
    <col min="5481" max="5481" width="49.85546875" style="3" customWidth="1"/>
    <col min="5482" max="5482" width="22.5703125" style="3" customWidth="1"/>
    <col min="5483" max="5483" width="23" style="3" customWidth="1"/>
    <col min="5484" max="5484" width="22.85546875" style="3" customWidth="1"/>
    <col min="5485" max="5485" width="23.42578125" style="3" customWidth="1"/>
    <col min="5486" max="5486" width="22.42578125" style="3" customWidth="1"/>
    <col min="5487" max="5487" width="13.85546875" style="3" customWidth="1"/>
    <col min="5488" max="5488" width="20.7109375" style="3" customWidth="1"/>
    <col min="5489" max="5489" width="18.140625" style="3" customWidth="1"/>
    <col min="5490" max="5490" width="14.85546875" style="3" bestFit="1" customWidth="1"/>
    <col min="5491" max="5491" width="11.42578125" style="3"/>
    <col min="5492" max="5492" width="17.42578125" style="3" customWidth="1"/>
    <col min="5493" max="5495" width="18.140625" style="3" customWidth="1"/>
    <col min="5496" max="5499" width="11.42578125" style="3"/>
    <col min="5500" max="5500" width="34" style="3" customWidth="1"/>
    <col min="5501" max="5501" width="9.5703125" style="3" customWidth="1"/>
    <col min="5502" max="5502" width="16.7109375" style="3" customWidth="1"/>
    <col min="5503" max="5503" width="55.140625" style="3" customWidth="1"/>
    <col min="5504" max="5504" width="22.5703125" style="3" customWidth="1"/>
    <col min="5505" max="5505" width="23" style="3" customWidth="1"/>
    <col min="5506" max="5506" width="22.85546875" style="3" customWidth="1"/>
    <col min="5507" max="5507" width="23.42578125" style="3" customWidth="1"/>
    <col min="5508" max="5508" width="28.7109375" style="3" customWidth="1"/>
    <col min="5509" max="5509" width="12.7109375" style="3" customWidth="1"/>
    <col min="5510" max="5510" width="11.42578125" style="3"/>
    <col min="5511" max="5511" width="25.28515625" style="3" customWidth="1"/>
    <col min="5512" max="5512" width="15.85546875" style="3" bestFit="1" customWidth="1"/>
    <col min="5513" max="5514" width="18" style="3" bestFit="1" customWidth="1"/>
    <col min="5515" max="5733" width="11.42578125" style="3"/>
    <col min="5734" max="5734" width="15.42578125" style="3" customWidth="1"/>
    <col min="5735" max="5735" width="9.5703125" style="3" customWidth="1"/>
    <col min="5736" max="5736" width="14.42578125" style="3" customWidth="1"/>
    <col min="5737" max="5737" width="49.85546875" style="3" customWidth="1"/>
    <col min="5738" max="5738" width="22.5703125" style="3" customWidth="1"/>
    <col min="5739" max="5739" width="23" style="3" customWidth="1"/>
    <col min="5740" max="5740" width="22.85546875" style="3" customWidth="1"/>
    <col min="5741" max="5741" width="23.42578125" style="3" customWidth="1"/>
    <col min="5742" max="5742" width="22.42578125" style="3" customWidth="1"/>
    <col min="5743" max="5743" width="13.85546875" style="3" customWidth="1"/>
    <col min="5744" max="5744" width="20.7109375" style="3" customWidth="1"/>
    <col min="5745" max="5745" width="18.140625" style="3" customWidth="1"/>
    <col min="5746" max="5746" width="14.85546875" style="3" bestFit="1" customWidth="1"/>
    <col min="5747" max="5747" width="11.42578125" style="3"/>
    <col min="5748" max="5748" width="17.42578125" style="3" customWidth="1"/>
    <col min="5749" max="5751" width="18.140625" style="3" customWidth="1"/>
    <col min="5752" max="5755" width="11.42578125" style="3"/>
    <col min="5756" max="5756" width="34" style="3" customWidth="1"/>
    <col min="5757" max="5757" width="9.5703125" style="3" customWidth="1"/>
    <col min="5758" max="5758" width="16.7109375" style="3" customWidth="1"/>
    <col min="5759" max="5759" width="55.140625" style="3" customWidth="1"/>
    <col min="5760" max="5760" width="22.5703125" style="3" customWidth="1"/>
    <col min="5761" max="5761" width="23" style="3" customWidth="1"/>
    <col min="5762" max="5762" width="22.85546875" style="3" customWidth="1"/>
    <col min="5763" max="5763" width="23.42578125" style="3" customWidth="1"/>
    <col min="5764" max="5764" width="28.7109375" style="3" customWidth="1"/>
    <col min="5765" max="5765" width="12.7109375" style="3" customWidth="1"/>
    <col min="5766" max="5766" width="11.42578125" style="3"/>
    <col min="5767" max="5767" width="25.28515625" style="3" customWidth="1"/>
    <col min="5768" max="5768" width="15.85546875" style="3" bestFit="1" customWidth="1"/>
    <col min="5769" max="5770" width="18" style="3" bestFit="1" customWidth="1"/>
    <col min="5771" max="5989" width="11.42578125" style="3"/>
    <col min="5990" max="5990" width="15.42578125" style="3" customWidth="1"/>
    <col min="5991" max="5991" width="9.5703125" style="3" customWidth="1"/>
    <col min="5992" max="5992" width="14.42578125" style="3" customWidth="1"/>
    <col min="5993" max="5993" width="49.85546875" style="3" customWidth="1"/>
    <col min="5994" max="5994" width="22.5703125" style="3" customWidth="1"/>
    <col min="5995" max="5995" width="23" style="3" customWidth="1"/>
    <col min="5996" max="5996" width="22.85546875" style="3" customWidth="1"/>
    <col min="5997" max="5997" width="23.42578125" style="3" customWidth="1"/>
    <col min="5998" max="5998" width="22.42578125" style="3" customWidth="1"/>
    <col min="5999" max="5999" width="13.85546875" style="3" customWidth="1"/>
    <col min="6000" max="6000" width="20.7109375" style="3" customWidth="1"/>
    <col min="6001" max="6001" width="18.140625" style="3" customWidth="1"/>
    <col min="6002" max="6002" width="14.85546875" style="3" bestFit="1" customWidth="1"/>
    <col min="6003" max="6003" width="11.42578125" style="3"/>
    <col min="6004" max="6004" width="17.42578125" style="3" customWidth="1"/>
    <col min="6005" max="6007" width="18.140625" style="3" customWidth="1"/>
    <col min="6008" max="6011" width="11.42578125" style="3"/>
    <col min="6012" max="6012" width="34" style="3" customWidth="1"/>
    <col min="6013" max="6013" width="9.5703125" style="3" customWidth="1"/>
    <col min="6014" max="6014" width="16.7109375" style="3" customWidth="1"/>
    <col min="6015" max="6015" width="55.140625" style="3" customWidth="1"/>
    <col min="6016" max="6016" width="22.5703125" style="3" customWidth="1"/>
    <col min="6017" max="6017" width="23" style="3" customWidth="1"/>
    <col min="6018" max="6018" width="22.85546875" style="3" customWidth="1"/>
    <col min="6019" max="6019" width="23.42578125" style="3" customWidth="1"/>
    <col min="6020" max="6020" width="28.7109375" style="3" customWidth="1"/>
    <col min="6021" max="6021" width="12.7109375" style="3" customWidth="1"/>
    <col min="6022" max="6022" width="11.42578125" style="3"/>
    <col min="6023" max="6023" width="25.28515625" style="3" customWidth="1"/>
    <col min="6024" max="6024" width="15.85546875" style="3" bestFit="1" customWidth="1"/>
    <col min="6025" max="6026" width="18" style="3" bestFit="1" customWidth="1"/>
    <col min="6027" max="6245" width="11.42578125" style="3"/>
    <col min="6246" max="6246" width="15.42578125" style="3" customWidth="1"/>
    <col min="6247" max="6247" width="9.5703125" style="3" customWidth="1"/>
    <col min="6248" max="6248" width="14.42578125" style="3" customWidth="1"/>
    <col min="6249" max="6249" width="49.85546875" style="3" customWidth="1"/>
    <col min="6250" max="6250" width="22.5703125" style="3" customWidth="1"/>
    <col min="6251" max="6251" width="23" style="3" customWidth="1"/>
    <col min="6252" max="6252" width="22.85546875" style="3" customWidth="1"/>
    <col min="6253" max="6253" width="23.42578125" style="3" customWidth="1"/>
    <col min="6254" max="6254" width="22.42578125" style="3" customWidth="1"/>
    <col min="6255" max="6255" width="13.85546875" style="3" customWidth="1"/>
    <col min="6256" max="6256" width="20.7109375" style="3" customWidth="1"/>
    <col min="6257" max="6257" width="18.140625" style="3" customWidth="1"/>
    <col min="6258" max="6258" width="14.85546875" style="3" bestFit="1" customWidth="1"/>
    <col min="6259" max="6259" width="11.42578125" style="3"/>
    <col min="6260" max="6260" width="17.42578125" style="3" customWidth="1"/>
    <col min="6261" max="6263" width="18.140625" style="3" customWidth="1"/>
    <col min="6264" max="6267" width="11.42578125" style="3"/>
    <col min="6268" max="6268" width="34" style="3" customWidth="1"/>
    <col min="6269" max="6269" width="9.5703125" style="3" customWidth="1"/>
    <col min="6270" max="6270" width="16.7109375" style="3" customWidth="1"/>
    <col min="6271" max="6271" width="55.140625" style="3" customWidth="1"/>
    <col min="6272" max="6272" width="22.5703125" style="3" customWidth="1"/>
    <col min="6273" max="6273" width="23" style="3" customWidth="1"/>
    <col min="6274" max="6274" width="22.85546875" style="3" customWidth="1"/>
    <col min="6275" max="6275" width="23.42578125" style="3" customWidth="1"/>
    <col min="6276" max="6276" width="28.7109375" style="3" customWidth="1"/>
    <col min="6277" max="6277" width="12.7109375" style="3" customWidth="1"/>
    <col min="6278" max="6278" width="11.42578125" style="3"/>
    <col min="6279" max="6279" width="25.28515625" style="3" customWidth="1"/>
    <col min="6280" max="6280" width="15.85546875" style="3" bestFit="1" customWidth="1"/>
    <col min="6281" max="6282" width="18" style="3" bestFit="1" customWidth="1"/>
    <col min="6283" max="6501" width="11.42578125" style="3"/>
    <col min="6502" max="6502" width="15.42578125" style="3" customWidth="1"/>
    <col min="6503" max="6503" width="9.5703125" style="3" customWidth="1"/>
    <col min="6504" max="6504" width="14.42578125" style="3" customWidth="1"/>
    <col min="6505" max="6505" width="49.85546875" style="3" customWidth="1"/>
    <col min="6506" max="6506" width="22.5703125" style="3" customWidth="1"/>
    <col min="6507" max="6507" width="23" style="3" customWidth="1"/>
    <col min="6508" max="6508" width="22.85546875" style="3" customWidth="1"/>
    <col min="6509" max="6509" width="23.42578125" style="3" customWidth="1"/>
    <col min="6510" max="6510" width="22.42578125" style="3" customWidth="1"/>
    <col min="6511" max="6511" width="13.85546875" style="3" customWidth="1"/>
    <col min="6512" max="6512" width="20.7109375" style="3" customWidth="1"/>
    <col min="6513" max="6513" width="18.140625" style="3" customWidth="1"/>
    <col min="6514" max="6514" width="14.85546875" style="3" bestFit="1" customWidth="1"/>
    <col min="6515" max="6515" width="11.42578125" style="3"/>
    <col min="6516" max="6516" width="17.42578125" style="3" customWidth="1"/>
    <col min="6517" max="6519" width="18.140625" style="3" customWidth="1"/>
    <col min="6520" max="6523" width="11.42578125" style="3"/>
    <col min="6524" max="6524" width="34" style="3" customWidth="1"/>
    <col min="6525" max="6525" width="9.5703125" style="3" customWidth="1"/>
    <col min="6526" max="6526" width="16.7109375" style="3" customWidth="1"/>
    <col min="6527" max="6527" width="55.140625" style="3" customWidth="1"/>
    <col min="6528" max="6528" width="22.5703125" style="3" customWidth="1"/>
    <col min="6529" max="6529" width="23" style="3" customWidth="1"/>
    <col min="6530" max="6530" width="22.85546875" style="3" customWidth="1"/>
    <col min="6531" max="6531" width="23.42578125" style="3" customWidth="1"/>
    <col min="6532" max="6532" width="28.7109375" style="3" customWidth="1"/>
    <col min="6533" max="6533" width="12.7109375" style="3" customWidth="1"/>
    <col min="6534" max="6534" width="11.42578125" style="3"/>
    <col min="6535" max="6535" width="25.28515625" style="3" customWidth="1"/>
    <col min="6536" max="6536" width="15.85546875" style="3" bestFit="1" customWidth="1"/>
    <col min="6537" max="6538" width="18" style="3" bestFit="1" customWidth="1"/>
    <col min="6539" max="6757" width="11.42578125" style="3"/>
    <col min="6758" max="6758" width="15.42578125" style="3" customWidth="1"/>
    <col min="6759" max="6759" width="9.5703125" style="3" customWidth="1"/>
    <col min="6760" max="6760" width="14.42578125" style="3" customWidth="1"/>
    <col min="6761" max="6761" width="49.85546875" style="3" customWidth="1"/>
    <col min="6762" max="6762" width="22.5703125" style="3" customWidth="1"/>
    <col min="6763" max="6763" width="23" style="3" customWidth="1"/>
    <col min="6764" max="6764" width="22.85546875" style="3" customWidth="1"/>
    <col min="6765" max="6765" width="23.42578125" style="3" customWidth="1"/>
    <col min="6766" max="6766" width="22.42578125" style="3" customWidth="1"/>
    <col min="6767" max="6767" width="13.85546875" style="3" customWidth="1"/>
    <col min="6768" max="6768" width="20.7109375" style="3" customWidth="1"/>
    <col min="6769" max="6769" width="18.140625" style="3" customWidth="1"/>
    <col min="6770" max="6770" width="14.85546875" style="3" bestFit="1" customWidth="1"/>
    <col min="6771" max="6771" width="11.42578125" style="3"/>
    <col min="6772" max="6772" width="17.42578125" style="3" customWidth="1"/>
    <col min="6773" max="6775" width="18.140625" style="3" customWidth="1"/>
    <col min="6776" max="6779" width="11.42578125" style="3"/>
    <col min="6780" max="6780" width="34" style="3" customWidth="1"/>
    <col min="6781" max="6781" width="9.5703125" style="3" customWidth="1"/>
    <col min="6782" max="6782" width="16.7109375" style="3" customWidth="1"/>
    <col min="6783" max="6783" width="55.140625" style="3" customWidth="1"/>
    <col min="6784" max="6784" width="22.5703125" style="3" customWidth="1"/>
    <col min="6785" max="6785" width="23" style="3" customWidth="1"/>
    <col min="6786" max="6786" width="22.85546875" style="3" customWidth="1"/>
    <col min="6787" max="6787" width="23.42578125" style="3" customWidth="1"/>
    <col min="6788" max="6788" width="28.7109375" style="3" customWidth="1"/>
    <col min="6789" max="6789" width="12.7109375" style="3" customWidth="1"/>
    <col min="6790" max="6790" width="11.42578125" style="3"/>
    <col min="6791" max="6791" width="25.28515625" style="3" customWidth="1"/>
    <col min="6792" max="6792" width="15.85546875" style="3" bestFit="1" customWidth="1"/>
    <col min="6793" max="6794" width="18" style="3" bestFit="1" customWidth="1"/>
    <col min="6795" max="7013" width="11.42578125" style="3"/>
    <col min="7014" max="7014" width="15.42578125" style="3" customWidth="1"/>
    <col min="7015" max="7015" width="9.5703125" style="3" customWidth="1"/>
    <col min="7016" max="7016" width="14.42578125" style="3" customWidth="1"/>
    <col min="7017" max="7017" width="49.85546875" style="3" customWidth="1"/>
    <col min="7018" max="7018" width="22.5703125" style="3" customWidth="1"/>
    <col min="7019" max="7019" width="23" style="3" customWidth="1"/>
    <col min="7020" max="7020" width="22.85546875" style="3" customWidth="1"/>
    <col min="7021" max="7021" width="23.42578125" style="3" customWidth="1"/>
    <col min="7022" max="7022" width="22.42578125" style="3" customWidth="1"/>
    <col min="7023" max="7023" width="13.85546875" style="3" customWidth="1"/>
    <col min="7024" max="7024" width="20.7109375" style="3" customWidth="1"/>
    <col min="7025" max="7025" width="18.140625" style="3" customWidth="1"/>
    <col min="7026" max="7026" width="14.85546875" style="3" bestFit="1" customWidth="1"/>
    <col min="7027" max="7027" width="11.42578125" style="3"/>
    <col min="7028" max="7028" width="17.42578125" style="3" customWidth="1"/>
    <col min="7029" max="7031" width="18.140625" style="3" customWidth="1"/>
    <col min="7032" max="7035" width="11.42578125" style="3"/>
    <col min="7036" max="7036" width="34" style="3" customWidth="1"/>
    <col min="7037" max="7037" width="9.5703125" style="3" customWidth="1"/>
    <col min="7038" max="7038" width="16.7109375" style="3" customWidth="1"/>
    <col min="7039" max="7039" width="55.140625" style="3" customWidth="1"/>
    <col min="7040" max="7040" width="22.5703125" style="3" customWidth="1"/>
    <col min="7041" max="7041" width="23" style="3" customWidth="1"/>
    <col min="7042" max="7042" width="22.85546875" style="3" customWidth="1"/>
    <col min="7043" max="7043" width="23.42578125" style="3" customWidth="1"/>
    <col min="7044" max="7044" width="28.7109375" style="3" customWidth="1"/>
    <col min="7045" max="7045" width="12.7109375" style="3" customWidth="1"/>
    <col min="7046" max="7046" width="11.42578125" style="3"/>
    <col min="7047" max="7047" width="25.28515625" style="3" customWidth="1"/>
    <col min="7048" max="7048" width="15.85546875" style="3" bestFit="1" customWidth="1"/>
    <col min="7049" max="7050" width="18" style="3" bestFit="1" customWidth="1"/>
    <col min="7051" max="7269" width="11.42578125" style="3"/>
    <col min="7270" max="7270" width="15.42578125" style="3" customWidth="1"/>
    <col min="7271" max="7271" width="9.5703125" style="3" customWidth="1"/>
    <col min="7272" max="7272" width="14.42578125" style="3" customWidth="1"/>
    <col min="7273" max="7273" width="49.85546875" style="3" customWidth="1"/>
    <col min="7274" max="7274" width="22.5703125" style="3" customWidth="1"/>
    <col min="7275" max="7275" width="23" style="3" customWidth="1"/>
    <col min="7276" max="7276" width="22.85546875" style="3" customWidth="1"/>
    <col min="7277" max="7277" width="23.42578125" style="3" customWidth="1"/>
    <col min="7278" max="7278" width="22.42578125" style="3" customWidth="1"/>
    <col min="7279" max="7279" width="13.85546875" style="3" customWidth="1"/>
    <col min="7280" max="7280" width="20.7109375" style="3" customWidth="1"/>
    <col min="7281" max="7281" width="18.140625" style="3" customWidth="1"/>
    <col min="7282" max="7282" width="14.85546875" style="3" bestFit="1" customWidth="1"/>
    <col min="7283" max="7283" width="11.42578125" style="3"/>
    <col min="7284" max="7284" width="17.42578125" style="3" customWidth="1"/>
    <col min="7285" max="7287" width="18.140625" style="3" customWidth="1"/>
    <col min="7288" max="7291" width="11.42578125" style="3"/>
    <col min="7292" max="7292" width="34" style="3" customWidth="1"/>
    <col min="7293" max="7293" width="9.5703125" style="3" customWidth="1"/>
    <col min="7294" max="7294" width="16.7109375" style="3" customWidth="1"/>
    <col min="7295" max="7295" width="55.140625" style="3" customWidth="1"/>
    <col min="7296" max="7296" width="22.5703125" style="3" customWidth="1"/>
    <col min="7297" max="7297" width="23" style="3" customWidth="1"/>
    <col min="7298" max="7298" width="22.85546875" style="3" customWidth="1"/>
    <col min="7299" max="7299" width="23.42578125" style="3" customWidth="1"/>
    <col min="7300" max="7300" width="28.7109375" style="3" customWidth="1"/>
    <col min="7301" max="7301" width="12.7109375" style="3" customWidth="1"/>
    <col min="7302" max="7302" width="11.42578125" style="3"/>
    <col min="7303" max="7303" width="25.28515625" style="3" customWidth="1"/>
    <col min="7304" max="7304" width="15.85546875" style="3" bestFit="1" customWidth="1"/>
    <col min="7305" max="7306" width="18" style="3" bestFit="1" customWidth="1"/>
    <col min="7307" max="7525" width="11.42578125" style="3"/>
    <col min="7526" max="7526" width="15.42578125" style="3" customWidth="1"/>
    <col min="7527" max="7527" width="9.5703125" style="3" customWidth="1"/>
    <col min="7528" max="7528" width="14.42578125" style="3" customWidth="1"/>
    <col min="7529" max="7529" width="49.85546875" style="3" customWidth="1"/>
    <col min="7530" max="7530" width="22.5703125" style="3" customWidth="1"/>
    <col min="7531" max="7531" width="23" style="3" customWidth="1"/>
    <col min="7532" max="7532" width="22.85546875" style="3" customWidth="1"/>
    <col min="7533" max="7533" width="23.42578125" style="3" customWidth="1"/>
    <col min="7534" max="7534" width="22.42578125" style="3" customWidth="1"/>
    <col min="7535" max="7535" width="13.85546875" style="3" customWidth="1"/>
    <col min="7536" max="7536" width="20.7109375" style="3" customWidth="1"/>
    <col min="7537" max="7537" width="18.140625" style="3" customWidth="1"/>
    <col min="7538" max="7538" width="14.85546875" style="3" bestFit="1" customWidth="1"/>
    <col min="7539" max="7539" width="11.42578125" style="3"/>
    <col min="7540" max="7540" width="17.42578125" style="3" customWidth="1"/>
    <col min="7541" max="7543" width="18.140625" style="3" customWidth="1"/>
    <col min="7544" max="7547" width="11.42578125" style="3"/>
    <col min="7548" max="7548" width="34" style="3" customWidth="1"/>
    <col min="7549" max="7549" width="9.5703125" style="3" customWidth="1"/>
    <col min="7550" max="7550" width="16.7109375" style="3" customWidth="1"/>
    <col min="7551" max="7551" width="55.140625" style="3" customWidth="1"/>
    <col min="7552" max="7552" width="22.5703125" style="3" customWidth="1"/>
    <col min="7553" max="7553" width="23" style="3" customWidth="1"/>
    <col min="7554" max="7554" width="22.85546875" style="3" customWidth="1"/>
    <col min="7555" max="7555" width="23.42578125" style="3" customWidth="1"/>
    <col min="7556" max="7556" width="28.7109375" style="3" customWidth="1"/>
    <col min="7557" max="7557" width="12.7109375" style="3" customWidth="1"/>
    <col min="7558" max="7558" width="11.42578125" style="3"/>
    <col min="7559" max="7559" width="25.28515625" style="3" customWidth="1"/>
    <col min="7560" max="7560" width="15.85546875" style="3" bestFit="1" customWidth="1"/>
    <col min="7561" max="7562" width="18" style="3" bestFit="1" customWidth="1"/>
    <col min="7563" max="7781" width="11.42578125" style="3"/>
    <col min="7782" max="7782" width="15.42578125" style="3" customWidth="1"/>
    <col min="7783" max="7783" width="9.5703125" style="3" customWidth="1"/>
    <col min="7784" max="7784" width="14.42578125" style="3" customWidth="1"/>
    <col min="7785" max="7785" width="49.85546875" style="3" customWidth="1"/>
    <col min="7786" max="7786" width="22.5703125" style="3" customWidth="1"/>
    <col min="7787" max="7787" width="23" style="3" customWidth="1"/>
    <col min="7788" max="7788" width="22.85546875" style="3" customWidth="1"/>
    <col min="7789" max="7789" width="23.42578125" style="3" customWidth="1"/>
    <col min="7790" max="7790" width="22.42578125" style="3" customWidth="1"/>
    <col min="7791" max="7791" width="13.85546875" style="3" customWidth="1"/>
    <col min="7792" max="7792" width="20.7109375" style="3" customWidth="1"/>
    <col min="7793" max="7793" width="18.140625" style="3" customWidth="1"/>
    <col min="7794" max="7794" width="14.85546875" style="3" bestFit="1" customWidth="1"/>
    <col min="7795" max="7795" width="11.42578125" style="3"/>
    <col min="7796" max="7796" width="17.42578125" style="3" customWidth="1"/>
    <col min="7797" max="7799" width="18.140625" style="3" customWidth="1"/>
    <col min="7800" max="7803" width="11.42578125" style="3"/>
    <col min="7804" max="7804" width="34" style="3" customWidth="1"/>
    <col min="7805" max="7805" width="9.5703125" style="3" customWidth="1"/>
    <col min="7806" max="7806" width="16.7109375" style="3" customWidth="1"/>
    <col min="7807" max="7807" width="55.140625" style="3" customWidth="1"/>
    <col min="7808" max="7808" width="22.5703125" style="3" customWidth="1"/>
    <col min="7809" max="7809" width="23" style="3" customWidth="1"/>
    <col min="7810" max="7810" width="22.85546875" style="3" customWidth="1"/>
    <col min="7811" max="7811" width="23.42578125" style="3" customWidth="1"/>
    <col min="7812" max="7812" width="28.7109375" style="3" customWidth="1"/>
    <col min="7813" max="7813" width="12.7109375" style="3" customWidth="1"/>
    <col min="7814" max="7814" width="11.42578125" style="3"/>
    <col min="7815" max="7815" width="25.28515625" style="3" customWidth="1"/>
    <col min="7816" max="7816" width="15.85546875" style="3" bestFit="1" customWidth="1"/>
    <col min="7817" max="7818" width="18" style="3" bestFit="1" customWidth="1"/>
    <col min="7819" max="8037" width="11.42578125" style="3"/>
    <col min="8038" max="8038" width="15.42578125" style="3" customWidth="1"/>
    <col min="8039" max="8039" width="9.5703125" style="3" customWidth="1"/>
    <col min="8040" max="8040" width="14.42578125" style="3" customWidth="1"/>
    <col min="8041" max="8041" width="49.85546875" style="3" customWidth="1"/>
    <col min="8042" max="8042" width="22.5703125" style="3" customWidth="1"/>
    <col min="8043" max="8043" width="23" style="3" customWidth="1"/>
    <col min="8044" max="8044" width="22.85546875" style="3" customWidth="1"/>
    <col min="8045" max="8045" width="23.42578125" style="3" customWidth="1"/>
    <col min="8046" max="8046" width="22.42578125" style="3" customWidth="1"/>
    <col min="8047" max="8047" width="13.85546875" style="3" customWidth="1"/>
    <col min="8048" max="8048" width="20.7109375" style="3" customWidth="1"/>
    <col min="8049" max="8049" width="18.140625" style="3" customWidth="1"/>
    <col min="8050" max="8050" width="14.85546875" style="3" bestFit="1" customWidth="1"/>
    <col min="8051" max="8051" width="11.42578125" style="3"/>
    <col min="8052" max="8052" width="17.42578125" style="3" customWidth="1"/>
    <col min="8053" max="8055" width="18.140625" style="3" customWidth="1"/>
    <col min="8056" max="8059" width="11.42578125" style="3"/>
    <col min="8060" max="8060" width="34" style="3" customWidth="1"/>
    <col min="8061" max="8061" width="9.5703125" style="3" customWidth="1"/>
    <col min="8062" max="8062" width="16.7109375" style="3" customWidth="1"/>
    <col min="8063" max="8063" width="55.140625" style="3" customWidth="1"/>
    <col min="8064" max="8064" width="22.5703125" style="3" customWidth="1"/>
    <col min="8065" max="8065" width="23" style="3" customWidth="1"/>
    <col min="8066" max="8066" width="22.85546875" style="3" customWidth="1"/>
    <col min="8067" max="8067" width="23.42578125" style="3" customWidth="1"/>
    <col min="8068" max="8068" width="28.7109375" style="3" customWidth="1"/>
    <col min="8069" max="8069" width="12.7109375" style="3" customWidth="1"/>
    <col min="8070" max="8070" width="11.42578125" style="3"/>
    <col min="8071" max="8071" width="25.28515625" style="3" customWidth="1"/>
    <col min="8072" max="8072" width="15.85546875" style="3" bestFit="1" customWidth="1"/>
    <col min="8073" max="8074" width="18" style="3" bestFit="1" customWidth="1"/>
    <col min="8075" max="8293" width="11.42578125" style="3"/>
    <col min="8294" max="8294" width="15.42578125" style="3" customWidth="1"/>
    <col min="8295" max="8295" width="9.5703125" style="3" customWidth="1"/>
    <col min="8296" max="8296" width="14.42578125" style="3" customWidth="1"/>
    <col min="8297" max="8297" width="49.85546875" style="3" customWidth="1"/>
    <col min="8298" max="8298" width="22.5703125" style="3" customWidth="1"/>
    <col min="8299" max="8299" width="23" style="3" customWidth="1"/>
    <col min="8300" max="8300" width="22.85546875" style="3" customWidth="1"/>
    <col min="8301" max="8301" width="23.42578125" style="3" customWidth="1"/>
    <col min="8302" max="8302" width="22.42578125" style="3" customWidth="1"/>
    <col min="8303" max="8303" width="13.85546875" style="3" customWidth="1"/>
    <col min="8304" max="8304" width="20.7109375" style="3" customWidth="1"/>
    <col min="8305" max="8305" width="18.140625" style="3" customWidth="1"/>
    <col min="8306" max="8306" width="14.85546875" style="3" bestFit="1" customWidth="1"/>
    <col min="8307" max="8307" width="11.42578125" style="3"/>
    <col min="8308" max="8308" width="17.42578125" style="3" customWidth="1"/>
    <col min="8309" max="8311" width="18.140625" style="3" customWidth="1"/>
    <col min="8312" max="8315" width="11.42578125" style="3"/>
    <col min="8316" max="8316" width="34" style="3" customWidth="1"/>
    <col min="8317" max="8317" width="9.5703125" style="3" customWidth="1"/>
    <col min="8318" max="8318" width="16.7109375" style="3" customWidth="1"/>
    <col min="8319" max="8319" width="55.140625" style="3" customWidth="1"/>
    <col min="8320" max="8320" width="22.5703125" style="3" customWidth="1"/>
    <col min="8321" max="8321" width="23" style="3" customWidth="1"/>
    <col min="8322" max="8322" width="22.85546875" style="3" customWidth="1"/>
    <col min="8323" max="8323" width="23.42578125" style="3" customWidth="1"/>
    <col min="8324" max="8324" width="28.7109375" style="3" customWidth="1"/>
    <col min="8325" max="8325" width="12.7109375" style="3" customWidth="1"/>
    <col min="8326" max="8326" width="11.42578125" style="3"/>
    <col min="8327" max="8327" width="25.28515625" style="3" customWidth="1"/>
    <col min="8328" max="8328" width="15.85546875" style="3" bestFit="1" customWidth="1"/>
    <col min="8329" max="8330" width="18" style="3" bestFit="1" customWidth="1"/>
    <col min="8331" max="8549" width="11.42578125" style="3"/>
    <col min="8550" max="8550" width="15.42578125" style="3" customWidth="1"/>
    <col min="8551" max="8551" width="9.5703125" style="3" customWidth="1"/>
    <col min="8552" max="8552" width="14.42578125" style="3" customWidth="1"/>
    <col min="8553" max="8553" width="49.85546875" style="3" customWidth="1"/>
    <col min="8554" max="8554" width="22.5703125" style="3" customWidth="1"/>
    <col min="8555" max="8555" width="23" style="3" customWidth="1"/>
    <col min="8556" max="8556" width="22.85546875" style="3" customWidth="1"/>
    <col min="8557" max="8557" width="23.42578125" style="3" customWidth="1"/>
    <col min="8558" max="8558" width="22.42578125" style="3" customWidth="1"/>
    <col min="8559" max="8559" width="13.85546875" style="3" customWidth="1"/>
    <col min="8560" max="8560" width="20.7109375" style="3" customWidth="1"/>
    <col min="8561" max="8561" width="18.140625" style="3" customWidth="1"/>
    <col min="8562" max="8562" width="14.85546875" style="3" bestFit="1" customWidth="1"/>
    <col min="8563" max="8563" width="11.42578125" style="3"/>
    <col min="8564" max="8564" width="17.42578125" style="3" customWidth="1"/>
    <col min="8565" max="8567" width="18.140625" style="3" customWidth="1"/>
    <col min="8568" max="8571" width="11.42578125" style="3"/>
    <col min="8572" max="8572" width="34" style="3" customWidth="1"/>
    <col min="8573" max="8573" width="9.5703125" style="3" customWidth="1"/>
    <col min="8574" max="8574" width="16.7109375" style="3" customWidth="1"/>
    <col min="8575" max="8575" width="55.140625" style="3" customWidth="1"/>
    <col min="8576" max="8576" width="22.5703125" style="3" customWidth="1"/>
    <col min="8577" max="8577" width="23" style="3" customWidth="1"/>
    <col min="8578" max="8578" width="22.85546875" style="3" customWidth="1"/>
    <col min="8579" max="8579" width="23.42578125" style="3" customWidth="1"/>
    <col min="8580" max="8580" width="28.7109375" style="3" customWidth="1"/>
    <col min="8581" max="8581" width="12.7109375" style="3" customWidth="1"/>
    <col min="8582" max="8582" width="11.42578125" style="3"/>
    <col min="8583" max="8583" width="25.28515625" style="3" customWidth="1"/>
    <col min="8584" max="8584" width="15.85546875" style="3" bestFit="1" customWidth="1"/>
    <col min="8585" max="8586" width="18" style="3" bestFit="1" customWidth="1"/>
    <col min="8587" max="8805" width="11.42578125" style="3"/>
    <col min="8806" max="8806" width="15.42578125" style="3" customWidth="1"/>
    <col min="8807" max="8807" width="9.5703125" style="3" customWidth="1"/>
    <col min="8808" max="8808" width="14.42578125" style="3" customWidth="1"/>
    <col min="8809" max="8809" width="49.85546875" style="3" customWidth="1"/>
    <col min="8810" max="8810" width="22.5703125" style="3" customWidth="1"/>
    <col min="8811" max="8811" width="23" style="3" customWidth="1"/>
    <col min="8812" max="8812" width="22.85546875" style="3" customWidth="1"/>
    <col min="8813" max="8813" width="23.42578125" style="3" customWidth="1"/>
    <col min="8814" max="8814" width="22.42578125" style="3" customWidth="1"/>
    <col min="8815" max="8815" width="13.85546875" style="3" customWidth="1"/>
    <col min="8816" max="8816" width="20.7109375" style="3" customWidth="1"/>
    <col min="8817" max="8817" width="18.140625" style="3" customWidth="1"/>
    <col min="8818" max="8818" width="14.85546875" style="3" bestFit="1" customWidth="1"/>
    <col min="8819" max="8819" width="11.42578125" style="3"/>
    <col min="8820" max="8820" width="17.42578125" style="3" customWidth="1"/>
    <col min="8821" max="8823" width="18.140625" style="3" customWidth="1"/>
    <col min="8824" max="8827" width="11.42578125" style="3"/>
    <col min="8828" max="8828" width="34" style="3" customWidth="1"/>
    <col min="8829" max="8829" width="9.5703125" style="3" customWidth="1"/>
    <col min="8830" max="8830" width="16.7109375" style="3" customWidth="1"/>
    <col min="8831" max="8831" width="55.140625" style="3" customWidth="1"/>
    <col min="8832" max="8832" width="22.5703125" style="3" customWidth="1"/>
    <col min="8833" max="8833" width="23" style="3" customWidth="1"/>
    <col min="8834" max="8834" width="22.85546875" style="3" customWidth="1"/>
    <col min="8835" max="8835" width="23.42578125" style="3" customWidth="1"/>
    <col min="8836" max="8836" width="28.7109375" style="3" customWidth="1"/>
    <col min="8837" max="8837" width="12.7109375" style="3" customWidth="1"/>
    <col min="8838" max="8838" width="11.42578125" style="3"/>
    <col min="8839" max="8839" width="25.28515625" style="3" customWidth="1"/>
    <col min="8840" max="8840" width="15.85546875" style="3" bestFit="1" customWidth="1"/>
    <col min="8841" max="8842" width="18" style="3" bestFit="1" customWidth="1"/>
    <col min="8843" max="9061" width="11.42578125" style="3"/>
    <col min="9062" max="9062" width="15.42578125" style="3" customWidth="1"/>
    <col min="9063" max="9063" width="9.5703125" style="3" customWidth="1"/>
    <col min="9064" max="9064" width="14.42578125" style="3" customWidth="1"/>
    <col min="9065" max="9065" width="49.85546875" style="3" customWidth="1"/>
    <col min="9066" max="9066" width="22.5703125" style="3" customWidth="1"/>
    <col min="9067" max="9067" width="23" style="3" customWidth="1"/>
    <col min="9068" max="9068" width="22.85546875" style="3" customWidth="1"/>
    <col min="9069" max="9069" width="23.42578125" style="3" customWidth="1"/>
    <col min="9070" max="9070" width="22.42578125" style="3" customWidth="1"/>
    <col min="9071" max="9071" width="13.85546875" style="3" customWidth="1"/>
    <col min="9072" max="9072" width="20.7109375" style="3" customWidth="1"/>
    <col min="9073" max="9073" width="18.140625" style="3" customWidth="1"/>
    <col min="9074" max="9074" width="14.85546875" style="3" bestFit="1" customWidth="1"/>
    <col min="9075" max="9075" width="11.42578125" style="3"/>
    <col min="9076" max="9076" width="17.42578125" style="3" customWidth="1"/>
    <col min="9077" max="9079" width="18.140625" style="3" customWidth="1"/>
    <col min="9080" max="9083" width="11.42578125" style="3"/>
    <col min="9084" max="9084" width="34" style="3" customWidth="1"/>
    <col min="9085" max="9085" width="9.5703125" style="3" customWidth="1"/>
    <col min="9086" max="9086" width="16.7109375" style="3" customWidth="1"/>
    <col min="9087" max="9087" width="55.140625" style="3" customWidth="1"/>
    <col min="9088" max="9088" width="22.5703125" style="3" customWidth="1"/>
    <col min="9089" max="9089" width="23" style="3" customWidth="1"/>
    <col min="9090" max="9090" width="22.85546875" style="3" customWidth="1"/>
    <col min="9091" max="9091" width="23.42578125" style="3" customWidth="1"/>
    <col min="9092" max="9092" width="28.7109375" style="3" customWidth="1"/>
    <col min="9093" max="9093" width="12.7109375" style="3" customWidth="1"/>
    <col min="9094" max="9094" width="11.42578125" style="3"/>
    <col min="9095" max="9095" width="25.28515625" style="3" customWidth="1"/>
    <col min="9096" max="9096" width="15.85546875" style="3" bestFit="1" customWidth="1"/>
    <col min="9097" max="9098" width="18" style="3" bestFit="1" customWidth="1"/>
    <col min="9099" max="9317" width="11.42578125" style="3"/>
    <col min="9318" max="9318" width="15.42578125" style="3" customWidth="1"/>
    <col min="9319" max="9319" width="9.5703125" style="3" customWidth="1"/>
    <col min="9320" max="9320" width="14.42578125" style="3" customWidth="1"/>
    <col min="9321" max="9321" width="49.85546875" style="3" customWidth="1"/>
    <col min="9322" max="9322" width="22.5703125" style="3" customWidth="1"/>
    <col min="9323" max="9323" width="23" style="3" customWidth="1"/>
    <col min="9324" max="9324" width="22.85546875" style="3" customWidth="1"/>
    <col min="9325" max="9325" width="23.42578125" style="3" customWidth="1"/>
    <col min="9326" max="9326" width="22.42578125" style="3" customWidth="1"/>
    <col min="9327" max="9327" width="13.85546875" style="3" customWidth="1"/>
    <col min="9328" max="9328" width="20.7109375" style="3" customWidth="1"/>
    <col min="9329" max="9329" width="18.140625" style="3" customWidth="1"/>
    <col min="9330" max="9330" width="14.85546875" style="3" bestFit="1" customWidth="1"/>
    <col min="9331" max="9331" width="11.42578125" style="3"/>
    <col min="9332" max="9332" width="17.42578125" style="3" customWidth="1"/>
    <col min="9333" max="9335" width="18.140625" style="3" customWidth="1"/>
    <col min="9336" max="9339" width="11.42578125" style="3"/>
    <col min="9340" max="9340" width="34" style="3" customWidth="1"/>
    <col min="9341" max="9341" width="9.5703125" style="3" customWidth="1"/>
    <col min="9342" max="9342" width="16.7109375" style="3" customWidth="1"/>
    <col min="9343" max="9343" width="55.140625" style="3" customWidth="1"/>
    <col min="9344" max="9344" width="22.5703125" style="3" customWidth="1"/>
    <col min="9345" max="9345" width="23" style="3" customWidth="1"/>
    <col min="9346" max="9346" width="22.85546875" style="3" customWidth="1"/>
    <col min="9347" max="9347" width="23.42578125" style="3" customWidth="1"/>
    <col min="9348" max="9348" width="28.7109375" style="3" customWidth="1"/>
    <col min="9349" max="9349" width="12.7109375" style="3" customWidth="1"/>
    <col min="9350" max="9350" width="11.42578125" style="3"/>
    <col min="9351" max="9351" width="25.28515625" style="3" customWidth="1"/>
    <col min="9352" max="9352" width="15.85546875" style="3" bestFit="1" customWidth="1"/>
    <col min="9353" max="9354" width="18" style="3" bestFit="1" customWidth="1"/>
    <col min="9355" max="9573" width="11.42578125" style="3"/>
    <col min="9574" max="9574" width="15.42578125" style="3" customWidth="1"/>
    <col min="9575" max="9575" width="9.5703125" style="3" customWidth="1"/>
    <col min="9576" max="9576" width="14.42578125" style="3" customWidth="1"/>
    <col min="9577" max="9577" width="49.85546875" style="3" customWidth="1"/>
    <col min="9578" max="9578" width="22.5703125" style="3" customWidth="1"/>
    <col min="9579" max="9579" width="23" style="3" customWidth="1"/>
    <col min="9580" max="9580" width="22.85546875" style="3" customWidth="1"/>
    <col min="9581" max="9581" width="23.42578125" style="3" customWidth="1"/>
    <col min="9582" max="9582" width="22.42578125" style="3" customWidth="1"/>
    <col min="9583" max="9583" width="13.85546875" style="3" customWidth="1"/>
    <col min="9584" max="9584" width="20.7109375" style="3" customWidth="1"/>
    <col min="9585" max="9585" width="18.140625" style="3" customWidth="1"/>
    <col min="9586" max="9586" width="14.85546875" style="3" bestFit="1" customWidth="1"/>
    <col min="9587" max="9587" width="11.42578125" style="3"/>
    <col min="9588" max="9588" width="17.42578125" style="3" customWidth="1"/>
    <col min="9589" max="9591" width="18.140625" style="3" customWidth="1"/>
    <col min="9592" max="9595" width="11.42578125" style="3"/>
    <col min="9596" max="9596" width="34" style="3" customWidth="1"/>
    <col min="9597" max="9597" width="9.5703125" style="3" customWidth="1"/>
    <col min="9598" max="9598" width="16.7109375" style="3" customWidth="1"/>
    <col min="9599" max="9599" width="55.140625" style="3" customWidth="1"/>
    <col min="9600" max="9600" width="22.5703125" style="3" customWidth="1"/>
    <col min="9601" max="9601" width="23" style="3" customWidth="1"/>
    <col min="9602" max="9602" width="22.85546875" style="3" customWidth="1"/>
    <col min="9603" max="9603" width="23.42578125" style="3" customWidth="1"/>
    <col min="9604" max="9604" width="28.7109375" style="3" customWidth="1"/>
    <col min="9605" max="9605" width="12.7109375" style="3" customWidth="1"/>
    <col min="9606" max="9606" width="11.42578125" style="3"/>
    <col min="9607" max="9607" width="25.28515625" style="3" customWidth="1"/>
    <col min="9608" max="9608" width="15.85546875" style="3" bestFit="1" customWidth="1"/>
    <col min="9609" max="9610" width="18" style="3" bestFit="1" customWidth="1"/>
    <col min="9611" max="9829" width="11.42578125" style="3"/>
    <col min="9830" max="9830" width="15.42578125" style="3" customWidth="1"/>
    <col min="9831" max="9831" width="9.5703125" style="3" customWidth="1"/>
    <col min="9832" max="9832" width="14.42578125" style="3" customWidth="1"/>
    <col min="9833" max="9833" width="49.85546875" style="3" customWidth="1"/>
    <col min="9834" max="9834" width="22.5703125" style="3" customWidth="1"/>
    <col min="9835" max="9835" width="23" style="3" customWidth="1"/>
    <col min="9836" max="9836" width="22.85546875" style="3" customWidth="1"/>
    <col min="9837" max="9837" width="23.42578125" style="3" customWidth="1"/>
    <col min="9838" max="9838" width="22.42578125" style="3" customWidth="1"/>
    <col min="9839" max="9839" width="13.85546875" style="3" customWidth="1"/>
    <col min="9840" max="9840" width="20.7109375" style="3" customWidth="1"/>
    <col min="9841" max="9841" width="18.140625" style="3" customWidth="1"/>
    <col min="9842" max="9842" width="14.85546875" style="3" bestFit="1" customWidth="1"/>
    <col min="9843" max="9843" width="11.42578125" style="3"/>
    <col min="9844" max="9844" width="17.42578125" style="3" customWidth="1"/>
    <col min="9845" max="9847" width="18.140625" style="3" customWidth="1"/>
    <col min="9848" max="9851" width="11.42578125" style="3"/>
    <col min="9852" max="9852" width="34" style="3" customWidth="1"/>
    <col min="9853" max="9853" width="9.5703125" style="3" customWidth="1"/>
    <col min="9854" max="9854" width="16.7109375" style="3" customWidth="1"/>
    <col min="9855" max="9855" width="55.140625" style="3" customWidth="1"/>
    <col min="9856" max="9856" width="22.5703125" style="3" customWidth="1"/>
    <col min="9857" max="9857" width="23" style="3" customWidth="1"/>
    <col min="9858" max="9858" width="22.85546875" style="3" customWidth="1"/>
    <col min="9859" max="9859" width="23.42578125" style="3" customWidth="1"/>
    <col min="9860" max="9860" width="28.7109375" style="3" customWidth="1"/>
    <col min="9861" max="9861" width="12.7109375" style="3" customWidth="1"/>
    <col min="9862" max="9862" width="11.42578125" style="3"/>
    <col min="9863" max="9863" width="25.28515625" style="3" customWidth="1"/>
    <col min="9864" max="9864" width="15.85546875" style="3" bestFit="1" customWidth="1"/>
    <col min="9865" max="9866" width="18" style="3" bestFit="1" customWidth="1"/>
    <col min="9867" max="10085" width="11.42578125" style="3"/>
    <col min="10086" max="10086" width="15.42578125" style="3" customWidth="1"/>
    <col min="10087" max="10087" width="9.5703125" style="3" customWidth="1"/>
    <col min="10088" max="10088" width="14.42578125" style="3" customWidth="1"/>
    <col min="10089" max="10089" width="49.85546875" style="3" customWidth="1"/>
    <col min="10090" max="10090" width="22.5703125" style="3" customWidth="1"/>
    <col min="10091" max="10091" width="23" style="3" customWidth="1"/>
    <col min="10092" max="10092" width="22.85546875" style="3" customWidth="1"/>
    <col min="10093" max="10093" width="23.42578125" style="3" customWidth="1"/>
    <col min="10094" max="10094" width="22.42578125" style="3" customWidth="1"/>
    <col min="10095" max="10095" width="13.85546875" style="3" customWidth="1"/>
    <col min="10096" max="10096" width="20.7109375" style="3" customWidth="1"/>
    <col min="10097" max="10097" width="18.140625" style="3" customWidth="1"/>
    <col min="10098" max="10098" width="14.85546875" style="3" bestFit="1" customWidth="1"/>
    <col min="10099" max="10099" width="11.42578125" style="3"/>
    <col min="10100" max="10100" width="17.42578125" style="3" customWidth="1"/>
    <col min="10101" max="10103" width="18.140625" style="3" customWidth="1"/>
    <col min="10104" max="10107" width="11.42578125" style="3"/>
    <col min="10108" max="10108" width="34" style="3" customWidth="1"/>
    <col min="10109" max="10109" width="9.5703125" style="3" customWidth="1"/>
    <col min="10110" max="10110" width="16.7109375" style="3" customWidth="1"/>
    <col min="10111" max="10111" width="55.140625" style="3" customWidth="1"/>
    <col min="10112" max="10112" width="22.5703125" style="3" customWidth="1"/>
    <col min="10113" max="10113" width="23" style="3" customWidth="1"/>
    <col min="10114" max="10114" width="22.85546875" style="3" customWidth="1"/>
    <col min="10115" max="10115" width="23.42578125" style="3" customWidth="1"/>
    <col min="10116" max="10116" width="28.7109375" style="3" customWidth="1"/>
    <col min="10117" max="10117" width="12.7109375" style="3" customWidth="1"/>
    <col min="10118" max="10118" width="11.42578125" style="3"/>
    <col min="10119" max="10119" width="25.28515625" style="3" customWidth="1"/>
    <col min="10120" max="10120" width="15.85546875" style="3" bestFit="1" customWidth="1"/>
    <col min="10121" max="10122" width="18" style="3" bestFit="1" customWidth="1"/>
    <col min="10123" max="10341" width="11.42578125" style="3"/>
    <col min="10342" max="10342" width="15.42578125" style="3" customWidth="1"/>
    <col min="10343" max="10343" width="9.5703125" style="3" customWidth="1"/>
    <col min="10344" max="10344" width="14.42578125" style="3" customWidth="1"/>
    <col min="10345" max="10345" width="49.85546875" style="3" customWidth="1"/>
    <col min="10346" max="10346" width="22.5703125" style="3" customWidth="1"/>
    <col min="10347" max="10347" width="23" style="3" customWidth="1"/>
    <col min="10348" max="10348" width="22.85546875" style="3" customWidth="1"/>
    <col min="10349" max="10349" width="23.42578125" style="3" customWidth="1"/>
    <col min="10350" max="10350" width="22.42578125" style="3" customWidth="1"/>
    <col min="10351" max="10351" width="13.85546875" style="3" customWidth="1"/>
    <col min="10352" max="10352" width="20.7109375" style="3" customWidth="1"/>
    <col min="10353" max="10353" width="18.140625" style="3" customWidth="1"/>
    <col min="10354" max="10354" width="14.85546875" style="3" bestFit="1" customWidth="1"/>
    <col min="10355" max="10355" width="11.42578125" style="3"/>
    <col min="10356" max="10356" width="17.42578125" style="3" customWidth="1"/>
    <col min="10357" max="10359" width="18.140625" style="3" customWidth="1"/>
    <col min="10360" max="10363" width="11.42578125" style="3"/>
    <col min="10364" max="10364" width="34" style="3" customWidth="1"/>
    <col min="10365" max="10365" width="9.5703125" style="3" customWidth="1"/>
    <col min="10366" max="10366" width="16.7109375" style="3" customWidth="1"/>
    <col min="10367" max="10367" width="55.140625" style="3" customWidth="1"/>
    <col min="10368" max="10368" width="22.5703125" style="3" customWidth="1"/>
    <col min="10369" max="10369" width="23" style="3" customWidth="1"/>
    <col min="10370" max="10370" width="22.85546875" style="3" customWidth="1"/>
    <col min="10371" max="10371" width="23.42578125" style="3" customWidth="1"/>
    <col min="10372" max="10372" width="28.7109375" style="3" customWidth="1"/>
    <col min="10373" max="10373" width="12.7109375" style="3" customWidth="1"/>
    <col min="10374" max="10374" width="11.42578125" style="3"/>
    <col min="10375" max="10375" width="25.28515625" style="3" customWidth="1"/>
    <col min="10376" max="10376" width="15.85546875" style="3" bestFit="1" customWidth="1"/>
    <col min="10377" max="10378" width="18" style="3" bestFit="1" customWidth="1"/>
    <col min="10379" max="10597" width="11.42578125" style="3"/>
    <col min="10598" max="10598" width="15.42578125" style="3" customWidth="1"/>
    <col min="10599" max="10599" width="9.5703125" style="3" customWidth="1"/>
    <col min="10600" max="10600" width="14.42578125" style="3" customWidth="1"/>
    <col min="10601" max="10601" width="49.85546875" style="3" customWidth="1"/>
    <col min="10602" max="10602" width="22.5703125" style="3" customWidth="1"/>
    <col min="10603" max="10603" width="23" style="3" customWidth="1"/>
    <col min="10604" max="10604" width="22.85546875" style="3" customWidth="1"/>
    <col min="10605" max="10605" width="23.42578125" style="3" customWidth="1"/>
    <col min="10606" max="10606" width="22.42578125" style="3" customWidth="1"/>
    <col min="10607" max="10607" width="13.85546875" style="3" customWidth="1"/>
    <col min="10608" max="10608" width="20.7109375" style="3" customWidth="1"/>
    <col min="10609" max="10609" width="18.140625" style="3" customWidth="1"/>
    <col min="10610" max="10610" width="14.85546875" style="3" bestFit="1" customWidth="1"/>
    <col min="10611" max="10611" width="11.42578125" style="3"/>
    <col min="10612" max="10612" width="17.42578125" style="3" customWidth="1"/>
    <col min="10613" max="10615" width="18.140625" style="3" customWidth="1"/>
    <col min="10616" max="10619" width="11.42578125" style="3"/>
    <col min="10620" max="10620" width="34" style="3" customWidth="1"/>
    <col min="10621" max="10621" width="9.5703125" style="3" customWidth="1"/>
    <col min="10622" max="10622" width="16.7109375" style="3" customWidth="1"/>
    <col min="10623" max="10623" width="55.140625" style="3" customWidth="1"/>
    <col min="10624" max="10624" width="22.5703125" style="3" customWidth="1"/>
    <col min="10625" max="10625" width="23" style="3" customWidth="1"/>
    <col min="10626" max="10626" width="22.85546875" style="3" customWidth="1"/>
    <col min="10627" max="10627" width="23.42578125" style="3" customWidth="1"/>
    <col min="10628" max="10628" width="28.7109375" style="3" customWidth="1"/>
    <col min="10629" max="10629" width="12.7109375" style="3" customWidth="1"/>
    <col min="10630" max="10630" width="11.42578125" style="3"/>
    <col min="10631" max="10631" width="25.28515625" style="3" customWidth="1"/>
    <col min="10632" max="10632" width="15.85546875" style="3" bestFit="1" customWidth="1"/>
    <col min="10633" max="10634" width="18" style="3" bestFit="1" customWidth="1"/>
    <col min="10635" max="10853" width="11.42578125" style="3"/>
    <col min="10854" max="10854" width="15.42578125" style="3" customWidth="1"/>
    <col min="10855" max="10855" width="9.5703125" style="3" customWidth="1"/>
    <col min="10856" max="10856" width="14.42578125" style="3" customWidth="1"/>
    <col min="10857" max="10857" width="49.85546875" style="3" customWidth="1"/>
    <col min="10858" max="10858" width="22.5703125" style="3" customWidth="1"/>
    <col min="10859" max="10859" width="23" style="3" customWidth="1"/>
    <col min="10860" max="10860" width="22.85546875" style="3" customWidth="1"/>
    <col min="10861" max="10861" width="23.42578125" style="3" customWidth="1"/>
    <col min="10862" max="10862" width="22.42578125" style="3" customWidth="1"/>
    <col min="10863" max="10863" width="13.85546875" style="3" customWidth="1"/>
    <col min="10864" max="10864" width="20.7109375" style="3" customWidth="1"/>
    <col min="10865" max="10865" width="18.140625" style="3" customWidth="1"/>
    <col min="10866" max="10866" width="14.85546875" style="3" bestFit="1" customWidth="1"/>
    <col min="10867" max="10867" width="11.42578125" style="3"/>
    <col min="10868" max="10868" width="17.42578125" style="3" customWidth="1"/>
    <col min="10869" max="10871" width="18.140625" style="3" customWidth="1"/>
    <col min="10872" max="10875" width="11.42578125" style="3"/>
    <col min="10876" max="10876" width="34" style="3" customWidth="1"/>
    <col min="10877" max="10877" width="9.5703125" style="3" customWidth="1"/>
    <col min="10878" max="10878" width="16.7109375" style="3" customWidth="1"/>
    <col min="10879" max="10879" width="55.140625" style="3" customWidth="1"/>
    <col min="10880" max="10880" width="22.5703125" style="3" customWidth="1"/>
    <col min="10881" max="10881" width="23" style="3" customWidth="1"/>
    <col min="10882" max="10882" width="22.85546875" style="3" customWidth="1"/>
    <col min="10883" max="10883" width="23.42578125" style="3" customWidth="1"/>
    <col min="10884" max="10884" width="28.7109375" style="3" customWidth="1"/>
    <col min="10885" max="10885" width="12.7109375" style="3" customWidth="1"/>
    <col min="10886" max="10886" width="11.42578125" style="3"/>
    <col min="10887" max="10887" width="25.28515625" style="3" customWidth="1"/>
    <col min="10888" max="10888" width="15.85546875" style="3" bestFit="1" customWidth="1"/>
    <col min="10889" max="10890" width="18" style="3" bestFit="1" customWidth="1"/>
    <col min="10891" max="11109" width="11.42578125" style="3"/>
    <col min="11110" max="11110" width="15.42578125" style="3" customWidth="1"/>
    <col min="11111" max="11111" width="9.5703125" style="3" customWidth="1"/>
    <col min="11112" max="11112" width="14.42578125" style="3" customWidth="1"/>
    <col min="11113" max="11113" width="49.85546875" style="3" customWidth="1"/>
    <col min="11114" max="11114" width="22.5703125" style="3" customWidth="1"/>
    <col min="11115" max="11115" width="23" style="3" customWidth="1"/>
    <col min="11116" max="11116" width="22.85546875" style="3" customWidth="1"/>
    <col min="11117" max="11117" width="23.42578125" style="3" customWidth="1"/>
    <col min="11118" max="11118" width="22.42578125" style="3" customWidth="1"/>
    <col min="11119" max="11119" width="13.85546875" style="3" customWidth="1"/>
    <col min="11120" max="11120" width="20.7109375" style="3" customWidth="1"/>
    <col min="11121" max="11121" width="18.140625" style="3" customWidth="1"/>
    <col min="11122" max="11122" width="14.85546875" style="3" bestFit="1" customWidth="1"/>
    <col min="11123" max="11123" width="11.42578125" style="3"/>
    <col min="11124" max="11124" width="17.42578125" style="3" customWidth="1"/>
    <col min="11125" max="11127" width="18.140625" style="3" customWidth="1"/>
    <col min="11128" max="11131" width="11.42578125" style="3"/>
    <col min="11132" max="11132" width="34" style="3" customWidth="1"/>
    <col min="11133" max="11133" width="9.5703125" style="3" customWidth="1"/>
    <col min="11134" max="11134" width="16.7109375" style="3" customWidth="1"/>
    <col min="11135" max="11135" width="55.140625" style="3" customWidth="1"/>
    <col min="11136" max="11136" width="22.5703125" style="3" customWidth="1"/>
    <col min="11137" max="11137" width="23" style="3" customWidth="1"/>
    <col min="11138" max="11138" width="22.85546875" style="3" customWidth="1"/>
    <col min="11139" max="11139" width="23.42578125" style="3" customWidth="1"/>
    <col min="11140" max="11140" width="28.7109375" style="3" customWidth="1"/>
    <col min="11141" max="11141" width="12.7109375" style="3" customWidth="1"/>
    <col min="11142" max="11142" width="11.42578125" style="3"/>
    <col min="11143" max="11143" width="25.28515625" style="3" customWidth="1"/>
    <col min="11144" max="11144" width="15.85546875" style="3" bestFit="1" customWidth="1"/>
    <col min="11145" max="11146" width="18" style="3" bestFit="1" customWidth="1"/>
    <col min="11147" max="11365" width="11.42578125" style="3"/>
    <col min="11366" max="11366" width="15.42578125" style="3" customWidth="1"/>
    <col min="11367" max="11367" width="9.5703125" style="3" customWidth="1"/>
    <col min="11368" max="11368" width="14.42578125" style="3" customWidth="1"/>
    <col min="11369" max="11369" width="49.85546875" style="3" customWidth="1"/>
    <col min="11370" max="11370" width="22.5703125" style="3" customWidth="1"/>
    <col min="11371" max="11371" width="23" style="3" customWidth="1"/>
    <col min="11372" max="11372" width="22.85546875" style="3" customWidth="1"/>
    <col min="11373" max="11373" width="23.42578125" style="3" customWidth="1"/>
    <col min="11374" max="11374" width="22.42578125" style="3" customWidth="1"/>
    <col min="11375" max="11375" width="13.85546875" style="3" customWidth="1"/>
    <col min="11376" max="11376" width="20.7109375" style="3" customWidth="1"/>
    <col min="11377" max="11377" width="18.140625" style="3" customWidth="1"/>
    <col min="11378" max="11378" width="14.85546875" style="3" bestFit="1" customWidth="1"/>
    <col min="11379" max="11379" width="11.42578125" style="3"/>
    <col min="11380" max="11380" width="17.42578125" style="3" customWidth="1"/>
    <col min="11381" max="11383" width="18.140625" style="3" customWidth="1"/>
    <col min="11384" max="11387" width="11.42578125" style="3"/>
    <col min="11388" max="11388" width="34" style="3" customWidth="1"/>
    <col min="11389" max="11389" width="9.5703125" style="3" customWidth="1"/>
    <col min="11390" max="11390" width="16.7109375" style="3" customWidth="1"/>
    <col min="11391" max="11391" width="55.140625" style="3" customWidth="1"/>
    <col min="11392" max="11392" width="22.5703125" style="3" customWidth="1"/>
    <col min="11393" max="11393" width="23" style="3" customWidth="1"/>
    <col min="11394" max="11394" width="22.85546875" style="3" customWidth="1"/>
    <col min="11395" max="11395" width="23.42578125" style="3" customWidth="1"/>
    <col min="11396" max="11396" width="28.7109375" style="3" customWidth="1"/>
    <col min="11397" max="11397" width="12.7109375" style="3" customWidth="1"/>
    <col min="11398" max="11398" width="11.42578125" style="3"/>
    <col min="11399" max="11399" width="25.28515625" style="3" customWidth="1"/>
    <col min="11400" max="11400" width="15.85546875" style="3" bestFit="1" customWidth="1"/>
    <col min="11401" max="11402" width="18" style="3" bestFit="1" customWidth="1"/>
    <col min="11403" max="11621" width="11.42578125" style="3"/>
    <col min="11622" max="11622" width="15.42578125" style="3" customWidth="1"/>
    <col min="11623" max="11623" width="9.5703125" style="3" customWidth="1"/>
    <col min="11624" max="11624" width="14.42578125" style="3" customWidth="1"/>
    <col min="11625" max="11625" width="49.85546875" style="3" customWidth="1"/>
    <col min="11626" max="11626" width="22.5703125" style="3" customWidth="1"/>
    <col min="11627" max="11627" width="23" style="3" customWidth="1"/>
    <col min="11628" max="11628" width="22.85546875" style="3" customWidth="1"/>
    <col min="11629" max="11629" width="23.42578125" style="3" customWidth="1"/>
    <col min="11630" max="11630" width="22.42578125" style="3" customWidth="1"/>
    <col min="11631" max="11631" width="13.85546875" style="3" customWidth="1"/>
    <col min="11632" max="11632" width="20.7109375" style="3" customWidth="1"/>
    <col min="11633" max="11633" width="18.140625" style="3" customWidth="1"/>
    <col min="11634" max="11634" width="14.85546875" style="3" bestFit="1" customWidth="1"/>
    <col min="11635" max="11635" width="11.42578125" style="3"/>
    <col min="11636" max="11636" width="17.42578125" style="3" customWidth="1"/>
    <col min="11637" max="11639" width="18.140625" style="3" customWidth="1"/>
    <col min="11640" max="11643" width="11.42578125" style="3"/>
    <col min="11644" max="11644" width="34" style="3" customWidth="1"/>
    <col min="11645" max="11645" width="9.5703125" style="3" customWidth="1"/>
    <col min="11646" max="11646" width="16.7109375" style="3" customWidth="1"/>
    <col min="11647" max="11647" width="55.140625" style="3" customWidth="1"/>
    <col min="11648" max="11648" width="22.5703125" style="3" customWidth="1"/>
    <col min="11649" max="11649" width="23" style="3" customWidth="1"/>
    <col min="11650" max="11650" width="22.85546875" style="3" customWidth="1"/>
    <col min="11651" max="11651" width="23.42578125" style="3" customWidth="1"/>
    <col min="11652" max="11652" width="28.7109375" style="3" customWidth="1"/>
    <col min="11653" max="11653" width="12.7109375" style="3" customWidth="1"/>
    <col min="11654" max="11654" width="11.42578125" style="3"/>
    <col min="11655" max="11655" width="25.28515625" style="3" customWidth="1"/>
    <col min="11656" max="11656" width="15.85546875" style="3" bestFit="1" customWidth="1"/>
    <col min="11657" max="11658" width="18" style="3" bestFit="1" customWidth="1"/>
    <col min="11659" max="11877" width="11.42578125" style="3"/>
    <col min="11878" max="11878" width="15.42578125" style="3" customWidth="1"/>
    <col min="11879" max="11879" width="9.5703125" style="3" customWidth="1"/>
    <col min="11880" max="11880" width="14.42578125" style="3" customWidth="1"/>
    <col min="11881" max="11881" width="49.85546875" style="3" customWidth="1"/>
    <col min="11882" max="11882" width="22.5703125" style="3" customWidth="1"/>
    <col min="11883" max="11883" width="23" style="3" customWidth="1"/>
    <col min="11884" max="11884" width="22.85546875" style="3" customWidth="1"/>
    <col min="11885" max="11885" width="23.42578125" style="3" customWidth="1"/>
    <col min="11886" max="11886" width="22.42578125" style="3" customWidth="1"/>
    <col min="11887" max="11887" width="13.85546875" style="3" customWidth="1"/>
    <col min="11888" max="11888" width="20.7109375" style="3" customWidth="1"/>
    <col min="11889" max="11889" width="18.140625" style="3" customWidth="1"/>
    <col min="11890" max="11890" width="14.85546875" style="3" bestFit="1" customWidth="1"/>
    <col min="11891" max="11891" width="11.42578125" style="3"/>
    <col min="11892" max="11892" width="17.42578125" style="3" customWidth="1"/>
    <col min="11893" max="11895" width="18.140625" style="3" customWidth="1"/>
    <col min="11896" max="11899" width="11.42578125" style="3"/>
    <col min="11900" max="11900" width="34" style="3" customWidth="1"/>
    <col min="11901" max="11901" width="9.5703125" style="3" customWidth="1"/>
    <col min="11902" max="11902" width="16.7109375" style="3" customWidth="1"/>
    <col min="11903" max="11903" width="55.140625" style="3" customWidth="1"/>
    <col min="11904" max="11904" width="22.5703125" style="3" customWidth="1"/>
    <col min="11905" max="11905" width="23" style="3" customWidth="1"/>
    <col min="11906" max="11906" width="22.85546875" style="3" customWidth="1"/>
    <col min="11907" max="11907" width="23.42578125" style="3" customWidth="1"/>
    <col min="11908" max="11908" width="28.7109375" style="3" customWidth="1"/>
    <col min="11909" max="11909" width="12.7109375" style="3" customWidth="1"/>
    <col min="11910" max="11910" width="11.42578125" style="3"/>
    <col min="11911" max="11911" width="25.28515625" style="3" customWidth="1"/>
    <col min="11912" max="11912" width="15.85546875" style="3" bestFit="1" customWidth="1"/>
    <col min="11913" max="11914" width="18" style="3" bestFit="1" customWidth="1"/>
    <col min="11915" max="12133" width="11.42578125" style="3"/>
    <col min="12134" max="12134" width="15.42578125" style="3" customWidth="1"/>
    <col min="12135" max="12135" width="9.5703125" style="3" customWidth="1"/>
    <col min="12136" max="12136" width="14.42578125" style="3" customWidth="1"/>
    <col min="12137" max="12137" width="49.85546875" style="3" customWidth="1"/>
    <col min="12138" max="12138" width="22.5703125" style="3" customWidth="1"/>
    <col min="12139" max="12139" width="23" style="3" customWidth="1"/>
    <col min="12140" max="12140" width="22.85546875" style="3" customWidth="1"/>
    <col min="12141" max="12141" width="23.42578125" style="3" customWidth="1"/>
    <col min="12142" max="12142" width="22.42578125" style="3" customWidth="1"/>
    <col min="12143" max="12143" width="13.85546875" style="3" customWidth="1"/>
    <col min="12144" max="12144" width="20.7109375" style="3" customWidth="1"/>
    <col min="12145" max="12145" width="18.140625" style="3" customWidth="1"/>
    <col min="12146" max="12146" width="14.85546875" style="3" bestFit="1" customWidth="1"/>
    <col min="12147" max="12147" width="11.42578125" style="3"/>
    <col min="12148" max="12148" width="17.42578125" style="3" customWidth="1"/>
    <col min="12149" max="12151" width="18.140625" style="3" customWidth="1"/>
    <col min="12152" max="12155" width="11.42578125" style="3"/>
    <col min="12156" max="12156" width="34" style="3" customWidth="1"/>
    <col min="12157" max="12157" width="9.5703125" style="3" customWidth="1"/>
    <col min="12158" max="12158" width="16.7109375" style="3" customWidth="1"/>
    <col min="12159" max="12159" width="55.140625" style="3" customWidth="1"/>
    <col min="12160" max="12160" width="22.5703125" style="3" customWidth="1"/>
    <col min="12161" max="12161" width="23" style="3" customWidth="1"/>
    <col min="12162" max="12162" width="22.85546875" style="3" customWidth="1"/>
    <col min="12163" max="12163" width="23.42578125" style="3" customWidth="1"/>
    <col min="12164" max="12164" width="28.7109375" style="3" customWidth="1"/>
    <col min="12165" max="12165" width="12.7109375" style="3" customWidth="1"/>
    <col min="12166" max="12166" width="11.42578125" style="3"/>
    <col min="12167" max="12167" width="25.28515625" style="3" customWidth="1"/>
    <col min="12168" max="12168" width="15.85546875" style="3" bestFit="1" customWidth="1"/>
    <col min="12169" max="12170" width="18" style="3" bestFit="1" customWidth="1"/>
    <col min="12171" max="12389" width="11.42578125" style="3"/>
    <col min="12390" max="12390" width="15.42578125" style="3" customWidth="1"/>
    <col min="12391" max="12391" width="9.5703125" style="3" customWidth="1"/>
    <col min="12392" max="12392" width="14.42578125" style="3" customWidth="1"/>
    <col min="12393" max="12393" width="49.85546875" style="3" customWidth="1"/>
    <col min="12394" max="12394" width="22.5703125" style="3" customWidth="1"/>
    <col min="12395" max="12395" width="23" style="3" customWidth="1"/>
    <col min="12396" max="12396" width="22.85546875" style="3" customWidth="1"/>
    <col min="12397" max="12397" width="23.42578125" style="3" customWidth="1"/>
    <col min="12398" max="12398" width="22.42578125" style="3" customWidth="1"/>
    <col min="12399" max="12399" width="13.85546875" style="3" customWidth="1"/>
    <col min="12400" max="12400" width="20.7109375" style="3" customWidth="1"/>
    <col min="12401" max="12401" width="18.140625" style="3" customWidth="1"/>
    <col min="12402" max="12402" width="14.85546875" style="3" bestFit="1" customWidth="1"/>
    <col min="12403" max="12403" width="11.42578125" style="3"/>
    <col min="12404" max="12404" width="17.42578125" style="3" customWidth="1"/>
    <col min="12405" max="12407" width="18.140625" style="3" customWidth="1"/>
    <col min="12408" max="12411" width="11.42578125" style="3"/>
    <col min="12412" max="12412" width="34" style="3" customWidth="1"/>
    <col min="12413" max="12413" width="9.5703125" style="3" customWidth="1"/>
    <col min="12414" max="12414" width="16.7109375" style="3" customWidth="1"/>
    <col min="12415" max="12415" width="55.140625" style="3" customWidth="1"/>
    <col min="12416" max="12416" width="22.5703125" style="3" customWidth="1"/>
    <col min="12417" max="12417" width="23" style="3" customWidth="1"/>
    <col min="12418" max="12418" width="22.85546875" style="3" customWidth="1"/>
    <col min="12419" max="12419" width="23.42578125" style="3" customWidth="1"/>
    <col min="12420" max="12420" width="28.7109375" style="3" customWidth="1"/>
    <col min="12421" max="12421" width="12.7109375" style="3" customWidth="1"/>
    <col min="12422" max="12422" width="11.42578125" style="3"/>
    <col min="12423" max="12423" width="25.28515625" style="3" customWidth="1"/>
    <col min="12424" max="12424" width="15.85546875" style="3" bestFit="1" customWidth="1"/>
    <col min="12425" max="12426" width="18" style="3" bestFit="1" customWidth="1"/>
    <col min="12427" max="12645" width="11.42578125" style="3"/>
    <col min="12646" max="12646" width="15.42578125" style="3" customWidth="1"/>
    <col min="12647" max="12647" width="9.5703125" style="3" customWidth="1"/>
    <col min="12648" max="12648" width="14.42578125" style="3" customWidth="1"/>
    <col min="12649" max="12649" width="49.85546875" style="3" customWidth="1"/>
    <col min="12650" max="12650" width="22.5703125" style="3" customWidth="1"/>
    <col min="12651" max="12651" width="23" style="3" customWidth="1"/>
    <col min="12652" max="12652" width="22.85546875" style="3" customWidth="1"/>
    <col min="12653" max="12653" width="23.42578125" style="3" customWidth="1"/>
    <col min="12654" max="12654" width="22.42578125" style="3" customWidth="1"/>
    <col min="12655" max="12655" width="13.85546875" style="3" customWidth="1"/>
    <col min="12656" max="12656" width="20.7109375" style="3" customWidth="1"/>
    <col min="12657" max="12657" width="18.140625" style="3" customWidth="1"/>
    <col min="12658" max="12658" width="14.85546875" style="3" bestFit="1" customWidth="1"/>
    <col min="12659" max="12659" width="11.42578125" style="3"/>
    <col min="12660" max="12660" width="17.42578125" style="3" customWidth="1"/>
    <col min="12661" max="12663" width="18.140625" style="3" customWidth="1"/>
    <col min="12664" max="12667" width="11.42578125" style="3"/>
    <col min="12668" max="12668" width="34" style="3" customWidth="1"/>
    <col min="12669" max="12669" width="9.5703125" style="3" customWidth="1"/>
    <col min="12670" max="12670" width="16.7109375" style="3" customWidth="1"/>
    <col min="12671" max="12671" width="55.140625" style="3" customWidth="1"/>
    <col min="12672" max="12672" width="22.5703125" style="3" customWidth="1"/>
    <col min="12673" max="12673" width="23" style="3" customWidth="1"/>
    <col min="12674" max="12674" width="22.85546875" style="3" customWidth="1"/>
    <col min="12675" max="12675" width="23.42578125" style="3" customWidth="1"/>
    <col min="12676" max="12676" width="28.7109375" style="3" customWidth="1"/>
    <col min="12677" max="12677" width="12.7109375" style="3" customWidth="1"/>
    <col min="12678" max="12678" width="11.42578125" style="3"/>
    <col min="12679" max="12679" width="25.28515625" style="3" customWidth="1"/>
    <col min="12680" max="12680" width="15.85546875" style="3" bestFit="1" customWidth="1"/>
    <col min="12681" max="12682" width="18" style="3" bestFit="1" customWidth="1"/>
    <col min="12683" max="12901" width="11.42578125" style="3"/>
    <col min="12902" max="12902" width="15.42578125" style="3" customWidth="1"/>
    <col min="12903" max="12903" width="9.5703125" style="3" customWidth="1"/>
    <col min="12904" max="12904" width="14.42578125" style="3" customWidth="1"/>
    <col min="12905" max="12905" width="49.85546875" style="3" customWidth="1"/>
    <col min="12906" max="12906" width="22.5703125" style="3" customWidth="1"/>
    <col min="12907" max="12907" width="23" style="3" customWidth="1"/>
    <col min="12908" max="12908" width="22.85546875" style="3" customWidth="1"/>
    <col min="12909" max="12909" width="23.42578125" style="3" customWidth="1"/>
    <col min="12910" max="12910" width="22.42578125" style="3" customWidth="1"/>
    <col min="12911" max="12911" width="13.85546875" style="3" customWidth="1"/>
    <col min="12912" max="12912" width="20.7109375" style="3" customWidth="1"/>
    <col min="12913" max="12913" width="18.140625" style="3" customWidth="1"/>
    <col min="12914" max="12914" width="14.85546875" style="3" bestFit="1" customWidth="1"/>
    <col min="12915" max="12915" width="11.42578125" style="3"/>
    <col min="12916" max="12916" width="17.42578125" style="3" customWidth="1"/>
    <col min="12917" max="12919" width="18.140625" style="3" customWidth="1"/>
    <col min="12920" max="12923" width="11.42578125" style="3"/>
    <col min="12924" max="12924" width="34" style="3" customWidth="1"/>
    <col min="12925" max="12925" width="9.5703125" style="3" customWidth="1"/>
    <col min="12926" max="12926" width="16.7109375" style="3" customWidth="1"/>
    <col min="12927" max="12927" width="55.140625" style="3" customWidth="1"/>
    <col min="12928" max="12928" width="22.5703125" style="3" customWidth="1"/>
    <col min="12929" max="12929" width="23" style="3" customWidth="1"/>
    <col min="12930" max="12930" width="22.85546875" style="3" customWidth="1"/>
    <col min="12931" max="12931" width="23.42578125" style="3" customWidth="1"/>
    <col min="12932" max="12932" width="28.7109375" style="3" customWidth="1"/>
    <col min="12933" max="12933" width="12.7109375" style="3" customWidth="1"/>
    <col min="12934" max="12934" width="11.42578125" style="3"/>
    <col min="12935" max="12935" width="25.28515625" style="3" customWidth="1"/>
    <col min="12936" max="12936" width="15.85546875" style="3" bestFit="1" customWidth="1"/>
    <col min="12937" max="12938" width="18" style="3" bestFit="1" customWidth="1"/>
    <col min="12939" max="13157" width="11.42578125" style="3"/>
    <col min="13158" max="13158" width="15.42578125" style="3" customWidth="1"/>
    <col min="13159" max="13159" width="9.5703125" style="3" customWidth="1"/>
    <col min="13160" max="13160" width="14.42578125" style="3" customWidth="1"/>
    <col min="13161" max="13161" width="49.85546875" style="3" customWidth="1"/>
    <col min="13162" max="13162" width="22.5703125" style="3" customWidth="1"/>
    <col min="13163" max="13163" width="23" style="3" customWidth="1"/>
    <col min="13164" max="13164" width="22.85546875" style="3" customWidth="1"/>
    <col min="13165" max="13165" width="23.42578125" style="3" customWidth="1"/>
    <col min="13166" max="13166" width="22.42578125" style="3" customWidth="1"/>
    <col min="13167" max="13167" width="13.85546875" style="3" customWidth="1"/>
    <col min="13168" max="13168" width="20.7109375" style="3" customWidth="1"/>
    <col min="13169" max="13169" width="18.140625" style="3" customWidth="1"/>
    <col min="13170" max="13170" width="14.85546875" style="3" bestFit="1" customWidth="1"/>
    <col min="13171" max="13171" width="11.42578125" style="3"/>
    <col min="13172" max="13172" width="17.42578125" style="3" customWidth="1"/>
    <col min="13173" max="13175" width="18.140625" style="3" customWidth="1"/>
    <col min="13176" max="13179" width="11.42578125" style="3"/>
    <col min="13180" max="13180" width="34" style="3" customWidth="1"/>
    <col min="13181" max="13181" width="9.5703125" style="3" customWidth="1"/>
    <col min="13182" max="13182" width="16.7109375" style="3" customWidth="1"/>
    <col min="13183" max="13183" width="55.140625" style="3" customWidth="1"/>
    <col min="13184" max="13184" width="22.5703125" style="3" customWidth="1"/>
    <col min="13185" max="13185" width="23" style="3" customWidth="1"/>
    <col min="13186" max="13186" width="22.85546875" style="3" customWidth="1"/>
    <col min="13187" max="13187" width="23.42578125" style="3" customWidth="1"/>
    <col min="13188" max="13188" width="28.7109375" style="3" customWidth="1"/>
    <col min="13189" max="13189" width="12.7109375" style="3" customWidth="1"/>
    <col min="13190" max="13190" width="11.42578125" style="3"/>
    <col min="13191" max="13191" width="25.28515625" style="3" customWidth="1"/>
    <col min="13192" max="13192" width="15.85546875" style="3" bestFit="1" customWidth="1"/>
    <col min="13193" max="13194" width="18" style="3" bestFit="1" customWidth="1"/>
    <col min="13195" max="13413" width="11.42578125" style="3"/>
    <col min="13414" max="13414" width="15.42578125" style="3" customWidth="1"/>
    <col min="13415" max="13415" width="9.5703125" style="3" customWidth="1"/>
    <col min="13416" max="13416" width="14.42578125" style="3" customWidth="1"/>
    <col min="13417" max="13417" width="49.85546875" style="3" customWidth="1"/>
    <col min="13418" max="13418" width="22.5703125" style="3" customWidth="1"/>
    <col min="13419" max="13419" width="23" style="3" customWidth="1"/>
    <col min="13420" max="13420" width="22.85546875" style="3" customWidth="1"/>
    <col min="13421" max="13421" width="23.42578125" style="3" customWidth="1"/>
    <col min="13422" max="13422" width="22.42578125" style="3" customWidth="1"/>
    <col min="13423" max="13423" width="13.85546875" style="3" customWidth="1"/>
    <col min="13424" max="13424" width="20.7109375" style="3" customWidth="1"/>
    <col min="13425" max="13425" width="18.140625" style="3" customWidth="1"/>
    <col min="13426" max="13426" width="14.85546875" style="3" bestFit="1" customWidth="1"/>
    <col min="13427" max="13427" width="11.42578125" style="3"/>
    <col min="13428" max="13428" width="17.42578125" style="3" customWidth="1"/>
    <col min="13429" max="13431" width="18.140625" style="3" customWidth="1"/>
    <col min="13432" max="13435" width="11.42578125" style="3"/>
    <col min="13436" max="13436" width="34" style="3" customWidth="1"/>
    <col min="13437" max="13437" width="9.5703125" style="3" customWidth="1"/>
    <col min="13438" max="13438" width="16.7109375" style="3" customWidth="1"/>
    <col min="13439" max="13439" width="55.140625" style="3" customWidth="1"/>
    <col min="13440" max="13440" width="22.5703125" style="3" customWidth="1"/>
    <col min="13441" max="13441" width="23" style="3" customWidth="1"/>
    <col min="13442" max="13442" width="22.85546875" style="3" customWidth="1"/>
    <col min="13443" max="13443" width="23.42578125" style="3" customWidth="1"/>
    <col min="13444" max="13444" width="28.7109375" style="3" customWidth="1"/>
    <col min="13445" max="13445" width="12.7109375" style="3" customWidth="1"/>
    <col min="13446" max="13446" width="11.42578125" style="3"/>
    <col min="13447" max="13447" width="25.28515625" style="3" customWidth="1"/>
    <col min="13448" max="13448" width="15.85546875" style="3" bestFit="1" customWidth="1"/>
    <col min="13449" max="13450" width="18" style="3" bestFit="1" customWidth="1"/>
    <col min="13451" max="13669" width="11.42578125" style="3"/>
    <col min="13670" max="13670" width="15.42578125" style="3" customWidth="1"/>
    <col min="13671" max="13671" width="9.5703125" style="3" customWidth="1"/>
    <col min="13672" max="13672" width="14.42578125" style="3" customWidth="1"/>
    <col min="13673" max="13673" width="49.85546875" style="3" customWidth="1"/>
    <col min="13674" max="13674" width="22.5703125" style="3" customWidth="1"/>
    <col min="13675" max="13675" width="23" style="3" customWidth="1"/>
    <col min="13676" max="13676" width="22.85546875" style="3" customWidth="1"/>
    <col min="13677" max="13677" width="23.42578125" style="3" customWidth="1"/>
    <col min="13678" max="13678" width="22.42578125" style="3" customWidth="1"/>
    <col min="13679" max="13679" width="13.85546875" style="3" customWidth="1"/>
    <col min="13680" max="13680" width="20.7109375" style="3" customWidth="1"/>
    <col min="13681" max="13681" width="18.140625" style="3" customWidth="1"/>
    <col min="13682" max="13682" width="14.85546875" style="3" bestFit="1" customWidth="1"/>
    <col min="13683" max="13683" width="11.42578125" style="3"/>
    <col min="13684" max="13684" width="17.42578125" style="3" customWidth="1"/>
    <col min="13685" max="13687" width="18.140625" style="3" customWidth="1"/>
    <col min="13688" max="13691" width="11.42578125" style="3"/>
    <col min="13692" max="13692" width="34" style="3" customWidth="1"/>
    <col min="13693" max="13693" width="9.5703125" style="3" customWidth="1"/>
    <col min="13694" max="13694" width="16.7109375" style="3" customWidth="1"/>
    <col min="13695" max="13695" width="55.140625" style="3" customWidth="1"/>
    <col min="13696" max="13696" width="22.5703125" style="3" customWidth="1"/>
    <col min="13697" max="13697" width="23" style="3" customWidth="1"/>
    <col min="13698" max="13698" width="22.85546875" style="3" customWidth="1"/>
    <col min="13699" max="13699" width="23.42578125" style="3" customWidth="1"/>
    <col min="13700" max="13700" width="28.7109375" style="3" customWidth="1"/>
    <col min="13701" max="13701" width="12.7109375" style="3" customWidth="1"/>
    <col min="13702" max="13702" width="11.42578125" style="3"/>
    <col min="13703" max="13703" width="25.28515625" style="3" customWidth="1"/>
    <col min="13704" max="13704" width="15.85546875" style="3" bestFit="1" customWidth="1"/>
    <col min="13705" max="13706" width="18" style="3" bestFit="1" customWidth="1"/>
    <col min="13707" max="13925" width="11.42578125" style="3"/>
    <col min="13926" max="13926" width="15.42578125" style="3" customWidth="1"/>
    <col min="13927" max="13927" width="9.5703125" style="3" customWidth="1"/>
    <col min="13928" max="13928" width="14.42578125" style="3" customWidth="1"/>
    <col min="13929" max="13929" width="49.85546875" style="3" customWidth="1"/>
    <col min="13930" max="13930" width="22.5703125" style="3" customWidth="1"/>
    <col min="13931" max="13931" width="23" style="3" customWidth="1"/>
    <col min="13932" max="13932" width="22.85546875" style="3" customWidth="1"/>
    <col min="13933" max="13933" width="23.42578125" style="3" customWidth="1"/>
    <col min="13934" max="13934" width="22.42578125" style="3" customWidth="1"/>
    <col min="13935" max="13935" width="13.85546875" style="3" customWidth="1"/>
    <col min="13936" max="13936" width="20.7109375" style="3" customWidth="1"/>
    <col min="13937" max="13937" width="18.140625" style="3" customWidth="1"/>
    <col min="13938" max="13938" width="14.85546875" style="3" bestFit="1" customWidth="1"/>
    <col min="13939" max="13939" width="11.42578125" style="3"/>
    <col min="13940" max="13940" width="17.42578125" style="3" customWidth="1"/>
    <col min="13941" max="13943" width="18.140625" style="3" customWidth="1"/>
    <col min="13944" max="13947" width="11.42578125" style="3"/>
    <col min="13948" max="13948" width="34" style="3" customWidth="1"/>
    <col min="13949" max="13949" width="9.5703125" style="3" customWidth="1"/>
    <col min="13950" max="13950" width="16.7109375" style="3" customWidth="1"/>
    <col min="13951" max="13951" width="55.140625" style="3" customWidth="1"/>
    <col min="13952" max="13952" width="22.5703125" style="3" customWidth="1"/>
    <col min="13953" max="13953" width="23" style="3" customWidth="1"/>
    <col min="13954" max="13954" width="22.85546875" style="3" customWidth="1"/>
    <col min="13955" max="13955" width="23.42578125" style="3" customWidth="1"/>
    <col min="13956" max="13956" width="28.7109375" style="3" customWidth="1"/>
    <col min="13957" max="13957" width="12.7109375" style="3" customWidth="1"/>
    <col min="13958" max="13958" width="11.42578125" style="3"/>
    <col min="13959" max="13959" width="25.28515625" style="3" customWidth="1"/>
    <col min="13960" max="13960" width="15.85546875" style="3" bestFit="1" customWidth="1"/>
    <col min="13961" max="13962" width="18" style="3" bestFit="1" customWidth="1"/>
    <col min="13963" max="14181" width="11.42578125" style="3"/>
    <col min="14182" max="14182" width="15.42578125" style="3" customWidth="1"/>
    <col min="14183" max="14183" width="9.5703125" style="3" customWidth="1"/>
    <col min="14184" max="14184" width="14.42578125" style="3" customWidth="1"/>
    <col min="14185" max="14185" width="49.85546875" style="3" customWidth="1"/>
    <col min="14186" max="14186" width="22.5703125" style="3" customWidth="1"/>
    <col min="14187" max="14187" width="23" style="3" customWidth="1"/>
    <col min="14188" max="14188" width="22.85546875" style="3" customWidth="1"/>
    <col min="14189" max="14189" width="23.42578125" style="3" customWidth="1"/>
    <col min="14190" max="14190" width="22.42578125" style="3" customWidth="1"/>
    <col min="14191" max="14191" width="13.85546875" style="3" customWidth="1"/>
    <col min="14192" max="14192" width="20.7109375" style="3" customWidth="1"/>
    <col min="14193" max="14193" width="18.140625" style="3" customWidth="1"/>
    <col min="14194" max="14194" width="14.85546875" style="3" bestFit="1" customWidth="1"/>
    <col min="14195" max="14195" width="11.42578125" style="3"/>
    <col min="14196" max="14196" width="17.42578125" style="3" customWidth="1"/>
    <col min="14197" max="14199" width="18.140625" style="3" customWidth="1"/>
    <col min="14200" max="14203" width="11.42578125" style="3"/>
    <col min="14204" max="14204" width="34" style="3" customWidth="1"/>
    <col min="14205" max="14205" width="9.5703125" style="3" customWidth="1"/>
    <col min="14206" max="14206" width="16.7109375" style="3" customWidth="1"/>
    <col min="14207" max="14207" width="55.140625" style="3" customWidth="1"/>
    <col min="14208" max="14208" width="22.5703125" style="3" customWidth="1"/>
    <col min="14209" max="14209" width="23" style="3" customWidth="1"/>
    <col min="14210" max="14210" width="22.85546875" style="3" customWidth="1"/>
    <col min="14211" max="14211" width="23.42578125" style="3" customWidth="1"/>
    <col min="14212" max="14212" width="28.7109375" style="3" customWidth="1"/>
    <col min="14213" max="14213" width="12.7109375" style="3" customWidth="1"/>
    <col min="14214" max="14214" width="11.42578125" style="3"/>
    <col min="14215" max="14215" width="25.28515625" style="3" customWidth="1"/>
    <col min="14216" max="14216" width="15.85546875" style="3" bestFit="1" customWidth="1"/>
    <col min="14217" max="14218" width="18" style="3" bestFit="1" customWidth="1"/>
    <col min="14219" max="14437" width="11.42578125" style="3"/>
    <col min="14438" max="14438" width="15.42578125" style="3" customWidth="1"/>
    <col min="14439" max="14439" width="9.5703125" style="3" customWidth="1"/>
    <col min="14440" max="14440" width="14.42578125" style="3" customWidth="1"/>
    <col min="14441" max="14441" width="49.85546875" style="3" customWidth="1"/>
    <col min="14442" max="14442" width="22.5703125" style="3" customWidth="1"/>
    <col min="14443" max="14443" width="23" style="3" customWidth="1"/>
    <col min="14444" max="14444" width="22.85546875" style="3" customWidth="1"/>
    <col min="14445" max="14445" width="23.42578125" style="3" customWidth="1"/>
    <col min="14446" max="14446" width="22.42578125" style="3" customWidth="1"/>
    <col min="14447" max="14447" width="13.85546875" style="3" customWidth="1"/>
    <col min="14448" max="14448" width="20.7109375" style="3" customWidth="1"/>
    <col min="14449" max="14449" width="18.140625" style="3" customWidth="1"/>
    <col min="14450" max="14450" width="14.85546875" style="3" bestFit="1" customWidth="1"/>
    <col min="14451" max="14451" width="11.42578125" style="3"/>
    <col min="14452" max="14452" width="17.42578125" style="3" customWidth="1"/>
    <col min="14453" max="14455" width="18.140625" style="3" customWidth="1"/>
    <col min="14456" max="14459" width="11.42578125" style="3"/>
    <col min="14460" max="14460" width="34" style="3" customWidth="1"/>
    <col min="14461" max="14461" width="9.5703125" style="3" customWidth="1"/>
    <col min="14462" max="14462" width="16.7109375" style="3" customWidth="1"/>
    <col min="14463" max="14463" width="55.140625" style="3" customWidth="1"/>
    <col min="14464" max="14464" width="22.5703125" style="3" customWidth="1"/>
    <col min="14465" max="14465" width="23" style="3" customWidth="1"/>
    <col min="14466" max="14466" width="22.85546875" style="3" customWidth="1"/>
    <col min="14467" max="14467" width="23.42578125" style="3" customWidth="1"/>
    <col min="14468" max="14468" width="28.7109375" style="3" customWidth="1"/>
    <col min="14469" max="14469" width="12.7109375" style="3" customWidth="1"/>
    <col min="14470" max="14470" width="11.42578125" style="3"/>
    <col min="14471" max="14471" width="25.28515625" style="3" customWidth="1"/>
    <col min="14472" max="14472" width="15.85546875" style="3" bestFit="1" customWidth="1"/>
    <col min="14473" max="14474" width="18" style="3" bestFit="1" customWidth="1"/>
    <col min="14475" max="14693" width="11.42578125" style="3"/>
    <col min="14694" max="14694" width="15.42578125" style="3" customWidth="1"/>
    <col min="14695" max="14695" width="9.5703125" style="3" customWidth="1"/>
    <col min="14696" max="14696" width="14.42578125" style="3" customWidth="1"/>
    <col min="14697" max="14697" width="49.85546875" style="3" customWidth="1"/>
    <col min="14698" max="14698" width="22.5703125" style="3" customWidth="1"/>
    <col min="14699" max="14699" width="23" style="3" customWidth="1"/>
    <col min="14700" max="14700" width="22.85546875" style="3" customWidth="1"/>
    <col min="14701" max="14701" width="23.42578125" style="3" customWidth="1"/>
    <col min="14702" max="14702" width="22.42578125" style="3" customWidth="1"/>
    <col min="14703" max="14703" width="13.85546875" style="3" customWidth="1"/>
    <col min="14704" max="14704" width="20.7109375" style="3" customWidth="1"/>
    <col min="14705" max="14705" width="18.140625" style="3" customWidth="1"/>
    <col min="14706" max="14706" width="14.85546875" style="3" bestFit="1" customWidth="1"/>
    <col min="14707" max="14707" width="11.42578125" style="3"/>
    <col min="14708" max="14708" width="17.42578125" style="3" customWidth="1"/>
    <col min="14709" max="14711" width="18.140625" style="3" customWidth="1"/>
    <col min="14712" max="14715" width="11.42578125" style="3"/>
    <col min="14716" max="14716" width="34" style="3" customWidth="1"/>
    <col min="14717" max="14717" width="9.5703125" style="3" customWidth="1"/>
    <col min="14718" max="14718" width="16.7109375" style="3" customWidth="1"/>
    <col min="14719" max="14719" width="55.140625" style="3" customWidth="1"/>
    <col min="14720" max="14720" width="22.5703125" style="3" customWidth="1"/>
    <col min="14721" max="14721" width="23" style="3" customWidth="1"/>
    <col min="14722" max="14722" width="22.85546875" style="3" customWidth="1"/>
    <col min="14723" max="14723" width="23.42578125" style="3" customWidth="1"/>
    <col min="14724" max="14724" width="28.7109375" style="3" customWidth="1"/>
    <col min="14725" max="14725" width="12.7109375" style="3" customWidth="1"/>
    <col min="14726" max="14726" width="11.42578125" style="3"/>
    <col min="14727" max="14727" width="25.28515625" style="3" customWidth="1"/>
    <col min="14728" max="14728" width="15.85546875" style="3" bestFit="1" customWidth="1"/>
    <col min="14729" max="14730" width="18" style="3" bestFit="1" customWidth="1"/>
    <col min="14731" max="14949" width="11.42578125" style="3"/>
    <col min="14950" max="14950" width="15.42578125" style="3" customWidth="1"/>
    <col min="14951" max="14951" width="9.5703125" style="3" customWidth="1"/>
    <col min="14952" max="14952" width="14.42578125" style="3" customWidth="1"/>
    <col min="14953" max="14953" width="49.85546875" style="3" customWidth="1"/>
    <col min="14954" max="14954" width="22.5703125" style="3" customWidth="1"/>
    <col min="14955" max="14955" width="23" style="3" customWidth="1"/>
    <col min="14956" max="14956" width="22.85546875" style="3" customWidth="1"/>
    <col min="14957" max="14957" width="23.42578125" style="3" customWidth="1"/>
    <col min="14958" max="14958" width="22.42578125" style="3" customWidth="1"/>
    <col min="14959" max="14959" width="13.85546875" style="3" customWidth="1"/>
    <col min="14960" max="14960" width="20.7109375" style="3" customWidth="1"/>
    <col min="14961" max="14961" width="18.140625" style="3" customWidth="1"/>
    <col min="14962" max="14962" width="14.85546875" style="3" bestFit="1" customWidth="1"/>
    <col min="14963" max="14963" width="11.42578125" style="3"/>
    <col min="14964" max="14964" width="17.42578125" style="3" customWidth="1"/>
    <col min="14965" max="14967" width="18.140625" style="3" customWidth="1"/>
    <col min="14968" max="14971" width="11.42578125" style="3"/>
    <col min="14972" max="14972" width="34" style="3" customWidth="1"/>
    <col min="14973" max="14973" width="9.5703125" style="3" customWidth="1"/>
    <col min="14974" max="14974" width="16.7109375" style="3" customWidth="1"/>
    <col min="14975" max="14975" width="55.140625" style="3" customWidth="1"/>
    <col min="14976" max="14976" width="22.5703125" style="3" customWidth="1"/>
    <col min="14977" max="14977" width="23" style="3" customWidth="1"/>
    <col min="14978" max="14978" width="22.85546875" style="3" customWidth="1"/>
    <col min="14979" max="14979" width="23.42578125" style="3" customWidth="1"/>
    <col min="14980" max="14980" width="28.7109375" style="3" customWidth="1"/>
    <col min="14981" max="14981" width="12.7109375" style="3" customWidth="1"/>
    <col min="14982" max="14982" width="11.42578125" style="3"/>
    <col min="14983" max="14983" width="25.28515625" style="3" customWidth="1"/>
    <col min="14984" max="14984" width="15.85546875" style="3" bestFit="1" customWidth="1"/>
    <col min="14985" max="14986" width="18" style="3" bestFit="1" customWidth="1"/>
    <col min="14987" max="15205" width="11.42578125" style="3"/>
    <col min="15206" max="15206" width="15.42578125" style="3" customWidth="1"/>
    <col min="15207" max="15207" width="9.5703125" style="3" customWidth="1"/>
    <col min="15208" max="15208" width="14.42578125" style="3" customWidth="1"/>
    <col min="15209" max="15209" width="49.85546875" style="3" customWidth="1"/>
    <col min="15210" max="15210" width="22.5703125" style="3" customWidth="1"/>
    <col min="15211" max="15211" width="23" style="3" customWidth="1"/>
    <col min="15212" max="15212" width="22.85546875" style="3" customWidth="1"/>
    <col min="15213" max="15213" width="23.42578125" style="3" customWidth="1"/>
    <col min="15214" max="15214" width="22.42578125" style="3" customWidth="1"/>
    <col min="15215" max="15215" width="13.85546875" style="3" customWidth="1"/>
    <col min="15216" max="15216" width="20.7109375" style="3" customWidth="1"/>
    <col min="15217" max="15217" width="18.140625" style="3" customWidth="1"/>
    <col min="15218" max="15218" width="14.85546875" style="3" bestFit="1" customWidth="1"/>
    <col min="15219" max="15219" width="11.42578125" style="3"/>
    <col min="15220" max="15220" width="17.42578125" style="3" customWidth="1"/>
    <col min="15221" max="15223" width="18.140625" style="3" customWidth="1"/>
    <col min="15224" max="15227" width="11.42578125" style="3"/>
    <col min="15228" max="15228" width="34" style="3" customWidth="1"/>
    <col min="15229" max="15229" width="9.5703125" style="3" customWidth="1"/>
    <col min="15230" max="15230" width="16.7109375" style="3" customWidth="1"/>
    <col min="15231" max="15231" width="55.140625" style="3" customWidth="1"/>
    <col min="15232" max="15232" width="22.5703125" style="3" customWidth="1"/>
    <col min="15233" max="15233" width="23" style="3" customWidth="1"/>
    <col min="15234" max="15234" width="22.85546875" style="3" customWidth="1"/>
    <col min="15235" max="15235" width="23.42578125" style="3" customWidth="1"/>
    <col min="15236" max="15236" width="28.7109375" style="3" customWidth="1"/>
    <col min="15237" max="15237" width="12.7109375" style="3" customWidth="1"/>
    <col min="15238" max="15238" width="11.42578125" style="3"/>
    <col min="15239" max="15239" width="25.28515625" style="3" customWidth="1"/>
    <col min="15240" max="15240" width="15.85546875" style="3" bestFit="1" customWidth="1"/>
    <col min="15241" max="15242" width="18" style="3" bestFit="1" customWidth="1"/>
    <col min="15243" max="15461" width="11.42578125" style="3"/>
    <col min="15462" max="15462" width="15.42578125" style="3" customWidth="1"/>
    <col min="15463" max="15463" width="9.5703125" style="3" customWidth="1"/>
    <col min="15464" max="15464" width="14.42578125" style="3" customWidth="1"/>
    <col min="15465" max="15465" width="49.85546875" style="3" customWidth="1"/>
    <col min="15466" max="15466" width="22.5703125" style="3" customWidth="1"/>
    <col min="15467" max="15467" width="23" style="3" customWidth="1"/>
    <col min="15468" max="15468" width="22.85546875" style="3" customWidth="1"/>
    <col min="15469" max="15469" width="23.42578125" style="3" customWidth="1"/>
    <col min="15470" max="15470" width="22.42578125" style="3" customWidth="1"/>
    <col min="15471" max="15471" width="13.85546875" style="3" customWidth="1"/>
    <col min="15472" max="15472" width="20.7109375" style="3" customWidth="1"/>
    <col min="15473" max="15473" width="18.140625" style="3" customWidth="1"/>
    <col min="15474" max="15474" width="14.85546875" style="3" bestFit="1" customWidth="1"/>
    <col min="15475" max="15475" width="11.42578125" style="3"/>
    <col min="15476" max="15476" width="17.42578125" style="3" customWidth="1"/>
    <col min="15477" max="15479" width="18.140625" style="3" customWidth="1"/>
    <col min="15480" max="15483" width="11.42578125" style="3"/>
    <col min="15484" max="15484" width="34" style="3" customWidth="1"/>
    <col min="15485" max="15485" width="9.5703125" style="3" customWidth="1"/>
    <col min="15486" max="15486" width="16.7109375" style="3" customWidth="1"/>
    <col min="15487" max="15487" width="55.140625" style="3" customWidth="1"/>
    <col min="15488" max="15488" width="22.5703125" style="3" customWidth="1"/>
    <col min="15489" max="15489" width="23" style="3" customWidth="1"/>
    <col min="15490" max="15490" width="22.85546875" style="3" customWidth="1"/>
    <col min="15491" max="15491" width="23.42578125" style="3" customWidth="1"/>
    <col min="15492" max="15492" width="28.7109375" style="3" customWidth="1"/>
    <col min="15493" max="15493" width="12.7109375" style="3" customWidth="1"/>
    <col min="15494" max="15494" width="11.42578125" style="3"/>
    <col min="15495" max="15495" width="25.28515625" style="3" customWidth="1"/>
    <col min="15496" max="15496" width="15.85546875" style="3" bestFit="1" customWidth="1"/>
    <col min="15497" max="15498" width="18" style="3" bestFit="1" customWidth="1"/>
    <col min="15499" max="15717" width="11.42578125" style="3"/>
    <col min="15718" max="15718" width="15.42578125" style="3" customWidth="1"/>
    <col min="15719" max="15719" width="9.5703125" style="3" customWidth="1"/>
    <col min="15720" max="15720" width="14.42578125" style="3" customWidth="1"/>
    <col min="15721" max="15721" width="49.85546875" style="3" customWidth="1"/>
    <col min="15722" max="15722" width="22.5703125" style="3" customWidth="1"/>
    <col min="15723" max="15723" width="23" style="3" customWidth="1"/>
    <col min="15724" max="15724" width="22.85546875" style="3" customWidth="1"/>
    <col min="15725" max="15725" width="23.42578125" style="3" customWidth="1"/>
    <col min="15726" max="15726" width="22.42578125" style="3" customWidth="1"/>
    <col min="15727" max="15727" width="13.85546875" style="3" customWidth="1"/>
    <col min="15728" max="15728" width="20.7109375" style="3" customWidth="1"/>
    <col min="15729" max="15729" width="18.140625" style="3" customWidth="1"/>
    <col min="15730" max="15730" width="14.85546875" style="3" bestFit="1" customWidth="1"/>
    <col min="15731" max="15731" width="11.42578125" style="3"/>
    <col min="15732" max="15732" width="17.42578125" style="3" customWidth="1"/>
    <col min="15733" max="15735" width="18.140625" style="3" customWidth="1"/>
    <col min="15736" max="15739" width="11.42578125" style="3"/>
    <col min="15740" max="15740" width="34" style="3" customWidth="1"/>
    <col min="15741" max="15741" width="9.5703125" style="3" customWidth="1"/>
    <col min="15742" max="15742" width="16.7109375" style="3" customWidth="1"/>
    <col min="15743" max="15743" width="55.140625" style="3" customWidth="1"/>
    <col min="15744" max="15744" width="22.5703125" style="3" customWidth="1"/>
    <col min="15745" max="15745" width="23" style="3" customWidth="1"/>
    <col min="15746" max="15746" width="22.85546875" style="3" customWidth="1"/>
    <col min="15747" max="15747" width="23.42578125" style="3" customWidth="1"/>
    <col min="15748" max="15748" width="28.7109375" style="3" customWidth="1"/>
    <col min="15749" max="15749" width="12.7109375" style="3" customWidth="1"/>
    <col min="15750" max="15750" width="11.42578125" style="3"/>
    <col min="15751" max="15751" width="25.28515625" style="3" customWidth="1"/>
    <col min="15752" max="15752" width="15.85546875" style="3" bestFit="1" customWidth="1"/>
    <col min="15753" max="15754" width="18" style="3" bestFit="1" customWidth="1"/>
    <col min="15755" max="15973" width="11.42578125" style="3"/>
    <col min="15974" max="15974" width="15.42578125" style="3" customWidth="1"/>
    <col min="15975" max="15975" width="9.5703125" style="3" customWidth="1"/>
    <col min="15976" max="15976" width="14.42578125" style="3" customWidth="1"/>
    <col min="15977" max="15977" width="49.85546875" style="3" customWidth="1"/>
    <col min="15978" max="15978" width="22.5703125" style="3" customWidth="1"/>
    <col min="15979" max="15979" width="23" style="3" customWidth="1"/>
    <col min="15980" max="15980" width="22.85546875" style="3" customWidth="1"/>
    <col min="15981" max="15981" width="23.42578125" style="3" customWidth="1"/>
    <col min="15982" max="15982" width="22.42578125" style="3" customWidth="1"/>
    <col min="15983" max="15983" width="13.85546875" style="3" customWidth="1"/>
    <col min="15984" max="15984" width="20.7109375" style="3" customWidth="1"/>
    <col min="15985" max="15985" width="18.140625" style="3" customWidth="1"/>
    <col min="15986" max="15986" width="14.85546875" style="3" bestFit="1" customWidth="1"/>
    <col min="15987" max="15987" width="11.42578125" style="3"/>
    <col min="15988" max="15988" width="17.42578125" style="3" customWidth="1"/>
    <col min="15989" max="15991" width="18.140625" style="3" customWidth="1"/>
    <col min="15992" max="15995" width="11.42578125" style="3"/>
    <col min="15996" max="15996" width="34" style="3" customWidth="1"/>
    <col min="15997" max="15997" width="9.5703125" style="3" customWidth="1"/>
    <col min="15998" max="15998" width="16.7109375" style="3" customWidth="1"/>
    <col min="15999" max="15999" width="55.140625" style="3" customWidth="1"/>
    <col min="16000" max="16000" width="22.5703125" style="3" customWidth="1"/>
    <col min="16001" max="16001" width="23" style="3" customWidth="1"/>
    <col min="16002" max="16002" width="22.85546875" style="3" customWidth="1"/>
    <col min="16003" max="16003" width="23.42578125" style="3" customWidth="1"/>
    <col min="16004" max="16004" width="28.7109375" style="3" customWidth="1"/>
    <col min="16005" max="16005" width="12.7109375" style="3" customWidth="1"/>
    <col min="16006" max="16006" width="11.42578125" style="3"/>
    <col min="16007" max="16007" width="25.28515625" style="3" customWidth="1"/>
    <col min="16008" max="16008" width="15.85546875" style="3" bestFit="1" customWidth="1"/>
    <col min="16009" max="16010" width="18" style="3" bestFit="1" customWidth="1"/>
    <col min="16011" max="16229" width="11.42578125" style="3"/>
    <col min="16230" max="16230" width="15.42578125" style="3" customWidth="1"/>
    <col min="16231" max="16231" width="9.5703125" style="3" customWidth="1"/>
    <col min="16232" max="16232" width="14.42578125" style="3" customWidth="1"/>
    <col min="16233" max="16233" width="49.85546875" style="3" customWidth="1"/>
    <col min="16234" max="16234" width="22.5703125" style="3" customWidth="1"/>
    <col min="16235" max="16235" width="23" style="3" customWidth="1"/>
    <col min="16236" max="16236" width="22.85546875" style="3" customWidth="1"/>
    <col min="16237" max="16237" width="23.42578125" style="3" customWidth="1"/>
    <col min="16238" max="16238" width="22.42578125" style="3" customWidth="1"/>
    <col min="16239" max="16239" width="13.85546875" style="3" customWidth="1"/>
    <col min="16240" max="16240" width="20.7109375" style="3" customWidth="1"/>
    <col min="16241" max="16241" width="18.140625" style="3" customWidth="1"/>
    <col min="16242" max="16242" width="14.85546875" style="3" bestFit="1" customWidth="1"/>
    <col min="16243" max="16243" width="11.42578125" style="3"/>
    <col min="16244" max="16244" width="17.42578125" style="3" customWidth="1"/>
    <col min="16245" max="16247" width="18.140625" style="3" customWidth="1"/>
    <col min="16248" max="16384" width="11.42578125" style="3"/>
  </cols>
  <sheetData>
    <row r="1" spans="1:30" s="1" customFormat="1" ht="23.25" x14ac:dyDescent="0.25">
      <c r="A1" s="292" t="s">
        <v>0</v>
      </c>
      <c r="B1" s="292"/>
      <c r="C1" s="292"/>
      <c r="D1" s="292"/>
      <c r="E1" s="292"/>
      <c r="F1" s="292"/>
      <c r="G1" s="292"/>
      <c r="H1" s="292"/>
      <c r="I1" s="292"/>
      <c r="J1" s="292"/>
      <c r="K1" s="292"/>
      <c r="L1" s="292"/>
      <c r="M1" s="292"/>
      <c r="N1" s="292"/>
      <c r="O1" s="292"/>
      <c r="P1" s="292"/>
      <c r="Q1" s="292"/>
      <c r="R1" s="292"/>
      <c r="S1" s="292"/>
      <c r="T1" s="292"/>
      <c r="U1" s="292"/>
      <c r="V1" s="292"/>
      <c r="W1" s="292"/>
      <c r="X1" s="292"/>
      <c r="Y1" s="292"/>
      <c r="Z1" s="292"/>
      <c r="AA1" s="292"/>
      <c r="AB1" s="292"/>
    </row>
    <row r="2" spans="1:30" s="1" customFormat="1" ht="24.95" customHeight="1" x14ac:dyDescent="0.25">
      <c r="A2" s="293" t="s">
        <v>1</v>
      </c>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row>
    <row r="3" spans="1:30" ht="24.95" customHeight="1" x14ac:dyDescent="0.25">
      <c r="A3" s="294" t="s">
        <v>536</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row>
    <row r="4" spans="1:30" ht="15.75" customHeight="1" thickBot="1" x14ac:dyDescent="0.3">
      <c r="A4" s="4"/>
      <c r="C4" s="50"/>
      <c r="E4" s="6"/>
      <c r="F4" s="7"/>
      <c r="I4" s="7"/>
      <c r="J4" s="7"/>
      <c r="K4" s="7"/>
      <c r="L4" s="247"/>
      <c r="M4" s="9"/>
      <c r="N4" s="10"/>
      <c r="O4" s="11"/>
      <c r="P4" s="11"/>
      <c r="Q4" s="4" t="s">
        <v>3</v>
      </c>
      <c r="R4" s="12"/>
      <c r="S4" s="13" t="s">
        <v>4</v>
      </c>
      <c r="T4" s="14" t="s">
        <v>5</v>
      </c>
      <c r="U4" s="15"/>
      <c r="W4" s="14"/>
      <c r="X4" s="17"/>
      <c r="Y4" s="17"/>
      <c r="Z4" s="17"/>
      <c r="AA4" s="17"/>
      <c r="AB4" s="17"/>
    </row>
    <row r="5" spans="1:30" ht="29.25" customHeight="1" x14ac:dyDescent="0.25">
      <c r="A5" s="305" t="s">
        <v>6</v>
      </c>
      <c r="B5" s="307" t="s">
        <v>7</v>
      </c>
      <c r="C5" s="307" t="s">
        <v>8</v>
      </c>
      <c r="D5" s="307" t="s">
        <v>9</v>
      </c>
      <c r="E5" s="307" t="s">
        <v>10</v>
      </c>
      <c r="F5" s="307" t="s">
        <v>11</v>
      </c>
      <c r="G5" s="307" t="s">
        <v>12</v>
      </c>
      <c r="H5" s="307"/>
      <c r="I5" s="307"/>
      <c r="J5" s="307"/>
      <c r="K5" s="307"/>
      <c r="L5" s="303" t="s">
        <v>13</v>
      </c>
      <c r="M5" s="303" t="s">
        <v>14</v>
      </c>
      <c r="N5" s="303" t="s">
        <v>15</v>
      </c>
      <c r="O5" s="301" t="s">
        <v>16</v>
      </c>
      <c r="P5" s="301" t="s">
        <v>17</v>
      </c>
      <c r="Q5" s="301" t="s">
        <v>18</v>
      </c>
      <c r="R5" s="301" t="s">
        <v>19</v>
      </c>
      <c r="S5" s="301" t="s">
        <v>20</v>
      </c>
      <c r="T5" s="301" t="s">
        <v>21</v>
      </c>
      <c r="U5" s="301" t="s">
        <v>22</v>
      </c>
      <c r="V5" s="301" t="s">
        <v>23</v>
      </c>
      <c r="W5" s="301" t="s">
        <v>24</v>
      </c>
      <c r="X5" s="309" t="s">
        <v>25</v>
      </c>
      <c r="Y5" s="309"/>
      <c r="Z5" s="309"/>
      <c r="AA5" s="309"/>
      <c r="AB5" s="310"/>
    </row>
    <row r="6" spans="1:30" ht="84.75" customHeight="1" thickBot="1" x14ac:dyDescent="0.3">
      <c r="A6" s="306"/>
      <c r="B6" s="308"/>
      <c r="C6" s="308"/>
      <c r="D6" s="308"/>
      <c r="E6" s="308"/>
      <c r="F6" s="308"/>
      <c r="G6" s="246" t="s">
        <v>26</v>
      </c>
      <c r="H6" s="246" t="s">
        <v>27</v>
      </c>
      <c r="I6" s="246" t="s">
        <v>28</v>
      </c>
      <c r="J6" s="246" t="s">
        <v>29</v>
      </c>
      <c r="K6" s="246" t="s">
        <v>30</v>
      </c>
      <c r="L6" s="304"/>
      <c r="M6" s="304"/>
      <c r="N6" s="304"/>
      <c r="O6" s="302"/>
      <c r="P6" s="302"/>
      <c r="Q6" s="302"/>
      <c r="R6" s="302"/>
      <c r="S6" s="302"/>
      <c r="T6" s="302"/>
      <c r="U6" s="302"/>
      <c r="V6" s="302"/>
      <c r="W6" s="302"/>
      <c r="X6" s="139" t="s">
        <v>31</v>
      </c>
      <c r="Y6" s="139" t="s">
        <v>32</v>
      </c>
      <c r="Z6" s="139" t="s">
        <v>33</v>
      </c>
      <c r="AA6" s="139" t="s">
        <v>34</v>
      </c>
      <c r="AB6" s="140" t="s">
        <v>35</v>
      </c>
    </row>
    <row r="7" spans="1:30" s="4" customFormat="1" ht="28.5" customHeight="1" thickBot="1" x14ac:dyDescent="0.3">
      <c r="A7" s="21" t="s">
        <v>36</v>
      </c>
      <c r="B7" s="22" t="s">
        <v>37</v>
      </c>
      <c r="C7" s="22">
        <v>10</v>
      </c>
      <c r="D7" s="22" t="s">
        <v>38</v>
      </c>
      <c r="E7" s="23" t="s">
        <v>39</v>
      </c>
      <c r="F7" s="24">
        <f>+F104</f>
        <v>10073090054</v>
      </c>
      <c r="G7" s="24">
        <f>+G104</f>
        <v>0</v>
      </c>
      <c r="H7" s="24">
        <f>+H104</f>
        <v>0</v>
      </c>
      <c r="I7" s="24">
        <f>+I104</f>
        <v>0</v>
      </c>
      <c r="J7" s="24">
        <f>+J104</f>
        <v>0</v>
      </c>
      <c r="K7" s="24">
        <f t="shared" ref="K7:K70" si="0">+G7-H7+I7-J7</f>
        <v>0</v>
      </c>
      <c r="L7" s="248">
        <f>+F7+K7</f>
        <v>10073090054</v>
      </c>
      <c r="M7" s="25">
        <f t="shared" ref="M7:M14" si="1">L7/$L$303</f>
        <v>1.2763735162215533E-3</v>
      </c>
      <c r="N7" s="24">
        <f t="shared" ref="N7:W7" si="2">+N104</f>
        <v>0</v>
      </c>
      <c r="O7" s="24">
        <f t="shared" si="2"/>
        <v>10710154.800000001</v>
      </c>
      <c r="P7" s="24">
        <f t="shared" si="2"/>
        <v>10062379899.200001</v>
      </c>
      <c r="Q7" s="24">
        <f t="shared" si="2"/>
        <v>10709702.540000001</v>
      </c>
      <c r="R7" s="24">
        <f t="shared" si="2"/>
        <v>10062380351.459999</v>
      </c>
      <c r="S7" s="24">
        <f t="shared" si="2"/>
        <v>452.26</v>
      </c>
      <c r="T7" s="24">
        <f t="shared" si="2"/>
        <v>10709702.540000001</v>
      </c>
      <c r="U7" s="24">
        <f t="shared" si="2"/>
        <v>0</v>
      </c>
      <c r="V7" s="24">
        <f t="shared" si="2"/>
        <v>10709702.540000001</v>
      </c>
      <c r="W7" s="24">
        <f t="shared" si="2"/>
        <v>0</v>
      </c>
      <c r="X7" s="30">
        <f t="shared" ref="X7:X70" si="3">+Q7/L7</f>
        <v>1.0631993243967082E-3</v>
      </c>
      <c r="Y7" s="31">
        <f t="shared" ref="Y7:Y70" si="4">+T7/L7</f>
        <v>1.0631993243967082E-3</v>
      </c>
      <c r="Z7" s="31">
        <f t="shared" ref="Z7:Z70" si="5">+V7/L7</f>
        <v>1.0631993243967082E-3</v>
      </c>
      <c r="AA7" s="31">
        <f t="shared" ref="AA7:AA35" si="6">+T7/Q7</f>
        <v>1</v>
      </c>
      <c r="AB7" s="32">
        <f t="shared" ref="AB7:AB35" si="7">+V7/T7</f>
        <v>1</v>
      </c>
    </row>
    <row r="8" spans="1:30" s="4" customFormat="1" ht="28.5" customHeight="1" thickBot="1" x14ac:dyDescent="0.3">
      <c r="A8" s="21" t="s">
        <v>36</v>
      </c>
      <c r="B8" s="22" t="s">
        <v>41</v>
      </c>
      <c r="C8" s="22">
        <v>20</v>
      </c>
      <c r="D8" s="22" t="s">
        <v>38</v>
      </c>
      <c r="E8" s="23" t="s">
        <v>39</v>
      </c>
      <c r="F8" s="24">
        <f>+F9+F38+F95+F108</f>
        <v>103864906976</v>
      </c>
      <c r="G8" s="24">
        <f>+G9+G38+G95+G108</f>
        <v>0</v>
      </c>
      <c r="H8" s="24">
        <f>+H9+H38+H95+H108</f>
        <v>0</v>
      </c>
      <c r="I8" s="24">
        <f>+I9+I38+I95+I108</f>
        <v>280033268</v>
      </c>
      <c r="J8" s="24">
        <f>+J9+J38+J95+J108</f>
        <v>280033268</v>
      </c>
      <c r="K8" s="24">
        <f t="shared" si="0"/>
        <v>0</v>
      </c>
      <c r="L8" s="248">
        <f>+F8+K8</f>
        <v>103864906976</v>
      </c>
      <c r="M8" s="25">
        <f t="shared" si="1"/>
        <v>1.3160848936949417E-2</v>
      </c>
      <c r="N8" s="24">
        <f t="shared" ref="N8:W8" si="8">+N9+N38+N95+N108</f>
        <v>10913069000</v>
      </c>
      <c r="O8" s="24">
        <f t="shared" si="8"/>
        <v>73561194338.600006</v>
      </c>
      <c r="P8" s="24">
        <f t="shared" si="8"/>
        <v>30303712637.400002</v>
      </c>
      <c r="Q8" s="24">
        <f t="shared" si="8"/>
        <v>26618526083.779999</v>
      </c>
      <c r="R8" s="24">
        <f t="shared" si="8"/>
        <v>77246380892.220001</v>
      </c>
      <c r="S8" s="24">
        <f t="shared" si="8"/>
        <v>46942668254.819992</v>
      </c>
      <c r="T8" s="24">
        <f t="shared" si="8"/>
        <v>15467029510.959999</v>
      </c>
      <c r="U8" s="24">
        <f t="shared" si="8"/>
        <v>11151496572.82</v>
      </c>
      <c r="V8" s="24">
        <f t="shared" si="8"/>
        <v>14438453157.960001</v>
      </c>
      <c r="W8" s="24">
        <f t="shared" si="8"/>
        <v>1028576353</v>
      </c>
      <c r="X8" s="30">
        <f t="shared" si="3"/>
        <v>0.25628026692336736</v>
      </c>
      <c r="Y8" s="31">
        <f t="shared" si="4"/>
        <v>0.14891487376514914</v>
      </c>
      <c r="Z8" s="31">
        <f t="shared" si="5"/>
        <v>0.13901185278388864</v>
      </c>
      <c r="AA8" s="31">
        <f t="shared" si="6"/>
        <v>0.58106258258923038</v>
      </c>
      <c r="AB8" s="32">
        <f t="shared" si="7"/>
        <v>0.93349877865874986</v>
      </c>
    </row>
    <row r="9" spans="1:30" ht="27" customHeight="1" x14ac:dyDescent="0.25">
      <c r="A9" s="33" t="s">
        <v>42</v>
      </c>
      <c r="B9" s="34" t="s">
        <v>41</v>
      </c>
      <c r="C9" s="34">
        <v>20</v>
      </c>
      <c r="D9" s="34" t="s">
        <v>38</v>
      </c>
      <c r="E9" s="35" t="s">
        <v>43</v>
      </c>
      <c r="F9" s="36">
        <f>+F10</f>
        <v>61887034000</v>
      </c>
      <c r="G9" s="36">
        <f>+G10</f>
        <v>0</v>
      </c>
      <c r="H9" s="36">
        <f>+H10</f>
        <v>0</v>
      </c>
      <c r="I9" s="36">
        <f>+I10</f>
        <v>0</v>
      </c>
      <c r="J9" s="36">
        <f>+J10</f>
        <v>0</v>
      </c>
      <c r="K9" s="36">
        <f t="shared" si="0"/>
        <v>0</v>
      </c>
      <c r="L9" s="249">
        <f>+L10</f>
        <v>61887034000</v>
      </c>
      <c r="M9" s="37">
        <f t="shared" si="1"/>
        <v>7.8417814962088699E-3</v>
      </c>
      <c r="N9" s="36">
        <f t="shared" ref="N9:W9" si="9">+N10</f>
        <v>4848293000</v>
      </c>
      <c r="O9" s="36">
        <f t="shared" si="9"/>
        <v>57038741000</v>
      </c>
      <c r="P9" s="36">
        <f t="shared" si="9"/>
        <v>4848293000</v>
      </c>
      <c r="Q9" s="36">
        <f t="shared" si="9"/>
        <v>11724254270.279999</v>
      </c>
      <c r="R9" s="36">
        <f t="shared" si="9"/>
        <v>50162779729.719994</v>
      </c>
      <c r="S9" s="36">
        <f t="shared" si="9"/>
        <v>45314486729.719994</v>
      </c>
      <c r="T9" s="36">
        <f t="shared" si="9"/>
        <v>11724254270.279999</v>
      </c>
      <c r="U9" s="36">
        <f t="shared" si="9"/>
        <v>0</v>
      </c>
      <c r="V9" s="36">
        <f t="shared" si="9"/>
        <v>10746817245.280001</v>
      </c>
      <c r="W9" s="36">
        <f t="shared" si="9"/>
        <v>977437025</v>
      </c>
      <c r="X9" s="38">
        <f t="shared" si="3"/>
        <v>0.18944605214526841</v>
      </c>
      <c r="Y9" s="38">
        <f t="shared" si="4"/>
        <v>0.18944605214526841</v>
      </c>
      <c r="Z9" s="38">
        <f t="shared" si="5"/>
        <v>0.173652161861239</v>
      </c>
      <c r="AA9" s="38">
        <f t="shared" si="6"/>
        <v>1</v>
      </c>
      <c r="AB9" s="38">
        <f t="shared" si="7"/>
        <v>0.91663119867011766</v>
      </c>
    </row>
    <row r="10" spans="1:30" ht="35.25" customHeight="1" x14ac:dyDescent="0.25">
      <c r="A10" s="39" t="s">
        <v>44</v>
      </c>
      <c r="B10" s="34" t="s">
        <v>41</v>
      </c>
      <c r="C10" s="34">
        <v>20</v>
      </c>
      <c r="D10" s="34" t="s">
        <v>38</v>
      </c>
      <c r="E10" s="40" t="s">
        <v>45</v>
      </c>
      <c r="F10" s="41">
        <f>+F11+F22+F30+F37</f>
        <v>61887034000</v>
      </c>
      <c r="G10" s="41">
        <f>+G11+G22+G30+G37</f>
        <v>0</v>
      </c>
      <c r="H10" s="41">
        <f>+H11+H22+H30+H37</f>
        <v>0</v>
      </c>
      <c r="I10" s="41">
        <f>+I11+I22+I30+I37</f>
        <v>0</v>
      </c>
      <c r="J10" s="41">
        <f>+J11+J22+J30+J37</f>
        <v>0</v>
      </c>
      <c r="K10" s="41">
        <f t="shared" si="0"/>
        <v>0</v>
      </c>
      <c r="L10" s="250">
        <f>+L11+L22+L30+L37</f>
        <v>61887034000</v>
      </c>
      <c r="M10" s="42">
        <f t="shared" si="1"/>
        <v>7.8417814962088699E-3</v>
      </c>
      <c r="N10" s="41">
        <f t="shared" ref="N10:W10" si="10">+N11+N22+N30+N37</f>
        <v>4848293000</v>
      </c>
      <c r="O10" s="41">
        <f t="shared" si="10"/>
        <v>57038741000</v>
      </c>
      <c r="P10" s="41">
        <f t="shared" si="10"/>
        <v>4848293000</v>
      </c>
      <c r="Q10" s="41">
        <f t="shared" si="10"/>
        <v>11724254270.279999</v>
      </c>
      <c r="R10" s="41">
        <f t="shared" si="10"/>
        <v>50162779729.719994</v>
      </c>
      <c r="S10" s="41">
        <f t="shared" si="10"/>
        <v>45314486729.719994</v>
      </c>
      <c r="T10" s="41">
        <f t="shared" si="10"/>
        <v>11724254270.279999</v>
      </c>
      <c r="U10" s="41">
        <f t="shared" si="10"/>
        <v>0</v>
      </c>
      <c r="V10" s="41">
        <f t="shared" si="10"/>
        <v>10746817245.280001</v>
      </c>
      <c r="W10" s="41">
        <f t="shared" si="10"/>
        <v>977437025</v>
      </c>
      <c r="X10" s="38">
        <f t="shared" si="3"/>
        <v>0.18944605214526841</v>
      </c>
      <c r="Y10" s="38">
        <f t="shared" si="4"/>
        <v>0.18944605214526841</v>
      </c>
      <c r="Z10" s="38">
        <f t="shared" si="5"/>
        <v>0.173652161861239</v>
      </c>
      <c r="AA10" s="38">
        <f t="shared" si="6"/>
        <v>1</v>
      </c>
      <c r="AB10" s="38">
        <f t="shared" si="7"/>
        <v>0.91663119867011766</v>
      </c>
    </row>
    <row r="11" spans="1:30" ht="27" customHeight="1" x14ac:dyDescent="0.25">
      <c r="A11" s="39" t="s">
        <v>46</v>
      </c>
      <c r="B11" s="34" t="s">
        <v>41</v>
      </c>
      <c r="C11" s="34">
        <v>20</v>
      </c>
      <c r="D11" s="34" t="s">
        <v>38</v>
      </c>
      <c r="E11" s="40" t="s">
        <v>47</v>
      </c>
      <c r="F11" s="41">
        <f>+F12</f>
        <v>39105875000</v>
      </c>
      <c r="G11" s="41">
        <f>+G12</f>
        <v>0</v>
      </c>
      <c r="H11" s="41">
        <f>+H12</f>
        <v>0</v>
      </c>
      <c r="I11" s="41">
        <f>+I12</f>
        <v>0</v>
      </c>
      <c r="J11" s="41">
        <f>+J12</f>
        <v>0</v>
      </c>
      <c r="K11" s="41">
        <f t="shared" si="0"/>
        <v>0</v>
      </c>
      <c r="L11" s="250">
        <f>+L12</f>
        <v>39105875000</v>
      </c>
      <c r="M11" s="42">
        <f t="shared" si="1"/>
        <v>4.9551530772674783E-3</v>
      </c>
      <c r="N11" s="41">
        <f t="shared" ref="N11:W11" si="11">+N12</f>
        <v>0</v>
      </c>
      <c r="O11" s="41">
        <f t="shared" si="11"/>
        <v>39105875000</v>
      </c>
      <c r="P11" s="41">
        <f t="shared" si="11"/>
        <v>0</v>
      </c>
      <c r="Q11" s="41">
        <f t="shared" si="11"/>
        <v>7747388283.6500006</v>
      </c>
      <c r="R11" s="41">
        <f t="shared" si="11"/>
        <v>31358486716.349998</v>
      </c>
      <c r="S11" s="41">
        <f t="shared" si="11"/>
        <v>31358486716.349998</v>
      </c>
      <c r="T11" s="41">
        <f t="shared" si="11"/>
        <v>7747388283.6500006</v>
      </c>
      <c r="U11" s="41">
        <f t="shared" si="11"/>
        <v>0</v>
      </c>
      <c r="V11" s="41">
        <f t="shared" si="11"/>
        <v>7747388283.6500006</v>
      </c>
      <c r="W11" s="41">
        <f t="shared" si="11"/>
        <v>0</v>
      </c>
      <c r="X11" s="38">
        <f t="shared" si="3"/>
        <v>0.1981131552138905</v>
      </c>
      <c r="Y11" s="38">
        <f t="shared" si="4"/>
        <v>0.1981131552138905</v>
      </c>
      <c r="Z11" s="38">
        <f t="shared" si="5"/>
        <v>0.1981131552138905</v>
      </c>
      <c r="AA11" s="38">
        <f t="shared" si="6"/>
        <v>1</v>
      </c>
      <c r="AB11" s="38">
        <f t="shared" si="7"/>
        <v>1</v>
      </c>
    </row>
    <row r="12" spans="1:30" ht="27" customHeight="1" x14ac:dyDescent="0.25">
      <c r="A12" s="39" t="s">
        <v>48</v>
      </c>
      <c r="B12" s="34" t="s">
        <v>41</v>
      </c>
      <c r="C12" s="34">
        <v>20</v>
      </c>
      <c r="D12" s="34" t="s">
        <v>38</v>
      </c>
      <c r="E12" s="40" t="s">
        <v>49</v>
      </c>
      <c r="F12" s="41">
        <f>SUM(F13:F21)</f>
        <v>39105875000</v>
      </c>
      <c r="G12" s="41">
        <f>SUM(G13:G21)</f>
        <v>0</v>
      </c>
      <c r="H12" s="41">
        <f>SUM(H13:H21)</f>
        <v>0</v>
      </c>
      <c r="I12" s="41">
        <f>SUM(I13:I21)</f>
        <v>0</v>
      </c>
      <c r="J12" s="41">
        <f>SUM(J13:J21)</f>
        <v>0</v>
      </c>
      <c r="K12" s="41">
        <f t="shared" si="0"/>
        <v>0</v>
      </c>
      <c r="L12" s="250">
        <f>SUM(L13:L21)</f>
        <v>39105875000</v>
      </c>
      <c r="M12" s="42">
        <f t="shared" si="1"/>
        <v>4.9551530772674783E-3</v>
      </c>
      <c r="N12" s="41">
        <f t="shared" ref="N12:W12" si="12">SUM(N13:N21)</f>
        <v>0</v>
      </c>
      <c r="O12" s="41">
        <f t="shared" si="12"/>
        <v>39105875000</v>
      </c>
      <c r="P12" s="41">
        <f t="shared" si="12"/>
        <v>0</v>
      </c>
      <c r="Q12" s="41">
        <f t="shared" si="12"/>
        <v>7747388283.6500006</v>
      </c>
      <c r="R12" s="41">
        <f t="shared" si="12"/>
        <v>31358486716.349998</v>
      </c>
      <c r="S12" s="41">
        <f t="shared" si="12"/>
        <v>31358486716.349998</v>
      </c>
      <c r="T12" s="41">
        <f t="shared" si="12"/>
        <v>7747388283.6500006</v>
      </c>
      <c r="U12" s="41">
        <f t="shared" si="12"/>
        <v>0</v>
      </c>
      <c r="V12" s="41">
        <f t="shared" si="12"/>
        <v>7747388283.6500006</v>
      </c>
      <c r="W12" s="41">
        <f t="shared" si="12"/>
        <v>0</v>
      </c>
      <c r="X12" s="38">
        <f t="shared" si="3"/>
        <v>0.1981131552138905</v>
      </c>
      <c r="Y12" s="38">
        <f t="shared" si="4"/>
        <v>0.1981131552138905</v>
      </c>
      <c r="Z12" s="38">
        <f t="shared" si="5"/>
        <v>0.1981131552138905</v>
      </c>
      <c r="AA12" s="38">
        <f t="shared" si="6"/>
        <v>1</v>
      </c>
      <c r="AB12" s="38">
        <f t="shared" si="7"/>
        <v>1</v>
      </c>
    </row>
    <row r="13" spans="1:30" ht="27" customHeight="1" x14ac:dyDescent="0.25">
      <c r="A13" s="43" t="s">
        <v>50</v>
      </c>
      <c r="B13" s="44" t="s">
        <v>41</v>
      </c>
      <c r="C13" s="44">
        <v>20</v>
      </c>
      <c r="D13" s="44" t="s">
        <v>38</v>
      </c>
      <c r="E13" s="45" t="s">
        <v>51</v>
      </c>
      <c r="F13" s="46">
        <v>27743250237</v>
      </c>
      <c r="G13" s="46">
        <v>0</v>
      </c>
      <c r="H13" s="46">
        <v>0</v>
      </c>
      <c r="I13" s="46">
        <v>0</v>
      </c>
      <c r="J13" s="46">
        <v>0</v>
      </c>
      <c r="K13" s="46">
        <f t="shared" si="0"/>
        <v>0</v>
      </c>
      <c r="L13" s="251">
        <f t="shared" ref="L13:L21" si="13">+F13+K13</f>
        <v>27743250237</v>
      </c>
      <c r="M13" s="42">
        <f t="shared" si="1"/>
        <v>3.5153810465888375E-3</v>
      </c>
      <c r="N13" s="46">
        <v>0</v>
      </c>
      <c r="O13" s="46">
        <v>27743250237</v>
      </c>
      <c r="P13" s="46">
        <f t="shared" ref="P13:P21" si="14">L13-O13</f>
        <v>0</v>
      </c>
      <c r="Q13" s="46">
        <v>6808954670.9700003</v>
      </c>
      <c r="R13" s="46">
        <f t="shared" ref="R13:R21" si="15">+L13-Q13</f>
        <v>20934295566.029999</v>
      </c>
      <c r="S13" s="46">
        <f t="shared" ref="S13:S21" si="16">O13-Q13</f>
        <v>20934295566.029999</v>
      </c>
      <c r="T13" s="46">
        <v>6808954670.9700003</v>
      </c>
      <c r="U13" s="46">
        <f t="shared" ref="U13:U21" si="17">+Q13-T13</f>
        <v>0</v>
      </c>
      <c r="V13" s="46">
        <v>6808954670.9700003</v>
      </c>
      <c r="W13" s="48">
        <f t="shared" ref="W13:W21" si="18">+T13-V13</f>
        <v>0</v>
      </c>
      <c r="X13" s="49">
        <f t="shared" si="3"/>
        <v>0.24542743235935582</v>
      </c>
      <c r="Y13" s="49">
        <f t="shared" si="4"/>
        <v>0.24542743235935582</v>
      </c>
      <c r="Z13" s="49">
        <f t="shared" si="5"/>
        <v>0.24542743235935582</v>
      </c>
      <c r="AA13" s="49">
        <f t="shared" si="6"/>
        <v>1</v>
      </c>
      <c r="AB13" s="49">
        <f t="shared" si="7"/>
        <v>1</v>
      </c>
      <c r="AD13" s="50"/>
    </row>
    <row r="14" spans="1:30" ht="27" customHeight="1" x14ac:dyDescent="0.25">
      <c r="A14" s="43" t="s">
        <v>52</v>
      </c>
      <c r="B14" s="44" t="s">
        <v>41</v>
      </c>
      <c r="C14" s="44">
        <v>20</v>
      </c>
      <c r="D14" s="44" t="s">
        <v>38</v>
      </c>
      <c r="E14" s="45" t="s">
        <v>53</v>
      </c>
      <c r="F14" s="46">
        <v>2408972010</v>
      </c>
      <c r="G14" s="46">
        <v>0</v>
      </c>
      <c r="H14" s="46">
        <v>0</v>
      </c>
      <c r="I14" s="46">
        <v>0</v>
      </c>
      <c r="J14" s="46">
        <v>0</v>
      </c>
      <c r="K14" s="46">
        <f t="shared" si="0"/>
        <v>0</v>
      </c>
      <c r="L14" s="251">
        <f t="shared" si="13"/>
        <v>2408972010</v>
      </c>
      <c r="M14" s="51">
        <f t="shared" si="1"/>
        <v>3.0524377905884279E-4</v>
      </c>
      <c r="N14" s="46">
        <v>0</v>
      </c>
      <c r="O14" s="46">
        <v>2408972010</v>
      </c>
      <c r="P14" s="46">
        <f t="shared" si="14"/>
        <v>0</v>
      </c>
      <c r="Q14" s="46">
        <v>521520875</v>
      </c>
      <c r="R14" s="46">
        <f t="shared" si="15"/>
        <v>1887451135</v>
      </c>
      <c r="S14" s="46">
        <f t="shared" si="16"/>
        <v>1887451135</v>
      </c>
      <c r="T14" s="46">
        <v>521520875</v>
      </c>
      <c r="U14" s="46">
        <f t="shared" si="17"/>
        <v>0</v>
      </c>
      <c r="V14" s="46">
        <v>521520875</v>
      </c>
      <c r="W14" s="48">
        <f t="shared" si="18"/>
        <v>0</v>
      </c>
      <c r="X14" s="49">
        <f t="shared" si="3"/>
        <v>0.21649104798025445</v>
      </c>
      <c r="Y14" s="49">
        <f t="shared" si="4"/>
        <v>0.21649104798025445</v>
      </c>
      <c r="Z14" s="49">
        <f t="shared" si="5"/>
        <v>0.21649104798025445</v>
      </c>
      <c r="AA14" s="49">
        <f t="shared" si="6"/>
        <v>1</v>
      </c>
      <c r="AB14" s="49">
        <f t="shared" si="7"/>
        <v>1</v>
      </c>
      <c r="AD14" s="50"/>
    </row>
    <row r="15" spans="1:30" ht="27" customHeight="1" x14ac:dyDescent="0.25">
      <c r="A15" s="43" t="s">
        <v>54</v>
      </c>
      <c r="B15" s="44" t="s">
        <v>41</v>
      </c>
      <c r="C15" s="44">
        <v>20</v>
      </c>
      <c r="D15" s="44" t="s">
        <v>38</v>
      </c>
      <c r="E15" s="45" t="s">
        <v>55</v>
      </c>
      <c r="F15" s="46">
        <v>2985660</v>
      </c>
      <c r="G15" s="46">
        <v>0</v>
      </c>
      <c r="H15" s="46">
        <v>0</v>
      </c>
      <c r="I15" s="46">
        <v>0</v>
      </c>
      <c r="J15" s="46">
        <v>0</v>
      </c>
      <c r="K15" s="46">
        <f t="shared" si="0"/>
        <v>0</v>
      </c>
      <c r="L15" s="251">
        <f t="shared" si="13"/>
        <v>2985660</v>
      </c>
      <c r="M15" s="68">
        <f>+L15/L303</f>
        <v>3.7831661704729586E-7</v>
      </c>
      <c r="N15" s="46">
        <v>0</v>
      </c>
      <c r="O15" s="46">
        <v>2985660</v>
      </c>
      <c r="P15" s="46">
        <f t="shared" si="14"/>
        <v>0</v>
      </c>
      <c r="Q15" s="46">
        <v>654741</v>
      </c>
      <c r="R15" s="46">
        <f t="shared" si="15"/>
        <v>2330919</v>
      </c>
      <c r="S15" s="46">
        <f t="shared" si="16"/>
        <v>2330919</v>
      </c>
      <c r="T15" s="46">
        <v>654741</v>
      </c>
      <c r="U15" s="46">
        <f t="shared" si="17"/>
        <v>0</v>
      </c>
      <c r="V15" s="46">
        <v>654741</v>
      </c>
      <c r="W15" s="48">
        <f t="shared" si="18"/>
        <v>0</v>
      </c>
      <c r="X15" s="49">
        <f t="shared" si="3"/>
        <v>0.21929523120516067</v>
      </c>
      <c r="Y15" s="49">
        <f t="shared" si="4"/>
        <v>0.21929523120516067</v>
      </c>
      <c r="Z15" s="49">
        <f t="shared" si="5"/>
        <v>0.21929523120516067</v>
      </c>
      <c r="AA15" s="49">
        <f t="shared" si="6"/>
        <v>1</v>
      </c>
      <c r="AB15" s="49">
        <f t="shared" si="7"/>
        <v>1</v>
      </c>
      <c r="AD15" s="50"/>
    </row>
    <row r="16" spans="1:30" ht="27" customHeight="1" x14ac:dyDescent="0.25">
      <c r="A16" s="43" t="s">
        <v>56</v>
      </c>
      <c r="B16" s="44" t="s">
        <v>41</v>
      </c>
      <c r="C16" s="44">
        <v>20</v>
      </c>
      <c r="D16" s="44" t="s">
        <v>38</v>
      </c>
      <c r="E16" s="45" t="s">
        <v>57</v>
      </c>
      <c r="F16" s="46">
        <v>5040000</v>
      </c>
      <c r="G16" s="46">
        <v>0</v>
      </c>
      <c r="H16" s="46">
        <v>0</v>
      </c>
      <c r="I16" s="46">
        <v>0</v>
      </c>
      <c r="J16" s="46">
        <v>0</v>
      </c>
      <c r="K16" s="46">
        <f t="shared" si="0"/>
        <v>0</v>
      </c>
      <c r="L16" s="251">
        <f t="shared" si="13"/>
        <v>5040000</v>
      </c>
      <c r="M16" s="52">
        <f>+L16/L303</f>
        <v>6.3862454194997794E-7</v>
      </c>
      <c r="N16" s="46">
        <v>0</v>
      </c>
      <c r="O16" s="46">
        <v>5040000</v>
      </c>
      <c r="P16" s="46">
        <f t="shared" si="14"/>
        <v>0</v>
      </c>
      <c r="Q16" s="46">
        <v>1265454</v>
      </c>
      <c r="R16" s="46">
        <f t="shared" si="15"/>
        <v>3774546</v>
      </c>
      <c r="S16" s="46">
        <f t="shared" si="16"/>
        <v>3774546</v>
      </c>
      <c r="T16" s="46">
        <v>1265454</v>
      </c>
      <c r="U16" s="46">
        <f t="shared" si="17"/>
        <v>0</v>
      </c>
      <c r="V16" s="46">
        <v>1265454</v>
      </c>
      <c r="W16" s="48">
        <f t="shared" si="18"/>
        <v>0</v>
      </c>
      <c r="X16" s="49">
        <f t="shared" si="3"/>
        <v>0.25108214285714286</v>
      </c>
      <c r="Y16" s="49">
        <f t="shared" si="4"/>
        <v>0.25108214285714286</v>
      </c>
      <c r="Z16" s="49">
        <f t="shared" si="5"/>
        <v>0.25108214285714286</v>
      </c>
      <c r="AA16" s="49">
        <f t="shared" si="6"/>
        <v>1</v>
      </c>
      <c r="AB16" s="49">
        <f t="shared" si="7"/>
        <v>1</v>
      </c>
      <c r="AD16" s="50"/>
    </row>
    <row r="17" spans="1:30" ht="27" customHeight="1" x14ac:dyDescent="0.25">
      <c r="A17" s="43" t="s">
        <v>58</v>
      </c>
      <c r="B17" s="44" t="s">
        <v>41</v>
      </c>
      <c r="C17" s="44">
        <v>20</v>
      </c>
      <c r="D17" s="44" t="s">
        <v>38</v>
      </c>
      <c r="E17" s="45" t="s">
        <v>59</v>
      </c>
      <c r="F17" s="46">
        <v>1713900234</v>
      </c>
      <c r="G17" s="46">
        <v>0</v>
      </c>
      <c r="H17" s="46">
        <v>0</v>
      </c>
      <c r="I17" s="46">
        <v>0</v>
      </c>
      <c r="J17" s="46">
        <v>0</v>
      </c>
      <c r="K17" s="46">
        <f t="shared" si="0"/>
        <v>0</v>
      </c>
      <c r="L17" s="251">
        <f t="shared" si="13"/>
        <v>1713900234</v>
      </c>
      <c r="M17" s="51">
        <f t="shared" ref="M17:M52" si="19">L17/$L$303</f>
        <v>2.171703872790099E-4</v>
      </c>
      <c r="N17" s="46">
        <v>0</v>
      </c>
      <c r="O17" s="46">
        <v>1713900234</v>
      </c>
      <c r="P17" s="46">
        <f t="shared" si="14"/>
        <v>0</v>
      </c>
      <c r="Q17" s="46">
        <v>29689322</v>
      </c>
      <c r="R17" s="46">
        <f t="shared" si="15"/>
        <v>1684210912</v>
      </c>
      <c r="S17" s="46">
        <f t="shared" si="16"/>
        <v>1684210912</v>
      </c>
      <c r="T17" s="46">
        <v>29689322</v>
      </c>
      <c r="U17" s="46">
        <f t="shared" si="17"/>
        <v>0</v>
      </c>
      <c r="V17" s="46">
        <v>29689322</v>
      </c>
      <c r="W17" s="48">
        <f t="shared" si="18"/>
        <v>0</v>
      </c>
      <c r="X17" s="49">
        <f t="shared" si="3"/>
        <v>1.7322666402063168E-2</v>
      </c>
      <c r="Y17" s="49">
        <f t="shared" si="4"/>
        <v>1.7322666402063168E-2</v>
      </c>
      <c r="Z17" s="49">
        <f t="shared" si="5"/>
        <v>1.7322666402063168E-2</v>
      </c>
      <c r="AA17" s="49">
        <f t="shared" si="6"/>
        <v>1</v>
      </c>
      <c r="AB17" s="49">
        <f t="shared" si="7"/>
        <v>1</v>
      </c>
      <c r="AD17" s="50"/>
    </row>
    <row r="18" spans="1:30" ht="27" customHeight="1" x14ac:dyDescent="0.25">
      <c r="A18" s="43" t="s">
        <v>60</v>
      </c>
      <c r="B18" s="44" t="s">
        <v>41</v>
      </c>
      <c r="C18" s="44">
        <v>20</v>
      </c>
      <c r="D18" s="44" t="s">
        <v>38</v>
      </c>
      <c r="E18" s="45" t="s">
        <v>61</v>
      </c>
      <c r="F18" s="46">
        <v>1149297511</v>
      </c>
      <c r="G18" s="46">
        <v>0</v>
      </c>
      <c r="H18" s="46">
        <v>0</v>
      </c>
      <c r="I18" s="46">
        <v>0</v>
      </c>
      <c r="J18" s="46">
        <v>0</v>
      </c>
      <c r="K18" s="46">
        <f t="shared" si="0"/>
        <v>0</v>
      </c>
      <c r="L18" s="251">
        <f t="shared" si="13"/>
        <v>1149297511</v>
      </c>
      <c r="M18" s="51">
        <f t="shared" si="19"/>
        <v>1.4562888819972711E-4</v>
      </c>
      <c r="N18" s="46">
        <v>0</v>
      </c>
      <c r="O18" s="46">
        <v>1149297511</v>
      </c>
      <c r="P18" s="46">
        <f t="shared" si="14"/>
        <v>0</v>
      </c>
      <c r="Q18" s="46">
        <v>116863620</v>
      </c>
      <c r="R18" s="46">
        <f t="shared" si="15"/>
        <v>1032433891</v>
      </c>
      <c r="S18" s="46">
        <f t="shared" si="16"/>
        <v>1032433891</v>
      </c>
      <c r="T18" s="46">
        <v>116863620</v>
      </c>
      <c r="U18" s="46">
        <f t="shared" si="17"/>
        <v>0</v>
      </c>
      <c r="V18" s="46">
        <v>116863620</v>
      </c>
      <c r="W18" s="48">
        <f t="shared" si="18"/>
        <v>0</v>
      </c>
      <c r="X18" s="49">
        <f t="shared" si="3"/>
        <v>0.10168265299584382</v>
      </c>
      <c r="Y18" s="49">
        <f t="shared" si="4"/>
        <v>0.10168265299584382</v>
      </c>
      <c r="Z18" s="49">
        <f t="shared" si="5"/>
        <v>0.10168265299584382</v>
      </c>
      <c r="AA18" s="49">
        <f t="shared" si="6"/>
        <v>1</v>
      </c>
      <c r="AB18" s="49">
        <f t="shared" si="7"/>
        <v>1</v>
      </c>
      <c r="AD18" s="50"/>
    </row>
    <row r="19" spans="1:30" ht="33.75" customHeight="1" x14ac:dyDescent="0.25">
      <c r="A19" s="43" t="s">
        <v>62</v>
      </c>
      <c r="B19" s="44" t="s">
        <v>41</v>
      </c>
      <c r="C19" s="44">
        <v>20</v>
      </c>
      <c r="D19" s="44" t="s">
        <v>38</v>
      </c>
      <c r="E19" s="45" t="s">
        <v>63</v>
      </c>
      <c r="F19" s="46">
        <v>153712847</v>
      </c>
      <c r="G19" s="46">
        <v>0</v>
      </c>
      <c r="H19" s="46">
        <v>0</v>
      </c>
      <c r="I19" s="46">
        <v>0</v>
      </c>
      <c r="J19" s="46">
        <v>0</v>
      </c>
      <c r="K19" s="46">
        <f t="shared" si="0"/>
        <v>0</v>
      </c>
      <c r="L19" s="251">
        <f t="shared" si="13"/>
        <v>153712847</v>
      </c>
      <c r="M19" s="53">
        <f t="shared" si="19"/>
        <v>1.9477142164127387E-5</v>
      </c>
      <c r="N19" s="46">
        <v>0</v>
      </c>
      <c r="O19" s="46">
        <v>153712847</v>
      </c>
      <c r="P19" s="46">
        <f t="shared" si="14"/>
        <v>0</v>
      </c>
      <c r="Q19" s="46">
        <v>16690021</v>
      </c>
      <c r="R19" s="46">
        <f t="shared" si="15"/>
        <v>137022826</v>
      </c>
      <c r="S19" s="46">
        <f t="shared" si="16"/>
        <v>137022826</v>
      </c>
      <c r="T19" s="46">
        <v>16690021</v>
      </c>
      <c r="U19" s="46">
        <f t="shared" si="17"/>
        <v>0</v>
      </c>
      <c r="V19" s="46">
        <v>16690021</v>
      </c>
      <c r="W19" s="48">
        <f t="shared" si="18"/>
        <v>0</v>
      </c>
      <c r="X19" s="49">
        <f t="shared" si="3"/>
        <v>0.1085792197967682</v>
      </c>
      <c r="Y19" s="49">
        <f t="shared" si="4"/>
        <v>0.1085792197967682</v>
      </c>
      <c r="Z19" s="49">
        <f t="shared" si="5"/>
        <v>0.1085792197967682</v>
      </c>
      <c r="AA19" s="49">
        <f t="shared" si="6"/>
        <v>1</v>
      </c>
      <c r="AB19" s="49">
        <f t="shared" si="7"/>
        <v>1</v>
      </c>
      <c r="AD19" s="50"/>
    </row>
    <row r="20" spans="1:30" ht="27" customHeight="1" x14ac:dyDescent="0.25">
      <c r="A20" s="43" t="s">
        <v>64</v>
      </c>
      <c r="B20" s="44" t="s">
        <v>41</v>
      </c>
      <c r="C20" s="44">
        <v>20</v>
      </c>
      <c r="D20" s="44" t="s">
        <v>38</v>
      </c>
      <c r="E20" s="45" t="s">
        <v>65</v>
      </c>
      <c r="F20" s="46">
        <v>3392853271</v>
      </c>
      <c r="G20" s="46">
        <v>0</v>
      </c>
      <c r="H20" s="46">
        <v>0</v>
      </c>
      <c r="I20" s="46">
        <v>0</v>
      </c>
      <c r="J20" s="46">
        <v>0</v>
      </c>
      <c r="K20" s="46">
        <f t="shared" si="0"/>
        <v>0</v>
      </c>
      <c r="L20" s="251">
        <f t="shared" si="13"/>
        <v>3392853271</v>
      </c>
      <c r="M20" s="51">
        <f t="shared" si="19"/>
        <v>4.2991257263806729E-4</v>
      </c>
      <c r="N20" s="46">
        <v>0</v>
      </c>
      <c r="O20" s="46">
        <v>3392853271</v>
      </c>
      <c r="P20" s="46">
        <f t="shared" si="14"/>
        <v>0</v>
      </c>
      <c r="Q20" s="46">
        <v>1390371</v>
      </c>
      <c r="R20" s="46">
        <f t="shared" si="15"/>
        <v>3391462900</v>
      </c>
      <c r="S20" s="46">
        <f t="shared" si="16"/>
        <v>3391462900</v>
      </c>
      <c r="T20" s="46">
        <v>1390371</v>
      </c>
      <c r="U20" s="46">
        <f t="shared" si="17"/>
        <v>0</v>
      </c>
      <c r="V20" s="46">
        <v>1390371</v>
      </c>
      <c r="W20" s="48">
        <f t="shared" si="18"/>
        <v>0</v>
      </c>
      <c r="X20" s="55">
        <f t="shared" si="3"/>
        <v>4.0979402554305156E-4</v>
      </c>
      <c r="Y20" s="55">
        <f t="shared" si="4"/>
        <v>4.0979402554305156E-4</v>
      </c>
      <c r="Z20" s="55">
        <f t="shared" si="5"/>
        <v>4.0979402554305156E-4</v>
      </c>
      <c r="AA20" s="49">
        <f t="shared" si="6"/>
        <v>1</v>
      </c>
      <c r="AB20" s="49">
        <f t="shared" si="7"/>
        <v>1</v>
      </c>
      <c r="AD20" s="50"/>
    </row>
    <row r="21" spans="1:30" ht="27" customHeight="1" x14ac:dyDescent="0.25">
      <c r="A21" s="43" t="s">
        <v>66</v>
      </c>
      <c r="B21" s="44" t="s">
        <v>41</v>
      </c>
      <c r="C21" s="44">
        <v>20</v>
      </c>
      <c r="D21" s="44" t="s">
        <v>38</v>
      </c>
      <c r="E21" s="45" t="s">
        <v>67</v>
      </c>
      <c r="F21" s="46">
        <v>2535863230</v>
      </c>
      <c r="G21" s="46">
        <v>0</v>
      </c>
      <c r="H21" s="46">
        <v>0</v>
      </c>
      <c r="I21" s="46">
        <v>0</v>
      </c>
      <c r="J21" s="46">
        <v>0</v>
      </c>
      <c r="K21" s="46">
        <f t="shared" si="0"/>
        <v>0</v>
      </c>
      <c r="L21" s="251">
        <f t="shared" si="13"/>
        <v>2535863230</v>
      </c>
      <c r="M21" s="51">
        <f t="shared" si="19"/>
        <v>3.2132232017986935E-4</v>
      </c>
      <c r="N21" s="46">
        <v>0</v>
      </c>
      <c r="O21" s="46">
        <v>2535863230</v>
      </c>
      <c r="P21" s="46">
        <f t="shared" si="14"/>
        <v>0</v>
      </c>
      <c r="Q21" s="46">
        <v>250359208.68000001</v>
      </c>
      <c r="R21" s="46">
        <f t="shared" si="15"/>
        <v>2285504021.3200002</v>
      </c>
      <c r="S21" s="46">
        <f t="shared" si="16"/>
        <v>2285504021.3200002</v>
      </c>
      <c r="T21" s="46">
        <v>250359208.68000001</v>
      </c>
      <c r="U21" s="46">
        <f t="shared" si="17"/>
        <v>0</v>
      </c>
      <c r="V21" s="46">
        <v>250359208.68000001</v>
      </c>
      <c r="W21" s="48">
        <f t="shared" si="18"/>
        <v>0</v>
      </c>
      <c r="X21" s="49">
        <f t="shared" si="3"/>
        <v>9.8727409947893766E-2</v>
      </c>
      <c r="Y21" s="49">
        <f t="shared" si="4"/>
        <v>9.8727409947893766E-2</v>
      </c>
      <c r="Z21" s="49">
        <f t="shared" si="5"/>
        <v>9.8727409947893766E-2</v>
      </c>
      <c r="AA21" s="49">
        <f t="shared" si="6"/>
        <v>1</v>
      </c>
      <c r="AB21" s="49">
        <f t="shared" si="7"/>
        <v>1</v>
      </c>
      <c r="AD21" s="50"/>
    </row>
    <row r="22" spans="1:30" ht="22.5" customHeight="1" x14ac:dyDescent="0.25">
      <c r="A22" s="39" t="s">
        <v>68</v>
      </c>
      <c r="B22" s="34" t="s">
        <v>41</v>
      </c>
      <c r="C22" s="34">
        <v>20</v>
      </c>
      <c r="D22" s="34" t="s">
        <v>38</v>
      </c>
      <c r="E22" s="40" t="s">
        <v>69</v>
      </c>
      <c r="F22" s="41">
        <f>SUM(F23:F29)</f>
        <v>13647535000</v>
      </c>
      <c r="G22" s="41">
        <f>SUM(G23:G29)</f>
        <v>0</v>
      </c>
      <c r="H22" s="41">
        <f>SUM(H23:H29)</f>
        <v>0</v>
      </c>
      <c r="I22" s="41">
        <f>SUM(I23:I29)</f>
        <v>0</v>
      </c>
      <c r="J22" s="41">
        <f>SUM(J23:J29)</f>
        <v>0</v>
      </c>
      <c r="K22" s="41">
        <f t="shared" si="0"/>
        <v>0</v>
      </c>
      <c r="L22" s="250">
        <f>SUM(L23:L29)</f>
        <v>13647535000</v>
      </c>
      <c r="M22" s="42">
        <f t="shared" si="19"/>
        <v>1.729295791293907E-3</v>
      </c>
      <c r="N22" s="41">
        <f t="shared" ref="N22:W22" si="20">SUM(N23:N29)</f>
        <v>0</v>
      </c>
      <c r="O22" s="41">
        <f t="shared" si="20"/>
        <v>13647535000</v>
      </c>
      <c r="P22" s="41">
        <f t="shared" si="20"/>
        <v>0</v>
      </c>
      <c r="Q22" s="41">
        <f t="shared" si="20"/>
        <v>3039607656.6299992</v>
      </c>
      <c r="R22" s="41">
        <f t="shared" si="20"/>
        <v>10607927343.369997</v>
      </c>
      <c r="S22" s="41">
        <f t="shared" si="20"/>
        <v>10607927343.369997</v>
      </c>
      <c r="T22" s="41">
        <f t="shared" si="20"/>
        <v>3039607656.6299992</v>
      </c>
      <c r="U22" s="41">
        <f t="shared" si="20"/>
        <v>0</v>
      </c>
      <c r="V22" s="41">
        <f t="shared" si="20"/>
        <v>2062170631.6300001</v>
      </c>
      <c r="W22" s="41">
        <f t="shared" si="20"/>
        <v>977437025</v>
      </c>
      <c r="X22" s="38">
        <f t="shared" si="3"/>
        <v>0.22272210011771351</v>
      </c>
      <c r="Y22" s="38">
        <f t="shared" si="4"/>
        <v>0.22272210011771351</v>
      </c>
      <c r="Z22" s="38">
        <f t="shared" si="5"/>
        <v>0.15110205847649411</v>
      </c>
      <c r="AA22" s="38">
        <f t="shared" si="6"/>
        <v>1</v>
      </c>
      <c r="AB22" s="38">
        <f t="shared" si="7"/>
        <v>0.67843316131014109</v>
      </c>
    </row>
    <row r="23" spans="1:30" ht="33.75" customHeight="1" x14ac:dyDescent="0.25">
      <c r="A23" s="43" t="s">
        <v>70</v>
      </c>
      <c r="B23" s="44" t="s">
        <v>41</v>
      </c>
      <c r="C23" s="44">
        <v>20</v>
      </c>
      <c r="D23" s="44" t="s">
        <v>38</v>
      </c>
      <c r="E23" s="45" t="s">
        <v>71</v>
      </c>
      <c r="F23" s="46">
        <v>3978735557</v>
      </c>
      <c r="G23" s="46">
        <v>0</v>
      </c>
      <c r="H23" s="46">
        <v>0</v>
      </c>
      <c r="I23" s="46">
        <v>0</v>
      </c>
      <c r="J23" s="46">
        <v>0</v>
      </c>
      <c r="K23" s="46">
        <f t="shared" si="0"/>
        <v>0</v>
      </c>
      <c r="L23" s="251">
        <f t="shared" ref="L23:L29" si="21">+F23+K23</f>
        <v>3978735557</v>
      </c>
      <c r="M23" s="51">
        <f t="shared" si="19"/>
        <v>5.0415043107722522E-4</v>
      </c>
      <c r="N23" s="46">
        <v>0</v>
      </c>
      <c r="O23" s="46">
        <v>3978735557</v>
      </c>
      <c r="P23" s="46">
        <f t="shared" ref="P23:P29" si="22">L23-O23</f>
        <v>0</v>
      </c>
      <c r="Q23" s="46">
        <v>930523753.60000002</v>
      </c>
      <c r="R23" s="46">
        <f t="shared" ref="R23:R29" si="23">+L23-Q23</f>
        <v>3048211803.4000001</v>
      </c>
      <c r="S23" s="46">
        <f t="shared" ref="S23:S29" si="24">O23-Q23</f>
        <v>3048211803.4000001</v>
      </c>
      <c r="T23" s="46">
        <v>930523753.60000002</v>
      </c>
      <c r="U23" s="46">
        <f t="shared" ref="U23:U29" si="25">+Q23-T23</f>
        <v>0</v>
      </c>
      <c r="V23" s="46">
        <v>626174353.60000002</v>
      </c>
      <c r="W23" s="48">
        <f t="shared" ref="W23:W29" si="26">+T23-V23</f>
        <v>304349400</v>
      </c>
      <c r="X23" s="49">
        <f t="shared" si="3"/>
        <v>0.23387423976013694</v>
      </c>
      <c r="Y23" s="49">
        <f t="shared" si="4"/>
        <v>0.23387423976013694</v>
      </c>
      <c r="Z23" s="49">
        <f t="shared" si="5"/>
        <v>0.15738023918134955</v>
      </c>
      <c r="AA23" s="49">
        <f t="shared" si="6"/>
        <v>1</v>
      </c>
      <c r="AB23" s="49">
        <f t="shared" si="7"/>
        <v>0.6729267804045449</v>
      </c>
    </row>
    <row r="24" spans="1:30" ht="29.25" customHeight="1" x14ac:dyDescent="0.25">
      <c r="A24" s="43" t="s">
        <v>72</v>
      </c>
      <c r="B24" s="44" t="s">
        <v>41</v>
      </c>
      <c r="C24" s="44">
        <v>20</v>
      </c>
      <c r="D24" s="44" t="s">
        <v>38</v>
      </c>
      <c r="E24" s="45" t="s">
        <v>73</v>
      </c>
      <c r="F24" s="46">
        <v>2822000568</v>
      </c>
      <c r="G24" s="46">
        <v>0</v>
      </c>
      <c r="H24" s="46">
        <v>0</v>
      </c>
      <c r="I24" s="46">
        <v>0</v>
      </c>
      <c r="J24" s="46">
        <v>0</v>
      </c>
      <c r="K24" s="46">
        <f t="shared" si="0"/>
        <v>0</v>
      </c>
      <c r="L24" s="251">
        <f t="shared" si="21"/>
        <v>2822000568</v>
      </c>
      <c r="M24" s="51">
        <f t="shared" si="19"/>
        <v>3.5757913097650347E-4</v>
      </c>
      <c r="N24" s="46">
        <v>0</v>
      </c>
      <c r="O24" s="46">
        <v>2822000568</v>
      </c>
      <c r="P24" s="46">
        <f t="shared" si="22"/>
        <v>0</v>
      </c>
      <c r="Q24" s="46">
        <v>662572689.60000002</v>
      </c>
      <c r="R24" s="46">
        <f t="shared" si="23"/>
        <v>2159427878.4000001</v>
      </c>
      <c r="S24" s="46">
        <f t="shared" si="24"/>
        <v>2159427878.4000001</v>
      </c>
      <c r="T24" s="46">
        <v>662572689.60000002</v>
      </c>
      <c r="U24" s="46">
        <f t="shared" si="25"/>
        <v>0</v>
      </c>
      <c r="V24" s="46">
        <v>446991189.60000002</v>
      </c>
      <c r="W24" s="48">
        <f t="shared" si="26"/>
        <v>215581500</v>
      </c>
      <c r="X24" s="49">
        <f t="shared" si="3"/>
        <v>0.23478829065919593</v>
      </c>
      <c r="Y24" s="49">
        <f t="shared" si="4"/>
        <v>0.23478829065919593</v>
      </c>
      <c r="Z24" s="49">
        <f t="shared" si="5"/>
        <v>0.15839514515646974</v>
      </c>
      <c r="AA24" s="49">
        <f t="shared" si="6"/>
        <v>1</v>
      </c>
      <c r="AB24" s="49">
        <f t="shared" si="7"/>
        <v>0.67462966194675467</v>
      </c>
    </row>
    <row r="25" spans="1:30" ht="27.75" customHeight="1" x14ac:dyDescent="0.25">
      <c r="A25" s="43" t="s">
        <v>74</v>
      </c>
      <c r="B25" s="44" t="s">
        <v>41</v>
      </c>
      <c r="C25" s="44">
        <v>20</v>
      </c>
      <c r="D25" s="44" t="s">
        <v>38</v>
      </c>
      <c r="E25" s="45" t="s">
        <v>75</v>
      </c>
      <c r="F25" s="46">
        <v>3569683789</v>
      </c>
      <c r="G25" s="46">
        <v>0</v>
      </c>
      <c r="H25" s="46">
        <v>0</v>
      </c>
      <c r="I25" s="46">
        <v>0</v>
      </c>
      <c r="J25" s="46">
        <v>0</v>
      </c>
      <c r="K25" s="46">
        <f t="shared" si="0"/>
        <v>0</v>
      </c>
      <c r="L25" s="251">
        <f t="shared" si="21"/>
        <v>3569683789</v>
      </c>
      <c r="M25" s="51">
        <f t="shared" si="19"/>
        <v>4.5231898306674335E-4</v>
      </c>
      <c r="N25" s="46">
        <v>0</v>
      </c>
      <c r="O25" s="46">
        <v>3569683789</v>
      </c>
      <c r="P25" s="46">
        <f t="shared" si="22"/>
        <v>0</v>
      </c>
      <c r="Q25" s="46">
        <v>692743336.63</v>
      </c>
      <c r="R25" s="46">
        <f t="shared" si="23"/>
        <v>2876940452.3699999</v>
      </c>
      <c r="S25" s="46">
        <f t="shared" si="24"/>
        <v>2876940452.3699999</v>
      </c>
      <c r="T25" s="46">
        <v>692743336.63</v>
      </c>
      <c r="U25" s="46">
        <f t="shared" si="25"/>
        <v>0</v>
      </c>
      <c r="V25" s="46">
        <v>477963311.63</v>
      </c>
      <c r="W25" s="48">
        <f t="shared" si="26"/>
        <v>214780025</v>
      </c>
      <c r="X25" s="49">
        <f t="shared" si="3"/>
        <v>0.19406294158734516</v>
      </c>
      <c r="Y25" s="49">
        <f t="shared" si="4"/>
        <v>0.19406294158734516</v>
      </c>
      <c r="Z25" s="49">
        <f t="shared" si="5"/>
        <v>0.13389514026504154</v>
      </c>
      <c r="AA25" s="49">
        <f t="shared" si="6"/>
        <v>1</v>
      </c>
      <c r="AB25" s="49">
        <f t="shared" si="7"/>
        <v>0.68995728483677088</v>
      </c>
    </row>
    <row r="26" spans="1:30" ht="30" customHeight="1" x14ac:dyDescent="0.25">
      <c r="A26" s="43" t="s">
        <v>76</v>
      </c>
      <c r="B26" s="44" t="s">
        <v>41</v>
      </c>
      <c r="C26" s="44">
        <v>20</v>
      </c>
      <c r="D26" s="44" t="s">
        <v>38</v>
      </c>
      <c r="E26" s="45" t="s">
        <v>77</v>
      </c>
      <c r="F26" s="46">
        <v>1382522206</v>
      </c>
      <c r="G26" s="46">
        <v>0</v>
      </c>
      <c r="H26" s="46">
        <v>0</v>
      </c>
      <c r="I26" s="46">
        <v>0</v>
      </c>
      <c r="J26" s="46">
        <v>0</v>
      </c>
      <c r="K26" s="46">
        <f t="shared" si="0"/>
        <v>0</v>
      </c>
      <c r="L26" s="251">
        <f t="shared" si="21"/>
        <v>1382522206</v>
      </c>
      <c r="M26" s="51">
        <f t="shared" si="19"/>
        <v>1.7518107352032202E-4</v>
      </c>
      <c r="N26" s="46">
        <v>0</v>
      </c>
      <c r="O26" s="46">
        <v>1382522206</v>
      </c>
      <c r="P26" s="46">
        <f t="shared" si="22"/>
        <v>0</v>
      </c>
      <c r="Q26" s="46">
        <v>316307817.19999999</v>
      </c>
      <c r="R26" s="46">
        <f t="shared" si="23"/>
        <v>1066214388.8</v>
      </c>
      <c r="S26" s="46">
        <f t="shared" si="24"/>
        <v>1066214388.8</v>
      </c>
      <c r="T26" s="46">
        <v>316307817.19999999</v>
      </c>
      <c r="U26" s="46">
        <f t="shared" si="25"/>
        <v>0</v>
      </c>
      <c r="V26" s="46">
        <v>214720617.19999999</v>
      </c>
      <c r="W26" s="48">
        <f t="shared" si="26"/>
        <v>101587200</v>
      </c>
      <c r="X26" s="49">
        <f t="shared" si="3"/>
        <v>0.2287904062786533</v>
      </c>
      <c r="Y26" s="49">
        <f t="shared" si="4"/>
        <v>0.2287904062786533</v>
      </c>
      <c r="Z26" s="49">
        <f t="shared" si="5"/>
        <v>0.15531079086334762</v>
      </c>
      <c r="AA26" s="49">
        <f t="shared" si="6"/>
        <v>1</v>
      </c>
      <c r="AB26" s="49">
        <f t="shared" si="7"/>
        <v>0.67883436805557396</v>
      </c>
    </row>
    <row r="27" spans="1:30" ht="36.75" customHeight="1" x14ac:dyDescent="0.25">
      <c r="A27" s="43" t="s">
        <v>78</v>
      </c>
      <c r="B27" s="44" t="s">
        <v>41</v>
      </c>
      <c r="C27" s="44">
        <v>20</v>
      </c>
      <c r="D27" s="44" t="s">
        <v>38</v>
      </c>
      <c r="E27" s="45" t="s">
        <v>79</v>
      </c>
      <c r="F27" s="46">
        <v>166286663</v>
      </c>
      <c r="G27" s="46">
        <v>0</v>
      </c>
      <c r="H27" s="46">
        <v>0</v>
      </c>
      <c r="I27" s="46">
        <v>0</v>
      </c>
      <c r="J27" s="46">
        <v>0</v>
      </c>
      <c r="K27" s="46">
        <f t="shared" si="0"/>
        <v>0</v>
      </c>
      <c r="L27" s="251">
        <f t="shared" si="21"/>
        <v>166286663</v>
      </c>
      <c r="M27" s="53">
        <f t="shared" si="19"/>
        <v>2.1070385712453438E-5</v>
      </c>
      <c r="N27" s="46">
        <v>0</v>
      </c>
      <c r="O27" s="46">
        <v>166286663</v>
      </c>
      <c r="P27" s="46">
        <f t="shared" si="22"/>
        <v>0</v>
      </c>
      <c r="Q27" s="46">
        <v>42037759.200000003</v>
      </c>
      <c r="R27" s="46">
        <f t="shared" si="23"/>
        <v>124248903.8</v>
      </c>
      <c r="S27" s="46">
        <f t="shared" si="24"/>
        <v>124248903.8</v>
      </c>
      <c r="T27" s="46">
        <v>42037759.200000003</v>
      </c>
      <c r="U27" s="46">
        <f t="shared" si="25"/>
        <v>0</v>
      </c>
      <c r="V27" s="46">
        <v>27895259.199999999</v>
      </c>
      <c r="W27" s="48">
        <f t="shared" si="26"/>
        <v>14142500.000000004</v>
      </c>
      <c r="X27" s="49">
        <f t="shared" si="3"/>
        <v>0.25280295149106458</v>
      </c>
      <c r="Y27" s="49">
        <f t="shared" si="4"/>
        <v>0.25280295149106458</v>
      </c>
      <c r="Z27" s="49">
        <f t="shared" si="5"/>
        <v>0.16775403809745101</v>
      </c>
      <c r="AA27" s="49">
        <f t="shared" si="6"/>
        <v>1</v>
      </c>
      <c r="AB27" s="49">
        <f t="shared" si="7"/>
        <v>0.6635762640745132</v>
      </c>
    </row>
    <row r="28" spans="1:30" ht="28.5" customHeight="1" x14ac:dyDescent="0.25">
      <c r="A28" s="43" t="s">
        <v>80</v>
      </c>
      <c r="B28" s="44" t="s">
        <v>41</v>
      </c>
      <c r="C28" s="44">
        <v>20</v>
      </c>
      <c r="D28" s="44" t="s">
        <v>38</v>
      </c>
      <c r="E28" s="45" t="s">
        <v>81</v>
      </c>
      <c r="F28" s="46">
        <v>1036936225</v>
      </c>
      <c r="G28" s="46">
        <v>0</v>
      </c>
      <c r="H28" s="46">
        <v>0</v>
      </c>
      <c r="I28" s="46">
        <v>0</v>
      </c>
      <c r="J28" s="46">
        <v>0</v>
      </c>
      <c r="K28" s="46">
        <f t="shared" si="0"/>
        <v>0</v>
      </c>
      <c r="L28" s="251">
        <f t="shared" si="21"/>
        <v>1036936225</v>
      </c>
      <c r="M28" s="51">
        <f t="shared" si="19"/>
        <v>1.3139145272261194E-4</v>
      </c>
      <c r="N28" s="46">
        <v>0</v>
      </c>
      <c r="O28" s="46">
        <v>1036936225</v>
      </c>
      <c r="P28" s="46">
        <f t="shared" si="22"/>
        <v>0</v>
      </c>
      <c r="Q28" s="46">
        <v>237241733.19999999</v>
      </c>
      <c r="R28" s="46">
        <f t="shared" si="23"/>
        <v>799694491.79999995</v>
      </c>
      <c r="S28" s="46">
        <f t="shared" si="24"/>
        <v>799694491.79999995</v>
      </c>
      <c r="T28" s="46">
        <v>237241733.19999999</v>
      </c>
      <c r="U28" s="46">
        <f t="shared" si="25"/>
        <v>0</v>
      </c>
      <c r="V28" s="46">
        <v>161047833.19999999</v>
      </c>
      <c r="W28" s="48">
        <f t="shared" si="26"/>
        <v>76193900</v>
      </c>
      <c r="X28" s="49">
        <f t="shared" si="3"/>
        <v>0.2287910553033288</v>
      </c>
      <c r="Y28" s="49">
        <f t="shared" si="4"/>
        <v>0.2287910553033288</v>
      </c>
      <c r="Z28" s="49">
        <f t="shared" si="5"/>
        <v>0.15531122292501642</v>
      </c>
      <c r="AA28" s="49">
        <f t="shared" si="6"/>
        <v>1</v>
      </c>
      <c r="AB28" s="49">
        <f t="shared" si="7"/>
        <v>0.67883433082253342</v>
      </c>
    </row>
    <row r="29" spans="1:30" ht="39.75" customHeight="1" x14ac:dyDescent="0.25">
      <c r="A29" s="43" t="s">
        <v>82</v>
      </c>
      <c r="B29" s="44" t="s">
        <v>41</v>
      </c>
      <c r="C29" s="44">
        <v>20</v>
      </c>
      <c r="D29" s="44" t="s">
        <v>38</v>
      </c>
      <c r="E29" s="45" t="s">
        <v>83</v>
      </c>
      <c r="F29" s="46">
        <v>691369992</v>
      </c>
      <c r="G29" s="46">
        <v>0</v>
      </c>
      <c r="H29" s="46">
        <v>0</v>
      </c>
      <c r="I29" s="46">
        <v>0</v>
      </c>
      <c r="J29" s="46">
        <v>0</v>
      </c>
      <c r="K29" s="46">
        <f t="shared" si="0"/>
        <v>0</v>
      </c>
      <c r="L29" s="251">
        <f t="shared" si="21"/>
        <v>691369992</v>
      </c>
      <c r="M29" s="51">
        <f t="shared" si="19"/>
        <v>8.7604334218047603E-5</v>
      </c>
      <c r="N29" s="46">
        <v>0</v>
      </c>
      <c r="O29" s="46">
        <v>691369992</v>
      </c>
      <c r="P29" s="46">
        <f t="shared" si="22"/>
        <v>0</v>
      </c>
      <c r="Q29" s="46">
        <v>158180567.19999999</v>
      </c>
      <c r="R29" s="46">
        <f t="shared" si="23"/>
        <v>533189424.80000001</v>
      </c>
      <c r="S29" s="46">
        <f t="shared" si="24"/>
        <v>533189424.80000001</v>
      </c>
      <c r="T29" s="46">
        <v>158180567.19999999</v>
      </c>
      <c r="U29" s="46">
        <f t="shared" si="25"/>
        <v>0</v>
      </c>
      <c r="V29" s="46">
        <v>107378067.2</v>
      </c>
      <c r="W29" s="48">
        <f t="shared" si="26"/>
        <v>50802499.999999985</v>
      </c>
      <c r="X29" s="49">
        <f t="shared" si="3"/>
        <v>0.2287929314698981</v>
      </c>
      <c r="Y29" s="49">
        <f t="shared" si="4"/>
        <v>0.2287929314698981</v>
      </c>
      <c r="Z29" s="49">
        <f t="shared" si="5"/>
        <v>0.15531201591404911</v>
      </c>
      <c r="AA29" s="49">
        <f t="shared" si="6"/>
        <v>1</v>
      </c>
      <c r="AB29" s="49">
        <f t="shared" si="7"/>
        <v>0.67883223015778904</v>
      </c>
    </row>
    <row r="30" spans="1:30" ht="41.25" customHeight="1" x14ac:dyDescent="0.25">
      <c r="A30" s="39" t="s">
        <v>84</v>
      </c>
      <c r="B30" s="34" t="s">
        <v>41</v>
      </c>
      <c r="C30" s="34">
        <v>20</v>
      </c>
      <c r="D30" s="34" t="s">
        <v>38</v>
      </c>
      <c r="E30" s="40" t="s">
        <v>85</v>
      </c>
      <c r="F30" s="41">
        <f>+F31+F35+F36</f>
        <v>4285331000</v>
      </c>
      <c r="G30" s="41">
        <f>+G31+G35+G36</f>
        <v>0</v>
      </c>
      <c r="H30" s="41">
        <f>+H31+H35+H36</f>
        <v>0</v>
      </c>
      <c r="I30" s="41">
        <f>+I31+I35+I36</f>
        <v>0</v>
      </c>
      <c r="J30" s="41">
        <f>+J31+J35+J36</f>
        <v>0</v>
      </c>
      <c r="K30" s="41">
        <f t="shared" si="0"/>
        <v>0</v>
      </c>
      <c r="L30" s="250">
        <f>+L31+L35+L36</f>
        <v>4285331000</v>
      </c>
      <c r="M30" s="42">
        <f t="shared" si="19"/>
        <v>5.4299951328949225E-4</v>
      </c>
      <c r="N30" s="41">
        <f t="shared" ref="N30:W30" si="27">+N31+N35+N36</f>
        <v>0</v>
      </c>
      <c r="O30" s="41">
        <f t="shared" si="27"/>
        <v>4285331000</v>
      </c>
      <c r="P30" s="41">
        <f t="shared" si="27"/>
        <v>0</v>
      </c>
      <c r="Q30" s="41">
        <f t="shared" si="27"/>
        <v>937258330</v>
      </c>
      <c r="R30" s="41">
        <f t="shared" si="27"/>
        <v>3348072670</v>
      </c>
      <c r="S30" s="41">
        <f t="shared" si="27"/>
        <v>3348072670</v>
      </c>
      <c r="T30" s="41">
        <f t="shared" si="27"/>
        <v>937258330</v>
      </c>
      <c r="U30" s="41">
        <f t="shared" si="27"/>
        <v>0</v>
      </c>
      <c r="V30" s="41">
        <f t="shared" si="27"/>
        <v>937258330</v>
      </c>
      <c r="W30" s="41">
        <f t="shared" si="27"/>
        <v>0</v>
      </c>
      <c r="X30" s="38">
        <f t="shared" si="3"/>
        <v>0.2187131705812223</v>
      </c>
      <c r="Y30" s="38">
        <f t="shared" si="4"/>
        <v>0.2187131705812223</v>
      </c>
      <c r="Z30" s="38">
        <f t="shared" si="5"/>
        <v>0.2187131705812223</v>
      </c>
      <c r="AA30" s="38">
        <f t="shared" si="6"/>
        <v>1</v>
      </c>
      <c r="AB30" s="38">
        <f t="shared" si="7"/>
        <v>1</v>
      </c>
    </row>
    <row r="31" spans="1:30" s="4" customFormat="1" ht="39" customHeight="1" x14ac:dyDescent="0.25">
      <c r="A31" s="39" t="s">
        <v>86</v>
      </c>
      <c r="B31" s="34" t="s">
        <v>41</v>
      </c>
      <c r="C31" s="34">
        <v>20</v>
      </c>
      <c r="D31" s="34" t="s">
        <v>38</v>
      </c>
      <c r="E31" s="40" t="s">
        <v>87</v>
      </c>
      <c r="F31" s="41">
        <f>+F32+F33+F34</f>
        <v>2328193098</v>
      </c>
      <c r="G31" s="41">
        <f>+G32+G33+G34</f>
        <v>0</v>
      </c>
      <c r="H31" s="41">
        <f>+H32+H33+H34</f>
        <v>0</v>
      </c>
      <c r="I31" s="41">
        <f>+I32+I33+I34</f>
        <v>0</v>
      </c>
      <c r="J31" s="41">
        <f>+J32+J33+J34</f>
        <v>0</v>
      </c>
      <c r="K31" s="41">
        <f t="shared" si="0"/>
        <v>0</v>
      </c>
      <c r="L31" s="250">
        <f>+L32+L33+L34</f>
        <v>2328193098</v>
      </c>
      <c r="M31" s="42">
        <f t="shared" si="19"/>
        <v>2.9500818467883931E-4</v>
      </c>
      <c r="N31" s="41">
        <f t="shared" ref="N31:W31" si="28">+N32+N33+N34</f>
        <v>0</v>
      </c>
      <c r="O31" s="41">
        <f t="shared" si="28"/>
        <v>2328193098</v>
      </c>
      <c r="P31" s="41">
        <f t="shared" si="28"/>
        <v>0</v>
      </c>
      <c r="Q31" s="41">
        <f t="shared" si="28"/>
        <v>399567633</v>
      </c>
      <c r="R31" s="41">
        <f t="shared" si="28"/>
        <v>1928625465</v>
      </c>
      <c r="S31" s="41">
        <f t="shared" si="28"/>
        <v>1928625465</v>
      </c>
      <c r="T31" s="41">
        <f t="shared" si="28"/>
        <v>399567633</v>
      </c>
      <c r="U31" s="41">
        <f t="shared" si="28"/>
        <v>0</v>
      </c>
      <c r="V31" s="41">
        <f t="shared" si="28"/>
        <v>399567633</v>
      </c>
      <c r="W31" s="41">
        <f t="shared" si="28"/>
        <v>0</v>
      </c>
      <c r="X31" s="38">
        <f t="shared" si="3"/>
        <v>0.17162134590264128</v>
      </c>
      <c r="Y31" s="38">
        <f t="shared" si="4"/>
        <v>0.17162134590264128</v>
      </c>
      <c r="Z31" s="38">
        <f t="shared" si="5"/>
        <v>0.17162134590264128</v>
      </c>
      <c r="AA31" s="38">
        <f t="shared" si="6"/>
        <v>1</v>
      </c>
      <c r="AB31" s="38">
        <f t="shared" si="7"/>
        <v>1</v>
      </c>
    </row>
    <row r="32" spans="1:30" ht="30.75" customHeight="1" x14ac:dyDescent="0.25">
      <c r="A32" s="43" t="s">
        <v>88</v>
      </c>
      <c r="B32" s="44" t="s">
        <v>41</v>
      </c>
      <c r="C32" s="44">
        <v>20</v>
      </c>
      <c r="D32" s="44" t="s">
        <v>38</v>
      </c>
      <c r="E32" s="45" t="s">
        <v>89</v>
      </c>
      <c r="F32" s="46">
        <v>655614150</v>
      </c>
      <c r="G32" s="46">
        <v>0</v>
      </c>
      <c r="H32" s="46">
        <v>0</v>
      </c>
      <c r="I32" s="46">
        <v>0</v>
      </c>
      <c r="J32" s="46">
        <v>0</v>
      </c>
      <c r="K32" s="46">
        <f t="shared" si="0"/>
        <v>0</v>
      </c>
      <c r="L32" s="251">
        <f t="shared" ref="L32:L37" si="29">+F32+K32</f>
        <v>655614150</v>
      </c>
      <c r="M32" s="51">
        <f t="shared" si="19"/>
        <v>8.3073667904697243E-5</v>
      </c>
      <c r="N32" s="46">
        <v>0</v>
      </c>
      <c r="O32" s="46">
        <v>655614150</v>
      </c>
      <c r="P32" s="46">
        <f t="shared" ref="P32:P37" si="30">L32-O32</f>
        <v>0</v>
      </c>
      <c r="Q32" s="46">
        <v>133580591</v>
      </c>
      <c r="R32" s="56">
        <f t="shared" ref="R32:R37" si="31">+L32-Q32</f>
        <v>522033559</v>
      </c>
      <c r="S32" s="46">
        <f t="shared" ref="S32:S37" si="32">O32-Q32</f>
        <v>522033559</v>
      </c>
      <c r="T32" s="46">
        <v>133580591</v>
      </c>
      <c r="U32" s="46">
        <f t="shared" ref="U32:U37" si="33">+Q32-T32</f>
        <v>0</v>
      </c>
      <c r="V32" s="46">
        <v>133580591</v>
      </c>
      <c r="W32" s="48">
        <f t="shared" ref="W32:W37" si="34">+T32-V32</f>
        <v>0</v>
      </c>
      <c r="X32" s="57">
        <f t="shared" si="3"/>
        <v>0.20374879187705147</v>
      </c>
      <c r="Y32" s="54">
        <f t="shared" si="4"/>
        <v>0.20374879187705147</v>
      </c>
      <c r="Z32" s="54">
        <f t="shared" si="5"/>
        <v>0.20374879187705147</v>
      </c>
      <c r="AA32" s="49">
        <f t="shared" si="6"/>
        <v>1</v>
      </c>
      <c r="AB32" s="49">
        <f t="shared" si="7"/>
        <v>1</v>
      </c>
    </row>
    <row r="33" spans="1:28" ht="30.75" customHeight="1" x14ac:dyDescent="0.25">
      <c r="A33" s="43" t="s">
        <v>90</v>
      </c>
      <c r="B33" s="44" t="s">
        <v>41</v>
      </c>
      <c r="C33" s="44">
        <v>20</v>
      </c>
      <c r="D33" s="44" t="s">
        <v>38</v>
      </c>
      <c r="E33" s="45" t="s">
        <v>91</v>
      </c>
      <c r="F33" s="46">
        <v>1499029826</v>
      </c>
      <c r="G33" s="46">
        <v>0</v>
      </c>
      <c r="H33" s="46">
        <v>0</v>
      </c>
      <c r="I33" s="46">
        <v>0</v>
      </c>
      <c r="J33" s="46">
        <v>0</v>
      </c>
      <c r="K33" s="46">
        <f t="shared" si="0"/>
        <v>0</v>
      </c>
      <c r="L33" s="251">
        <f t="shared" si="29"/>
        <v>1499029826</v>
      </c>
      <c r="M33" s="51">
        <f t="shared" si="19"/>
        <v>1.8994389603146927E-4</v>
      </c>
      <c r="N33" s="46">
        <v>0</v>
      </c>
      <c r="O33" s="46">
        <v>1499029826</v>
      </c>
      <c r="P33" s="46">
        <f t="shared" si="30"/>
        <v>0</v>
      </c>
      <c r="Q33" s="46">
        <v>238435181</v>
      </c>
      <c r="R33" s="56">
        <f t="shared" si="31"/>
        <v>1260594645</v>
      </c>
      <c r="S33" s="46">
        <f t="shared" si="32"/>
        <v>1260594645</v>
      </c>
      <c r="T33" s="46">
        <v>238435181</v>
      </c>
      <c r="U33" s="46">
        <f t="shared" si="33"/>
        <v>0</v>
      </c>
      <c r="V33" s="46">
        <v>238435181</v>
      </c>
      <c r="W33" s="48">
        <f t="shared" si="34"/>
        <v>0</v>
      </c>
      <c r="X33" s="58">
        <f t="shared" si="3"/>
        <v>0.15905966436721186</v>
      </c>
      <c r="Y33" s="49">
        <f t="shared" si="4"/>
        <v>0.15905966436721186</v>
      </c>
      <c r="Z33" s="49">
        <f t="shared" si="5"/>
        <v>0.15905966436721186</v>
      </c>
      <c r="AA33" s="49">
        <f t="shared" si="6"/>
        <v>1</v>
      </c>
      <c r="AB33" s="49">
        <f t="shared" si="7"/>
        <v>1</v>
      </c>
    </row>
    <row r="34" spans="1:28" ht="30.75" customHeight="1" x14ac:dyDescent="0.25">
      <c r="A34" s="43" t="s">
        <v>92</v>
      </c>
      <c r="B34" s="44" t="s">
        <v>41</v>
      </c>
      <c r="C34" s="44">
        <v>20</v>
      </c>
      <c r="D34" s="44" t="s">
        <v>38</v>
      </c>
      <c r="E34" s="45" t="s">
        <v>93</v>
      </c>
      <c r="F34" s="46">
        <v>173549122</v>
      </c>
      <c r="G34" s="46">
        <v>0</v>
      </c>
      <c r="H34" s="46">
        <v>0</v>
      </c>
      <c r="I34" s="46">
        <v>0</v>
      </c>
      <c r="J34" s="46">
        <v>0</v>
      </c>
      <c r="K34" s="46">
        <f t="shared" si="0"/>
        <v>0</v>
      </c>
      <c r="L34" s="251">
        <f t="shared" si="29"/>
        <v>173549122</v>
      </c>
      <c r="M34" s="53">
        <f t="shared" si="19"/>
        <v>2.1990620742672783E-5</v>
      </c>
      <c r="N34" s="46">
        <v>0</v>
      </c>
      <c r="O34" s="46">
        <v>173549122</v>
      </c>
      <c r="P34" s="46">
        <f t="shared" si="30"/>
        <v>0</v>
      </c>
      <c r="Q34" s="46">
        <v>27551861</v>
      </c>
      <c r="R34" s="46">
        <f t="shared" si="31"/>
        <v>145997261</v>
      </c>
      <c r="S34" s="46">
        <f t="shared" si="32"/>
        <v>145997261</v>
      </c>
      <c r="T34" s="46">
        <v>27551861</v>
      </c>
      <c r="U34" s="46">
        <f t="shared" si="33"/>
        <v>0</v>
      </c>
      <c r="V34" s="46">
        <v>27551861</v>
      </c>
      <c r="W34" s="48">
        <f t="shared" si="34"/>
        <v>0</v>
      </c>
      <c r="X34" s="58">
        <f t="shared" si="3"/>
        <v>0.15875540413278497</v>
      </c>
      <c r="Y34" s="49">
        <f t="shared" si="4"/>
        <v>0.15875540413278497</v>
      </c>
      <c r="Z34" s="49">
        <f t="shared" si="5"/>
        <v>0.15875540413278497</v>
      </c>
      <c r="AA34" s="49">
        <f t="shared" si="6"/>
        <v>1</v>
      </c>
      <c r="AB34" s="49">
        <f t="shared" si="7"/>
        <v>1</v>
      </c>
    </row>
    <row r="35" spans="1:28" ht="30.75" customHeight="1" x14ac:dyDescent="0.25">
      <c r="A35" s="43" t="s">
        <v>94</v>
      </c>
      <c r="B35" s="44" t="s">
        <v>41</v>
      </c>
      <c r="C35" s="44">
        <v>20</v>
      </c>
      <c r="D35" s="44" t="s">
        <v>38</v>
      </c>
      <c r="E35" s="45" t="s">
        <v>95</v>
      </c>
      <c r="F35" s="59">
        <v>1809954480</v>
      </c>
      <c r="G35" s="46">
        <v>0</v>
      </c>
      <c r="H35" s="46">
        <v>0</v>
      </c>
      <c r="I35" s="46">
        <v>0</v>
      </c>
      <c r="J35" s="46">
        <v>0</v>
      </c>
      <c r="K35" s="46">
        <f t="shared" si="0"/>
        <v>0</v>
      </c>
      <c r="L35" s="251">
        <f t="shared" si="29"/>
        <v>1809954480</v>
      </c>
      <c r="M35" s="51">
        <f t="shared" si="19"/>
        <v>2.293415378452997E-4</v>
      </c>
      <c r="N35" s="46">
        <v>0</v>
      </c>
      <c r="O35" s="46">
        <v>1809954480</v>
      </c>
      <c r="P35" s="46">
        <f t="shared" si="30"/>
        <v>0</v>
      </c>
      <c r="Q35" s="46">
        <v>537690697</v>
      </c>
      <c r="R35" s="46">
        <f t="shared" si="31"/>
        <v>1272263783</v>
      </c>
      <c r="S35" s="46">
        <f t="shared" si="32"/>
        <v>1272263783</v>
      </c>
      <c r="T35" s="46">
        <v>537690697</v>
      </c>
      <c r="U35" s="46">
        <f t="shared" si="33"/>
        <v>0</v>
      </c>
      <c r="V35" s="46">
        <v>537690697</v>
      </c>
      <c r="W35" s="48">
        <f t="shared" si="34"/>
        <v>0</v>
      </c>
      <c r="X35" s="58">
        <f t="shared" si="3"/>
        <v>0.29707415459420838</v>
      </c>
      <c r="Y35" s="49">
        <f t="shared" si="4"/>
        <v>0.29707415459420838</v>
      </c>
      <c r="Z35" s="49">
        <f t="shared" si="5"/>
        <v>0.29707415459420838</v>
      </c>
      <c r="AA35" s="49">
        <f t="shared" si="6"/>
        <v>1</v>
      </c>
      <c r="AB35" s="49">
        <f t="shared" si="7"/>
        <v>1</v>
      </c>
    </row>
    <row r="36" spans="1:28" ht="30.75" customHeight="1" x14ac:dyDescent="0.25">
      <c r="A36" s="43" t="s">
        <v>96</v>
      </c>
      <c r="B36" s="44" t="s">
        <v>41</v>
      </c>
      <c r="C36" s="44">
        <v>20</v>
      </c>
      <c r="D36" s="44" t="s">
        <v>38</v>
      </c>
      <c r="E36" s="45" t="s">
        <v>97</v>
      </c>
      <c r="F36" s="59">
        <v>147183422</v>
      </c>
      <c r="G36" s="46">
        <v>0</v>
      </c>
      <c r="H36" s="46">
        <v>0</v>
      </c>
      <c r="I36" s="46">
        <v>0</v>
      </c>
      <c r="J36" s="46">
        <v>0</v>
      </c>
      <c r="K36" s="46">
        <f t="shared" si="0"/>
        <v>0</v>
      </c>
      <c r="L36" s="251">
        <f t="shared" si="29"/>
        <v>147183422</v>
      </c>
      <c r="M36" s="53">
        <f t="shared" si="19"/>
        <v>1.8649790765353233E-5</v>
      </c>
      <c r="N36" s="46">
        <v>0</v>
      </c>
      <c r="O36" s="46">
        <v>147183422</v>
      </c>
      <c r="P36" s="46">
        <f t="shared" si="30"/>
        <v>0</v>
      </c>
      <c r="Q36" s="46">
        <v>0</v>
      </c>
      <c r="R36" s="46">
        <f t="shared" si="31"/>
        <v>147183422</v>
      </c>
      <c r="S36" s="46">
        <f t="shared" si="32"/>
        <v>147183422</v>
      </c>
      <c r="T36" s="46">
        <v>0</v>
      </c>
      <c r="U36" s="46">
        <f t="shared" si="33"/>
        <v>0</v>
      </c>
      <c r="V36" s="46">
        <v>0</v>
      </c>
      <c r="W36" s="48">
        <f t="shared" si="34"/>
        <v>0</v>
      </c>
      <c r="X36" s="58">
        <f t="shared" si="3"/>
        <v>0</v>
      </c>
      <c r="Y36" s="49">
        <f t="shared" si="4"/>
        <v>0</v>
      </c>
      <c r="Z36" s="49">
        <f t="shared" si="5"/>
        <v>0</v>
      </c>
      <c r="AA36" s="49" t="s">
        <v>40</v>
      </c>
      <c r="AB36" s="49" t="s">
        <v>40</v>
      </c>
    </row>
    <row r="37" spans="1:28" s="4" customFormat="1" ht="38.25" customHeight="1" x14ac:dyDescent="0.25">
      <c r="A37" s="39" t="s">
        <v>98</v>
      </c>
      <c r="B37" s="34" t="s">
        <v>41</v>
      </c>
      <c r="C37" s="34">
        <v>20</v>
      </c>
      <c r="D37" s="34" t="s">
        <v>38</v>
      </c>
      <c r="E37" s="40" t="s">
        <v>99</v>
      </c>
      <c r="F37" s="60">
        <v>4848293000</v>
      </c>
      <c r="G37" s="60">
        <v>0</v>
      </c>
      <c r="H37" s="60">
        <v>0</v>
      </c>
      <c r="I37" s="60">
        <v>0</v>
      </c>
      <c r="J37" s="60">
        <v>0</v>
      </c>
      <c r="K37" s="41">
        <f t="shared" si="0"/>
        <v>0</v>
      </c>
      <c r="L37" s="250">
        <f t="shared" si="29"/>
        <v>4848293000</v>
      </c>
      <c r="M37" s="42">
        <f t="shared" si="19"/>
        <v>6.1433311435799291E-4</v>
      </c>
      <c r="N37" s="60">
        <v>4848293000</v>
      </c>
      <c r="O37" s="60">
        <v>0</v>
      </c>
      <c r="P37" s="62">
        <f t="shared" si="30"/>
        <v>4848293000</v>
      </c>
      <c r="Q37" s="60">
        <v>0</v>
      </c>
      <c r="R37" s="62">
        <f t="shared" si="31"/>
        <v>4848293000</v>
      </c>
      <c r="S37" s="62">
        <f t="shared" si="32"/>
        <v>0</v>
      </c>
      <c r="T37" s="60">
        <v>0</v>
      </c>
      <c r="U37" s="62">
        <f t="shared" si="33"/>
        <v>0</v>
      </c>
      <c r="V37" s="60">
        <v>0</v>
      </c>
      <c r="W37" s="63">
        <f t="shared" si="34"/>
        <v>0</v>
      </c>
      <c r="X37" s="38">
        <f t="shared" si="3"/>
        <v>0</v>
      </c>
      <c r="Y37" s="38">
        <f t="shared" si="4"/>
        <v>0</v>
      </c>
      <c r="Z37" s="38">
        <f t="shared" si="5"/>
        <v>0</v>
      </c>
      <c r="AA37" s="38" t="s">
        <v>40</v>
      </c>
      <c r="AB37" s="38" t="s">
        <v>40</v>
      </c>
    </row>
    <row r="38" spans="1:28" ht="27.75" customHeight="1" x14ac:dyDescent="0.25">
      <c r="A38" s="39" t="s">
        <v>100</v>
      </c>
      <c r="B38" s="34" t="s">
        <v>41</v>
      </c>
      <c r="C38" s="34">
        <v>20</v>
      </c>
      <c r="D38" s="34" t="s">
        <v>38</v>
      </c>
      <c r="E38" s="40" t="s">
        <v>101</v>
      </c>
      <c r="F38" s="62">
        <f>+F39+F47</f>
        <v>20506538976</v>
      </c>
      <c r="G38" s="62">
        <f>+G39+G47</f>
        <v>0</v>
      </c>
      <c r="H38" s="62">
        <f>+H39+H47</f>
        <v>0</v>
      </c>
      <c r="I38" s="62">
        <f>+I39+I47</f>
        <v>280033268</v>
      </c>
      <c r="J38" s="62">
        <f>+J39+J47</f>
        <v>280033268</v>
      </c>
      <c r="K38" s="62">
        <f t="shared" si="0"/>
        <v>0</v>
      </c>
      <c r="L38" s="66">
        <f>+L39+L47</f>
        <v>20506538976</v>
      </c>
      <c r="M38" s="42">
        <f t="shared" si="19"/>
        <v>2.5984085437554304E-3</v>
      </c>
      <c r="N38" s="62">
        <f t="shared" ref="N38:W38" si="35">+N39+N47</f>
        <v>0</v>
      </c>
      <c r="O38" s="62">
        <f t="shared" si="35"/>
        <v>16318366338.6</v>
      </c>
      <c r="P38" s="62">
        <f t="shared" si="35"/>
        <v>4188172637.4000006</v>
      </c>
      <c r="Q38" s="62">
        <f t="shared" si="35"/>
        <v>14865401248.5</v>
      </c>
      <c r="R38" s="62">
        <f t="shared" si="35"/>
        <v>5641137727.5</v>
      </c>
      <c r="S38" s="62">
        <f t="shared" si="35"/>
        <v>1452965090.0999999</v>
      </c>
      <c r="T38" s="62">
        <f t="shared" si="35"/>
        <v>3713904675.6799998</v>
      </c>
      <c r="U38" s="62">
        <f t="shared" si="35"/>
        <v>11151496572.82</v>
      </c>
      <c r="V38" s="62">
        <f t="shared" si="35"/>
        <v>3662765347.6799998</v>
      </c>
      <c r="W38" s="62">
        <f t="shared" si="35"/>
        <v>51139328</v>
      </c>
      <c r="X38" s="38">
        <f t="shared" si="3"/>
        <v>0.72491029646191618</v>
      </c>
      <c r="Y38" s="38">
        <f t="shared" si="4"/>
        <v>0.18110831281800402</v>
      </c>
      <c r="Z38" s="38">
        <f t="shared" si="5"/>
        <v>0.17861450691249012</v>
      </c>
      <c r="AA38" s="38">
        <f>+T38/Q38</f>
        <v>0.24983548130291827</v>
      </c>
      <c r="AB38" s="38">
        <f>+V38/T38</f>
        <v>0.98623030678873402</v>
      </c>
    </row>
    <row r="39" spans="1:28" ht="27.75" customHeight="1" x14ac:dyDescent="0.25">
      <c r="A39" s="39" t="s">
        <v>102</v>
      </c>
      <c r="B39" s="34" t="s">
        <v>41</v>
      </c>
      <c r="C39" s="34">
        <v>20</v>
      </c>
      <c r="D39" s="34" t="s">
        <v>38</v>
      </c>
      <c r="E39" s="40" t="s">
        <v>103</v>
      </c>
      <c r="F39" s="66">
        <f>+F40</f>
        <v>267000000</v>
      </c>
      <c r="G39" s="66">
        <f>+G40</f>
        <v>0</v>
      </c>
      <c r="H39" s="66">
        <f>+H40</f>
        <v>0</v>
      </c>
      <c r="I39" s="66">
        <f>+I40</f>
        <v>49797150</v>
      </c>
      <c r="J39" s="66">
        <f>+J40</f>
        <v>0</v>
      </c>
      <c r="K39" s="66">
        <f t="shared" si="0"/>
        <v>49797150</v>
      </c>
      <c r="L39" s="66">
        <f>+L40</f>
        <v>316797150</v>
      </c>
      <c r="M39" s="61">
        <f t="shared" si="19"/>
        <v>4.0141752938454058E-5</v>
      </c>
      <c r="N39" s="66">
        <f t="shared" ref="N39:W39" si="36">+N40</f>
        <v>0</v>
      </c>
      <c r="O39" s="66">
        <f t="shared" si="36"/>
        <v>53432850</v>
      </c>
      <c r="P39" s="66">
        <f t="shared" si="36"/>
        <v>263364300</v>
      </c>
      <c r="Q39" s="66">
        <f t="shared" si="36"/>
        <v>1000296.52</v>
      </c>
      <c r="R39" s="66">
        <f t="shared" si="36"/>
        <v>315796853.48000002</v>
      </c>
      <c r="S39" s="66">
        <f t="shared" si="36"/>
        <v>52432553.479999997</v>
      </c>
      <c r="T39" s="66">
        <f t="shared" si="36"/>
        <v>1000296.52</v>
      </c>
      <c r="U39" s="66">
        <f t="shared" si="36"/>
        <v>0</v>
      </c>
      <c r="V39" s="66">
        <f t="shared" si="36"/>
        <v>1000296.52</v>
      </c>
      <c r="W39" s="66">
        <f t="shared" si="36"/>
        <v>0</v>
      </c>
      <c r="X39" s="38">
        <f t="shared" si="3"/>
        <v>3.1575300472242254E-3</v>
      </c>
      <c r="Y39" s="38">
        <f t="shared" si="4"/>
        <v>3.1575300472242254E-3</v>
      </c>
      <c r="Z39" s="38">
        <f t="shared" si="5"/>
        <v>3.1575300472242254E-3</v>
      </c>
      <c r="AA39" s="38">
        <f>+T39/Q39</f>
        <v>1</v>
      </c>
      <c r="AB39" s="38">
        <f>+V39/T39</f>
        <v>1</v>
      </c>
    </row>
    <row r="40" spans="1:28" ht="27.75" customHeight="1" x14ac:dyDescent="0.25">
      <c r="A40" s="39" t="s">
        <v>104</v>
      </c>
      <c r="B40" s="34" t="s">
        <v>41</v>
      </c>
      <c r="C40" s="34">
        <v>20</v>
      </c>
      <c r="D40" s="34" t="s">
        <v>38</v>
      </c>
      <c r="E40" s="40" t="s">
        <v>105</v>
      </c>
      <c r="F40" s="62">
        <f>+F43+F41</f>
        <v>267000000</v>
      </c>
      <c r="G40" s="62">
        <f>+G43+G41</f>
        <v>0</v>
      </c>
      <c r="H40" s="62">
        <f>+H43+H41</f>
        <v>0</v>
      </c>
      <c r="I40" s="62">
        <f>+I43+I41</f>
        <v>49797150</v>
      </c>
      <c r="J40" s="62">
        <f>+J43+J41</f>
        <v>0</v>
      </c>
      <c r="K40" s="62">
        <f t="shared" si="0"/>
        <v>49797150</v>
      </c>
      <c r="L40" s="66">
        <f>+L43+L41</f>
        <v>316797150</v>
      </c>
      <c r="M40" s="61">
        <f t="shared" si="19"/>
        <v>4.0141752938454058E-5</v>
      </c>
      <c r="N40" s="62">
        <f t="shared" ref="N40:W40" si="37">+N43+N41</f>
        <v>0</v>
      </c>
      <c r="O40" s="62">
        <f t="shared" si="37"/>
        <v>53432850</v>
      </c>
      <c r="P40" s="62">
        <f t="shared" si="37"/>
        <v>263364300</v>
      </c>
      <c r="Q40" s="62">
        <f t="shared" si="37"/>
        <v>1000296.52</v>
      </c>
      <c r="R40" s="62">
        <f t="shared" si="37"/>
        <v>315796853.48000002</v>
      </c>
      <c r="S40" s="62">
        <f t="shared" si="37"/>
        <v>52432553.479999997</v>
      </c>
      <c r="T40" s="62">
        <f t="shared" si="37"/>
        <v>1000296.52</v>
      </c>
      <c r="U40" s="62">
        <f t="shared" si="37"/>
        <v>0</v>
      </c>
      <c r="V40" s="62">
        <f t="shared" si="37"/>
        <v>1000296.52</v>
      </c>
      <c r="W40" s="62">
        <f t="shared" si="37"/>
        <v>0</v>
      </c>
      <c r="X40" s="38">
        <f t="shared" si="3"/>
        <v>3.1575300472242254E-3</v>
      </c>
      <c r="Y40" s="38">
        <f t="shared" si="4"/>
        <v>3.1575300472242254E-3</v>
      </c>
      <c r="Z40" s="38">
        <f t="shared" si="5"/>
        <v>3.1575300472242254E-3</v>
      </c>
      <c r="AA40" s="38">
        <f>+T40/Q40</f>
        <v>1</v>
      </c>
      <c r="AB40" s="38">
        <f>+V40/T40</f>
        <v>1</v>
      </c>
    </row>
    <row r="41" spans="1:28" ht="39.75" customHeight="1" x14ac:dyDescent="0.25">
      <c r="A41" s="39" t="s">
        <v>106</v>
      </c>
      <c r="B41" s="34" t="s">
        <v>41</v>
      </c>
      <c r="C41" s="34">
        <v>20</v>
      </c>
      <c r="D41" s="34" t="s">
        <v>38</v>
      </c>
      <c r="E41" s="40" t="s">
        <v>107</v>
      </c>
      <c r="F41" s="62">
        <f>+F42</f>
        <v>12000000</v>
      </c>
      <c r="G41" s="62">
        <f>+G42</f>
        <v>0</v>
      </c>
      <c r="H41" s="62">
        <f>+H42</f>
        <v>0</v>
      </c>
      <c r="I41" s="62">
        <f>+I42</f>
        <v>0</v>
      </c>
      <c r="J41" s="62">
        <f>+J42</f>
        <v>0</v>
      </c>
      <c r="K41" s="62">
        <f t="shared" si="0"/>
        <v>0</v>
      </c>
      <c r="L41" s="66">
        <f>+L42</f>
        <v>12000000</v>
      </c>
      <c r="M41" s="67">
        <f t="shared" si="19"/>
        <v>1.5205346236904236E-6</v>
      </c>
      <c r="N41" s="62">
        <f t="shared" ref="N41:W41" si="38">+N42</f>
        <v>0</v>
      </c>
      <c r="O41" s="62">
        <f t="shared" si="38"/>
        <v>4927200</v>
      </c>
      <c r="P41" s="62">
        <f t="shared" si="38"/>
        <v>7072800</v>
      </c>
      <c r="Q41" s="62">
        <f t="shared" si="38"/>
        <v>0</v>
      </c>
      <c r="R41" s="62">
        <f t="shared" si="38"/>
        <v>12000000</v>
      </c>
      <c r="S41" s="62">
        <f t="shared" si="38"/>
        <v>4927200</v>
      </c>
      <c r="T41" s="62">
        <f t="shared" si="38"/>
        <v>0</v>
      </c>
      <c r="U41" s="62">
        <f t="shared" si="38"/>
        <v>0</v>
      </c>
      <c r="V41" s="62">
        <f t="shared" si="38"/>
        <v>0</v>
      </c>
      <c r="W41" s="62">
        <f t="shared" si="38"/>
        <v>0</v>
      </c>
      <c r="X41" s="38">
        <f t="shared" si="3"/>
        <v>0</v>
      </c>
      <c r="Y41" s="38">
        <f t="shared" si="4"/>
        <v>0</v>
      </c>
      <c r="Z41" s="38">
        <f t="shared" si="5"/>
        <v>0</v>
      </c>
      <c r="AA41" s="38" t="s">
        <v>40</v>
      </c>
      <c r="AB41" s="38" t="s">
        <v>40</v>
      </c>
    </row>
    <row r="42" spans="1:28" ht="36.75" customHeight="1" x14ac:dyDescent="0.25">
      <c r="A42" s="43" t="s">
        <v>108</v>
      </c>
      <c r="B42" s="44" t="s">
        <v>41</v>
      </c>
      <c r="C42" s="44">
        <v>20</v>
      </c>
      <c r="D42" s="44" t="s">
        <v>38</v>
      </c>
      <c r="E42" s="45" t="s">
        <v>109</v>
      </c>
      <c r="F42" s="46">
        <v>12000000</v>
      </c>
      <c r="G42" s="46">
        <v>0</v>
      </c>
      <c r="H42" s="46">
        <v>0</v>
      </c>
      <c r="I42" s="46">
        <v>0</v>
      </c>
      <c r="J42" s="46">
        <v>0</v>
      </c>
      <c r="K42" s="46">
        <f t="shared" si="0"/>
        <v>0</v>
      </c>
      <c r="L42" s="56">
        <f>+F42+K42</f>
        <v>12000000</v>
      </c>
      <c r="M42" s="52">
        <f t="shared" si="19"/>
        <v>1.5205346236904236E-6</v>
      </c>
      <c r="N42" s="46">
        <v>0</v>
      </c>
      <c r="O42" s="56">
        <v>4927200</v>
      </c>
      <c r="P42" s="46">
        <f>L42-O42</f>
        <v>7072800</v>
      </c>
      <c r="Q42" s="56">
        <v>0</v>
      </c>
      <c r="R42" s="46">
        <f>+L42-Q42</f>
        <v>12000000</v>
      </c>
      <c r="S42" s="46">
        <f>O42-Q42</f>
        <v>4927200</v>
      </c>
      <c r="T42" s="46">
        <v>0</v>
      </c>
      <c r="U42" s="46">
        <f>+Q42-T42</f>
        <v>0</v>
      </c>
      <c r="V42" s="46">
        <v>0</v>
      </c>
      <c r="W42" s="48">
        <f>+T42-V42</f>
        <v>0</v>
      </c>
      <c r="X42" s="49">
        <f t="shared" si="3"/>
        <v>0</v>
      </c>
      <c r="Y42" s="49">
        <f t="shared" si="4"/>
        <v>0</v>
      </c>
      <c r="Z42" s="49">
        <f t="shared" si="5"/>
        <v>0</v>
      </c>
      <c r="AA42" s="49" t="s">
        <v>40</v>
      </c>
      <c r="AB42" s="49" t="s">
        <v>40</v>
      </c>
    </row>
    <row r="43" spans="1:28" ht="27.75" customHeight="1" x14ac:dyDescent="0.25">
      <c r="A43" s="39" t="s">
        <v>110</v>
      </c>
      <c r="B43" s="34" t="s">
        <v>41</v>
      </c>
      <c r="C43" s="34">
        <v>20</v>
      </c>
      <c r="D43" s="34" t="s">
        <v>38</v>
      </c>
      <c r="E43" s="40" t="s">
        <v>111</v>
      </c>
      <c r="F43" s="62">
        <f>+F44+F45+F46</f>
        <v>255000000</v>
      </c>
      <c r="G43" s="62">
        <f>+G44+G45+G46</f>
        <v>0</v>
      </c>
      <c r="H43" s="62">
        <f>+H44+H45+H46</f>
        <v>0</v>
      </c>
      <c r="I43" s="62">
        <f>+I44+I45+I46</f>
        <v>49797150</v>
      </c>
      <c r="J43" s="62">
        <f>+J44+J45+J46</f>
        <v>0</v>
      </c>
      <c r="K43" s="62">
        <f t="shared" si="0"/>
        <v>49797150</v>
      </c>
      <c r="L43" s="66">
        <f>+L44+L45+L46</f>
        <v>304797150</v>
      </c>
      <c r="M43" s="61">
        <f t="shared" si="19"/>
        <v>3.8621218314763635E-5</v>
      </c>
      <c r="N43" s="62">
        <f t="shared" ref="N43:W43" si="39">+N44+N45+N46</f>
        <v>0</v>
      </c>
      <c r="O43" s="62">
        <f t="shared" si="39"/>
        <v>48505650</v>
      </c>
      <c r="P43" s="62">
        <f t="shared" si="39"/>
        <v>256291500</v>
      </c>
      <c r="Q43" s="62">
        <f t="shared" si="39"/>
        <v>1000296.52</v>
      </c>
      <c r="R43" s="62">
        <f t="shared" si="39"/>
        <v>303796853.48000002</v>
      </c>
      <c r="S43" s="62">
        <f t="shared" si="39"/>
        <v>47505353.479999997</v>
      </c>
      <c r="T43" s="62">
        <f t="shared" si="39"/>
        <v>1000296.52</v>
      </c>
      <c r="U43" s="62">
        <f t="shared" si="39"/>
        <v>0</v>
      </c>
      <c r="V43" s="62">
        <f t="shared" si="39"/>
        <v>1000296.52</v>
      </c>
      <c r="W43" s="62">
        <f t="shared" si="39"/>
        <v>0</v>
      </c>
      <c r="X43" s="38">
        <f t="shared" si="3"/>
        <v>3.2818434161867986E-3</v>
      </c>
      <c r="Y43" s="38">
        <f t="shared" si="4"/>
        <v>3.2818434161867986E-3</v>
      </c>
      <c r="Z43" s="38">
        <f t="shared" si="5"/>
        <v>3.2818434161867986E-3</v>
      </c>
      <c r="AA43" s="38">
        <f>+T43/Q43</f>
        <v>1</v>
      </c>
      <c r="AB43" s="38">
        <f>+V43/T43</f>
        <v>1</v>
      </c>
    </row>
    <row r="44" spans="1:28" ht="27.75" customHeight="1" x14ac:dyDescent="0.25">
      <c r="A44" s="43" t="s">
        <v>524</v>
      </c>
      <c r="B44" s="44" t="s">
        <v>41</v>
      </c>
      <c r="C44" s="44">
        <v>20</v>
      </c>
      <c r="D44" s="44" t="s">
        <v>38</v>
      </c>
      <c r="E44" s="45" t="s">
        <v>145</v>
      </c>
      <c r="F44" s="46">
        <v>0</v>
      </c>
      <c r="G44" s="46">
        <v>0</v>
      </c>
      <c r="H44" s="46">
        <v>0</v>
      </c>
      <c r="I44" s="46">
        <v>47721150</v>
      </c>
      <c r="J44" s="46">
        <v>0</v>
      </c>
      <c r="K44" s="46">
        <f t="shared" si="0"/>
        <v>47721150</v>
      </c>
      <c r="L44" s="56">
        <f>+F44+K44</f>
        <v>47721150</v>
      </c>
      <c r="M44" s="53">
        <f t="shared" si="19"/>
        <v>6.0468050714436883E-6</v>
      </c>
      <c r="N44" s="46">
        <v>0</v>
      </c>
      <c r="O44" s="56">
        <v>47505150</v>
      </c>
      <c r="P44" s="46">
        <f>L44-O44</f>
        <v>216000</v>
      </c>
      <c r="Q44" s="56">
        <v>0</v>
      </c>
      <c r="R44" s="46">
        <f>+L44-Q44</f>
        <v>47721150</v>
      </c>
      <c r="S44" s="46">
        <f>O44-Q44</f>
        <v>47505150</v>
      </c>
      <c r="T44" s="46">
        <v>0</v>
      </c>
      <c r="U44" s="46">
        <f>+Q44-T44</f>
        <v>0</v>
      </c>
      <c r="V44" s="46">
        <v>0</v>
      </c>
      <c r="W44" s="48">
        <f>+T44-V44</f>
        <v>0</v>
      </c>
      <c r="X44" s="49">
        <f t="shared" si="3"/>
        <v>0</v>
      </c>
      <c r="Y44" s="49">
        <f t="shared" si="4"/>
        <v>0</v>
      </c>
      <c r="Z44" s="49">
        <f t="shared" si="5"/>
        <v>0</v>
      </c>
      <c r="AA44" s="49" t="s">
        <v>40</v>
      </c>
      <c r="AB44" s="49" t="s">
        <v>40</v>
      </c>
    </row>
    <row r="45" spans="1:28" ht="44.25" customHeight="1" x14ac:dyDescent="0.25">
      <c r="A45" s="43" t="s">
        <v>112</v>
      </c>
      <c r="B45" s="44" t="s">
        <v>41</v>
      </c>
      <c r="C45" s="44">
        <v>20</v>
      </c>
      <c r="D45" s="44" t="s">
        <v>38</v>
      </c>
      <c r="E45" s="45" t="s">
        <v>113</v>
      </c>
      <c r="F45" s="46">
        <v>255000000</v>
      </c>
      <c r="G45" s="46">
        <v>0</v>
      </c>
      <c r="H45" s="46">
        <v>0</v>
      </c>
      <c r="I45" s="46">
        <v>0</v>
      </c>
      <c r="J45" s="46">
        <v>0</v>
      </c>
      <c r="K45" s="46">
        <f t="shared" si="0"/>
        <v>0</v>
      </c>
      <c r="L45" s="56">
        <f>+F45+K45</f>
        <v>255000000</v>
      </c>
      <c r="M45" s="53">
        <f t="shared" si="19"/>
        <v>3.2311360753421503E-5</v>
      </c>
      <c r="N45" s="46">
        <v>0</v>
      </c>
      <c r="O45" s="56">
        <v>1000500</v>
      </c>
      <c r="P45" s="46">
        <f>L45-O45</f>
        <v>253999500</v>
      </c>
      <c r="Q45" s="56">
        <v>1000296.52</v>
      </c>
      <c r="R45" s="46">
        <f>+L45-Q45</f>
        <v>253999703.47999999</v>
      </c>
      <c r="S45" s="46">
        <f>O45-Q45</f>
        <v>203.47999999998137</v>
      </c>
      <c r="T45" s="46">
        <v>1000296.52</v>
      </c>
      <c r="U45" s="46">
        <f>+Q45-T45</f>
        <v>0</v>
      </c>
      <c r="V45" s="46">
        <v>1000296.52</v>
      </c>
      <c r="W45" s="48">
        <f>+T45-V45</f>
        <v>0</v>
      </c>
      <c r="X45" s="49">
        <f t="shared" si="3"/>
        <v>3.9227314509803924E-3</v>
      </c>
      <c r="Y45" s="49">
        <f t="shared" si="4"/>
        <v>3.9227314509803924E-3</v>
      </c>
      <c r="Z45" s="49">
        <f t="shared" si="5"/>
        <v>3.9227314509803924E-3</v>
      </c>
      <c r="AA45" s="49">
        <f>+T45/Q45</f>
        <v>1</v>
      </c>
      <c r="AB45" s="49">
        <f>+V45/T45</f>
        <v>1</v>
      </c>
    </row>
    <row r="46" spans="1:28" ht="44.25" customHeight="1" x14ac:dyDescent="0.25">
      <c r="A46" s="43" t="s">
        <v>537</v>
      </c>
      <c r="B46" s="44" t="s">
        <v>41</v>
      </c>
      <c r="C46" s="44">
        <v>20</v>
      </c>
      <c r="D46" s="44" t="s">
        <v>38</v>
      </c>
      <c r="E46" s="45" t="s">
        <v>528</v>
      </c>
      <c r="F46" s="46">
        <v>0</v>
      </c>
      <c r="G46" s="46">
        <v>0</v>
      </c>
      <c r="H46" s="46">
        <v>0</v>
      </c>
      <c r="I46" s="46">
        <v>2076000</v>
      </c>
      <c r="J46" s="46">
        <v>0</v>
      </c>
      <c r="K46" s="46">
        <f t="shared" si="0"/>
        <v>2076000</v>
      </c>
      <c r="L46" s="56">
        <f>+F46+K46</f>
        <v>2076000</v>
      </c>
      <c r="M46" s="68">
        <f t="shared" si="19"/>
        <v>2.6305248989844329E-7</v>
      </c>
      <c r="N46" s="46">
        <v>0</v>
      </c>
      <c r="O46" s="56">
        <v>0</v>
      </c>
      <c r="P46" s="46">
        <f>L46-O46</f>
        <v>2076000</v>
      </c>
      <c r="Q46" s="56">
        <v>0</v>
      </c>
      <c r="R46" s="46">
        <f>+L46-Q46</f>
        <v>2076000</v>
      </c>
      <c r="S46" s="46">
        <f>O46-Q46</f>
        <v>0</v>
      </c>
      <c r="T46" s="46">
        <v>0</v>
      </c>
      <c r="U46" s="46">
        <f>+Q46-T46</f>
        <v>0</v>
      </c>
      <c r="V46" s="46">
        <v>0</v>
      </c>
      <c r="W46" s="48">
        <f>+T46-V46</f>
        <v>0</v>
      </c>
      <c r="X46" s="49">
        <f t="shared" si="3"/>
        <v>0</v>
      </c>
      <c r="Y46" s="49">
        <f t="shared" si="4"/>
        <v>0</v>
      </c>
      <c r="Z46" s="49">
        <f t="shared" si="5"/>
        <v>0</v>
      </c>
      <c r="AA46" s="49" t="s">
        <v>40</v>
      </c>
      <c r="AB46" s="49" t="s">
        <v>40</v>
      </c>
    </row>
    <row r="47" spans="1:28" ht="30" customHeight="1" x14ac:dyDescent="0.25">
      <c r="A47" s="39" t="s">
        <v>114</v>
      </c>
      <c r="B47" s="34" t="s">
        <v>41</v>
      </c>
      <c r="C47" s="34">
        <v>20</v>
      </c>
      <c r="D47" s="34" t="s">
        <v>38</v>
      </c>
      <c r="E47" s="40" t="s">
        <v>115</v>
      </c>
      <c r="F47" s="66">
        <f>+F48+F68</f>
        <v>20239538976</v>
      </c>
      <c r="G47" s="66">
        <f>+G48+G68</f>
        <v>0</v>
      </c>
      <c r="H47" s="66">
        <f>+H48+H68</f>
        <v>0</v>
      </c>
      <c r="I47" s="66">
        <f>+I48+I68</f>
        <v>230236118</v>
      </c>
      <c r="J47" s="66">
        <f>+J48+J68</f>
        <v>280033268</v>
      </c>
      <c r="K47" s="66">
        <f t="shared" si="0"/>
        <v>-49797150</v>
      </c>
      <c r="L47" s="66">
        <f>+L48+L68</f>
        <v>20189741826</v>
      </c>
      <c r="M47" s="42">
        <f t="shared" si="19"/>
        <v>2.5582667908169762E-3</v>
      </c>
      <c r="N47" s="66">
        <f t="shared" ref="N47:W47" si="40">+N48+N68</f>
        <v>0</v>
      </c>
      <c r="O47" s="66">
        <f t="shared" si="40"/>
        <v>16264933488.6</v>
      </c>
      <c r="P47" s="66">
        <f t="shared" si="40"/>
        <v>3924808337.4000006</v>
      </c>
      <c r="Q47" s="66">
        <f t="shared" si="40"/>
        <v>14864400951.98</v>
      </c>
      <c r="R47" s="66">
        <f t="shared" si="40"/>
        <v>5325340874.0199995</v>
      </c>
      <c r="S47" s="60">
        <f t="shared" si="40"/>
        <v>1400532536.6199999</v>
      </c>
      <c r="T47" s="66">
        <f t="shared" si="40"/>
        <v>3712904379.1599998</v>
      </c>
      <c r="U47" s="66">
        <f t="shared" si="40"/>
        <v>11151496572.82</v>
      </c>
      <c r="V47" s="66">
        <f t="shared" si="40"/>
        <v>3661765051.1599998</v>
      </c>
      <c r="W47" s="66">
        <f t="shared" si="40"/>
        <v>51139328</v>
      </c>
      <c r="X47" s="38">
        <f t="shared" si="3"/>
        <v>0.73623531593840796</v>
      </c>
      <c r="Y47" s="38">
        <f t="shared" si="4"/>
        <v>0.18390053776609397</v>
      </c>
      <c r="Z47" s="38">
        <f t="shared" si="5"/>
        <v>0.18136760156310874</v>
      </c>
      <c r="AA47" s="38">
        <f>+T47/Q47</f>
        <v>0.24978499915029712</v>
      </c>
      <c r="AB47" s="38">
        <f>+V47/T47</f>
        <v>0.98622659708474103</v>
      </c>
    </row>
    <row r="48" spans="1:28" ht="24.75" customHeight="1" x14ac:dyDescent="0.25">
      <c r="A48" s="39" t="s">
        <v>116</v>
      </c>
      <c r="B48" s="34" t="s">
        <v>41</v>
      </c>
      <c r="C48" s="34">
        <v>20</v>
      </c>
      <c r="D48" s="34" t="s">
        <v>38</v>
      </c>
      <c r="E48" s="40" t="s">
        <v>117</v>
      </c>
      <c r="F48" s="62">
        <f>+F49+F53+F62</f>
        <v>339132398</v>
      </c>
      <c r="G48" s="62">
        <f>+G49+G53+G62</f>
        <v>0</v>
      </c>
      <c r="H48" s="62">
        <f>+H49+H53+H62</f>
        <v>0</v>
      </c>
      <c r="I48" s="62">
        <f>+I49+I53+I62</f>
        <v>130993599</v>
      </c>
      <c r="J48" s="62">
        <f>+J49+J53+J62</f>
        <v>0</v>
      </c>
      <c r="K48" s="62">
        <f t="shared" si="0"/>
        <v>130993599</v>
      </c>
      <c r="L48" s="66">
        <f>+L49+L53+L62</f>
        <v>470125997</v>
      </c>
      <c r="M48" s="42">
        <f t="shared" si="19"/>
        <v>5.9570237994623352E-5</v>
      </c>
      <c r="N48" s="62">
        <f t="shared" ref="N48:W48" si="41">+N49+N53+N62</f>
        <v>0</v>
      </c>
      <c r="O48" s="62">
        <f t="shared" si="41"/>
        <v>215378262</v>
      </c>
      <c r="P48" s="62">
        <f t="shared" si="41"/>
        <v>254747735</v>
      </c>
      <c r="Q48" s="62">
        <f t="shared" si="41"/>
        <v>130333094.34</v>
      </c>
      <c r="R48" s="62">
        <f t="shared" si="41"/>
        <v>339792902.65999997</v>
      </c>
      <c r="S48" s="60">
        <f t="shared" si="41"/>
        <v>85045167.659999996</v>
      </c>
      <c r="T48" s="62">
        <f t="shared" si="41"/>
        <v>23963952.340000004</v>
      </c>
      <c r="U48" s="62">
        <f t="shared" si="41"/>
        <v>106369142</v>
      </c>
      <c r="V48" s="62">
        <f t="shared" si="41"/>
        <v>23963952.340000004</v>
      </c>
      <c r="W48" s="62">
        <f t="shared" si="41"/>
        <v>0</v>
      </c>
      <c r="X48" s="38">
        <f t="shared" si="3"/>
        <v>0.27723013654146</v>
      </c>
      <c r="Y48" s="38">
        <f t="shared" si="4"/>
        <v>5.0973467736139685E-2</v>
      </c>
      <c r="Z48" s="38">
        <f t="shared" si="5"/>
        <v>5.0973467736139685E-2</v>
      </c>
      <c r="AA48" s="38">
        <f>+T48/Q48</f>
        <v>0.18386697915331643</v>
      </c>
      <c r="AB48" s="38">
        <f>+V48/T48</f>
        <v>1</v>
      </c>
    </row>
    <row r="49" spans="1:28" ht="54.75" customHeight="1" x14ac:dyDescent="0.25">
      <c r="A49" s="39" t="s">
        <v>118</v>
      </c>
      <c r="B49" s="34" t="s">
        <v>41</v>
      </c>
      <c r="C49" s="34">
        <v>20</v>
      </c>
      <c r="D49" s="34" t="s">
        <v>38</v>
      </c>
      <c r="E49" s="40" t="s">
        <v>119</v>
      </c>
      <c r="F49" s="62">
        <f>+F50+F51+F52</f>
        <v>55000000</v>
      </c>
      <c r="G49" s="62">
        <f>+G50+G51+G52</f>
        <v>0</v>
      </c>
      <c r="H49" s="62">
        <f>+H50+H51+H52</f>
        <v>0</v>
      </c>
      <c r="I49" s="62">
        <f>+I50+I51+I52</f>
        <v>92598015</v>
      </c>
      <c r="J49" s="62">
        <f>+J50+J51+J52</f>
        <v>0</v>
      </c>
      <c r="K49" s="62">
        <f t="shared" si="0"/>
        <v>92598015</v>
      </c>
      <c r="L49" s="66">
        <f>+L50+L51+L52</f>
        <v>147598015</v>
      </c>
      <c r="M49" s="61">
        <f t="shared" si="19"/>
        <v>1.8702324349623208E-5</v>
      </c>
      <c r="N49" s="62">
        <f t="shared" ref="N49:W49" si="42">+N50+N51+N52</f>
        <v>0</v>
      </c>
      <c r="O49" s="62">
        <f t="shared" si="42"/>
        <v>34541498</v>
      </c>
      <c r="P49" s="62">
        <f t="shared" si="42"/>
        <v>113056517</v>
      </c>
      <c r="Q49" s="62">
        <f t="shared" si="42"/>
        <v>34165867.980000004</v>
      </c>
      <c r="R49" s="62">
        <f t="shared" si="42"/>
        <v>113432147.02</v>
      </c>
      <c r="S49" s="60">
        <f t="shared" si="42"/>
        <v>375630.01999999955</v>
      </c>
      <c r="T49" s="62">
        <f t="shared" si="42"/>
        <v>5000019.9800000004</v>
      </c>
      <c r="U49" s="62">
        <f t="shared" si="42"/>
        <v>29165848</v>
      </c>
      <c r="V49" s="62">
        <f t="shared" si="42"/>
        <v>5000019.9800000004</v>
      </c>
      <c r="W49" s="62">
        <f t="shared" si="42"/>
        <v>0</v>
      </c>
      <c r="X49" s="38">
        <f t="shared" si="3"/>
        <v>0.23147918337519649</v>
      </c>
      <c r="Y49" s="38">
        <f t="shared" si="4"/>
        <v>3.3875929700003082E-2</v>
      </c>
      <c r="Z49" s="38">
        <f t="shared" si="5"/>
        <v>3.3875929700003082E-2</v>
      </c>
      <c r="AA49" s="38">
        <f>+T49/Q49</f>
        <v>0.14634546919536506</v>
      </c>
      <c r="AB49" s="38">
        <f>+V49/T49</f>
        <v>1</v>
      </c>
    </row>
    <row r="50" spans="1:28" ht="50.25" customHeight="1" x14ac:dyDescent="0.25">
      <c r="A50" s="43" t="s">
        <v>120</v>
      </c>
      <c r="B50" s="44" t="s">
        <v>41</v>
      </c>
      <c r="C50" s="44">
        <v>20</v>
      </c>
      <c r="D50" s="44" t="s">
        <v>38</v>
      </c>
      <c r="E50" s="45" t="s">
        <v>121</v>
      </c>
      <c r="F50" s="46">
        <v>50000000</v>
      </c>
      <c r="G50" s="46">
        <v>0</v>
      </c>
      <c r="H50" s="46">
        <v>0</v>
      </c>
      <c r="I50" s="46">
        <v>0</v>
      </c>
      <c r="J50" s="46">
        <v>0</v>
      </c>
      <c r="K50" s="46">
        <f t="shared" si="0"/>
        <v>0</v>
      </c>
      <c r="L50" s="56">
        <f>+F50+K50</f>
        <v>50000000</v>
      </c>
      <c r="M50" s="53">
        <f t="shared" si="19"/>
        <v>6.3355609320434317E-6</v>
      </c>
      <c r="N50" s="46">
        <v>0</v>
      </c>
      <c r="O50" s="56">
        <v>32785105</v>
      </c>
      <c r="P50" s="46">
        <f>L50-O50</f>
        <v>17214895</v>
      </c>
      <c r="Q50" s="56">
        <v>32784624.98</v>
      </c>
      <c r="R50" s="46">
        <f>+L50-Q50</f>
        <v>17215375.02</v>
      </c>
      <c r="S50" s="46">
        <f>O50-Q50</f>
        <v>480.01999999955297</v>
      </c>
      <c r="T50" s="46">
        <v>4000019.98</v>
      </c>
      <c r="U50" s="46">
        <f>+Q50-T50</f>
        <v>28784605</v>
      </c>
      <c r="V50" s="46">
        <v>4000019.98</v>
      </c>
      <c r="W50" s="48">
        <f>+T50-V50</f>
        <v>0</v>
      </c>
      <c r="X50" s="49">
        <f t="shared" si="3"/>
        <v>0.65569249959999998</v>
      </c>
      <c r="Y50" s="49">
        <f t="shared" si="4"/>
        <v>8.0000399599999994E-2</v>
      </c>
      <c r="Z50" s="49">
        <f t="shared" si="5"/>
        <v>8.0000399599999994E-2</v>
      </c>
      <c r="AA50" s="49">
        <f>+T50/Q50</f>
        <v>0.12200902046127354</v>
      </c>
      <c r="AB50" s="49">
        <f>+V50/T50</f>
        <v>1</v>
      </c>
    </row>
    <row r="51" spans="1:28" ht="36.75" customHeight="1" x14ac:dyDescent="0.25">
      <c r="A51" s="43" t="s">
        <v>122</v>
      </c>
      <c r="B51" s="44" t="s">
        <v>41</v>
      </c>
      <c r="C51" s="44">
        <v>20</v>
      </c>
      <c r="D51" s="44" t="s">
        <v>38</v>
      </c>
      <c r="E51" s="45" t="s">
        <v>123</v>
      </c>
      <c r="F51" s="46">
        <v>2000000</v>
      </c>
      <c r="G51" s="46">
        <v>0</v>
      </c>
      <c r="H51" s="46">
        <v>0</v>
      </c>
      <c r="I51" s="46">
        <v>26151866</v>
      </c>
      <c r="J51" s="46">
        <v>0</v>
      </c>
      <c r="K51" s="46">
        <f t="shared" si="0"/>
        <v>26151866</v>
      </c>
      <c r="L51" s="56">
        <f>+F51+K51</f>
        <v>28151866</v>
      </c>
      <c r="M51" s="52">
        <f t="shared" si="19"/>
        <v>3.5671572478744357E-6</v>
      </c>
      <c r="N51" s="46">
        <v>0</v>
      </c>
      <c r="O51" s="56">
        <v>1381243</v>
      </c>
      <c r="P51" s="46">
        <f>L51-O51</f>
        <v>26770623</v>
      </c>
      <c r="Q51" s="56">
        <v>1381243</v>
      </c>
      <c r="R51" s="46">
        <f>+L51-Q51</f>
        <v>26770623</v>
      </c>
      <c r="S51" s="46">
        <f>O51-Q51</f>
        <v>0</v>
      </c>
      <c r="T51" s="46">
        <v>1000000</v>
      </c>
      <c r="U51" s="46">
        <f>+Q51-T51</f>
        <v>381243</v>
      </c>
      <c r="V51" s="46">
        <v>1000000</v>
      </c>
      <c r="W51" s="48">
        <f>+T51-V51</f>
        <v>0</v>
      </c>
      <c r="X51" s="49">
        <f t="shared" si="3"/>
        <v>4.9063994550130351E-2</v>
      </c>
      <c r="Y51" s="49">
        <f t="shared" si="4"/>
        <v>3.5521624037284066E-2</v>
      </c>
      <c r="Z51" s="49">
        <f t="shared" si="5"/>
        <v>3.5521624037284066E-2</v>
      </c>
      <c r="AA51" s="49">
        <f>+T51/Q51</f>
        <v>0.72398556951962834</v>
      </c>
      <c r="AB51" s="49">
        <f>+V51/T51</f>
        <v>1</v>
      </c>
    </row>
    <row r="52" spans="1:28" ht="43.5" customHeight="1" x14ac:dyDescent="0.25">
      <c r="A52" s="43" t="s">
        <v>124</v>
      </c>
      <c r="B52" s="44" t="s">
        <v>41</v>
      </c>
      <c r="C52" s="44">
        <v>20</v>
      </c>
      <c r="D52" s="44" t="s">
        <v>38</v>
      </c>
      <c r="E52" s="45" t="s">
        <v>125</v>
      </c>
      <c r="F52" s="46">
        <v>3000000</v>
      </c>
      <c r="G52" s="46">
        <v>0</v>
      </c>
      <c r="H52" s="46">
        <v>0</v>
      </c>
      <c r="I52" s="46">
        <v>66446149</v>
      </c>
      <c r="J52" s="46">
        <v>0</v>
      </c>
      <c r="K52" s="46">
        <f t="shared" si="0"/>
        <v>66446149</v>
      </c>
      <c r="L52" s="56">
        <f>+F52+K52</f>
        <v>69446149</v>
      </c>
      <c r="M52" s="52">
        <f t="shared" si="19"/>
        <v>8.7996061697053407E-6</v>
      </c>
      <c r="N52" s="46">
        <v>0</v>
      </c>
      <c r="O52" s="56">
        <v>375150</v>
      </c>
      <c r="P52" s="46">
        <f>L52-O52</f>
        <v>69070999</v>
      </c>
      <c r="Q52" s="56">
        <v>0</v>
      </c>
      <c r="R52" s="46">
        <f>+L52-Q52</f>
        <v>69446149</v>
      </c>
      <c r="S52" s="46">
        <f>O52-Q52</f>
        <v>375150</v>
      </c>
      <c r="T52" s="46">
        <v>0</v>
      </c>
      <c r="U52" s="46">
        <f>+Q52-T52</f>
        <v>0</v>
      </c>
      <c r="V52" s="46">
        <v>0</v>
      </c>
      <c r="W52" s="48">
        <f>+T52-V52</f>
        <v>0</v>
      </c>
      <c r="X52" s="49">
        <f t="shared" si="3"/>
        <v>0</v>
      </c>
      <c r="Y52" s="49">
        <f t="shared" si="4"/>
        <v>0</v>
      </c>
      <c r="Z52" s="49">
        <f t="shared" si="5"/>
        <v>0</v>
      </c>
      <c r="AA52" s="49" t="s">
        <v>40</v>
      </c>
      <c r="AB52" s="49" t="s">
        <v>40</v>
      </c>
    </row>
    <row r="53" spans="1:28" ht="51" customHeight="1" x14ac:dyDescent="0.25">
      <c r="A53" s="70" t="s">
        <v>126</v>
      </c>
      <c r="B53" s="34" t="s">
        <v>41</v>
      </c>
      <c r="C53" s="34">
        <v>20</v>
      </c>
      <c r="D53" s="34" t="s">
        <v>38</v>
      </c>
      <c r="E53" s="40" t="s">
        <v>127</v>
      </c>
      <c r="F53" s="62">
        <f>+F54+F55+F56+F57+F58+F59+F60+F61</f>
        <v>270132398</v>
      </c>
      <c r="G53" s="62">
        <f>+G54+G55+G56+G57+G58+G59+G60+G61</f>
        <v>0</v>
      </c>
      <c r="H53" s="62">
        <f>+H54+H55+H56+H57+H58+H59+H60+H61</f>
        <v>0</v>
      </c>
      <c r="I53" s="62">
        <f>+I54+I55+I56+I57+I58+I59+I60+I61</f>
        <v>19311427</v>
      </c>
      <c r="J53" s="62">
        <f>+J54+J55+J56+J57+J58+J59+J60+J61</f>
        <v>0</v>
      </c>
      <c r="K53" s="62">
        <f t="shared" si="0"/>
        <v>19311427</v>
      </c>
      <c r="L53" s="66">
        <f>+L54+L55+L56+L57+L58+L59+L60+L61</f>
        <v>289443825</v>
      </c>
      <c r="M53" s="61">
        <f>+M55+M56+M58+M59+M61+M57</f>
        <v>3.4770937646669259E-5</v>
      </c>
      <c r="N53" s="62">
        <f t="shared" ref="N53:W53" si="43">+N54+N55+N56+N57+N58+N59+N60+N61</f>
        <v>0</v>
      </c>
      <c r="O53" s="62">
        <f t="shared" si="43"/>
        <v>157252607</v>
      </c>
      <c r="P53" s="62">
        <f t="shared" si="43"/>
        <v>132191218</v>
      </c>
      <c r="Q53" s="62">
        <f t="shared" si="43"/>
        <v>93667226.359999999</v>
      </c>
      <c r="R53" s="62">
        <f t="shared" si="43"/>
        <v>195776598.63999999</v>
      </c>
      <c r="S53" s="62">
        <f t="shared" si="43"/>
        <v>63585380.640000001</v>
      </c>
      <c r="T53" s="62">
        <f t="shared" si="43"/>
        <v>16463932.360000001</v>
      </c>
      <c r="U53" s="62">
        <f t="shared" si="43"/>
        <v>77203294</v>
      </c>
      <c r="V53" s="62">
        <f t="shared" si="43"/>
        <v>16463932.360000001</v>
      </c>
      <c r="W53" s="62">
        <f t="shared" si="43"/>
        <v>0</v>
      </c>
      <c r="X53" s="38">
        <f t="shared" si="3"/>
        <v>0.32361107154384794</v>
      </c>
      <c r="Y53" s="38">
        <f t="shared" si="4"/>
        <v>5.6881270001182448E-2</v>
      </c>
      <c r="Z53" s="38">
        <f t="shared" si="5"/>
        <v>5.6881270001182448E-2</v>
      </c>
      <c r="AA53" s="38">
        <f>+T53/Q53</f>
        <v>0.17577046956341627</v>
      </c>
      <c r="AB53" s="38">
        <f>+V53/T53</f>
        <v>1</v>
      </c>
    </row>
    <row r="54" spans="1:28" ht="51" customHeight="1" x14ac:dyDescent="0.25">
      <c r="A54" s="71" t="s">
        <v>538</v>
      </c>
      <c r="B54" s="44" t="s">
        <v>41</v>
      </c>
      <c r="C54" s="44">
        <v>20</v>
      </c>
      <c r="D54" s="44" t="s">
        <v>38</v>
      </c>
      <c r="E54" s="45" t="s">
        <v>539</v>
      </c>
      <c r="F54" s="46">
        <v>0</v>
      </c>
      <c r="G54" s="46">
        <v>0</v>
      </c>
      <c r="H54" s="46">
        <v>0</v>
      </c>
      <c r="I54" s="46">
        <v>723500</v>
      </c>
      <c r="J54" s="46">
        <v>0</v>
      </c>
      <c r="K54" s="46">
        <f t="shared" si="0"/>
        <v>723500</v>
      </c>
      <c r="L54" s="56">
        <f t="shared" ref="L54:L61" si="44">+F54+K54</f>
        <v>723500</v>
      </c>
      <c r="M54" s="68">
        <f t="shared" ref="M54:M61" si="45">L54/$L$303</f>
        <v>9.1675566686668455E-8</v>
      </c>
      <c r="N54" s="46">
        <v>0</v>
      </c>
      <c r="O54" s="56">
        <v>723500</v>
      </c>
      <c r="P54" s="46">
        <f t="shared" ref="P54:P61" si="46">L54-O54</f>
        <v>0</v>
      </c>
      <c r="Q54" s="56">
        <v>0</v>
      </c>
      <c r="R54" s="46">
        <f t="shared" ref="R54:R61" si="47">+L54-Q54</f>
        <v>723500</v>
      </c>
      <c r="S54" s="46">
        <f t="shared" ref="S54:S61" si="48">O54-Q54</f>
        <v>723500</v>
      </c>
      <c r="T54" s="46">
        <v>0</v>
      </c>
      <c r="U54" s="46">
        <f t="shared" ref="U54:U61" si="49">+Q54-T54</f>
        <v>0</v>
      </c>
      <c r="V54" s="46">
        <v>0</v>
      </c>
      <c r="W54" s="48">
        <f t="shared" ref="W54:W61" si="50">+T54-V54</f>
        <v>0</v>
      </c>
      <c r="X54" s="58">
        <f t="shared" si="3"/>
        <v>0</v>
      </c>
      <c r="Y54" s="49">
        <f t="shared" si="4"/>
        <v>0</v>
      </c>
      <c r="Z54" s="49">
        <f t="shared" si="5"/>
        <v>0</v>
      </c>
      <c r="AA54" s="49" t="s">
        <v>40</v>
      </c>
      <c r="AB54" s="49" t="s">
        <v>40</v>
      </c>
    </row>
    <row r="55" spans="1:28" ht="44.25" customHeight="1" x14ac:dyDescent="0.25">
      <c r="A55" s="71" t="s">
        <v>128</v>
      </c>
      <c r="B55" s="44" t="s">
        <v>41</v>
      </c>
      <c r="C55" s="44">
        <v>20</v>
      </c>
      <c r="D55" s="44" t="s">
        <v>38</v>
      </c>
      <c r="E55" s="45" t="s">
        <v>129</v>
      </c>
      <c r="F55" s="46">
        <v>113000000</v>
      </c>
      <c r="G55" s="46">
        <v>0</v>
      </c>
      <c r="H55" s="46">
        <v>0</v>
      </c>
      <c r="I55" s="46">
        <v>0</v>
      </c>
      <c r="J55" s="46">
        <v>0</v>
      </c>
      <c r="K55" s="46">
        <f t="shared" si="0"/>
        <v>0</v>
      </c>
      <c r="L55" s="56">
        <f t="shared" si="44"/>
        <v>113000000</v>
      </c>
      <c r="M55" s="53">
        <f t="shared" si="45"/>
        <v>1.4318367706418156E-5</v>
      </c>
      <c r="N55" s="46">
        <v>0</v>
      </c>
      <c r="O55" s="56">
        <v>22159307</v>
      </c>
      <c r="P55" s="46">
        <f t="shared" si="46"/>
        <v>90840693</v>
      </c>
      <c r="Q55" s="56">
        <v>21506614.25</v>
      </c>
      <c r="R55" s="46">
        <f t="shared" si="47"/>
        <v>91493385.75</v>
      </c>
      <c r="S55" s="46">
        <f t="shared" si="48"/>
        <v>652692.75</v>
      </c>
      <c r="T55" s="46">
        <v>1000007.25</v>
      </c>
      <c r="U55" s="46">
        <f t="shared" si="49"/>
        <v>20506607</v>
      </c>
      <c r="V55" s="46">
        <v>1000007.25</v>
      </c>
      <c r="W55" s="48">
        <f t="shared" si="50"/>
        <v>0</v>
      </c>
      <c r="X55" s="58">
        <f t="shared" si="3"/>
        <v>0.19032401991150444</v>
      </c>
      <c r="Y55" s="49">
        <f t="shared" si="4"/>
        <v>8.8496216814159291E-3</v>
      </c>
      <c r="Z55" s="49">
        <f t="shared" si="5"/>
        <v>8.8496216814159291E-3</v>
      </c>
      <c r="AA55" s="49">
        <f>+T55/Q55</f>
        <v>4.6497660597599647E-2</v>
      </c>
      <c r="AB55" s="49">
        <f>+V55/T55</f>
        <v>1</v>
      </c>
    </row>
    <row r="56" spans="1:28" ht="53.25" customHeight="1" x14ac:dyDescent="0.25">
      <c r="A56" s="71" t="s">
        <v>130</v>
      </c>
      <c r="B56" s="44" t="s">
        <v>41</v>
      </c>
      <c r="C56" s="44">
        <v>20</v>
      </c>
      <c r="D56" s="44" t="s">
        <v>38</v>
      </c>
      <c r="E56" s="45" t="s">
        <v>131</v>
      </c>
      <c r="F56" s="46">
        <v>83632398</v>
      </c>
      <c r="G56" s="46">
        <v>0</v>
      </c>
      <c r="H56" s="46">
        <v>0</v>
      </c>
      <c r="I56" s="46">
        <v>0</v>
      </c>
      <c r="J56" s="46">
        <v>0</v>
      </c>
      <c r="K56" s="46">
        <f t="shared" si="0"/>
        <v>0</v>
      </c>
      <c r="L56" s="56">
        <f t="shared" si="44"/>
        <v>83632398</v>
      </c>
      <c r="M56" s="53">
        <f t="shared" si="45"/>
        <v>1.0597163068438144E-5</v>
      </c>
      <c r="N56" s="46">
        <v>0</v>
      </c>
      <c r="O56" s="56">
        <v>50506170</v>
      </c>
      <c r="P56" s="46">
        <f t="shared" si="46"/>
        <v>33126228</v>
      </c>
      <c r="Q56" s="56">
        <v>50037564.049999997</v>
      </c>
      <c r="R56" s="46">
        <f t="shared" si="47"/>
        <v>33594833.950000003</v>
      </c>
      <c r="S56" s="46">
        <f t="shared" si="48"/>
        <v>468605.95000000298</v>
      </c>
      <c r="T56" s="46">
        <v>13963117.050000001</v>
      </c>
      <c r="U56" s="46">
        <f t="shared" si="49"/>
        <v>36074447</v>
      </c>
      <c r="V56" s="46">
        <v>13963117.050000001</v>
      </c>
      <c r="W56" s="48">
        <f t="shared" si="50"/>
        <v>0</v>
      </c>
      <c r="X56" s="58">
        <f t="shared" si="3"/>
        <v>0.5983035910317912</v>
      </c>
      <c r="Y56" s="49">
        <f t="shared" si="4"/>
        <v>0.16695822891506712</v>
      </c>
      <c r="Z56" s="49">
        <f t="shared" si="5"/>
        <v>0.16695822891506712</v>
      </c>
      <c r="AA56" s="49">
        <f>+T56/Q56</f>
        <v>0.27905269401298927</v>
      </c>
      <c r="AB56" s="49">
        <f>+V56/T56</f>
        <v>1</v>
      </c>
    </row>
    <row r="57" spans="1:28" ht="38.25" customHeight="1" x14ac:dyDescent="0.25">
      <c r="A57" s="71" t="s">
        <v>132</v>
      </c>
      <c r="B57" s="44" t="s">
        <v>41</v>
      </c>
      <c r="C57" s="44">
        <v>20</v>
      </c>
      <c r="D57" s="44" t="s">
        <v>38</v>
      </c>
      <c r="E57" s="45" t="s">
        <v>133</v>
      </c>
      <c r="F57" s="46">
        <v>2500000</v>
      </c>
      <c r="G57" s="46">
        <v>0</v>
      </c>
      <c r="H57" s="46">
        <v>0</v>
      </c>
      <c r="I57" s="46">
        <v>0</v>
      </c>
      <c r="J57" s="46">
        <v>0</v>
      </c>
      <c r="K57" s="46">
        <f t="shared" si="0"/>
        <v>0</v>
      </c>
      <c r="L57" s="56">
        <f t="shared" si="44"/>
        <v>2500000</v>
      </c>
      <c r="M57" s="68">
        <f t="shared" si="45"/>
        <v>3.1677804660217157E-7</v>
      </c>
      <c r="N57" s="46">
        <v>0</v>
      </c>
      <c r="O57" s="56">
        <v>392250</v>
      </c>
      <c r="P57" s="46">
        <f t="shared" si="46"/>
        <v>2107750</v>
      </c>
      <c r="Q57" s="56">
        <v>0</v>
      </c>
      <c r="R57" s="46">
        <f t="shared" si="47"/>
        <v>2500000</v>
      </c>
      <c r="S57" s="46">
        <f t="shared" si="48"/>
        <v>392250</v>
      </c>
      <c r="T57" s="46">
        <v>0</v>
      </c>
      <c r="U57" s="46">
        <f t="shared" si="49"/>
        <v>0</v>
      </c>
      <c r="V57" s="46">
        <v>0</v>
      </c>
      <c r="W57" s="48">
        <f t="shared" si="50"/>
        <v>0</v>
      </c>
      <c r="X57" s="58">
        <f t="shared" si="3"/>
        <v>0</v>
      </c>
      <c r="Y57" s="49">
        <f t="shared" si="4"/>
        <v>0</v>
      </c>
      <c r="Z57" s="49">
        <f t="shared" si="5"/>
        <v>0</v>
      </c>
      <c r="AA57" s="49" t="s">
        <v>40</v>
      </c>
      <c r="AB57" s="49" t="s">
        <v>40</v>
      </c>
    </row>
    <row r="58" spans="1:28" ht="50.25" customHeight="1" x14ac:dyDescent="0.25">
      <c r="A58" s="71" t="s">
        <v>134</v>
      </c>
      <c r="B58" s="44" t="s">
        <v>41</v>
      </c>
      <c r="C58" s="44">
        <v>20</v>
      </c>
      <c r="D58" s="44" t="s">
        <v>38</v>
      </c>
      <c r="E58" s="45" t="s">
        <v>135</v>
      </c>
      <c r="F58" s="46">
        <v>7500000</v>
      </c>
      <c r="G58" s="46">
        <v>0</v>
      </c>
      <c r="H58" s="46">
        <v>0</v>
      </c>
      <c r="I58" s="46">
        <v>4233018</v>
      </c>
      <c r="J58" s="46">
        <v>0</v>
      </c>
      <c r="K58" s="46">
        <f t="shared" si="0"/>
        <v>4233018</v>
      </c>
      <c r="L58" s="56">
        <f t="shared" si="44"/>
        <v>11733018</v>
      </c>
      <c r="M58" s="52">
        <f t="shared" si="45"/>
        <v>1.4867050091152473E-6</v>
      </c>
      <c r="N58" s="46">
        <v>0</v>
      </c>
      <c r="O58" s="56">
        <v>11733018</v>
      </c>
      <c r="P58" s="46">
        <f t="shared" si="46"/>
        <v>0</v>
      </c>
      <c r="Q58" s="56">
        <v>2240768</v>
      </c>
      <c r="R58" s="46">
        <f t="shared" si="47"/>
        <v>9492250</v>
      </c>
      <c r="S58" s="46">
        <f t="shared" si="48"/>
        <v>9492250</v>
      </c>
      <c r="T58" s="46">
        <v>500000</v>
      </c>
      <c r="U58" s="46">
        <f t="shared" si="49"/>
        <v>1740768</v>
      </c>
      <c r="V58" s="46">
        <v>500000</v>
      </c>
      <c r="W58" s="48">
        <f t="shared" si="50"/>
        <v>0</v>
      </c>
      <c r="X58" s="58">
        <f t="shared" si="3"/>
        <v>0.19097967803339261</v>
      </c>
      <c r="Y58" s="49">
        <f t="shared" si="4"/>
        <v>4.2614781635892829E-2</v>
      </c>
      <c r="Z58" s="49">
        <f t="shared" si="5"/>
        <v>4.2614781635892829E-2</v>
      </c>
      <c r="AA58" s="49">
        <f>+T58/Q58</f>
        <v>0.2231377813321147</v>
      </c>
      <c r="AB58" s="49">
        <f>+V58/T58</f>
        <v>1</v>
      </c>
    </row>
    <row r="59" spans="1:28" ht="38.25" customHeight="1" x14ac:dyDescent="0.25">
      <c r="A59" s="71" t="s">
        <v>136</v>
      </c>
      <c r="B59" s="44" t="s">
        <v>41</v>
      </c>
      <c r="C59" s="44">
        <v>20</v>
      </c>
      <c r="D59" s="44" t="s">
        <v>38</v>
      </c>
      <c r="E59" s="45" t="s">
        <v>137</v>
      </c>
      <c r="F59" s="46">
        <v>17500000</v>
      </c>
      <c r="G59" s="46">
        <v>0</v>
      </c>
      <c r="H59" s="46">
        <v>0</v>
      </c>
      <c r="I59" s="46">
        <v>45469</v>
      </c>
      <c r="J59" s="46">
        <v>0</v>
      </c>
      <c r="K59" s="46">
        <f t="shared" si="0"/>
        <v>45469</v>
      </c>
      <c r="L59" s="56">
        <f t="shared" si="44"/>
        <v>17545469</v>
      </c>
      <c r="M59" s="52">
        <f t="shared" si="45"/>
        <v>2.2232077586155826E-6</v>
      </c>
      <c r="N59" s="46">
        <v>0</v>
      </c>
      <c r="O59" s="56">
        <v>17545469</v>
      </c>
      <c r="P59" s="46">
        <f t="shared" si="46"/>
        <v>0</v>
      </c>
      <c r="Q59" s="56">
        <v>3235419</v>
      </c>
      <c r="R59" s="46">
        <f t="shared" si="47"/>
        <v>14310050</v>
      </c>
      <c r="S59" s="46">
        <f t="shared" si="48"/>
        <v>14310050</v>
      </c>
      <c r="T59" s="46">
        <v>0</v>
      </c>
      <c r="U59" s="46">
        <f t="shared" si="49"/>
        <v>3235419</v>
      </c>
      <c r="V59" s="46">
        <v>0</v>
      </c>
      <c r="W59" s="48">
        <f t="shared" si="50"/>
        <v>0</v>
      </c>
      <c r="X59" s="58">
        <f t="shared" si="3"/>
        <v>0.18440196725433786</v>
      </c>
      <c r="Y59" s="49">
        <f t="shared" si="4"/>
        <v>0</v>
      </c>
      <c r="Z59" s="49">
        <f t="shared" si="5"/>
        <v>0</v>
      </c>
      <c r="AA59" s="49">
        <f>+T59/Q59</f>
        <v>0</v>
      </c>
      <c r="AB59" s="49" t="s">
        <v>40</v>
      </c>
    </row>
    <row r="60" spans="1:28" ht="38.25" customHeight="1" x14ac:dyDescent="0.25">
      <c r="A60" s="71" t="s">
        <v>491</v>
      </c>
      <c r="B60" s="44" t="s">
        <v>41</v>
      </c>
      <c r="C60" s="44">
        <v>20</v>
      </c>
      <c r="D60" s="44" t="s">
        <v>38</v>
      </c>
      <c r="E60" s="45" t="s">
        <v>492</v>
      </c>
      <c r="F60" s="46">
        <v>0</v>
      </c>
      <c r="G60" s="46">
        <v>0</v>
      </c>
      <c r="H60" s="46">
        <v>0</v>
      </c>
      <c r="I60" s="46">
        <v>14309440</v>
      </c>
      <c r="J60" s="46">
        <v>0</v>
      </c>
      <c r="K60" s="46">
        <f t="shared" si="0"/>
        <v>14309440</v>
      </c>
      <c r="L60" s="56">
        <f t="shared" si="44"/>
        <v>14309440</v>
      </c>
      <c r="M60" s="52">
        <f t="shared" si="45"/>
        <v>1.8131665804683912E-6</v>
      </c>
      <c r="N60" s="46">
        <v>0</v>
      </c>
      <c r="O60" s="56">
        <v>14309440</v>
      </c>
      <c r="P60" s="46">
        <f t="shared" si="46"/>
        <v>0</v>
      </c>
      <c r="Q60" s="56">
        <v>0</v>
      </c>
      <c r="R60" s="46">
        <f t="shared" si="47"/>
        <v>14309440</v>
      </c>
      <c r="S60" s="46">
        <f t="shared" si="48"/>
        <v>14309440</v>
      </c>
      <c r="T60" s="46">
        <v>0</v>
      </c>
      <c r="U60" s="46">
        <f t="shared" si="49"/>
        <v>0</v>
      </c>
      <c r="V60" s="46">
        <v>0</v>
      </c>
      <c r="W60" s="48">
        <f t="shared" si="50"/>
        <v>0</v>
      </c>
      <c r="X60" s="58">
        <f t="shared" si="3"/>
        <v>0</v>
      </c>
      <c r="Y60" s="49">
        <f t="shared" si="4"/>
        <v>0</v>
      </c>
      <c r="Z60" s="49">
        <f t="shared" si="5"/>
        <v>0</v>
      </c>
      <c r="AA60" s="49" t="s">
        <v>40</v>
      </c>
      <c r="AB60" s="49" t="s">
        <v>40</v>
      </c>
    </row>
    <row r="61" spans="1:28" ht="37.5" customHeight="1" x14ac:dyDescent="0.25">
      <c r="A61" s="71" t="s">
        <v>138</v>
      </c>
      <c r="B61" s="44" t="s">
        <v>41</v>
      </c>
      <c r="C61" s="44">
        <v>20</v>
      </c>
      <c r="D61" s="44" t="s">
        <v>38</v>
      </c>
      <c r="E61" s="45" t="s">
        <v>139</v>
      </c>
      <c r="F61" s="46">
        <v>46000000</v>
      </c>
      <c r="G61" s="46">
        <v>0</v>
      </c>
      <c r="H61" s="46">
        <v>0</v>
      </c>
      <c r="I61" s="46">
        <v>0</v>
      </c>
      <c r="J61" s="46">
        <v>0</v>
      </c>
      <c r="K61" s="46">
        <f t="shared" si="0"/>
        <v>0</v>
      </c>
      <c r="L61" s="56">
        <f t="shared" si="44"/>
        <v>46000000</v>
      </c>
      <c r="M61" s="53">
        <f t="shared" si="45"/>
        <v>5.8287160574799567E-6</v>
      </c>
      <c r="N61" s="46">
        <v>0</v>
      </c>
      <c r="O61" s="56">
        <v>39883453</v>
      </c>
      <c r="P61" s="46">
        <f t="shared" si="46"/>
        <v>6116547</v>
      </c>
      <c r="Q61" s="56">
        <v>16646861.060000001</v>
      </c>
      <c r="R61" s="46">
        <f t="shared" si="47"/>
        <v>29353138.939999998</v>
      </c>
      <c r="S61" s="46">
        <f t="shared" si="48"/>
        <v>23236591.939999998</v>
      </c>
      <c r="T61" s="46">
        <v>1000808.06</v>
      </c>
      <c r="U61" s="46">
        <f t="shared" si="49"/>
        <v>15646053</v>
      </c>
      <c r="V61" s="46">
        <v>1000808.06</v>
      </c>
      <c r="W61" s="48">
        <f t="shared" si="50"/>
        <v>0</v>
      </c>
      <c r="X61" s="58">
        <f t="shared" si="3"/>
        <v>0.36188828391304351</v>
      </c>
      <c r="Y61" s="49">
        <f t="shared" si="4"/>
        <v>2.1756696956521739E-2</v>
      </c>
      <c r="Z61" s="49">
        <f t="shared" si="5"/>
        <v>2.1756696956521739E-2</v>
      </c>
      <c r="AA61" s="49">
        <f>+T61/Q61</f>
        <v>6.0119926296783789E-2</v>
      </c>
      <c r="AB61" s="49">
        <f>+V61/T61</f>
        <v>1</v>
      </c>
    </row>
    <row r="62" spans="1:28" ht="49.5" customHeight="1" x14ac:dyDescent="0.25">
      <c r="A62" s="39" t="s">
        <v>140</v>
      </c>
      <c r="B62" s="34" t="s">
        <v>41</v>
      </c>
      <c r="C62" s="34">
        <v>20</v>
      </c>
      <c r="D62" s="34" t="s">
        <v>38</v>
      </c>
      <c r="E62" s="40" t="s">
        <v>141</v>
      </c>
      <c r="F62" s="62">
        <f>+F63+F64+F65+F66+F67</f>
        <v>14000000</v>
      </c>
      <c r="G62" s="62">
        <f>+G63+G64+G65+G66+G67</f>
        <v>0</v>
      </c>
      <c r="H62" s="62">
        <f>+H63+H64+H65+H66+H67</f>
        <v>0</v>
      </c>
      <c r="I62" s="62">
        <f>+I63+I64+I65+I66+I67</f>
        <v>19084157</v>
      </c>
      <c r="J62" s="62">
        <f>+J63+J64+J65+J66+J67</f>
        <v>0</v>
      </c>
      <c r="K62" s="62">
        <f t="shared" si="0"/>
        <v>19084157</v>
      </c>
      <c r="L62" s="66">
        <f>+L63+L64+L65+L66+L67</f>
        <v>33084157</v>
      </c>
      <c r="M62" s="67">
        <f>+M65+M66+M67</f>
        <v>2.1879321156132768E-6</v>
      </c>
      <c r="N62" s="62">
        <f t="shared" ref="N62:W62" si="51">+N63+N64+N65+N66+N67</f>
        <v>0</v>
      </c>
      <c r="O62" s="62">
        <f t="shared" si="51"/>
        <v>23584157</v>
      </c>
      <c r="P62" s="62">
        <f t="shared" si="51"/>
        <v>9500000</v>
      </c>
      <c r="Q62" s="62">
        <f t="shared" si="51"/>
        <v>2500000</v>
      </c>
      <c r="R62" s="62">
        <f t="shared" si="51"/>
        <v>30584157</v>
      </c>
      <c r="S62" s="62">
        <f t="shared" si="51"/>
        <v>21084157</v>
      </c>
      <c r="T62" s="62">
        <f t="shared" si="51"/>
        <v>2500000</v>
      </c>
      <c r="U62" s="62">
        <f t="shared" si="51"/>
        <v>0</v>
      </c>
      <c r="V62" s="62">
        <f t="shared" si="51"/>
        <v>2500000</v>
      </c>
      <c r="W62" s="62">
        <f t="shared" si="51"/>
        <v>0</v>
      </c>
      <c r="X62" s="38">
        <f t="shared" si="3"/>
        <v>7.5564869311918692E-2</v>
      </c>
      <c r="Y62" s="38">
        <f t="shared" si="4"/>
        <v>7.5564869311918692E-2</v>
      </c>
      <c r="Z62" s="38">
        <f t="shared" si="5"/>
        <v>7.5564869311918692E-2</v>
      </c>
      <c r="AA62" s="38">
        <f>+T62/Q62</f>
        <v>1</v>
      </c>
      <c r="AB62" s="38">
        <f>+V62/T62</f>
        <v>1</v>
      </c>
    </row>
    <row r="63" spans="1:28" ht="49.5" customHeight="1" x14ac:dyDescent="0.25">
      <c r="A63" s="43" t="s">
        <v>540</v>
      </c>
      <c r="B63" s="44" t="s">
        <v>41</v>
      </c>
      <c r="C63" s="44">
        <v>20</v>
      </c>
      <c r="D63" s="44" t="s">
        <v>38</v>
      </c>
      <c r="E63" s="45" t="s">
        <v>541</v>
      </c>
      <c r="F63" s="46">
        <v>0</v>
      </c>
      <c r="G63" s="46">
        <v>0</v>
      </c>
      <c r="H63" s="46">
        <v>0</v>
      </c>
      <c r="I63" s="46">
        <v>9256300</v>
      </c>
      <c r="J63" s="46">
        <v>0</v>
      </c>
      <c r="K63" s="46">
        <f t="shared" si="0"/>
        <v>9256300</v>
      </c>
      <c r="L63" s="56">
        <f>+F63+K63</f>
        <v>9256300</v>
      </c>
      <c r="M63" s="52">
        <f>L63/$L$303</f>
        <v>1.1728770531054722E-6</v>
      </c>
      <c r="N63" s="46">
        <v>0</v>
      </c>
      <c r="O63" s="56">
        <v>9256300</v>
      </c>
      <c r="P63" s="46">
        <f>L63-O63</f>
        <v>0</v>
      </c>
      <c r="Q63" s="56">
        <v>0</v>
      </c>
      <c r="R63" s="46">
        <f>+L63-Q63</f>
        <v>9256300</v>
      </c>
      <c r="S63" s="46">
        <f>O63-Q63</f>
        <v>9256300</v>
      </c>
      <c r="T63" s="46">
        <v>0</v>
      </c>
      <c r="U63" s="46">
        <f>+Q63-T63</f>
        <v>0</v>
      </c>
      <c r="V63" s="46">
        <v>0</v>
      </c>
      <c r="W63" s="48">
        <f>+T63-V63</f>
        <v>0</v>
      </c>
      <c r="X63" s="49">
        <f t="shared" si="3"/>
        <v>0</v>
      </c>
      <c r="Y63" s="49">
        <f t="shared" si="4"/>
        <v>0</v>
      </c>
      <c r="Z63" s="49">
        <f t="shared" si="5"/>
        <v>0</v>
      </c>
      <c r="AA63" s="49" t="s">
        <v>40</v>
      </c>
      <c r="AB63" s="49" t="s">
        <v>40</v>
      </c>
    </row>
    <row r="64" spans="1:28" ht="49.5" customHeight="1" x14ac:dyDescent="0.25">
      <c r="A64" s="43" t="s">
        <v>525</v>
      </c>
      <c r="B64" s="44" t="s">
        <v>41</v>
      </c>
      <c r="C64" s="44">
        <v>20</v>
      </c>
      <c r="D64" s="44" t="s">
        <v>38</v>
      </c>
      <c r="E64" s="45" t="s">
        <v>526</v>
      </c>
      <c r="F64" s="46">
        <v>0</v>
      </c>
      <c r="G64" s="46">
        <v>0</v>
      </c>
      <c r="H64" s="46">
        <v>0</v>
      </c>
      <c r="I64" s="46">
        <v>6560782</v>
      </c>
      <c r="J64" s="46">
        <v>0</v>
      </c>
      <c r="K64" s="46">
        <f t="shared" si="0"/>
        <v>6560782</v>
      </c>
      <c r="L64" s="56">
        <f>+F64+K64</f>
        <v>6560782</v>
      </c>
      <c r="M64" s="52">
        <f>L64/$L$303</f>
        <v>8.3132468245707534E-7</v>
      </c>
      <c r="N64" s="46">
        <v>0</v>
      </c>
      <c r="O64" s="56">
        <v>6560782</v>
      </c>
      <c r="P64" s="46">
        <f>L64-O64</f>
        <v>0</v>
      </c>
      <c r="Q64" s="56">
        <v>0</v>
      </c>
      <c r="R64" s="46">
        <f>+L64-Q64</f>
        <v>6560782</v>
      </c>
      <c r="S64" s="46">
        <f>O64-Q64</f>
        <v>6560782</v>
      </c>
      <c r="T64" s="46">
        <v>0</v>
      </c>
      <c r="U64" s="46">
        <f>+Q64-T64</f>
        <v>0</v>
      </c>
      <c r="V64" s="46">
        <v>0</v>
      </c>
      <c r="W64" s="48">
        <f>+T64-V64</f>
        <v>0</v>
      </c>
      <c r="X64" s="49">
        <f t="shared" si="3"/>
        <v>0</v>
      </c>
      <c r="Y64" s="49">
        <f t="shared" si="4"/>
        <v>0</v>
      </c>
      <c r="Z64" s="49">
        <f t="shared" si="5"/>
        <v>0</v>
      </c>
      <c r="AA64" s="49" t="s">
        <v>40</v>
      </c>
      <c r="AB64" s="49" t="s">
        <v>40</v>
      </c>
    </row>
    <row r="65" spans="1:28" ht="45.75" customHeight="1" x14ac:dyDescent="0.25">
      <c r="A65" s="43" t="s">
        <v>142</v>
      </c>
      <c r="B65" s="44" t="s">
        <v>41</v>
      </c>
      <c r="C65" s="44">
        <v>20</v>
      </c>
      <c r="D65" s="44" t="s">
        <v>38</v>
      </c>
      <c r="E65" s="45" t="s">
        <v>143</v>
      </c>
      <c r="F65" s="46">
        <v>2000000</v>
      </c>
      <c r="G65" s="46">
        <v>0</v>
      </c>
      <c r="H65" s="46">
        <v>0</v>
      </c>
      <c r="I65" s="46">
        <f>2000000+1267075</f>
        <v>3267075</v>
      </c>
      <c r="J65" s="46">
        <v>0</v>
      </c>
      <c r="K65" s="46">
        <f t="shared" si="0"/>
        <v>3267075</v>
      </c>
      <c r="L65" s="56">
        <f>+F65+K65</f>
        <v>5267075</v>
      </c>
      <c r="M65" s="68">
        <f>L65/$L$303</f>
        <v>6.6739749192285315E-7</v>
      </c>
      <c r="N65" s="46">
        <v>0</v>
      </c>
      <c r="O65" s="56">
        <v>5267075</v>
      </c>
      <c r="P65" s="46">
        <f>L65-O65</f>
        <v>0</v>
      </c>
      <c r="Q65" s="56">
        <v>0</v>
      </c>
      <c r="R65" s="46">
        <f>+L65-Q65</f>
        <v>5267075</v>
      </c>
      <c r="S65" s="46">
        <f>O65-Q65</f>
        <v>5267075</v>
      </c>
      <c r="T65" s="46">
        <v>0</v>
      </c>
      <c r="U65" s="46">
        <f>+Q65-T65</f>
        <v>0</v>
      </c>
      <c r="V65" s="46">
        <v>0</v>
      </c>
      <c r="W65" s="48">
        <f>+T65-V65</f>
        <v>0</v>
      </c>
      <c r="X65" s="49">
        <f t="shared" si="3"/>
        <v>0</v>
      </c>
      <c r="Y65" s="49">
        <f t="shared" si="4"/>
        <v>0</v>
      </c>
      <c r="Z65" s="49">
        <f t="shared" si="5"/>
        <v>0</v>
      </c>
      <c r="AA65" s="49" t="s">
        <v>40</v>
      </c>
      <c r="AB65" s="49" t="s">
        <v>40</v>
      </c>
    </row>
    <row r="66" spans="1:28" ht="36.75" customHeight="1" x14ac:dyDescent="0.25">
      <c r="A66" s="43" t="s">
        <v>144</v>
      </c>
      <c r="B66" s="44" t="s">
        <v>41</v>
      </c>
      <c r="C66" s="44">
        <v>20</v>
      </c>
      <c r="D66" s="44" t="s">
        <v>38</v>
      </c>
      <c r="E66" s="45" t="s">
        <v>145</v>
      </c>
      <c r="F66" s="46">
        <v>4000000</v>
      </c>
      <c r="G66" s="46">
        <v>0</v>
      </c>
      <c r="H66" s="46">
        <v>0</v>
      </c>
      <c r="I66" s="46">
        <v>0</v>
      </c>
      <c r="J66" s="46">
        <v>0</v>
      </c>
      <c r="K66" s="46">
        <f t="shared" si="0"/>
        <v>0</v>
      </c>
      <c r="L66" s="56">
        <f>+F66+K66</f>
        <v>4000000</v>
      </c>
      <c r="M66" s="68">
        <f>L66/$L$303</f>
        <v>5.0684487456347448E-7</v>
      </c>
      <c r="N66" s="46">
        <v>0</v>
      </c>
      <c r="O66" s="56">
        <v>1000000</v>
      </c>
      <c r="P66" s="46">
        <f>L66-O66</f>
        <v>3000000</v>
      </c>
      <c r="Q66" s="56">
        <v>1000000</v>
      </c>
      <c r="R66" s="46">
        <f>+L66-Q66</f>
        <v>3000000</v>
      </c>
      <c r="S66" s="46">
        <f>O66-Q66</f>
        <v>0</v>
      </c>
      <c r="T66" s="46">
        <v>1000000</v>
      </c>
      <c r="U66" s="46">
        <f>+Q66-T66</f>
        <v>0</v>
      </c>
      <c r="V66" s="46">
        <v>1000000</v>
      </c>
      <c r="W66" s="48">
        <f>+T66-V66</f>
        <v>0</v>
      </c>
      <c r="X66" s="49">
        <f t="shared" si="3"/>
        <v>0.25</v>
      </c>
      <c r="Y66" s="49">
        <f t="shared" si="4"/>
        <v>0.25</v>
      </c>
      <c r="Z66" s="49">
        <f t="shared" si="5"/>
        <v>0.25</v>
      </c>
      <c r="AA66" s="49">
        <f>+T66/Q66</f>
        <v>1</v>
      </c>
      <c r="AB66" s="49">
        <f>+V66/T66</f>
        <v>1</v>
      </c>
    </row>
    <row r="67" spans="1:28" ht="48" customHeight="1" x14ac:dyDescent="0.25">
      <c r="A67" s="43" t="s">
        <v>146</v>
      </c>
      <c r="B67" s="44" t="s">
        <v>41</v>
      </c>
      <c r="C67" s="44">
        <v>20</v>
      </c>
      <c r="D67" s="44" t="s">
        <v>38</v>
      </c>
      <c r="E67" s="45" t="s">
        <v>147</v>
      </c>
      <c r="F67" s="46">
        <v>8000000</v>
      </c>
      <c r="G67" s="62">
        <f>+G68+G79+G86+G92+G75</f>
        <v>0</v>
      </c>
      <c r="H67" s="62">
        <f>+H68+H79+H86+H92+H75</f>
        <v>0</v>
      </c>
      <c r="I67" s="46">
        <v>0</v>
      </c>
      <c r="J67" s="46">
        <v>0</v>
      </c>
      <c r="K67" s="46">
        <f t="shared" si="0"/>
        <v>0</v>
      </c>
      <c r="L67" s="56">
        <f>+F67+K67</f>
        <v>8000000</v>
      </c>
      <c r="M67" s="52">
        <f>L67/$L$303</f>
        <v>1.013689749126949E-6</v>
      </c>
      <c r="N67" s="46">
        <v>0</v>
      </c>
      <c r="O67" s="56">
        <v>1500000</v>
      </c>
      <c r="P67" s="46">
        <f>L67-O67</f>
        <v>6500000</v>
      </c>
      <c r="Q67" s="56">
        <v>1500000</v>
      </c>
      <c r="R67" s="46">
        <f>+L67-Q67</f>
        <v>6500000</v>
      </c>
      <c r="S67" s="46">
        <f>O67-Q67</f>
        <v>0</v>
      </c>
      <c r="T67" s="46">
        <v>1500000</v>
      </c>
      <c r="U67" s="46">
        <f>+Q67-T67</f>
        <v>0</v>
      </c>
      <c r="V67" s="46">
        <v>1500000</v>
      </c>
      <c r="W67" s="48">
        <f>+T67-V67</f>
        <v>0</v>
      </c>
      <c r="X67" s="49">
        <f t="shared" si="3"/>
        <v>0.1875</v>
      </c>
      <c r="Y67" s="49">
        <f t="shared" si="4"/>
        <v>0.1875</v>
      </c>
      <c r="Z67" s="49">
        <f t="shared" si="5"/>
        <v>0.1875</v>
      </c>
      <c r="AA67" s="49">
        <f>+T67/Q67</f>
        <v>1</v>
      </c>
      <c r="AB67" s="49">
        <f>+V67/T67</f>
        <v>1</v>
      </c>
    </row>
    <row r="68" spans="1:28" ht="37.5" customHeight="1" x14ac:dyDescent="0.25">
      <c r="A68" s="39" t="s">
        <v>148</v>
      </c>
      <c r="B68" s="34" t="s">
        <v>41</v>
      </c>
      <c r="C68" s="34">
        <v>20</v>
      </c>
      <c r="D68" s="34" t="s">
        <v>38</v>
      </c>
      <c r="E68" s="40" t="s">
        <v>149</v>
      </c>
      <c r="F68" s="62">
        <f>+F69+F80+F87+F93+F76</f>
        <v>19900406578</v>
      </c>
      <c r="G68" s="62">
        <f>+G69+G80+G87+G93+G76</f>
        <v>0</v>
      </c>
      <c r="H68" s="62">
        <f>+H69+H80+H87+H93+H76</f>
        <v>0</v>
      </c>
      <c r="I68" s="62">
        <f>+I69+I80+I87+I93+I76</f>
        <v>99242519</v>
      </c>
      <c r="J68" s="62">
        <f>+J69+J80+J87+J93+J76</f>
        <v>280033268</v>
      </c>
      <c r="K68" s="62">
        <f t="shared" si="0"/>
        <v>-180790749</v>
      </c>
      <c r="L68" s="66">
        <f t="shared" ref="L68:W68" si="52">+L69+L80+L87+L93+L76</f>
        <v>19719615829</v>
      </c>
      <c r="M68" s="42">
        <f t="shared" si="52"/>
        <v>2.4986965528223529E-3</v>
      </c>
      <c r="N68" s="62">
        <f t="shared" si="52"/>
        <v>0</v>
      </c>
      <c r="O68" s="62">
        <f t="shared" si="52"/>
        <v>16049555226.6</v>
      </c>
      <c r="P68" s="62">
        <f t="shared" si="52"/>
        <v>3670060602.4000006</v>
      </c>
      <c r="Q68" s="62">
        <f t="shared" si="52"/>
        <v>14734067857.639999</v>
      </c>
      <c r="R68" s="62">
        <f t="shared" si="52"/>
        <v>4985547971.3599997</v>
      </c>
      <c r="S68" s="62">
        <f t="shared" si="52"/>
        <v>1315487368.9599998</v>
      </c>
      <c r="T68" s="62">
        <f t="shared" si="52"/>
        <v>3688940426.8199997</v>
      </c>
      <c r="U68" s="62">
        <f t="shared" si="52"/>
        <v>11045127430.82</v>
      </c>
      <c r="V68" s="62">
        <f t="shared" si="52"/>
        <v>3637801098.8199997</v>
      </c>
      <c r="W68" s="62">
        <f t="shared" si="52"/>
        <v>51139328</v>
      </c>
      <c r="X68" s="38">
        <f t="shared" si="3"/>
        <v>0.74717824045901693</v>
      </c>
      <c r="Y68" s="38">
        <f t="shared" si="4"/>
        <v>0.18706958892145259</v>
      </c>
      <c r="Z68" s="38">
        <f t="shared" si="5"/>
        <v>0.18447626618923216</v>
      </c>
      <c r="AA68" s="38">
        <f>+T68/Q68</f>
        <v>0.25036808995739679</v>
      </c>
      <c r="AB68" s="38">
        <f>+V68/T68</f>
        <v>0.98613712283662869</v>
      </c>
    </row>
    <row r="69" spans="1:28" ht="79.5" customHeight="1" x14ac:dyDescent="0.25">
      <c r="A69" s="39" t="s">
        <v>150</v>
      </c>
      <c r="B69" s="34" t="s">
        <v>41</v>
      </c>
      <c r="C69" s="34">
        <v>20</v>
      </c>
      <c r="D69" s="34" t="s">
        <v>38</v>
      </c>
      <c r="E69" s="40" t="s">
        <v>151</v>
      </c>
      <c r="F69" s="62">
        <f>+F70+F73+F74+F75+F72+F71</f>
        <v>1011449455</v>
      </c>
      <c r="G69" s="62">
        <f>+G70+G73+G74+G75+G72+G71</f>
        <v>0</v>
      </c>
      <c r="H69" s="62">
        <f>+H70+H73+H74+H75+H72+H71</f>
        <v>0</v>
      </c>
      <c r="I69" s="62">
        <f>+I70+I73+I74+I75+I72+I71</f>
        <v>95389</v>
      </c>
      <c r="J69" s="62">
        <f>+J70+J73+J74+J75+J72+J71</f>
        <v>0</v>
      </c>
      <c r="K69" s="62">
        <f t="shared" si="0"/>
        <v>95389</v>
      </c>
      <c r="L69" s="66">
        <f>+L70+L73+L74+L75+L72+L71</f>
        <v>1011544844</v>
      </c>
      <c r="M69" s="42">
        <f t="shared" ref="M69:M132" si="53">L69/$L$303</f>
        <v>1.2817407989312735E-4</v>
      </c>
      <c r="N69" s="62">
        <f t="shared" ref="N69:W69" si="54">+N70+N73+N74+N75+N72+N71</f>
        <v>0</v>
      </c>
      <c r="O69" s="62">
        <f t="shared" si="54"/>
        <v>943029470.68000007</v>
      </c>
      <c r="P69" s="62">
        <f t="shared" si="54"/>
        <v>68515373.320000023</v>
      </c>
      <c r="Q69" s="62">
        <f t="shared" si="54"/>
        <v>673191505.11000001</v>
      </c>
      <c r="R69" s="62">
        <f t="shared" si="54"/>
        <v>338353338.89000005</v>
      </c>
      <c r="S69" s="62">
        <f t="shared" si="54"/>
        <v>269837965.57000005</v>
      </c>
      <c r="T69" s="62">
        <f t="shared" si="54"/>
        <v>85594609.109999999</v>
      </c>
      <c r="U69" s="62">
        <f t="shared" si="54"/>
        <v>587596896</v>
      </c>
      <c r="V69" s="62">
        <f t="shared" si="54"/>
        <v>85594609.109999999</v>
      </c>
      <c r="W69" s="62">
        <f t="shared" si="54"/>
        <v>0</v>
      </c>
      <c r="X69" s="38">
        <f t="shared" si="3"/>
        <v>0.66550831542768463</v>
      </c>
      <c r="Y69" s="38">
        <f t="shared" si="4"/>
        <v>8.4617710838729751E-2</v>
      </c>
      <c r="Z69" s="38">
        <f t="shared" si="5"/>
        <v>8.4617710838729751E-2</v>
      </c>
      <c r="AA69" s="38">
        <f>+T69/Q69</f>
        <v>0.12714748843423651</v>
      </c>
      <c r="AB69" s="38">
        <f>+V69/T69</f>
        <v>1</v>
      </c>
    </row>
    <row r="70" spans="1:28" ht="42.75" customHeight="1" x14ac:dyDescent="0.25">
      <c r="A70" s="43" t="s">
        <v>152</v>
      </c>
      <c r="B70" s="44" t="s">
        <v>41</v>
      </c>
      <c r="C70" s="44">
        <v>20</v>
      </c>
      <c r="D70" s="44" t="s">
        <v>38</v>
      </c>
      <c r="E70" s="45" t="s">
        <v>153</v>
      </c>
      <c r="F70" s="46">
        <v>27000000</v>
      </c>
      <c r="G70" s="46">
        <v>0</v>
      </c>
      <c r="H70" s="46">
        <v>0</v>
      </c>
      <c r="I70" s="46">
        <v>0</v>
      </c>
      <c r="J70" s="46">
        <v>0</v>
      </c>
      <c r="K70" s="46">
        <f t="shared" si="0"/>
        <v>0</v>
      </c>
      <c r="L70" s="56">
        <f t="shared" ref="L70:L75" si="55">+F70+K70</f>
        <v>27000000</v>
      </c>
      <c r="M70" s="52">
        <f t="shared" si="53"/>
        <v>3.4212029033034529E-6</v>
      </c>
      <c r="N70" s="46">
        <v>0</v>
      </c>
      <c r="O70" s="56">
        <v>2400000</v>
      </c>
      <c r="P70" s="46">
        <f t="shared" ref="P70:P75" si="56">L70-O70</f>
        <v>24600000</v>
      </c>
      <c r="Q70" s="56">
        <v>2400000</v>
      </c>
      <c r="R70" s="46">
        <f t="shared" ref="R70:R75" si="57">+L70-Q70</f>
        <v>24600000</v>
      </c>
      <c r="S70" s="46">
        <f t="shared" ref="S70:S75" si="58">O70-Q70</f>
        <v>0</v>
      </c>
      <c r="T70" s="46">
        <v>2400000</v>
      </c>
      <c r="U70" s="46">
        <f t="shared" ref="U70:U75" si="59">+Q70-T70</f>
        <v>0</v>
      </c>
      <c r="V70" s="46">
        <v>2400000</v>
      </c>
      <c r="W70" s="48">
        <f t="shared" ref="W70:W75" si="60">+T70-V70</f>
        <v>0</v>
      </c>
      <c r="X70" s="49">
        <f t="shared" si="3"/>
        <v>8.8888888888888892E-2</v>
      </c>
      <c r="Y70" s="49">
        <f t="shared" si="4"/>
        <v>8.8888888888888892E-2</v>
      </c>
      <c r="Z70" s="49">
        <f t="shared" si="5"/>
        <v>8.8888888888888892E-2</v>
      </c>
      <c r="AA70" s="49">
        <f>+T70/Q70</f>
        <v>1</v>
      </c>
      <c r="AB70" s="49">
        <f>+V70/T70</f>
        <v>1</v>
      </c>
    </row>
    <row r="71" spans="1:28" ht="42" customHeight="1" x14ac:dyDescent="0.25">
      <c r="A71" s="43" t="s">
        <v>154</v>
      </c>
      <c r="B71" s="44" t="s">
        <v>41</v>
      </c>
      <c r="C71" s="44">
        <v>20</v>
      </c>
      <c r="D71" s="44" t="s">
        <v>38</v>
      </c>
      <c r="E71" s="45" t="s">
        <v>155</v>
      </c>
      <c r="F71" s="46">
        <v>10000000</v>
      </c>
      <c r="G71" s="46">
        <v>0</v>
      </c>
      <c r="H71" s="46">
        <v>0</v>
      </c>
      <c r="I71" s="46">
        <v>0</v>
      </c>
      <c r="J71" s="46">
        <v>0</v>
      </c>
      <c r="K71" s="46">
        <f t="shared" ref="K71:K134" si="61">+G71-H71+I71-J71</f>
        <v>0</v>
      </c>
      <c r="L71" s="56">
        <f t="shared" si="55"/>
        <v>10000000</v>
      </c>
      <c r="M71" s="52">
        <f t="shared" si="53"/>
        <v>1.2671121864086863E-6</v>
      </c>
      <c r="N71" s="46">
        <v>0</v>
      </c>
      <c r="O71" s="56">
        <v>0</v>
      </c>
      <c r="P71" s="46">
        <f t="shared" si="56"/>
        <v>10000000</v>
      </c>
      <c r="Q71" s="56">
        <v>0</v>
      </c>
      <c r="R71" s="46">
        <f t="shared" si="57"/>
        <v>10000000</v>
      </c>
      <c r="S71" s="46">
        <f t="shared" si="58"/>
        <v>0</v>
      </c>
      <c r="T71" s="46">
        <v>0</v>
      </c>
      <c r="U71" s="46">
        <f t="shared" si="59"/>
        <v>0</v>
      </c>
      <c r="V71" s="46">
        <v>0</v>
      </c>
      <c r="W71" s="48">
        <f t="shared" si="60"/>
        <v>0</v>
      </c>
      <c r="X71" s="49">
        <f t="shared" ref="X71:X134" si="62">+Q71/L71</f>
        <v>0</v>
      </c>
      <c r="Y71" s="49">
        <f t="shared" ref="Y71:Y134" si="63">+T71/L71</f>
        <v>0</v>
      </c>
      <c r="Z71" s="49">
        <f t="shared" ref="Z71:Z134" si="64">+V71/L71</f>
        <v>0</v>
      </c>
      <c r="AA71" s="49" t="s">
        <v>40</v>
      </c>
      <c r="AB71" s="49" t="s">
        <v>40</v>
      </c>
    </row>
    <row r="72" spans="1:28" ht="42" customHeight="1" x14ac:dyDescent="0.25">
      <c r="A72" s="43" t="s">
        <v>156</v>
      </c>
      <c r="B72" s="44" t="s">
        <v>41</v>
      </c>
      <c r="C72" s="44">
        <v>20</v>
      </c>
      <c r="D72" s="44" t="s">
        <v>38</v>
      </c>
      <c r="E72" s="45" t="s">
        <v>157</v>
      </c>
      <c r="F72" s="46">
        <v>7000000</v>
      </c>
      <c r="G72" s="46">
        <v>0</v>
      </c>
      <c r="H72" s="46">
        <v>0</v>
      </c>
      <c r="I72" s="46">
        <v>0</v>
      </c>
      <c r="J72" s="46">
        <v>0</v>
      </c>
      <c r="K72" s="46">
        <f t="shared" si="61"/>
        <v>0</v>
      </c>
      <c r="L72" s="56">
        <f t="shared" si="55"/>
        <v>7000000</v>
      </c>
      <c r="M72" s="52">
        <f t="shared" si="53"/>
        <v>8.8697853048608042E-7</v>
      </c>
      <c r="N72" s="46">
        <v>0</v>
      </c>
      <c r="O72" s="56">
        <v>0</v>
      </c>
      <c r="P72" s="46">
        <f t="shared" si="56"/>
        <v>7000000</v>
      </c>
      <c r="Q72" s="56">
        <v>0</v>
      </c>
      <c r="R72" s="46">
        <f t="shared" si="57"/>
        <v>7000000</v>
      </c>
      <c r="S72" s="46">
        <f t="shared" si="58"/>
        <v>0</v>
      </c>
      <c r="T72" s="46">
        <v>0</v>
      </c>
      <c r="U72" s="46">
        <f t="shared" si="59"/>
        <v>0</v>
      </c>
      <c r="V72" s="46">
        <v>0</v>
      </c>
      <c r="W72" s="48">
        <f t="shared" si="60"/>
        <v>0</v>
      </c>
      <c r="X72" s="49">
        <f t="shared" si="62"/>
        <v>0</v>
      </c>
      <c r="Y72" s="49">
        <f t="shared" si="63"/>
        <v>0</v>
      </c>
      <c r="Z72" s="49">
        <f t="shared" si="64"/>
        <v>0</v>
      </c>
      <c r="AA72" s="49" t="s">
        <v>40</v>
      </c>
      <c r="AB72" s="49" t="s">
        <v>40</v>
      </c>
    </row>
    <row r="73" spans="1:28" ht="42" customHeight="1" x14ac:dyDescent="0.25">
      <c r="A73" s="43" t="s">
        <v>158</v>
      </c>
      <c r="B73" s="44" t="s">
        <v>41</v>
      </c>
      <c r="C73" s="44">
        <v>20</v>
      </c>
      <c r="D73" s="44" t="s">
        <v>38</v>
      </c>
      <c r="E73" s="45" t="s">
        <v>159</v>
      </c>
      <c r="F73" s="46">
        <v>30000000</v>
      </c>
      <c r="G73" s="46">
        <v>0</v>
      </c>
      <c r="H73" s="46">
        <v>0</v>
      </c>
      <c r="I73" s="46">
        <v>0</v>
      </c>
      <c r="J73" s="46">
        <v>0</v>
      </c>
      <c r="K73" s="46">
        <f t="shared" si="61"/>
        <v>0</v>
      </c>
      <c r="L73" s="56">
        <f t="shared" si="55"/>
        <v>30000000</v>
      </c>
      <c r="M73" s="52">
        <f t="shared" si="53"/>
        <v>3.8013365592260588E-6</v>
      </c>
      <c r="N73" s="46">
        <v>0</v>
      </c>
      <c r="O73" s="56">
        <v>3084627.6</v>
      </c>
      <c r="P73" s="46">
        <f t="shared" si="56"/>
        <v>26915372.399999999</v>
      </c>
      <c r="Q73" s="56">
        <v>3000000</v>
      </c>
      <c r="R73" s="46">
        <f t="shared" si="57"/>
        <v>27000000</v>
      </c>
      <c r="S73" s="46">
        <f t="shared" si="58"/>
        <v>84627.600000000093</v>
      </c>
      <c r="T73" s="46">
        <v>3000000</v>
      </c>
      <c r="U73" s="46">
        <f t="shared" si="59"/>
        <v>0</v>
      </c>
      <c r="V73" s="46">
        <v>3000000</v>
      </c>
      <c r="W73" s="48">
        <f t="shared" si="60"/>
        <v>0</v>
      </c>
      <c r="X73" s="49">
        <f t="shared" si="62"/>
        <v>0.1</v>
      </c>
      <c r="Y73" s="49">
        <f t="shared" si="63"/>
        <v>0.1</v>
      </c>
      <c r="Z73" s="49">
        <f t="shared" si="64"/>
        <v>0.1</v>
      </c>
      <c r="AA73" s="49">
        <f t="shared" ref="AA73:AA95" si="65">+T73/Q73</f>
        <v>1</v>
      </c>
      <c r="AB73" s="49">
        <f t="shared" ref="AB73:AB87" si="66">+V73/T73</f>
        <v>1</v>
      </c>
    </row>
    <row r="74" spans="1:28" ht="42" customHeight="1" x14ac:dyDescent="0.25">
      <c r="A74" s="43" t="s">
        <v>160</v>
      </c>
      <c r="B74" s="44" t="s">
        <v>41</v>
      </c>
      <c r="C74" s="44">
        <v>20</v>
      </c>
      <c r="D74" s="44" t="s">
        <v>38</v>
      </c>
      <c r="E74" s="45" t="s">
        <v>161</v>
      </c>
      <c r="F74" s="46">
        <v>587596896</v>
      </c>
      <c r="G74" s="46">
        <v>0</v>
      </c>
      <c r="H74" s="46">
        <v>0</v>
      </c>
      <c r="I74" s="46">
        <v>22800</v>
      </c>
      <c r="J74" s="46">
        <v>0</v>
      </c>
      <c r="K74" s="46">
        <f t="shared" si="61"/>
        <v>22800</v>
      </c>
      <c r="L74" s="56">
        <f t="shared" si="55"/>
        <v>587619696</v>
      </c>
      <c r="M74" s="51">
        <f t="shared" si="53"/>
        <v>7.4458007777536764E-5</v>
      </c>
      <c r="N74" s="46">
        <v>0</v>
      </c>
      <c r="O74" s="56">
        <v>587619696</v>
      </c>
      <c r="P74" s="46">
        <f t="shared" si="56"/>
        <v>0</v>
      </c>
      <c r="Q74" s="56">
        <v>587600854.02999997</v>
      </c>
      <c r="R74" s="46">
        <f t="shared" si="57"/>
        <v>18841.97000002861</v>
      </c>
      <c r="S74" s="46">
        <f t="shared" si="58"/>
        <v>18841.97000002861</v>
      </c>
      <c r="T74" s="46">
        <v>3958.03</v>
      </c>
      <c r="U74" s="46">
        <f t="shared" si="59"/>
        <v>587596896</v>
      </c>
      <c r="V74" s="46">
        <v>3958.03</v>
      </c>
      <c r="W74" s="48">
        <f t="shared" si="60"/>
        <v>0</v>
      </c>
      <c r="X74" s="49">
        <f>+Q74/L74</f>
        <v>0.99996793509453774</v>
      </c>
      <c r="Y74" s="98">
        <f t="shared" si="63"/>
        <v>6.7357000232340754E-6</v>
      </c>
      <c r="Z74" s="98">
        <f t="shared" si="64"/>
        <v>6.7357000232340754E-6</v>
      </c>
      <c r="AA74" s="98">
        <f t="shared" si="65"/>
        <v>6.7359160097441296E-6</v>
      </c>
      <c r="AB74" s="49">
        <f t="shared" si="66"/>
        <v>1</v>
      </c>
    </row>
    <row r="75" spans="1:28" ht="42" customHeight="1" x14ac:dyDescent="0.25">
      <c r="A75" s="43" t="s">
        <v>162</v>
      </c>
      <c r="B75" s="44" t="s">
        <v>41</v>
      </c>
      <c r="C75" s="44">
        <v>20</v>
      </c>
      <c r="D75" s="44" t="s">
        <v>38</v>
      </c>
      <c r="E75" s="45" t="s">
        <v>163</v>
      </c>
      <c r="F75" s="46">
        <v>349852559</v>
      </c>
      <c r="G75" s="46">
        <v>0</v>
      </c>
      <c r="H75" s="46">
        <v>0</v>
      </c>
      <c r="I75" s="46">
        <v>72589</v>
      </c>
      <c r="J75" s="46">
        <v>0</v>
      </c>
      <c r="K75" s="46">
        <f t="shared" si="61"/>
        <v>72589</v>
      </c>
      <c r="L75" s="56">
        <f t="shared" si="55"/>
        <v>349925148</v>
      </c>
      <c r="M75" s="53">
        <f t="shared" si="53"/>
        <v>4.4339441936166316E-5</v>
      </c>
      <c r="N75" s="46">
        <v>0</v>
      </c>
      <c r="O75" s="56">
        <v>349925147.07999998</v>
      </c>
      <c r="P75" s="46">
        <f t="shared" si="56"/>
        <v>0.92000001668930054</v>
      </c>
      <c r="Q75" s="56">
        <v>80190651.079999998</v>
      </c>
      <c r="R75" s="46">
        <f t="shared" si="57"/>
        <v>269734496.92000002</v>
      </c>
      <c r="S75" s="46">
        <f t="shared" si="58"/>
        <v>269734496</v>
      </c>
      <c r="T75" s="46">
        <v>80190651.079999998</v>
      </c>
      <c r="U75" s="46">
        <f t="shared" si="59"/>
        <v>0</v>
      </c>
      <c r="V75" s="46">
        <v>80190651.079999998</v>
      </c>
      <c r="W75" s="48">
        <f t="shared" si="60"/>
        <v>0</v>
      </c>
      <c r="X75" s="49">
        <f t="shared" si="62"/>
        <v>0.2291651558578465</v>
      </c>
      <c r="Y75" s="49">
        <f t="shared" si="63"/>
        <v>0.2291651558578465</v>
      </c>
      <c r="Z75" s="49">
        <f t="shared" si="64"/>
        <v>0.2291651558578465</v>
      </c>
      <c r="AA75" s="49">
        <f t="shared" si="65"/>
        <v>1</v>
      </c>
      <c r="AB75" s="49">
        <f t="shared" si="66"/>
        <v>1</v>
      </c>
    </row>
    <row r="76" spans="1:28" ht="48" customHeight="1" x14ac:dyDescent="0.25">
      <c r="A76" s="39" t="s">
        <v>164</v>
      </c>
      <c r="B76" s="34" t="s">
        <v>41</v>
      </c>
      <c r="C76" s="34">
        <v>20</v>
      </c>
      <c r="D76" s="34" t="s">
        <v>38</v>
      </c>
      <c r="E76" s="40" t="s">
        <v>165</v>
      </c>
      <c r="F76" s="62">
        <f>+F77+F78+F79</f>
        <v>11018432425</v>
      </c>
      <c r="G76" s="62">
        <f>+G77+G78+G79</f>
        <v>0</v>
      </c>
      <c r="H76" s="62">
        <f>+H77+H78+H79</f>
        <v>0</v>
      </c>
      <c r="I76" s="62">
        <f>+I77+I78+I79</f>
        <v>0</v>
      </c>
      <c r="J76" s="62">
        <f>+J77+J78+J79</f>
        <v>97598015</v>
      </c>
      <c r="K76" s="62">
        <f t="shared" si="61"/>
        <v>-97598015</v>
      </c>
      <c r="L76" s="66">
        <f>+L77+L78+L79</f>
        <v>10920834410</v>
      </c>
      <c r="M76" s="42">
        <f t="shared" si="53"/>
        <v>1.3837922366662315E-3</v>
      </c>
      <c r="N76" s="62">
        <f t="shared" ref="N76:W76" si="67">+N77+N78+N79</f>
        <v>0</v>
      </c>
      <c r="O76" s="62">
        <f t="shared" si="67"/>
        <v>9771363034</v>
      </c>
      <c r="P76" s="62">
        <f t="shared" si="67"/>
        <v>1149471376</v>
      </c>
      <c r="Q76" s="62">
        <f t="shared" si="67"/>
        <v>9047077786.5400009</v>
      </c>
      <c r="R76" s="62">
        <f t="shared" si="67"/>
        <v>1873756623.4599998</v>
      </c>
      <c r="S76" s="62">
        <f t="shared" si="67"/>
        <v>724285247.4599998</v>
      </c>
      <c r="T76" s="62">
        <f t="shared" si="67"/>
        <v>3083181818.1099997</v>
      </c>
      <c r="U76" s="62">
        <f t="shared" si="67"/>
        <v>5963895968.4300003</v>
      </c>
      <c r="V76" s="62">
        <f t="shared" si="67"/>
        <v>3083181818.1099997</v>
      </c>
      <c r="W76" s="62">
        <f t="shared" si="67"/>
        <v>0</v>
      </c>
      <c r="X76" s="38">
        <f t="shared" si="62"/>
        <v>0.82842367596525079</v>
      </c>
      <c r="Y76" s="38">
        <f t="shared" si="63"/>
        <v>0.28232108485106128</v>
      </c>
      <c r="Z76" s="38">
        <f t="shared" si="64"/>
        <v>0.28232108485106128</v>
      </c>
      <c r="AA76" s="38">
        <f t="shared" si="65"/>
        <v>0.34079311473336449</v>
      </c>
      <c r="AB76" s="38">
        <f t="shared" si="66"/>
        <v>1</v>
      </c>
    </row>
    <row r="77" spans="1:28" ht="42" customHeight="1" x14ac:dyDescent="0.25">
      <c r="A77" s="43" t="s">
        <v>166</v>
      </c>
      <c r="B77" s="44" t="s">
        <v>41</v>
      </c>
      <c r="C77" s="44">
        <v>20</v>
      </c>
      <c r="D77" s="44" t="s">
        <v>38</v>
      </c>
      <c r="E77" s="45" t="s">
        <v>167</v>
      </c>
      <c r="F77" s="46">
        <v>1952800255</v>
      </c>
      <c r="G77" s="46">
        <v>0</v>
      </c>
      <c r="H77" s="46">
        <v>0</v>
      </c>
      <c r="I77" s="46">
        <v>0</v>
      </c>
      <c r="J77" s="46">
        <v>0</v>
      </c>
      <c r="K77" s="46">
        <f t="shared" si="61"/>
        <v>0</v>
      </c>
      <c r="L77" s="56">
        <f>+F77+K77</f>
        <v>1952800255</v>
      </c>
      <c r="M77" s="51">
        <f t="shared" si="53"/>
        <v>2.4744170007324904E-4</v>
      </c>
      <c r="N77" s="46">
        <v>0</v>
      </c>
      <c r="O77" s="46">
        <v>1028698747</v>
      </c>
      <c r="P77" s="46">
        <f>L77-O77</f>
        <v>924101508</v>
      </c>
      <c r="Q77" s="46">
        <v>1028698747</v>
      </c>
      <c r="R77" s="46">
        <f>+L77-Q77</f>
        <v>924101508</v>
      </c>
      <c r="S77" s="46">
        <f>O77-Q77</f>
        <v>0</v>
      </c>
      <c r="T77" s="46">
        <v>1028698747</v>
      </c>
      <c r="U77" s="46">
        <f>+Q77-T77</f>
        <v>0</v>
      </c>
      <c r="V77" s="46">
        <v>1028698747</v>
      </c>
      <c r="W77" s="48">
        <f>+T77-V77</f>
        <v>0</v>
      </c>
      <c r="X77" s="49">
        <f t="shared" si="62"/>
        <v>0.52678134610341909</v>
      </c>
      <c r="Y77" s="49">
        <f t="shared" si="63"/>
        <v>0.52678134610341909</v>
      </c>
      <c r="Z77" s="49">
        <f t="shared" si="64"/>
        <v>0.52678134610341909</v>
      </c>
      <c r="AA77" s="49">
        <f t="shared" si="65"/>
        <v>1</v>
      </c>
      <c r="AB77" s="49">
        <f t="shared" si="66"/>
        <v>1</v>
      </c>
    </row>
    <row r="78" spans="1:28" ht="42" customHeight="1" x14ac:dyDescent="0.25">
      <c r="A78" s="43" t="s">
        <v>168</v>
      </c>
      <c r="B78" s="44" t="s">
        <v>41</v>
      </c>
      <c r="C78" s="44">
        <v>20</v>
      </c>
      <c r="D78" s="44" t="s">
        <v>38</v>
      </c>
      <c r="E78" s="45" t="s">
        <v>169</v>
      </c>
      <c r="F78" s="46">
        <v>9046632170</v>
      </c>
      <c r="G78" s="46">
        <v>0</v>
      </c>
      <c r="H78" s="46">
        <v>0</v>
      </c>
      <c r="I78" s="46">
        <v>0</v>
      </c>
      <c r="J78" s="46">
        <f>3000000+2000000+92598015</f>
        <v>97598015</v>
      </c>
      <c r="K78" s="46">
        <f t="shared" si="61"/>
        <v>-97598015</v>
      </c>
      <c r="L78" s="56">
        <f>+F78+K78</f>
        <v>8949034155</v>
      </c>
      <c r="M78" s="51">
        <f t="shared" si="53"/>
        <v>1.1339430234388061E-3</v>
      </c>
      <c r="N78" s="46">
        <v>0</v>
      </c>
      <c r="O78" s="46">
        <v>8734830902</v>
      </c>
      <c r="P78" s="46">
        <f>L78-O78</f>
        <v>214203253</v>
      </c>
      <c r="Q78" s="46">
        <v>8010546107.8400002</v>
      </c>
      <c r="R78" s="46">
        <f>+L78-Q78</f>
        <v>938488047.15999985</v>
      </c>
      <c r="S78" s="46">
        <f>O78-Q78</f>
        <v>724284794.15999985</v>
      </c>
      <c r="T78" s="46">
        <v>2054483024.4100001</v>
      </c>
      <c r="U78" s="46">
        <f>+Q78-T78</f>
        <v>5956063083.4300003</v>
      </c>
      <c r="V78" s="46">
        <v>2054483024.4100001</v>
      </c>
      <c r="W78" s="48">
        <f>+T78-V78</f>
        <v>0</v>
      </c>
      <c r="X78" s="49">
        <f t="shared" si="62"/>
        <v>0.89512968316970287</v>
      </c>
      <c r="Y78" s="49">
        <f t="shared" si="63"/>
        <v>0.22957595074794976</v>
      </c>
      <c r="Z78" s="49">
        <f t="shared" si="64"/>
        <v>0.22957595074794976</v>
      </c>
      <c r="AA78" s="49">
        <f t="shared" si="65"/>
        <v>0.25647228001087935</v>
      </c>
      <c r="AB78" s="49">
        <f t="shared" si="66"/>
        <v>1</v>
      </c>
    </row>
    <row r="79" spans="1:28" ht="42" customHeight="1" x14ac:dyDescent="0.25">
      <c r="A79" s="43" t="s">
        <v>170</v>
      </c>
      <c r="B79" s="44" t="s">
        <v>41</v>
      </c>
      <c r="C79" s="44">
        <v>20</v>
      </c>
      <c r="D79" s="44" t="s">
        <v>38</v>
      </c>
      <c r="E79" s="45" t="s">
        <v>171</v>
      </c>
      <c r="F79" s="46">
        <v>19000000</v>
      </c>
      <c r="G79" s="46">
        <v>0</v>
      </c>
      <c r="H79" s="46">
        <v>0</v>
      </c>
      <c r="I79" s="46">
        <v>0</v>
      </c>
      <c r="J79" s="46">
        <v>0</v>
      </c>
      <c r="K79" s="46">
        <f t="shared" si="61"/>
        <v>0</v>
      </c>
      <c r="L79" s="56">
        <f>+F79+K79</f>
        <v>19000000</v>
      </c>
      <c r="M79" s="52">
        <f t="shared" si="53"/>
        <v>2.4075131541765038E-6</v>
      </c>
      <c r="N79" s="46">
        <v>0</v>
      </c>
      <c r="O79" s="46">
        <v>7833385</v>
      </c>
      <c r="P79" s="46">
        <f>L79-O79</f>
        <v>11166615</v>
      </c>
      <c r="Q79" s="46">
        <v>7832931.7000000002</v>
      </c>
      <c r="R79" s="46">
        <f>+L79-Q79</f>
        <v>11167068.300000001</v>
      </c>
      <c r="S79" s="46">
        <f>O79-Q79</f>
        <v>453.29999999981374</v>
      </c>
      <c r="T79" s="46">
        <v>46.7</v>
      </c>
      <c r="U79" s="46">
        <f>+Q79-T79</f>
        <v>7832885</v>
      </c>
      <c r="V79" s="46">
        <v>46.7</v>
      </c>
      <c r="W79" s="48">
        <f>+T79-V79</f>
        <v>0</v>
      </c>
      <c r="X79" s="49">
        <f t="shared" si="62"/>
        <v>0.41225956315789475</v>
      </c>
      <c r="Y79" s="72">
        <f t="shared" si="63"/>
        <v>2.4578947368421055E-6</v>
      </c>
      <c r="Z79" s="72">
        <f t="shared" si="64"/>
        <v>2.4578947368421055E-6</v>
      </c>
      <c r="AA79" s="72">
        <f t="shared" si="65"/>
        <v>5.9620078137538213E-6</v>
      </c>
      <c r="AB79" s="49">
        <f t="shared" si="66"/>
        <v>1</v>
      </c>
    </row>
    <row r="80" spans="1:28" ht="49.5" customHeight="1" x14ac:dyDescent="0.25">
      <c r="A80" s="39" t="s">
        <v>172</v>
      </c>
      <c r="B80" s="34" t="s">
        <v>41</v>
      </c>
      <c r="C80" s="34">
        <v>20</v>
      </c>
      <c r="D80" s="34" t="s">
        <v>38</v>
      </c>
      <c r="E80" s="40" t="s">
        <v>173</v>
      </c>
      <c r="F80" s="62">
        <f>SUM(F81:F86)</f>
        <v>7144524698</v>
      </c>
      <c r="G80" s="62">
        <f>SUM(G81:G86)</f>
        <v>0</v>
      </c>
      <c r="H80" s="62">
        <f>SUM(H81:H86)</f>
        <v>0</v>
      </c>
      <c r="I80" s="62">
        <f>SUM(I81:I86)</f>
        <v>3034030</v>
      </c>
      <c r="J80" s="62">
        <f>SUM(J81:J86)</f>
        <v>86335253</v>
      </c>
      <c r="K80" s="62">
        <f t="shared" si="61"/>
        <v>-83301223</v>
      </c>
      <c r="L80" s="66">
        <f>SUM(L81:L86)</f>
        <v>7061223475</v>
      </c>
      <c r="M80" s="42">
        <f t="shared" si="53"/>
        <v>8.9473623161275917E-4</v>
      </c>
      <c r="N80" s="62">
        <f t="shared" ref="N80:W80" si="68">SUM(N81:N86)</f>
        <v>0</v>
      </c>
      <c r="O80" s="62">
        <f t="shared" si="68"/>
        <v>4874879041.8800001</v>
      </c>
      <c r="P80" s="62">
        <f t="shared" si="68"/>
        <v>2186344433.1200004</v>
      </c>
      <c r="Q80" s="62">
        <f t="shared" si="68"/>
        <v>4557600996.4399996</v>
      </c>
      <c r="R80" s="62">
        <f t="shared" si="68"/>
        <v>2503622478.5600004</v>
      </c>
      <c r="S80" s="62">
        <f t="shared" si="68"/>
        <v>317278045.43999988</v>
      </c>
      <c r="T80" s="62">
        <f t="shared" si="68"/>
        <v>513966430.05000001</v>
      </c>
      <c r="U80" s="62">
        <f t="shared" si="68"/>
        <v>4043634566.3900003</v>
      </c>
      <c r="V80" s="62">
        <f t="shared" si="68"/>
        <v>462827102.05000001</v>
      </c>
      <c r="W80" s="62">
        <f t="shared" si="68"/>
        <v>51139328</v>
      </c>
      <c r="X80" s="38">
        <f t="shared" si="62"/>
        <v>0.64544069630086298</v>
      </c>
      <c r="Y80" s="38">
        <f t="shared" si="63"/>
        <v>7.2787163849109021E-2</v>
      </c>
      <c r="Z80" s="38">
        <f t="shared" si="64"/>
        <v>6.5544888033727045E-2</v>
      </c>
      <c r="AA80" s="38">
        <f t="shared" si="65"/>
        <v>0.11277126506937878</v>
      </c>
      <c r="AB80" s="38">
        <f t="shared" si="66"/>
        <v>0.9005006455479494</v>
      </c>
    </row>
    <row r="81" spans="1:28" ht="41.25" customHeight="1" x14ac:dyDescent="0.25">
      <c r="A81" s="43" t="s">
        <v>174</v>
      </c>
      <c r="B81" s="44" t="s">
        <v>41</v>
      </c>
      <c r="C81" s="44">
        <v>20</v>
      </c>
      <c r="D81" s="44" t="s">
        <v>38</v>
      </c>
      <c r="E81" s="45" t="s">
        <v>175</v>
      </c>
      <c r="F81" s="46">
        <v>1583473232</v>
      </c>
      <c r="G81" s="46">
        <v>0</v>
      </c>
      <c r="H81" s="46">
        <v>0</v>
      </c>
      <c r="I81" s="46">
        <v>0</v>
      </c>
      <c r="J81" s="46">
        <v>0</v>
      </c>
      <c r="K81" s="46">
        <f t="shared" si="61"/>
        <v>0</v>
      </c>
      <c r="L81" s="56">
        <f t="shared" ref="L81:L86" si="69">+F81+K81</f>
        <v>1583473232</v>
      </c>
      <c r="M81" s="51">
        <f t="shared" si="53"/>
        <v>2.006438229119149E-4</v>
      </c>
      <c r="N81" s="46">
        <v>0</v>
      </c>
      <c r="O81" s="46">
        <v>1431655424</v>
      </c>
      <c r="P81" s="46">
        <f t="shared" ref="P81:P86" si="70">L81-O81</f>
        <v>151817808</v>
      </c>
      <c r="Q81" s="46">
        <v>1431312536.02</v>
      </c>
      <c r="R81" s="46">
        <f t="shared" ref="R81:R86" si="71">+L81-Q81</f>
        <v>152160695.98000002</v>
      </c>
      <c r="S81" s="46">
        <f t="shared" ref="S81:S86" si="72">O81-Q81</f>
        <v>342887.98000001907</v>
      </c>
      <c r="T81" s="46">
        <v>131525093.02</v>
      </c>
      <c r="U81" s="46">
        <f t="shared" ref="U81:U86" si="73">+Q81-T81</f>
        <v>1299787443</v>
      </c>
      <c r="V81" s="46">
        <v>108962621.02</v>
      </c>
      <c r="W81" s="48">
        <f t="shared" ref="W81:W86" si="74">+T81-V81</f>
        <v>22562472</v>
      </c>
      <c r="X81" s="49">
        <f t="shared" si="62"/>
        <v>0.90390699829651433</v>
      </c>
      <c r="Y81" s="49">
        <f t="shared" si="63"/>
        <v>8.3061140764519092E-2</v>
      </c>
      <c r="Z81" s="49">
        <f t="shared" si="64"/>
        <v>6.8812417423927755E-2</v>
      </c>
      <c r="AA81" s="49">
        <f t="shared" si="65"/>
        <v>9.1891246467893845E-2</v>
      </c>
      <c r="AB81" s="49">
        <f t="shared" si="66"/>
        <v>0.82845500062433641</v>
      </c>
    </row>
    <row r="82" spans="1:28" ht="39" customHeight="1" x14ac:dyDescent="0.25">
      <c r="A82" s="43" t="s">
        <v>176</v>
      </c>
      <c r="B82" s="44" t="s">
        <v>41</v>
      </c>
      <c r="C82" s="44">
        <v>20</v>
      </c>
      <c r="D82" s="44" t="s">
        <v>38</v>
      </c>
      <c r="E82" s="45" t="s">
        <v>177</v>
      </c>
      <c r="F82" s="46">
        <v>3205206795</v>
      </c>
      <c r="G82" s="46">
        <v>0</v>
      </c>
      <c r="H82" s="46">
        <v>0</v>
      </c>
      <c r="I82" s="46">
        <v>0</v>
      </c>
      <c r="J82" s="46">
        <v>0</v>
      </c>
      <c r="K82" s="46">
        <f t="shared" si="61"/>
        <v>0</v>
      </c>
      <c r="L82" s="56">
        <f t="shared" si="69"/>
        <v>3205206795</v>
      </c>
      <c r="M82" s="51">
        <f t="shared" si="53"/>
        <v>4.0613565899044279E-4</v>
      </c>
      <c r="N82" s="46">
        <v>0</v>
      </c>
      <c r="O82" s="46">
        <v>1989813240.5999999</v>
      </c>
      <c r="P82" s="46">
        <f t="shared" si="70"/>
        <v>1215393554.4000001</v>
      </c>
      <c r="Q82" s="46">
        <v>1873953525.04</v>
      </c>
      <c r="R82" s="46">
        <f t="shared" si="71"/>
        <v>1331253269.96</v>
      </c>
      <c r="S82" s="46">
        <f t="shared" si="72"/>
        <v>115859715.55999994</v>
      </c>
      <c r="T82" s="46">
        <v>230497211.03999999</v>
      </c>
      <c r="U82" s="46">
        <f t="shared" si="73"/>
        <v>1643456314</v>
      </c>
      <c r="V82" s="46">
        <v>204716936.03999999</v>
      </c>
      <c r="W82" s="48">
        <f t="shared" si="74"/>
        <v>25780275</v>
      </c>
      <c r="X82" s="49">
        <f t="shared" si="62"/>
        <v>0.58465916394639361</v>
      </c>
      <c r="Y82" s="49">
        <f t="shared" si="63"/>
        <v>7.1913366525856254E-2</v>
      </c>
      <c r="Z82" s="49">
        <f t="shared" si="64"/>
        <v>6.3870117946633137E-2</v>
      </c>
      <c r="AA82" s="49">
        <f t="shared" si="65"/>
        <v>0.12300049492160163</v>
      </c>
      <c r="AB82" s="49">
        <f t="shared" si="66"/>
        <v>0.88815363585667795</v>
      </c>
    </row>
    <row r="83" spans="1:28" ht="44.25" customHeight="1" x14ac:dyDescent="0.25">
      <c r="A83" s="43" t="s">
        <v>178</v>
      </c>
      <c r="B83" s="44" t="s">
        <v>41</v>
      </c>
      <c r="C83" s="44">
        <v>20</v>
      </c>
      <c r="D83" s="44" t="s">
        <v>38</v>
      </c>
      <c r="E83" s="45" t="s">
        <v>179</v>
      </c>
      <c r="F83" s="46">
        <v>126060430</v>
      </c>
      <c r="G83" s="46">
        <v>0</v>
      </c>
      <c r="H83" s="46">
        <v>0</v>
      </c>
      <c r="I83" s="46">
        <v>22230</v>
      </c>
      <c r="J83" s="46">
        <v>0</v>
      </c>
      <c r="K83" s="46">
        <f t="shared" si="61"/>
        <v>22230</v>
      </c>
      <c r="L83" s="56">
        <f t="shared" si="69"/>
        <v>126082660</v>
      </c>
      <c r="M83" s="53">
        <f t="shared" si="53"/>
        <v>1.5976087498082301E-5</v>
      </c>
      <c r="N83" s="46">
        <v>0</v>
      </c>
      <c r="O83" s="46">
        <v>126082659.87</v>
      </c>
      <c r="P83" s="46">
        <f t="shared" si="70"/>
        <v>0.12999999523162842</v>
      </c>
      <c r="Q83" s="46">
        <v>14618705.369999999</v>
      </c>
      <c r="R83" s="46">
        <f t="shared" si="71"/>
        <v>111463954.63</v>
      </c>
      <c r="S83" s="46">
        <f t="shared" si="72"/>
        <v>111463954.5</v>
      </c>
      <c r="T83" s="46">
        <v>14618705.369999999</v>
      </c>
      <c r="U83" s="46">
        <f t="shared" si="73"/>
        <v>0</v>
      </c>
      <c r="V83" s="46">
        <v>14508818.369999999</v>
      </c>
      <c r="W83" s="48">
        <f t="shared" si="74"/>
        <v>109887</v>
      </c>
      <c r="X83" s="49">
        <f t="shared" si="62"/>
        <v>0.11594540732246607</v>
      </c>
      <c r="Y83" s="49">
        <f t="shared" si="63"/>
        <v>0.11594540732246607</v>
      </c>
      <c r="Z83" s="49">
        <f t="shared" si="64"/>
        <v>0.1150738600375341</v>
      </c>
      <c r="AA83" s="49">
        <f t="shared" si="65"/>
        <v>1</v>
      </c>
      <c r="AB83" s="49">
        <f t="shared" si="66"/>
        <v>0.99248312369537828</v>
      </c>
    </row>
    <row r="84" spans="1:28" ht="32.25" customHeight="1" x14ac:dyDescent="0.25">
      <c r="A84" s="43" t="s">
        <v>180</v>
      </c>
      <c r="B84" s="44" t="s">
        <v>41</v>
      </c>
      <c r="C84" s="44">
        <v>20</v>
      </c>
      <c r="D84" s="44" t="s">
        <v>38</v>
      </c>
      <c r="E84" s="45" t="s">
        <v>181</v>
      </c>
      <c r="F84" s="46">
        <v>1505880945</v>
      </c>
      <c r="G84" s="46">
        <v>0</v>
      </c>
      <c r="H84" s="46">
        <v>0</v>
      </c>
      <c r="I84" s="46">
        <v>0</v>
      </c>
      <c r="J84" s="46">
        <v>0</v>
      </c>
      <c r="K84" s="46">
        <f t="shared" si="61"/>
        <v>0</v>
      </c>
      <c r="L84" s="56">
        <f t="shared" si="69"/>
        <v>1505880945</v>
      </c>
      <c r="M84" s="51">
        <f t="shared" si="53"/>
        <v>1.9081200966901288E-4</v>
      </c>
      <c r="N84" s="46">
        <v>0</v>
      </c>
      <c r="O84" s="46">
        <v>877405121.40999997</v>
      </c>
      <c r="P84" s="46">
        <f t="shared" si="70"/>
        <v>628475823.59000003</v>
      </c>
      <c r="Q84" s="46">
        <v>875808344.83000004</v>
      </c>
      <c r="R84" s="46">
        <f t="shared" si="71"/>
        <v>630072600.16999996</v>
      </c>
      <c r="S84" s="46">
        <f t="shared" si="72"/>
        <v>1596776.5799999237</v>
      </c>
      <c r="T84" s="46">
        <v>134320831.44</v>
      </c>
      <c r="U84" s="46">
        <f t="shared" si="73"/>
        <v>741487513.3900001</v>
      </c>
      <c r="V84" s="46">
        <v>131634137.44</v>
      </c>
      <c r="W84" s="48">
        <f t="shared" si="74"/>
        <v>2686694</v>
      </c>
      <c r="X84" s="49">
        <f t="shared" si="62"/>
        <v>0.58159202275449473</v>
      </c>
      <c r="Y84" s="49">
        <f t="shared" si="63"/>
        <v>8.9197510524313059E-2</v>
      </c>
      <c r="Z84" s="49">
        <f t="shared" si="64"/>
        <v>8.7413376121842093E-2</v>
      </c>
      <c r="AA84" s="49">
        <f t="shared" si="65"/>
        <v>0.15336783696217524</v>
      </c>
      <c r="AB84" s="49">
        <f t="shared" si="66"/>
        <v>0.97999793500980437</v>
      </c>
    </row>
    <row r="85" spans="1:28" ht="50.25" customHeight="1" x14ac:dyDescent="0.25">
      <c r="A85" s="43" t="s">
        <v>182</v>
      </c>
      <c r="B85" s="44" t="s">
        <v>41</v>
      </c>
      <c r="C85" s="44">
        <v>20</v>
      </c>
      <c r="D85" s="44" t="s">
        <v>38</v>
      </c>
      <c r="E85" s="45" t="s">
        <v>183</v>
      </c>
      <c r="F85" s="46">
        <v>365000000</v>
      </c>
      <c r="G85" s="46">
        <v>0</v>
      </c>
      <c r="H85" s="46">
        <v>0</v>
      </c>
      <c r="I85" s="46">
        <v>0</v>
      </c>
      <c r="J85" s="46">
        <v>86335253</v>
      </c>
      <c r="K85" s="46">
        <f t="shared" si="61"/>
        <v>-86335253</v>
      </c>
      <c r="L85" s="56">
        <f t="shared" si="69"/>
        <v>278664747</v>
      </c>
      <c r="M85" s="53">
        <f t="shared" si="53"/>
        <v>3.5309949684619339E-5</v>
      </c>
      <c r="N85" s="46">
        <v>0</v>
      </c>
      <c r="O85" s="46">
        <v>88007500</v>
      </c>
      <c r="P85" s="46">
        <f t="shared" si="70"/>
        <v>190657247</v>
      </c>
      <c r="Q85" s="46">
        <v>2004.27</v>
      </c>
      <c r="R85" s="46">
        <f t="shared" si="71"/>
        <v>278662742.73000002</v>
      </c>
      <c r="S85" s="46">
        <f t="shared" si="72"/>
        <v>88005495.730000004</v>
      </c>
      <c r="T85" s="46">
        <v>2004.27</v>
      </c>
      <c r="U85" s="46">
        <f t="shared" si="73"/>
        <v>0</v>
      </c>
      <c r="V85" s="46">
        <v>2004.27</v>
      </c>
      <c r="W85" s="48">
        <f t="shared" si="74"/>
        <v>0</v>
      </c>
      <c r="X85" s="98">
        <f t="shared" si="62"/>
        <v>7.1924060060600342E-6</v>
      </c>
      <c r="Y85" s="98">
        <f t="shared" si="63"/>
        <v>7.1924060060600342E-6</v>
      </c>
      <c r="Z85" s="98">
        <f t="shared" si="64"/>
        <v>7.1924060060600342E-6</v>
      </c>
      <c r="AA85" s="49">
        <f t="shared" si="65"/>
        <v>1</v>
      </c>
      <c r="AB85" s="49">
        <f t="shared" si="66"/>
        <v>1</v>
      </c>
    </row>
    <row r="86" spans="1:28" ht="49.5" customHeight="1" x14ac:dyDescent="0.25">
      <c r="A86" s="43" t="s">
        <v>184</v>
      </c>
      <c r="B86" s="44" t="s">
        <v>41</v>
      </c>
      <c r="C86" s="44">
        <v>20</v>
      </c>
      <c r="D86" s="44" t="s">
        <v>38</v>
      </c>
      <c r="E86" s="45" t="s">
        <v>185</v>
      </c>
      <c r="F86" s="46">
        <v>358903296</v>
      </c>
      <c r="G86" s="46">
        <v>0</v>
      </c>
      <c r="H86" s="46">
        <v>0</v>
      </c>
      <c r="I86" s="46">
        <f>3000000+11800</f>
        <v>3011800</v>
      </c>
      <c r="J86" s="46">
        <v>0</v>
      </c>
      <c r="K86" s="46">
        <f t="shared" si="61"/>
        <v>3011800</v>
      </c>
      <c r="L86" s="56">
        <f t="shared" si="69"/>
        <v>361915096</v>
      </c>
      <c r="M86" s="53">
        <f t="shared" si="53"/>
        <v>4.5858702858686963E-5</v>
      </c>
      <c r="N86" s="46">
        <v>0</v>
      </c>
      <c r="O86" s="46">
        <v>361915096</v>
      </c>
      <c r="P86" s="46">
        <f t="shared" si="70"/>
        <v>0</v>
      </c>
      <c r="Q86" s="46">
        <v>361905880.91000003</v>
      </c>
      <c r="R86" s="46">
        <f t="shared" si="71"/>
        <v>9215.089999973774</v>
      </c>
      <c r="S86" s="46">
        <f t="shared" si="72"/>
        <v>9215.089999973774</v>
      </c>
      <c r="T86" s="46">
        <v>3002584.91</v>
      </c>
      <c r="U86" s="46">
        <f t="shared" si="73"/>
        <v>358903296</v>
      </c>
      <c r="V86" s="46">
        <v>3002584.91</v>
      </c>
      <c r="W86" s="48">
        <f t="shared" si="74"/>
        <v>0</v>
      </c>
      <c r="X86" s="49">
        <f t="shared" si="62"/>
        <v>0.99997453797837721</v>
      </c>
      <c r="Y86" s="49">
        <f t="shared" si="63"/>
        <v>8.296379297756621E-3</v>
      </c>
      <c r="Z86" s="49">
        <f t="shared" si="64"/>
        <v>8.296379297756621E-3</v>
      </c>
      <c r="AA86" s="49">
        <f t="shared" si="65"/>
        <v>8.2965905457244929E-3</v>
      </c>
      <c r="AB86" s="49">
        <f t="shared" si="66"/>
        <v>1</v>
      </c>
    </row>
    <row r="87" spans="1:28" ht="41.25" customHeight="1" x14ac:dyDescent="0.25">
      <c r="A87" s="39" t="s">
        <v>186</v>
      </c>
      <c r="B87" s="34" t="s">
        <v>41</v>
      </c>
      <c r="C87" s="34">
        <v>20</v>
      </c>
      <c r="D87" s="34" t="s">
        <v>38</v>
      </c>
      <c r="E87" s="40" t="s">
        <v>187</v>
      </c>
      <c r="F87" s="62">
        <f>SUM(F88:F92)</f>
        <v>646000000</v>
      </c>
      <c r="G87" s="62">
        <f>SUM(G88:G92)</f>
        <v>0</v>
      </c>
      <c r="H87" s="62">
        <f>SUM(H88:H92)</f>
        <v>0</v>
      </c>
      <c r="I87" s="62">
        <f>SUM(I88:I92)</f>
        <v>96113100</v>
      </c>
      <c r="J87" s="62">
        <f>SUM(J88:J92)</f>
        <v>96100000</v>
      </c>
      <c r="K87" s="62">
        <f t="shared" si="61"/>
        <v>13100</v>
      </c>
      <c r="L87" s="66">
        <f>SUM(L88:L92)</f>
        <v>646013100</v>
      </c>
      <c r="M87" s="42">
        <f t="shared" si="53"/>
        <v>8.1857107158965335E-5</v>
      </c>
      <c r="N87" s="62">
        <f t="shared" ref="N87:W87" si="75">SUM(N88:N92)</f>
        <v>0</v>
      </c>
      <c r="O87" s="62">
        <f t="shared" si="75"/>
        <v>454014100</v>
      </c>
      <c r="P87" s="62">
        <f t="shared" si="75"/>
        <v>191999000</v>
      </c>
      <c r="Q87" s="62">
        <f t="shared" si="75"/>
        <v>450197569.55000001</v>
      </c>
      <c r="R87" s="62">
        <f t="shared" si="75"/>
        <v>195815530.44999999</v>
      </c>
      <c r="S87" s="62">
        <f t="shared" si="75"/>
        <v>3816530.4499999885</v>
      </c>
      <c r="T87" s="62">
        <f t="shared" si="75"/>
        <v>197569.55000000002</v>
      </c>
      <c r="U87" s="62">
        <f t="shared" si="75"/>
        <v>450000000</v>
      </c>
      <c r="V87" s="62">
        <f t="shared" si="75"/>
        <v>197569.55000000002</v>
      </c>
      <c r="W87" s="62">
        <f t="shared" si="75"/>
        <v>0</v>
      </c>
      <c r="X87" s="244">
        <f t="shared" si="62"/>
        <v>0.69688613055989113</v>
      </c>
      <c r="Y87" s="146">
        <f t="shared" si="63"/>
        <v>3.0582901492245284E-4</v>
      </c>
      <c r="Z87" s="146">
        <f t="shared" si="64"/>
        <v>3.0582901492245284E-4</v>
      </c>
      <c r="AA87" s="38">
        <f t="shared" si="65"/>
        <v>4.3885076989083453E-4</v>
      </c>
      <c r="AB87" s="38">
        <f t="shared" si="66"/>
        <v>1</v>
      </c>
    </row>
    <row r="88" spans="1:28" ht="39" customHeight="1" x14ac:dyDescent="0.25">
      <c r="A88" s="43" t="s">
        <v>188</v>
      </c>
      <c r="B88" s="44" t="s">
        <v>41</v>
      </c>
      <c r="C88" s="44">
        <v>20</v>
      </c>
      <c r="D88" s="44" t="s">
        <v>38</v>
      </c>
      <c r="E88" s="45" t="s">
        <v>189</v>
      </c>
      <c r="F88" s="46">
        <v>302000000</v>
      </c>
      <c r="G88" s="46">
        <v>0</v>
      </c>
      <c r="H88" s="46">
        <v>0</v>
      </c>
      <c r="I88" s="46">
        <v>0</v>
      </c>
      <c r="J88" s="46">
        <v>0</v>
      </c>
      <c r="K88" s="46">
        <f t="shared" si="61"/>
        <v>0</v>
      </c>
      <c r="L88" s="56">
        <f t="shared" ref="L88:L93" si="76">+F88+K88</f>
        <v>302000000</v>
      </c>
      <c r="M88" s="53">
        <f t="shared" si="53"/>
        <v>3.8266788029542325E-5</v>
      </c>
      <c r="N88" s="46">
        <v>0</v>
      </c>
      <c r="O88" s="46">
        <v>150000000</v>
      </c>
      <c r="P88" s="46">
        <f t="shared" ref="P88:P93" si="77">L88-O88</f>
        <v>152000000</v>
      </c>
      <c r="Q88" s="46">
        <v>150000000</v>
      </c>
      <c r="R88" s="46">
        <f t="shared" ref="R88:R93" si="78">+L88-Q88</f>
        <v>152000000</v>
      </c>
      <c r="S88" s="46">
        <f t="shared" ref="S88:S93" si="79">O88-Q88</f>
        <v>0</v>
      </c>
      <c r="T88" s="46">
        <v>0</v>
      </c>
      <c r="U88" s="46">
        <f t="shared" ref="U88:U93" si="80">+Q88-T88</f>
        <v>150000000</v>
      </c>
      <c r="V88" s="46">
        <v>0</v>
      </c>
      <c r="W88" s="48">
        <f t="shared" ref="W88:W93" si="81">+T88-V88</f>
        <v>0</v>
      </c>
      <c r="X88" s="241">
        <f t="shared" si="62"/>
        <v>0.49668874172185429</v>
      </c>
      <c r="Y88" s="241">
        <f t="shared" si="63"/>
        <v>0</v>
      </c>
      <c r="Z88" s="241">
        <f t="shared" si="64"/>
        <v>0</v>
      </c>
      <c r="AA88" s="49">
        <f t="shared" si="65"/>
        <v>0</v>
      </c>
      <c r="AB88" s="49" t="s">
        <v>40</v>
      </c>
    </row>
    <row r="89" spans="1:28" ht="48" customHeight="1" x14ac:dyDescent="0.25">
      <c r="A89" s="43" t="s">
        <v>190</v>
      </c>
      <c r="B89" s="44" t="s">
        <v>41</v>
      </c>
      <c r="C89" s="44">
        <v>20</v>
      </c>
      <c r="D89" s="44" t="s">
        <v>38</v>
      </c>
      <c r="E89" s="45" t="s">
        <v>191</v>
      </c>
      <c r="F89" s="46">
        <v>40000000</v>
      </c>
      <c r="G89" s="46">
        <v>0</v>
      </c>
      <c r="H89" s="46">
        <v>0</v>
      </c>
      <c r="I89" s="46">
        <v>0</v>
      </c>
      <c r="J89" s="46">
        <v>0</v>
      </c>
      <c r="K89" s="46">
        <f t="shared" si="61"/>
        <v>0</v>
      </c>
      <c r="L89" s="56">
        <f t="shared" si="76"/>
        <v>40000000</v>
      </c>
      <c r="M89" s="53">
        <f t="shared" si="53"/>
        <v>5.068448745634745E-6</v>
      </c>
      <c r="N89" s="46">
        <v>0</v>
      </c>
      <c r="O89" s="46">
        <v>1000</v>
      </c>
      <c r="P89" s="46">
        <f t="shared" si="77"/>
        <v>39999000</v>
      </c>
      <c r="Q89" s="46">
        <v>463.64</v>
      </c>
      <c r="R89" s="46">
        <f t="shared" si="78"/>
        <v>39999536.359999999</v>
      </c>
      <c r="S89" s="46">
        <f t="shared" si="79"/>
        <v>536.36</v>
      </c>
      <c r="T89" s="46">
        <v>463.64</v>
      </c>
      <c r="U89" s="46">
        <f t="shared" si="80"/>
        <v>0</v>
      </c>
      <c r="V89" s="46">
        <v>463.64</v>
      </c>
      <c r="W89" s="48">
        <f t="shared" si="81"/>
        <v>0</v>
      </c>
      <c r="X89" s="252">
        <f t="shared" si="62"/>
        <v>1.1591E-5</v>
      </c>
      <c r="Y89" s="252">
        <f t="shared" si="63"/>
        <v>1.1591E-5</v>
      </c>
      <c r="Z89" s="252">
        <f t="shared" si="64"/>
        <v>1.1591E-5</v>
      </c>
      <c r="AA89" s="49">
        <f t="shared" si="65"/>
        <v>1</v>
      </c>
      <c r="AB89" s="49">
        <f t="shared" ref="AB89:AB95" si="82">+V89/T89</f>
        <v>1</v>
      </c>
    </row>
    <row r="90" spans="1:28" ht="62.25" customHeight="1" x14ac:dyDescent="0.25">
      <c r="A90" s="43" t="s">
        <v>192</v>
      </c>
      <c r="B90" s="44" t="s">
        <v>41</v>
      </c>
      <c r="C90" s="44">
        <v>20</v>
      </c>
      <c r="D90" s="44" t="s">
        <v>38</v>
      </c>
      <c r="E90" s="45" t="s">
        <v>193</v>
      </c>
      <c r="F90" s="46">
        <v>4000000</v>
      </c>
      <c r="G90" s="46">
        <v>0</v>
      </c>
      <c r="H90" s="46">
        <v>0</v>
      </c>
      <c r="I90" s="46">
        <v>0</v>
      </c>
      <c r="J90" s="46">
        <v>0</v>
      </c>
      <c r="K90" s="46">
        <f t="shared" si="61"/>
        <v>0</v>
      </c>
      <c r="L90" s="56">
        <f t="shared" si="76"/>
        <v>4000000</v>
      </c>
      <c r="M90" s="68">
        <f t="shared" si="53"/>
        <v>5.0684487456347448E-7</v>
      </c>
      <c r="N90" s="46">
        <v>0</v>
      </c>
      <c r="O90" s="46">
        <v>4000000</v>
      </c>
      <c r="P90" s="46">
        <f t="shared" si="77"/>
        <v>0</v>
      </c>
      <c r="Q90" s="46">
        <v>193489</v>
      </c>
      <c r="R90" s="46">
        <f t="shared" si="78"/>
        <v>3806511</v>
      </c>
      <c r="S90" s="46">
        <f t="shared" si="79"/>
        <v>3806511</v>
      </c>
      <c r="T90" s="46">
        <v>193489</v>
      </c>
      <c r="U90" s="46">
        <f t="shared" si="80"/>
        <v>0</v>
      </c>
      <c r="V90" s="46">
        <v>193489</v>
      </c>
      <c r="W90" s="48">
        <f t="shared" si="81"/>
        <v>0</v>
      </c>
      <c r="X90" s="241">
        <f t="shared" si="62"/>
        <v>4.8372249999999999E-2</v>
      </c>
      <c r="Y90" s="241">
        <f t="shared" si="63"/>
        <v>4.8372249999999999E-2</v>
      </c>
      <c r="Z90" s="241">
        <f t="shared" si="64"/>
        <v>4.8372249999999999E-2</v>
      </c>
      <c r="AA90" s="49">
        <f t="shared" si="65"/>
        <v>1</v>
      </c>
      <c r="AB90" s="49">
        <f t="shared" si="82"/>
        <v>1</v>
      </c>
    </row>
    <row r="91" spans="1:28" ht="41.25" customHeight="1" x14ac:dyDescent="0.25">
      <c r="A91" s="43" t="s">
        <v>194</v>
      </c>
      <c r="B91" s="44" t="s">
        <v>41</v>
      </c>
      <c r="C91" s="44">
        <v>20</v>
      </c>
      <c r="D91" s="44" t="s">
        <v>38</v>
      </c>
      <c r="E91" s="45" t="s">
        <v>195</v>
      </c>
      <c r="F91" s="46">
        <v>266100000</v>
      </c>
      <c r="G91" s="46">
        <v>0</v>
      </c>
      <c r="H91" s="46">
        <v>0</v>
      </c>
      <c r="I91" s="46">
        <v>8100</v>
      </c>
      <c r="J91" s="46">
        <v>96100000</v>
      </c>
      <c r="K91" s="46">
        <f t="shared" si="61"/>
        <v>-96091900</v>
      </c>
      <c r="L91" s="56">
        <f t="shared" si="76"/>
        <v>170008100</v>
      </c>
      <c r="M91" s="53">
        <f t="shared" si="53"/>
        <v>2.1541933529818659E-5</v>
      </c>
      <c r="N91" s="46">
        <v>0</v>
      </c>
      <c r="O91" s="46">
        <v>170008100</v>
      </c>
      <c r="P91" s="46">
        <f t="shared" si="77"/>
        <v>0</v>
      </c>
      <c r="Q91" s="46">
        <v>170003297.74000001</v>
      </c>
      <c r="R91" s="46">
        <f t="shared" si="78"/>
        <v>4802.2599999904633</v>
      </c>
      <c r="S91" s="46">
        <f t="shared" si="79"/>
        <v>4802.2599999904633</v>
      </c>
      <c r="T91" s="46">
        <v>3297.74</v>
      </c>
      <c r="U91" s="46">
        <f t="shared" si="80"/>
        <v>170000000</v>
      </c>
      <c r="V91" s="46">
        <v>3297.74</v>
      </c>
      <c r="W91" s="48">
        <f t="shared" si="81"/>
        <v>0</v>
      </c>
      <c r="X91" s="241">
        <f t="shared" si="62"/>
        <v>0.99997175275766281</v>
      </c>
      <c r="Y91" s="252">
        <f t="shared" si="63"/>
        <v>1.9397546352203216E-5</v>
      </c>
      <c r="Z91" s="252">
        <f t="shared" si="64"/>
        <v>1.9397546352203216E-5</v>
      </c>
      <c r="AA91" s="98">
        <f t="shared" si="65"/>
        <v>1.9398094294873646E-5</v>
      </c>
      <c r="AB91" s="49">
        <f t="shared" si="82"/>
        <v>1</v>
      </c>
    </row>
    <row r="92" spans="1:28" ht="36.75" customHeight="1" x14ac:dyDescent="0.25">
      <c r="A92" s="43" t="s">
        <v>196</v>
      </c>
      <c r="B92" s="44" t="s">
        <v>41</v>
      </c>
      <c r="C92" s="44">
        <v>20</v>
      </c>
      <c r="D92" s="44" t="s">
        <v>38</v>
      </c>
      <c r="E92" s="45" t="s">
        <v>197</v>
      </c>
      <c r="F92" s="46">
        <v>33900000</v>
      </c>
      <c r="G92" s="46">
        <v>0</v>
      </c>
      <c r="H92" s="46">
        <v>0</v>
      </c>
      <c r="I92" s="46">
        <f>96100000+5000</f>
        <v>96105000</v>
      </c>
      <c r="J92" s="46">
        <v>0</v>
      </c>
      <c r="K92" s="46">
        <f t="shared" si="61"/>
        <v>96105000</v>
      </c>
      <c r="L92" s="56">
        <f t="shared" si="76"/>
        <v>130005000</v>
      </c>
      <c r="M92" s="52">
        <f t="shared" si="53"/>
        <v>1.6473091979406127E-5</v>
      </c>
      <c r="N92" s="46">
        <v>0</v>
      </c>
      <c r="O92" s="46">
        <v>130005000</v>
      </c>
      <c r="P92" s="46">
        <f t="shared" si="77"/>
        <v>0</v>
      </c>
      <c r="Q92" s="46">
        <v>130000319.17</v>
      </c>
      <c r="R92" s="46">
        <f t="shared" si="78"/>
        <v>4680.8299999982119</v>
      </c>
      <c r="S92" s="46">
        <f t="shared" si="79"/>
        <v>4680.8299999982119</v>
      </c>
      <c r="T92" s="46">
        <v>319.17</v>
      </c>
      <c r="U92" s="46">
        <f t="shared" si="80"/>
        <v>130000000</v>
      </c>
      <c r="V92" s="46">
        <v>319.17</v>
      </c>
      <c r="W92" s="48">
        <f t="shared" si="81"/>
        <v>0</v>
      </c>
      <c r="X92" s="241">
        <f t="shared" si="62"/>
        <v>0.99996399500019229</v>
      </c>
      <c r="Y92" s="262">
        <f t="shared" si="63"/>
        <v>2.455059420791508E-6</v>
      </c>
      <c r="Z92" s="262">
        <f t="shared" si="64"/>
        <v>2.455059420791508E-6</v>
      </c>
      <c r="AA92" s="262">
        <f t="shared" si="65"/>
        <v>2.4551478183882372E-6</v>
      </c>
      <c r="AB92" s="49">
        <f t="shared" si="82"/>
        <v>1</v>
      </c>
    </row>
    <row r="93" spans="1:28" ht="26.25" customHeight="1" x14ac:dyDescent="0.25">
      <c r="A93" s="39" t="s">
        <v>198</v>
      </c>
      <c r="B93" s="34" t="s">
        <v>41</v>
      </c>
      <c r="C93" s="34">
        <v>20</v>
      </c>
      <c r="D93" s="34" t="s">
        <v>38</v>
      </c>
      <c r="E93" s="40" t="s">
        <v>199</v>
      </c>
      <c r="F93" s="62">
        <v>80000000</v>
      </c>
      <c r="G93" s="62">
        <v>0</v>
      </c>
      <c r="H93" s="62">
        <v>0</v>
      </c>
      <c r="I93" s="62">
        <v>0</v>
      </c>
      <c r="J93" s="62">
        <v>0</v>
      </c>
      <c r="K93" s="62">
        <f t="shared" si="61"/>
        <v>0</v>
      </c>
      <c r="L93" s="66">
        <f t="shared" si="76"/>
        <v>80000000</v>
      </c>
      <c r="M93" s="61">
        <f t="shared" si="53"/>
        <v>1.013689749126949E-5</v>
      </c>
      <c r="N93" s="62">
        <v>0</v>
      </c>
      <c r="O93" s="62">
        <v>6269580.04</v>
      </c>
      <c r="P93" s="62">
        <f t="shared" si="77"/>
        <v>73730419.959999993</v>
      </c>
      <c r="Q93" s="62">
        <v>6000000</v>
      </c>
      <c r="R93" s="62">
        <f t="shared" si="78"/>
        <v>74000000</v>
      </c>
      <c r="S93" s="62">
        <f t="shared" si="79"/>
        <v>269580.04000000004</v>
      </c>
      <c r="T93" s="62">
        <v>6000000</v>
      </c>
      <c r="U93" s="62">
        <f t="shared" si="80"/>
        <v>0</v>
      </c>
      <c r="V93" s="62">
        <v>6000000</v>
      </c>
      <c r="W93" s="63">
        <f t="shared" si="81"/>
        <v>0</v>
      </c>
      <c r="X93" s="38">
        <f t="shared" si="62"/>
        <v>7.4999999999999997E-2</v>
      </c>
      <c r="Y93" s="38">
        <f t="shared" si="63"/>
        <v>7.4999999999999997E-2</v>
      </c>
      <c r="Z93" s="38">
        <f t="shared" si="64"/>
        <v>7.4999999999999997E-2</v>
      </c>
      <c r="AA93" s="38">
        <f t="shared" si="65"/>
        <v>1</v>
      </c>
      <c r="AB93" s="38">
        <f t="shared" si="82"/>
        <v>1</v>
      </c>
    </row>
    <row r="94" spans="1:28" ht="26.25" customHeight="1" x14ac:dyDescent="0.25">
      <c r="A94" s="39" t="s">
        <v>200</v>
      </c>
      <c r="B94" s="34" t="s">
        <v>37</v>
      </c>
      <c r="C94" s="34">
        <v>10</v>
      </c>
      <c r="D94" s="34" t="s">
        <v>38</v>
      </c>
      <c r="E94" s="40" t="s">
        <v>201</v>
      </c>
      <c r="F94" s="62">
        <f>+F105</f>
        <v>10073090054</v>
      </c>
      <c r="G94" s="62">
        <f>+G105</f>
        <v>0</v>
      </c>
      <c r="H94" s="62">
        <f>+H105</f>
        <v>0</v>
      </c>
      <c r="I94" s="62">
        <f>+I105</f>
        <v>0</v>
      </c>
      <c r="J94" s="62">
        <f>+J105</f>
        <v>0</v>
      </c>
      <c r="K94" s="62">
        <f t="shared" si="61"/>
        <v>0</v>
      </c>
      <c r="L94" s="66">
        <f>+L105</f>
        <v>10073090054</v>
      </c>
      <c r="M94" s="42">
        <f t="shared" si="53"/>
        <v>1.2763735162215533E-3</v>
      </c>
      <c r="N94" s="62">
        <f t="shared" ref="N94:W94" si="83">+N105</f>
        <v>0</v>
      </c>
      <c r="O94" s="62">
        <f t="shared" si="83"/>
        <v>10710154.800000001</v>
      </c>
      <c r="P94" s="62">
        <f t="shared" si="83"/>
        <v>10062379899.200001</v>
      </c>
      <c r="Q94" s="62">
        <f t="shared" si="83"/>
        <v>10709702.540000001</v>
      </c>
      <c r="R94" s="62">
        <f t="shared" si="83"/>
        <v>10062380351.459999</v>
      </c>
      <c r="S94" s="62">
        <f t="shared" si="83"/>
        <v>452.26</v>
      </c>
      <c r="T94" s="62">
        <f t="shared" si="83"/>
        <v>10709702.540000001</v>
      </c>
      <c r="U94" s="62">
        <f t="shared" si="83"/>
        <v>0</v>
      </c>
      <c r="V94" s="62">
        <f t="shared" si="83"/>
        <v>10709702.540000001</v>
      </c>
      <c r="W94" s="62">
        <f t="shared" si="83"/>
        <v>0</v>
      </c>
      <c r="X94" s="38">
        <f t="shared" si="62"/>
        <v>1.0631993243967082E-3</v>
      </c>
      <c r="Y94" s="38">
        <f t="shared" si="63"/>
        <v>1.0631993243967082E-3</v>
      </c>
      <c r="Z94" s="38">
        <f t="shared" si="64"/>
        <v>1.0631993243967082E-3</v>
      </c>
      <c r="AA94" s="38">
        <f t="shared" si="65"/>
        <v>1</v>
      </c>
      <c r="AB94" s="38">
        <f t="shared" si="82"/>
        <v>1</v>
      </c>
    </row>
    <row r="95" spans="1:28" ht="26.25" customHeight="1" x14ac:dyDescent="0.25">
      <c r="A95" s="39" t="s">
        <v>200</v>
      </c>
      <c r="B95" s="34" t="s">
        <v>41</v>
      </c>
      <c r="C95" s="34">
        <v>20</v>
      </c>
      <c r="D95" s="34" t="s">
        <v>38</v>
      </c>
      <c r="E95" s="40" t="s">
        <v>201</v>
      </c>
      <c r="F95" s="62">
        <f>+F96+F99</f>
        <v>6268863000</v>
      </c>
      <c r="G95" s="62">
        <f>+G96+G99</f>
        <v>0</v>
      </c>
      <c r="H95" s="62">
        <f>+H96+H99</f>
        <v>0</v>
      </c>
      <c r="I95" s="62">
        <f>+I96+I99</f>
        <v>0</v>
      </c>
      <c r="J95" s="62">
        <f>+J96+J99</f>
        <v>0</v>
      </c>
      <c r="K95" s="62">
        <f t="shared" si="61"/>
        <v>0</v>
      </c>
      <c r="L95" s="66">
        <f>+L96+L99</f>
        <v>6268863000</v>
      </c>
      <c r="M95" s="42">
        <f t="shared" si="53"/>
        <v>7.9433527022265162E-4</v>
      </c>
      <c r="N95" s="62">
        <f t="shared" ref="N95:W95" si="84">+N96+N99</f>
        <v>6064776000</v>
      </c>
      <c r="O95" s="62">
        <f t="shared" si="84"/>
        <v>204087000</v>
      </c>
      <c r="P95" s="62">
        <f t="shared" si="84"/>
        <v>6064776000</v>
      </c>
      <c r="Q95" s="62">
        <f t="shared" si="84"/>
        <v>28870565</v>
      </c>
      <c r="R95" s="62">
        <f t="shared" si="84"/>
        <v>6239992435</v>
      </c>
      <c r="S95" s="62">
        <f t="shared" si="84"/>
        <v>175216435</v>
      </c>
      <c r="T95" s="62">
        <f t="shared" si="84"/>
        <v>28870565</v>
      </c>
      <c r="U95" s="62">
        <f t="shared" si="84"/>
        <v>0</v>
      </c>
      <c r="V95" s="62">
        <f t="shared" si="84"/>
        <v>28870565</v>
      </c>
      <c r="W95" s="62">
        <f t="shared" si="84"/>
        <v>0</v>
      </c>
      <c r="X95" s="38">
        <f t="shared" si="62"/>
        <v>4.6053909616464743E-3</v>
      </c>
      <c r="Y95" s="38">
        <f t="shared" si="63"/>
        <v>4.6053909616464743E-3</v>
      </c>
      <c r="Z95" s="38">
        <f t="shared" si="64"/>
        <v>4.6053909616464743E-3</v>
      </c>
      <c r="AA95" s="38">
        <f t="shared" si="65"/>
        <v>1</v>
      </c>
      <c r="AB95" s="38">
        <f t="shared" si="82"/>
        <v>1</v>
      </c>
    </row>
    <row r="96" spans="1:28" ht="26.25" customHeight="1" x14ac:dyDescent="0.25">
      <c r="A96" s="39" t="s">
        <v>202</v>
      </c>
      <c r="B96" s="34" t="s">
        <v>41</v>
      </c>
      <c r="C96" s="34">
        <v>20</v>
      </c>
      <c r="D96" s="34" t="s">
        <v>38</v>
      </c>
      <c r="E96" s="40" t="s">
        <v>203</v>
      </c>
      <c r="F96" s="62">
        <f t="shared" ref="F96:J97" si="85">+F97</f>
        <v>6064776000</v>
      </c>
      <c r="G96" s="62">
        <f t="shared" si="85"/>
        <v>0</v>
      </c>
      <c r="H96" s="62">
        <f t="shared" si="85"/>
        <v>0</v>
      </c>
      <c r="I96" s="62">
        <f t="shared" si="85"/>
        <v>0</v>
      </c>
      <c r="J96" s="62">
        <f t="shared" si="85"/>
        <v>0</v>
      </c>
      <c r="K96" s="62">
        <f t="shared" si="61"/>
        <v>0</v>
      </c>
      <c r="L96" s="66">
        <f>+L97</f>
        <v>6064776000</v>
      </c>
      <c r="M96" s="42">
        <f t="shared" si="53"/>
        <v>7.6847515774389273E-4</v>
      </c>
      <c r="N96" s="62">
        <f t="shared" ref="N96:W97" si="86">+N97</f>
        <v>6064776000</v>
      </c>
      <c r="O96" s="62">
        <f t="shared" si="86"/>
        <v>0</v>
      </c>
      <c r="P96" s="62">
        <f t="shared" si="86"/>
        <v>6064776000</v>
      </c>
      <c r="Q96" s="62">
        <f t="shared" si="86"/>
        <v>0</v>
      </c>
      <c r="R96" s="62">
        <f t="shared" si="86"/>
        <v>6064776000</v>
      </c>
      <c r="S96" s="62">
        <f t="shared" si="86"/>
        <v>0</v>
      </c>
      <c r="T96" s="62">
        <f t="shared" si="86"/>
        <v>0</v>
      </c>
      <c r="U96" s="62">
        <f t="shared" si="86"/>
        <v>0</v>
      </c>
      <c r="V96" s="62">
        <f t="shared" si="86"/>
        <v>0</v>
      </c>
      <c r="W96" s="62">
        <f t="shared" si="86"/>
        <v>0</v>
      </c>
      <c r="X96" s="38">
        <f t="shared" si="62"/>
        <v>0</v>
      </c>
      <c r="Y96" s="38">
        <f t="shared" si="63"/>
        <v>0</v>
      </c>
      <c r="Z96" s="38">
        <f t="shared" si="64"/>
        <v>0</v>
      </c>
      <c r="AA96" s="38" t="s">
        <v>40</v>
      </c>
      <c r="AB96" s="38" t="s">
        <v>40</v>
      </c>
    </row>
    <row r="97" spans="1:28" ht="33.75" customHeight="1" x14ac:dyDescent="0.25">
      <c r="A97" s="39" t="s">
        <v>204</v>
      </c>
      <c r="B97" s="34" t="s">
        <v>41</v>
      </c>
      <c r="C97" s="34">
        <v>20</v>
      </c>
      <c r="D97" s="34" t="s">
        <v>38</v>
      </c>
      <c r="E97" s="40" t="s">
        <v>205</v>
      </c>
      <c r="F97" s="62">
        <f t="shared" si="85"/>
        <v>6064776000</v>
      </c>
      <c r="G97" s="62">
        <f t="shared" si="85"/>
        <v>0</v>
      </c>
      <c r="H97" s="62">
        <f t="shared" si="85"/>
        <v>0</v>
      </c>
      <c r="I97" s="62">
        <f t="shared" si="85"/>
        <v>0</v>
      </c>
      <c r="J97" s="62">
        <f t="shared" si="85"/>
        <v>0</v>
      </c>
      <c r="K97" s="62">
        <f t="shared" si="61"/>
        <v>0</v>
      </c>
      <c r="L97" s="66">
        <f>+L98</f>
        <v>6064776000</v>
      </c>
      <c r="M97" s="42">
        <f t="shared" si="53"/>
        <v>7.6847515774389273E-4</v>
      </c>
      <c r="N97" s="62">
        <f t="shared" si="86"/>
        <v>6064776000</v>
      </c>
      <c r="O97" s="62">
        <f t="shared" si="86"/>
        <v>0</v>
      </c>
      <c r="P97" s="62">
        <f t="shared" si="86"/>
        <v>6064776000</v>
      </c>
      <c r="Q97" s="62">
        <f t="shared" si="86"/>
        <v>0</v>
      </c>
      <c r="R97" s="62">
        <f t="shared" si="86"/>
        <v>6064776000</v>
      </c>
      <c r="S97" s="62">
        <f t="shared" si="86"/>
        <v>0</v>
      </c>
      <c r="T97" s="62">
        <f t="shared" si="86"/>
        <v>0</v>
      </c>
      <c r="U97" s="62">
        <f t="shared" si="86"/>
        <v>0</v>
      </c>
      <c r="V97" s="62">
        <f t="shared" si="86"/>
        <v>0</v>
      </c>
      <c r="W97" s="62">
        <f t="shared" si="86"/>
        <v>0</v>
      </c>
      <c r="X97" s="38">
        <f t="shared" si="62"/>
        <v>0</v>
      </c>
      <c r="Y97" s="38">
        <f t="shared" si="63"/>
        <v>0</v>
      </c>
      <c r="Z97" s="38">
        <f t="shared" si="64"/>
        <v>0</v>
      </c>
      <c r="AA97" s="38" t="s">
        <v>40</v>
      </c>
      <c r="AB97" s="38" t="s">
        <v>40</v>
      </c>
    </row>
    <row r="98" spans="1:28" ht="49.5" customHeight="1" x14ac:dyDescent="0.25">
      <c r="A98" s="43" t="s">
        <v>206</v>
      </c>
      <c r="B98" s="44" t="s">
        <v>41</v>
      </c>
      <c r="C98" s="44">
        <v>20</v>
      </c>
      <c r="D98" s="44" t="s">
        <v>38</v>
      </c>
      <c r="E98" s="45" t="s">
        <v>207</v>
      </c>
      <c r="F98" s="59">
        <v>6064776000</v>
      </c>
      <c r="G98" s="46">
        <v>0</v>
      </c>
      <c r="H98" s="46">
        <v>0</v>
      </c>
      <c r="I98" s="46">
        <v>0</v>
      </c>
      <c r="J98" s="46">
        <v>0</v>
      </c>
      <c r="K98" s="46">
        <f t="shared" si="61"/>
        <v>0</v>
      </c>
      <c r="L98" s="56">
        <f>+F98+K98</f>
        <v>6064776000</v>
      </c>
      <c r="M98" s="51">
        <f t="shared" si="53"/>
        <v>7.6847515774389273E-4</v>
      </c>
      <c r="N98" s="59">
        <v>6064776000</v>
      </c>
      <c r="O98" s="46">
        <v>0</v>
      </c>
      <c r="P98" s="46">
        <f>L98-O98</f>
        <v>6064776000</v>
      </c>
      <c r="Q98" s="46">
        <v>0</v>
      </c>
      <c r="R98" s="46">
        <f>+L98-Q98</f>
        <v>6064776000</v>
      </c>
      <c r="S98" s="46">
        <f>O98-Q98</f>
        <v>0</v>
      </c>
      <c r="T98" s="46">
        <v>0</v>
      </c>
      <c r="U98" s="46">
        <f>+Q98-T98</f>
        <v>0</v>
      </c>
      <c r="V98" s="46">
        <v>0</v>
      </c>
      <c r="W98" s="48">
        <f>+T98-V98</f>
        <v>0</v>
      </c>
      <c r="X98" s="49">
        <f t="shared" si="62"/>
        <v>0</v>
      </c>
      <c r="Y98" s="49">
        <f t="shared" si="63"/>
        <v>0</v>
      </c>
      <c r="Z98" s="49">
        <f t="shared" si="64"/>
        <v>0</v>
      </c>
      <c r="AA98" s="49" t="s">
        <v>40</v>
      </c>
      <c r="AB98" s="49" t="s">
        <v>40</v>
      </c>
    </row>
    <row r="99" spans="1:28" ht="31.5" customHeight="1" x14ac:dyDescent="0.25">
      <c r="A99" s="39" t="s">
        <v>208</v>
      </c>
      <c r="B99" s="34" t="s">
        <v>41</v>
      </c>
      <c r="C99" s="34">
        <v>20</v>
      </c>
      <c r="D99" s="34" t="s">
        <v>38</v>
      </c>
      <c r="E99" s="40" t="s">
        <v>209</v>
      </c>
      <c r="F99" s="62">
        <f t="shared" ref="F99:J100" si="87">+F100</f>
        <v>204087000</v>
      </c>
      <c r="G99" s="62">
        <f t="shared" si="87"/>
        <v>0</v>
      </c>
      <c r="H99" s="62">
        <f t="shared" si="87"/>
        <v>0</v>
      </c>
      <c r="I99" s="62">
        <f t="shared" si="87"/>
        <v>0</v>
      </c>
      <c r="J99" s="62">
        <f t="shared" si="87"/>
        <v>0</v>
      </c>
      <c r="K99" s="62">
        <f t="shared" si="61"/>
        <v>0</v>
      </c>
      <c r="L99" s="66">
        <f>+L100</f>
        <v>204087000</v>
      </c>
      <c r="M99" s="61">
        <f t="shared" si="53"/>
        <v>2.5860112478758956E-5</v>
      </c>
      <c r="N99" s="62">
        <f t="shared" ref="N99:W100" si="88">+N100</f>
        <v>0</v>
      </c>
      <c r="O99" s="62">
        <f t="shared" si="88"/>
        <v>204087000</v>
      </c>
      <c r="P99" s="62">
        <f t="shared" si="88"/>
        <v>0</v>
      </c>
      <c r="Q99" s="62">
        <f t="shared" si="88"/>
        <v>28870565</v>
      </c>
      <c r="R99" s="62">
        <f t="shared" si="88"/>
        <v>175216435</v>
      </c>
      <c r="S99" s="62">
        <f t="shared" si="88"/>
        <v>175216435</v>
      </c>
      <c r="T99" s="62">
        <f t="shared" si="88"/>
        <v>28870565</v>
      </c>
      <c r="U99" s="62">
        <f t="shared" si="88"/>
        <v>0</v>
      </c>
      <c r="V99" s="62">
        <f t="shared" si="88"/>
        <v>28870565</v>
      </c>
      <c r="W99" s="62">
        <f t="shared" si="88"/>
        <v>0</v>
      </c>
      <c r="X99" s="38">
        <f t="shared" si="62"/>
        <v>0.14146204804813634</v>
      </c>
      <c r="Y99" s="38">
        <f t="shared" si="63"/>
        <v>0.14146204804813634</v>
      </c>
      <c r="Z99" s="38">
        <f t="shared" si="64"/>
        <v>0.14146204804813634</v>
      </c>
      <c r="AA99" s="38">
        <f t="shared" ref="AA99:AA107" si="89">+T99/Q99</f>
        <v>1</v>
      </c>
      <c r="AB99" s="38">
        <f t="shared" ref="AB99:AB107" si="90">+V99/T99</f>
        <v>1</v>
      </c>
    </row>
    <row r="100" spans="1:28" ht="31.5" customHeight="1" x14ac:dyDescent="0.25">
      <c r="A100" s="39" t="s">
        <v>210</v>
      </c>
      <c r="B100" s="34" t="s">
        <v>41</v>
      </c>
      <c r="C100" s="34">
        <v>20</v>
      </c>
      <c r="D100" s="34" t="s">
        <v>38</v>
      </c>
      <c r="E100" s="40" t="s">
        <v>211</v>
      </c>
      <c r="F100" s="62">
        <f t="shared" si="87"/>
        <v>204087000</v>
      </c>
      <c r="G100" s="62">
        <f t="shared" si="87"/>
        <v>0</v>
      </c>
      <c r="H100" s="62">
        <f t="shared" si="87"/>
        <v>0</v>
      </c>
      <c r="I100" s="62">
        <f t="shared" si="87"/>
        <v>0</v>
      </c>
      <c r="J100" s="62">
        <f t="shared" si="87"/>
        <v>0</v>
      </c>
      <c r="K100" s="62">
        <f t="shared" si="61"/>
        <v>0</v>
      </c>
      <c r="L100" s="66">
        <f>+L101</f>
        <v>204087000</v>
      </c>
      <c r="M100" s="61">
        <f t="shared" si="53"/>
        <v>2.5860112478758956E-5</v>
      </c>
      <c r="N100" s="62">
        <f t="shared" si="88"/>
        <v>0</v>
      </c>
      <c r="O100" s="62">
        <f t="shared" si="88"/>
        <v>204087000</v>
      </c>
      <c r="P100" s="62">
        <f t="shared" si="88"/>
        <v>0</v>
      </c>
      <c r="Q100" s="62">
        <f t="shared" si="88"/>
        <v>28870565</v>
      </c>
      <c r="R100" s="62">
        <f t="shared" si="88"/>
        <v>175216435</v>
      </c>
      <c r="S100" s="62">
        <f t="shared" si="88"/>
        <v>175216435</v>
      </c>
      <c r="T100" s="62">
        <f t="shared" si="88"/>
        <v>28870565</v>
      </c>
      <c r="U100" s="62">
        <f t="shared" si="88"/>
        <v>0</v>
      </c>
      <c r="V100" s="62">
        <f t="shared" si="88"/>
        <v>28870565</v>
      </c>
      <c r="W100" s="62">
        <f t="shared" si="88"/>
        <v>0</v>
      </c>
      <c r="X100" s="38">
        <f t="shared" si="62"/>
        <v>0.14146204804813634</v>
      </c>
      <c r="Y100" s="38">
        <f t="shared" si="63"/>
        <v>0.14146204804813634</v>
      </c>
      <c r="Z100" s="38">
        <f t="shared" si="64"/>
        <v>0.14146204804813634</v>
      </c>
      <c r="AA100" s="38">
        <f t="shared" si="89"/>
        <v>1</v>
      </c>
      <c r="AB100" s="38">
        <f t="shared" si="90"/>
        <v>1</v>
      </c>
    </row>
    <row r="101" spans="1:28" ht="34.5" customHeight="1" x14ac:dyDescent="0.25">
      <c r="A101" s="39" t="s">
        <v>212</v>
      </c>
      <c r="B101" s="34" t="s">
        <v>41</v>
      </c>
      <c r="C101" s="34">
        <v>20</v>
      </c>
      <c r="D101" s="34" t="s">
        <v>38</v>
      </c>
      <c r="E101" s="40" t="s">
        <v>213</v>
      </c>
      <c r="F101" s="62">
        <f>+F102+F103</f>
        <v>204087000</v>
      </c>
      <c r="G101" s="62">
        <f>+G102+G103</f>
        <v>0</v>
      </c>
      <c r="H101" s="62">
        <f>+H102+H103</f>
        <v>0</v>
      </c>
      <c r="I101" s="62">
        <f>+I102+I103</f>
        <v>0</v>
      </c>
      <c r="J101" s="62">
        <f>+J102+J103</f>
        <v>0</v>
      </c>
      <c r="K101" s="62">
        <f t="shared" si="61"/>
        <v>0</v>
      </c>
      <c r="L101" s="66">
        <f>+L102+L103</f>
        <v>204087000</v>
      </c>
      <c r="M101" s="61">
        <f t="shared" si="53"/>
        <v>2.5860112478758956E-5</v>
      </c>
      <c r="N101" s="62">
        <f t="shared" ref="N101:W101" si="91">+N102+N103</f>
        <v>0</v>
      </c>
      <c r="O101" s="62">
        <f t="shared" si="91"/>
        <v>204087000</v>
      </c>
      <c r="P101" s="62">
        <f t="shared" si="91"/>
        <v>0</v>
      </c>
      <c r="Q101" s="62">
        <f t="shared" si="91"/>
        <v>28870565</v>
      </c>
      <c r="R101" s="62">
        <f t="shared" si="91"/>
        <v>175216435</v>
      </c>
      <c r="S101" s="62">
        <f t="shared" si="91"/>
        <v>175216435</v>
      </c>
      <c r="T101" s="62">
        <f t="shared" si="91"/>
        <v>28870565</v>
      </c>
      <c r="U101" s="62">
        <f t="shared" si="91"/>
        <v>0</v>
      </c>
      <c r="V101" s="62">
        <f t="shared" si="91"/>
        <v>28870565</v>
      </c>
      <c r="W101" s="62">
        <f t="shared" si="91"/>
        <v>0</v>
      </c>
      <c r="X101" s="38">
        <f t="shared" si="62"/>
        <v>0.14146204804813634</v>
      </c>
      <c r="Y101" s="38">
        <f t="shared" si="63"/>
        <v>0.14146204804813634</v>
      </c>
      <c r="Z101" s="38">
        <f t="shared" si="64"/>
        <v>0.14146204804813634</v>
      </c>
      <c r="AA101" s="38">
        <f t="shared" si="89"/>
        <v>1</v>
      </c>
      <c r="AB101" s="38">
        <f t="shared" si="90"/>
        <v>1</v>
      </c>
    </row>
    <row r="102" spans="1:28" ht="33.75" customHeight="1" x14ac:dyDescent="0.25">
      <c r="A102" s="43" t="s">
        <v>214</v>
      </c>
      <c r="B102" s="44" t="s">
        <v>41</v>
      </c>
      <c r="C102" s="44">
        <v>20</v>
      </c>
      <c r="D102" s="44" t="s">
        <v>38</v>
      </c>
      <c r="E102" s="45" t="s">
        <v>215</v>
      </c>
      <c r="F102" s="46">
        <v>73471320</v>
      </c>
      <c r="G102" s="46">
        <v>0</v>
      </c>
      <c r="H102" s="46">
        <v>0</v>
      </c>
      <c r="I102" s="46">
        <v>0</v>
      </c>
      <c r="J102" s="46">
        <v>0</v>
      </c>
      <c r="K102" s="46">
        <f t="shared" si="61"/>
        <v>0</v>
      </c>
      <c r="L102" s="56">
        <f>+F102+K102</f>
        <v>73471320</v>
      </c>
      <c r="M102" s="53">
        <f t="shared" si="53"/>
        <v>9.3096404923532243E-6</v>
      </c>
      <c r="N102" s="46">
        <v>0</v>
      </c>
      <c r="O102" s="46">
        <v>73471320</v>
      </c>
      <c r="P102" s="46">
        <f>L102-O102</f>
        <v>0</v>
      </c>
      <c r="Q102" s="46">
        <v>25583535</v>
      </c>
      <c r="R102" s="46">
        <f>+L102-Q102</f>
        <v>47887785</v>
      </c>
      <c r="S102" s="46">
        <f>O102-Q102</f>
        <v>47887785</v>
      </c>
      <c r="T102" s="46">
        <v>25583535</v>
      </c>
      <c r="U102" s="46">
        <f>+Q102-T102</f>
        <v>0</v>
      </c>
      <c r="V102" s="46">
        <v>25583535</v>
      </c>
      <c r="W102" s="48">
        <f>+T102-V102</f>
        <v>0</v>
      </c>
      <c r="X102" s="49">
        <f t="shared" si="62"/>
        <v>0.34821117954597797</v>
      </c>
      <c r="Y102" s="49">
        <f t="shared" si="63"/>
        <v>0.34821117954597797</v>
      </c>
      <c r="Z102" s="49">
        <f t="shared" si="64"/>
        <v>0.34821117954597797</v>
      </c>
      <c r="AA102" s="49">
        <f t="shared" si="89"/>
        <v>1</v>
      </c>
      <c r="AB102" s="49">
        <f t="shared" si="90"/>
        <v>1</v>
      </c>
    </row>
    <row r="103" spans="1:28" ht="37.5" customHeight="1" x14ac:dyDescent="0.25">
      <c r="A103" s="43" t="s">
        <v>216</v>
      </c>
      <c r="B103" s="44" t="s">
        <v>41</v>
      </c>
      <c r="C103" s="44">
        <v>20</v>
      </c>
      <c r="D103" s="44" t="s">
        <v>38</v>
      </c>
      <c r="E103" s="45" t="s">
        <v>217</v>
      </c>
      <c r="F103" s="46">
        <v>130615680</v>
      </c>
      <c r="G103" s="46">
        <v>0</v>
      </c>
      <c r="H103" s="46">
        <v>0</v>
      </c>
      <c r="I103" s="46">
        <v>0</v>
      </c>
      <c r="J103" s="46">
        <v>0</v>
      </c>
      <c r="K103" s="46">
        <f t="shared" si="61"/>
        <v>0</v>
      </c>
      <c r="L103" s="56">
        <f>+F103+K103</f>
        <v>130615680</v>
      </c>
      <c r="M103" s="53">
        <f t="shared" si="53"/>
        <v>1.6550471986405731E-5</v>
      </c>
      <c r="N103" s="46">
        <v>0</v>
      </c>
      <c r="O103" s="46">
        <v>130615680</v>
      </c>
      <c r="P103" s="46">
        <f>L103-O103</f>
        <v>0</v>
      </c>
      <c r="Q103" s="46">
        <v>3287030</v>
      </c>
      <c r="R103" s="46">
        <f>+L103-Q103</f>
        <v>127328650</v>
      </c>
      <c r="S103" s="46">
        <f>O103-Q103</f>
        <v>127328650</v>
      </c>
      <c r="T103" s="46">
        <v>3287030</v>
      </c>
      <c r="U103" s="46">
        <f>+Q103-T103</f>
        <v>0</v>
      </c>
      <c r="V103" s="46">
        <v>3287030</v>
      </c>
      <c r="W103" s="48">
        <f>+T103-V103</f>
        <v>0</v>
      </c>
      <c r="X103" s="49">
        <f t="shared" si="62"/>
        <v>2.5165661580600431E-2</v>
      </c>
      <c r="Y103" s="49">
        <f t="shared" si="63"/>
        <v>2.5165661580600431E-2</v>
      </c>
      <c r="Z103" s="49">
        <f t="shared" si="64"/>
        <v>2.5165661580600431E-2</v>
      </c>
      <c r="AA103" s="49">
        <f t="shared" si="89"/>
        <v>1</v>
      </c>
      <c r="AB103" s="49">
        <f t="shared" si="90"/>
        <v>1</v>
      </c>
    </row>
    <row r="104" spans="1:28" ht="29.25" customHeight="1" x14ac:dyDescent="0.25">
      <c r="A104" s="74" t="s">
        <v>218</v>
      </c>
      <c r="B104" s="75" t="s">
        <v>37</v>
      </c>
      <c r="C104" s="75">
        <v>10</v>
      </c>
      <c r="D104" s="75" t="s">
        <v>38</v>
      </c>
      <c r="E104" s="76" t="s">
        <v>219</v>
      </c>
      <c r="F104" s="77">
        <f>+F105</f>
        <v>10073090054</v>
      </c>
      <c r="G104" s="62">
        <f>+G105</f>
        <v>0</v>
      </c>
      <c r="H104" s="62">
        <f>+H105</f>
        <v>0</v>
      </c>
      <c r="I104" s="62">
        <f>+I105</f>
        <v>0</v>
      </c>
      <c r="J104" s="62">
        <f>+J105</f>
        <v>0</v>
      </c>
      <c r="K104" s="62">
        <f t="shared" si="61"/>
        <v>0</v>
      </c>
      <c r="L104" s="66">
        <f>+L105</f>
        <v>10073090054</v>
      </c>
      <c r="M104" s="253">
        <f t="shared" si="53"/>
        <v>1.2763735162215533E-3</v>
      </c>
      <c r="N104" s="62">
        <f t="shared" ref="N104:W104" si="92">+N105</f>
        <v>0</v>
      </c>
      <c r="O104" s="62">
        <f t="shared" si="92"/>
        <v>10710154.800000001</v>
      </c>
      <c r="P104" s="62">
        <f t="shared" si="92"/>
        <v>10062379899.200001</v>
      </c>
      <c r="Q104" s="62">
        <f t="shared" si="92"/>
        <v>10709702.540000001</v>
      </c>
      <c r="R104" s="62">
        <f t="shared" si="92"/>
        <v>10062380351.459999</v>
      </c>
      <c r="S104" s="62">
        <f t="shared" si="92"/>
        <v>452.26</v>
      </c>
      <c r="T104" s="62">
        <f t="shared" si="92"/>
        <v>10709702.540000001</v>
      </c>
      <c r="U104" s="62">
        <f t="shared" si="92"/>
        <v>0</v>
      </c>
      <c r="V104" s="62">
        <f t="shared" si="92"/>
        <v>10709702.540000001</v>
      </c>
      <c r="W104" s="62">
        <f t="shared" si="92"/>
        <v>0</v>
      </c>
      <c r="X104" s="38">
        <f t="shared" si="62"/>
        <v>1.0631993243967082E-3</v>
      </c>
      <c r="Y104" s="38">
        <f t="shared" si="63"/>
        <v>1.0631993243967082E-3</v>
      </c>
      <c r="Z104" s="38">
        <f t="shared" si="64"/>
        <v>1.0631993243967082E-3</v>
      </c>
      <c r="AA104" s="38">
        <f t="shared" si="89"/>
        <v>1</v>
      </c>
      <c r="AB104" s="38">
        <f t="shared" si="90"/>
        <v>1</v>
      </c>
    </row>
    <row r="105" spans="1:28" ht="29.25" customHeight="1" x14ac:dyDescent="0.25">
      <c r="A105" s="74" t="s">
        <v>220</v>
      </c>
      <c r="B105" s="75" t="s">
        <v>37</v>
      </c>
      <c r="C105" s="75">
        <v>10</v>
      </c>
      <c r="D105" s="75" t="s">
        <v>38</v>
      </c>
      <c r="E105" s="76" t="s">
        <v>221</v>
      </c>
      <c r="F105" s="77">
        <f>+F106+F107</f>
        <v>10073090054</v>
      </c>
      <c r="G105" s="62">
        <f>+G106+G107</f>
        <v>0</v>
      </c>
      <c r="H105" s="62">
        <f>+H106+H107</f>
        <v>0</v>
      </c>
      <c r="I105" s="62">
        <f>+I106+I107</f>
        <v>0</v>
      </c>
      <c r="J105" s="62">
        <f>+J106+J107</f>
        <v>0</v>
      </c>
      <c r="K105" s="62">
        <f t="shared" si="61"/>
        <v>0</v>
      </c>
      <c r="L105" s="66">
        <f>+L106+L107</f>
        <v>10073090054</v>
      </c>
      <c r="M105" s="253">
        <f t="shared" si="53"/>
        <v>1.2763735162215533E-3</v>
      </c>
      <c r="N105" s="62">
        <f t="shared" ref="N105:W105" si="93">+N106+N107</f>
        <v>0</v>
      </c>
      <c r="O105" s="62">
        <f t="shared" si="93"/>
        <v>10710154.800000001</v>
      </c>
      <c r="P105" s="62">
        <f t="shared" si="93"/>
        <v>10062379899.200001</v>
      </c>
      <c r="Q105" s="62">
        <f t="shared" si="93"/>
        <v>10709702.540000001</v>
      </c>
      <c r="R105" s="62">
        <f t="shared" si="93"/>
        <v>10062380351.459999</v>
      </c>
      <c r="S105" s="62">
        <f t="shared" si="93"/>
        <v>452.26</v>
      </c>
      <c r="T105" s="62">
        <f t="shared" si="93"/>
        <v>10709702.540000001</v>
      </c>
      <c r="U105" s="62">
        <f t="shared" si="93"/>
        <v>0</v>
      </c>
      <c r="V105" s="62">
        <f t="shared" si="93"/>
        <v>10709702.540000001</v>
      </c>
      <c r="W105" s="62">
        <f t="shared" si="93"/>
        <v>0</v>
      </c>
      <c r="X105" s="38">
        <f t="shared" si="62"/>
        <v>1.0631993243967082E-3</v>
      </c>
      <c r="Y105" s="38">
        <f t="shared" si="63"/>
        <v>1.0631993243967082E-3</v>
      </c>
      <c r="Z105" s="38">
        <f t="shared" si="64"/>
        <v>1.0631993243967082E-3</v>
      </c>
      <c r="AA105" s="38">
        <f t="shared" si="89"/>
        <v>1</v>
      </c>
      <c r="AB105" s="38">
        <f t="shared" si="90"/>
        <v>1</v>
      </c>
    </row>
    <row r="106" spans="1:28" ht="29.25" customHeight="1" x14ac:dyDescent="0.25">
      <c r="A106" s="78" t="s">
        <v>222</v>
      </c>
      <c r="B106" s="79" t="s">
        <v>37</v>
      </c>
      <c r="C106" s="79">
        <v>10</v>
      </c>
      <c r="D106" s="79" t="s">
        <v>38</v>
      </c>
      <c r="E106" s="80" t="s">
        <v>223</v>
      </c>
      <c r="F106" s="81">
        <v>5036545027</v>
      </c>
      <c r="G106" s="46">
        <v>0</v>
      </c>
      <c r="H106" s="46">
        <v>0</v>
      </c>
      <c r="I106" s="46">
        <v>0</v>
      </c>
      <c r="J106" s="46">
        <v>0</v>
      </c>
      <c r="K106" s="46">
        <f t="shared" si="61"/>
        <v>0</v>
      </c>
      <c r="L106" s="56">
        <f>+F106+K106</f>
        <v>5036545027</v>
      </c>
      <c r="M106" s="51">
        <f t="shared" si="53"/>
        <v>6.3818675811077663E-4</v>
      </c>
      <c r="N106" s="46">
        <v>0</v>
      </c>
      <c r="O106" s="46">
        <v>10709154.800000001</v>
      </c>
      <c r="P106" s="46">
        <f>L106-O106</f>
        <v>5025835872.1999998</v>
      </c>
      <c r="Q106" s="46">
        <v>10709154.800000001</v>
      </c>
      <c r="R106" s="46">
        <f>+L106-Q106</f>
        <v>5025835872.1999998</v>
      </c>
      <c r="S106" s="46">
        <f>O106-Q106</f>
        <v>0</v>
      </c>
      <c r="T106" s="46">
        <v>10709154.800000001</v>
      </c>
      <c r="U106" s="46">
        <f>+Q106-T106</f>
        <v>0</v>
      </c>
      <c r="V106" s="46">
        <v>10709154.800000001</v>
      </c>
      <c r="W106" s="48">
        <f>+T106-V106</f>
        <v>0</v>
      </c>
      <c r="X106" s="49">
        <f t="shared" si="62"/>
        <v>2.1262898956705785E-3</v>
      </c>
      <c r="Y106" s="49">
        <f t="shared" si="63"/>
        <v>2.1262898956705785E-3</v>
      </c>
      <c r="Z106" s="49">
        <f t="shared" si="64"/>
        <v>2.1262898956705785E-3</v>
      </c>
      <c r="AA106" s="49">
        <f t="shared" si="89"/>
        <v>1</v>
      </c>
      <c r="AB106" s="49">
        <f t="shared" si="90"/>
        <v>1</v>
      </c>
    </row>
    <row r="107" spans="1:28" ht="29.25" customHeight="1" x14ac:dyDescent="0.25">
      <c r="A107" s="78" t="s">
        <v>224</v>
      </c>
      <c r="B107" s="79" t="s">
        <v>37</v>
      </c>
      <c r="C107" s="79">
        <v>10</v>
      </c>
      <c r="D107" s="79" t="s">
        <v>38</v>
      </c>
      <c r="E107" s="80" t="s">
        <v>225</v>
      </c>
      <c r="F107" s="81">
        <v>5036545027</v>
      </c>
      <c r="G107" s="46">
        <v>0</v>
      </c>
      <c r="H107" s="46">
        <v>0</v>
      </c>
      <c r="I107" s="46">
        <v>0</v>
      </c>
      <c r="J107" s="46">
        <v>0</v>
      </c>
      <c r="K107" s="46">
        <f t="shared" si="61"/>
        <v>0</v>
      </c>
      <c r="L107" s="56">
        <f>+F107+K107</f>
        <v>5036545027</v>
      </c>
      <c r="M107" s="51">
        <f t="shared" si="53"/>
        <v>6.3818675811077663E-4</v>
      </c>
      <c r="N107" s="46">
        <v>0</v>
      </c>
      <c r="O107" s="46">
        <v>1000</v>
      </c>
      <c r="P107" s="46">
        <f>L107-O107</f>
        <v>5036544027</v>
      </c>
      <c r="Q107" s="46">
        <v>547.74</v>
      </c>
      <c r="R107" s="46">
        <f>+L107-Q107</f>
        <v>5036544479.2600002</v>
      </c>
      <c r="S107" s="46">
        <f>O107-Q107</f>
        <v>452.26</v>
      </c>
      <c r="T107" s="46">
        <v>547.74</v>
      </c>
      <c r="U107" s="46">
        <f>+Q107-T107</f>
        <v>0</v>
      </c>
      <c r="V107" s="46">
        <v>547.74</v>
      </c>
      <c r="W107" s="48">
        <f>+T107-V107</f>
        <v>0</v>
      </c>
      <c r="X107" s="113">
        <f t="shared" si="62"/>
        <v>1.0875312283791085E-7</v>
      </c>
      <c r="Y107" s="113">
        <f t="shared" si="63"/>
        <v>1.0875312283791085E-7</v>
      </c>
      <c r="Z107" s="113">
        <f t="shared" si="64"/>
        <v>1.0875312283791085E-7</v>
      </c>
      <c r="AA107" s="49">
        <f t="shared" si="89"/>
        <v>1</v>
      </c>
      <c r="AB107" s="49">
        <f t="shared" si="90"/>
        <v>1</v>
      </c>
    </row>
    <row r="108" spans="1:28" ht="33" customHeight="1" x14ac:dyDescent="0.25">
      <c r="A108" s="39" t="s">
        <v>226</v>
      </c>
      <c r="B108" s="82" t="s">
        <v>41</v>
      </c>
      <c r="C108" s="82">
        <v>20</v>
      </c>
      <c r="D108" s="82" t="s">
        <v>38</v>
      </c>
      <c r="E108" s="40" t="s">
        <v>227</v>
      </c>
      <c r="F108" s="62">
        <f t="shared" ref="F108:J109" si="94">+F109</f>
        <v>15202471000</v>
      </c>
      <c r="G108" s="62">
        <f t="shared" si="94"/>
        <v>0</v>
      </c>
      <c r="H108" s="62">
        <f t="shared" si="94"/>
        <v>0</v>
      </c>
      <c r="I108" s="62">
        <f t="shared" si="94"/>
        <v>0</v>
      </c>
      <c r="J108" s="62">
        <f t="shared" si="94"/>
        <v>0</v>
      </c>
      <c r="K108" s="62">
        <f t="shared" si="61"/>
        <v>0</v>
      </c>
      <c r="L108" s="66">
        <f>+L109</f>
        <v>15202471000</v>
      </c>
      <c r="M108" s="253">
        <f t="shared" si="53"/>
        <v>1.9263236267624648E-3</v>
      </c>
      <c r="N108" s="62">
        <f t="shared" ref="N108:W109" si="95">+N109</f>
        <v>0</v>
      </c>
      <c r="O108" s="62">
        <f t="shared" si="95"/>
        <v>0</v>
      </c>
      <c r="P108" s="62">
        <f t="shared" si="95"/>
        <v>15202471000</v>
      </c>
      <c r="Q108" s="62">
        <f t="shared" si="95"/>
        <v>0</v>
      </c>
      <c r="R108" s="62">
        <f t="shared" si="95"/>
        <v>15202471000</v>
      </c>
      <c r="S108" s="62">
        <f t="shared" si="95"/>
        <v>0</v>
      </c>
      <c r="T108" s="62">
        <f t="shared" si="95"/>
        <v>0</v>
      </c>
      <c r="U108" s="62">
        <f t="shared" si="95"/>
        <v>0</v>
      </c>
      <c r="V108" s="62">
        <f t="shared" si="95"/>
        <v>0</v>
      </c>
      <c r="W108" s="62">
        <f t="shared" si="95"/>
        <v>0</v>
      </c>
      <c r="X108" s="38">
        <f t="shared" si="62"/>
        <v>0</v>
      </c>
      <c r="Y108" s="38">
        <f t="shared" si="63"/>
        <v>0</v>
      </c>
      <c r="Z108" s="38">
        <f t="shared" si="64"/>
        <v>0</v>
      </c>
      <c r="AA108" s="38" t="s">
        <v>40</v>
      </c>
      <c r="AB108" s="38" t="s">
        <v>40</v>
      </c>
    </row>
    <row r="109" spans="1:28" ht="33" customHeight="1" x14ac:dyDescent="0.25">
      <c r="A109" s="39" t="s">
        <v>228</v>
      </c>
      <c r="B109" s="82" t="s">
        <v>41</v>
      </c>
      <c r="C109" s="82">
        <v>20</v>
      </c>
      <c r="D109" s="82" t="s">
        <v>38</v>
      </c>
      <c r="E109" s="40" t="s">
        <v>229</v>
      </c>
      <c r="F109" s="62">
        <f t="shared" si="94"/>
        <v>15202471000</v>
      </c>
      <c r="G109" s="62">
        <f t="shared" si="94"/>
        <v>0</v>
      </c>
      <c r="H109" s="62">
        <f t="shared" si="94"/>
        <v>0</v>
      </c>
      <c r="I109" s="62">
        <f t="shared" si="94"/>
        <v>0</v>
      </c>
      <c r="J109" s="62">
        <f t="shared" si="94"/>
        <v>0</v>
      </c>
      <c r="K109" s="62">
        <f t="shared" si="61"/>
        <v>0</v>
      </c>
      <c r="L109" s="66">
        <f>+L110</f>
        <v>15202471000</v>
      </c>
      <c r="M109" s="253">
        <f t="shared" si="53"/>
        <v>1.9263236267624648E-3</v>
      </c>
      <c r="N109" s="62">
        <f t="shared" si="95"/>
        <v>0</v>
      </c>
      <c r="O109" s="62">
        <f t="shared" si="95"/>
        <v>0</v>
      </c>
      <c r="P109" s="62">
        <f t="shared" si="95"/>
        <v>15202471000</v>
      </c>
      <c r="Q109" s="62">
        <f t="shared" si="95"/>
        <v>0</v>
      </c>
      <c r="R109" s="62">
        <f t="shared" si="95"/>
        <v>15202471000</v>
      </c>
      <c r="S109" s="62">
        <f t="shared" si="95"/>
        <v>0</v>
      </c>
      <c r="T109" s="62">
        <f t="shared" si="95"/>
        <v>0</v>
      </c>
      <c r="U109" s="62">
        <f t="shared" si="95"/>
        <v>0</v>
      </c>
      <c r="V109" s="62">
        <f t="shared" si="95"/>
        <v>0</v>
      </c>
      <c r="W109" s="62">
        <f t="shared" si="95"/>
        <v>0</v>
      </c>
      <c r="X109" s="38">
        <f t="shared" si="62"/>
        <v>0</v>
      </c>
      <c r="Y109" s="38">
        <f t="shared" si="63"/>
        <v>0</v>
      </c>
      <c r="Z109" s="38">
        <f t="shared" si="64"/>
        <v>0</v>
      </c>
      <c r="AA109" s="38" t="s">
        <v>40</v>
      </c>
      <c r="AB109" s="38" t="s">
        <v>40</v>
      </c>
    </row>
    <row r="110" spans="1:28" ht="28.5" customHeight="1" thickBot="1" x14ac:dyDescent="0.3">
      <c r="A110" s="83" t="s">
        <v>230</v>
      </c>
      <c r="B110" s="84" t="s">
        <v>41</v>
      </c>
      <c r="C110" s="84">
        <v>20</v>
      </c>
      <c r="D110" s="84" t="s">
        <v>38</v>
      </c>
      <c r="E110" s="85" t="s">
        <v>231</v>
      </c>
      <c r="F110" s="86">
        <v>15202471000</v>
      </c>
      <c r="G110" s="86">
        <v>0</v>
      </c>
      <c r="H110" s="86">
        <v>0</v>
      </c>
      <c r="I110" s="46">
        <v>0</v>
      </c>
      <c r="J110" s="86">
        <v>0</v>
      </c>
      <c r="K110" s="86">
        <f t="shared" si="61"/>
        <v>0</v>
      </c>
      <c r="L110" s="196">
        <f>+F110+K110</f>
        <v>15202471000</v>
      </c>
      <c r="M110" s="263">
        <f t="shared" si="53"/>
        <v>1.9263236267624648E-3</v>
      </c>
      <c r="N110" s="86">
        <v>0</v>
      </c>
      <c r="O110" s="46">
        <v>0</v>
      </c>
      <c r="P110" s="46">
        <f>L110-O110</f>
        <v>15202471000</v>
      </c>
      <c r="Q110" s="46">
        <v>0</v>
      </c>
      <c r="R110" s="86">
        <f>+L110-Q110</f>
        <v>15202471000</v>
      </c>
      <c r="S110" s="46">
        <f>O110-Q110</f>
        <v>0</v>
      </c>
      <c r="T110" s="46">
        <v>0</v>
      </c>
      <c r="U110" s="86">
        <f>+Q110-T110</f>
        <v>0</v>
      </c>
      <c r="V110" s="46">
        <v>0</v>
      </c>
      <c r="W110" s="88">
        <f>+T110-V110</f>
        <v>0</v>
      </c>
      <c r="X110" s="49">
        <f t="shared" si="62"/>
        <v>0</v>
      </c>
      <c r="Y110" s="49">
        <f t="shared" si="63"/>
        <v>0</v>
      </c>
      <c r="Z110" s="49">
        <f t="shared" si="64"/>
        <v>0</v>
      </c>
      <c r="AA110" s="49" t="s">
        <v>40</v>
      </c>
      <c r="AB110" s="49" t="s">
        <v>40</v>
      </c>
    </row>
    <row r="111" spans="1:28" s="4" customFormat="1" ht="28.5" customHeight="1" thickBot="1" x14ac:dyDescent="0.3">
      <c r="A111" s="21" t="s">
        <v>232</v>
      </c>
      <c r="B111" s="89" t="s">
        <v>37</v>
      </c>
      <c r="C111" s="90">
        <v>11</v>
      </c>
      <c r="D111" s="89" t="s">
        <v>233</v>
      </c>
      <c r="E111" s="23" t="s">
        <v>234</v>
      </c>
      <c r="F111" s="24">
        <f t="shared" ref="F111:J113" si="96">+F113</f>
        <v>142092023709</v>
      </c>
      <c r="G111" s="24">
        <f t="shared" si="96"/>
        <v>0</v>
      </c>
      <c r="H111" s="24">
        <f t="shared" si="96"/>
        <v>0</v>
      </c>
      <c r="I111" s="24">
        <f t="shared" si="96"/>
        <v>0</v>
      </c>
      <c r="J111" s="24">
        <f t="shared" si="96"/>
        <v>0</v>
      </c>
      <c r="K111" s="24">
        <f t="shared" si="61"/>
        <v>0</v>
      </c>
      <c r="L111" s="248">
        <f>+L113</f>
        <v>142092023709</v>
      </c>
      <c r="M111" s="264">
        <f t="shared" si="53"/>
        <v>1.8004653483314589E-2</v>
      </c>
      <c r="N111" s="24">
        <f t="shared" ref="N111:W113" si="97">+N113</f>
        <v>0</v>
      </c>
      <c r="O111" s="24">
        <f t="shared" si="97"/>
        <v>0</v>
      </c>
      <c r="P111" s="24">
        <f t="shared" si="97"/>
        <v>142092023709</v>
      </c>
      <c r="Q111" s="24">
        <f t="shared" si="97"/>
        <v>0</v>
      </c>
      <c r="R111" s="24">
        <f t="shared" si="97"/>
        <v>142092023709</v>
      </c>
      <c r="S111" s="24">
        <f t="shared" si="97"/>
        <v>0</v>
      </c>
      <c r="T111" s="24">
        <f t="shared" si="97"/>
        <v>0</v>
      </c>
      <c r="U111" s="24">
        <f t="shared" si="97"/>
        <v>0</v>
      </c>
      <c r="V111" s="24">
        <f t="shared" si="97"/>
        <v>0</v>
      </c>
      <c r="W111" s="24">
        <f t="shared" si="97"/>
        <v>0</v>
      </c>
      <c r="X111" s="30">
        <f t="shared" si="62"/>
        <v>0</v>
      </c>
      <c r="Y111" s="31">
        <f t="shared" si="63"/>
        <v>0</v>
      </c>
      <c r="Z111" s="31">
        <f t="shared" si="64"/>
        <v>0</v>
      </c>
      <c r="AA111" s="31" t="s">
        <v>40</v>
      </c>
      <c r="AB111" s="32" t="s">
        <v>40</v>
      </c>
    </row>
    <row r="112" spans="1:28" s="4" customFormat="1" ht="28.5" customHeight="1" thickBot="1" x14ac:dyDescent="0.3">
      <c r="A112" s="21" t="s">
        <v>232</v>
      </c>
      <c r="B112" s="89" t="s">
        <v>37</v>
      </c>
      <c r="C112" s="90">
        <v>11</v>
      </c>
      <c r="D112" s="89" t="s">
        <v>38</v>
      </c>
      <c r="E112" s="23" t="s">
        <v>234</v>
      </c>
      <c r="F112" s="24">
        <f t="shared" si="96"/>
        <v>2577909803112</v>
      </c>
      <c r="G112" s="24">
        <f t="shared" si="96"/>
        <v>0</v>
      </c>
      <c r="H112" s="24">
        <f t="shared" si="96"/>
        <v>0</v>
      </c>
      <c r="I112" s="24">
        <f t="shared" si="96"/>
        <v>0</v>
      </c>
      <c r="J112" s="24">
        <f t="shared" si="96"/>
        <v>0</v>
      </c>
      <c r="K112" s="24">
        <f t="shared" si="61"/>
        <v>0</v>
      </c>
      <c r="L112" s="248">
        <f>+L114</f>
        <v>2577909803112</v>
      </c>
      <c r="M112" s="264">
        <f t="shared" si="53"/>
        <v>0.32665009269856321</v>
      </c>
      <c r="N112" s="24">
        <f t="shared" si="97"/>
        <v>0</v>
      </c>
      <c r="O112" s="24">
        <f t="shared" si="97"/>
        <v>821511464689</v>
      </c>
      <c r="P112" s="24">
        <f t="shared" si="97"/>
        <v>1756398338423</v>
      </c>
      <c r="Q112" s="24">
        <f t="shared" si="97"/>
        <v>821511464689</v>
      </c>
      <c r="R112" s="24">
        <f t="shared" si="97"/>
        <v>1756398338423</v>
      </c>
      <c r="S112" s="24">
        <f t="shared" si="97"/>
        <v>0</v>
      </c>
      <c r="T112" s="24">
        <f t="shared" si="97"/>
        <v>821511464689</v>
      </c>
      <c r="U112" s="24">
        <f t="shared" si="97"/>
        <v>0</v>
      </c>
      <c r="V112" s="24">
        <f t="shared" si="97"/>
        <v>821511464689</v>
      </c>
      <c r="W112" s="24">
        <f t="shared" si="97"/>
        <v>0</v>
      </c>
      <c r="X112" s="30">
        <f t="shared" si="62"/>
        <v>0.31867347092488968</v>
      </c>
      <c r="Y112" s="31">
        <f t="shared" si="63"/>
        <v>0.31867347092488968</v>
      </c>
      <c r="Z112" s="31">
        <f t="shared" si="64"/>
        <v>0.31867347092488968</v>
      </c>
      <c r="AA112" s="31">
        <f>+T112/Q112</f>
        <v>1</v>
      </c>
      <c r="AB112" s="32">
        <f>+V112/T112</f>
        <v>1</v>
      </c>
    </row>
    <row r="113" spans="1:28" ht="23.25" customHeight="1" x14ac:dyDescent="0.25">
      <c r="A113" s="39" t="s">
        <v>235</v>
      </c>
      <c r="B113" s="34" t="s">
        <v>37</v>
      </c>
      <c r="C113" s="34">
        <v>11</v>
      </c>
      <c r="D113" s="34" t="s">
        <v>233</v>
      </c>
      <c r="E113" s="40" t="s">
        <v>236</v>
      </c>
      <c r="F113" s="63">
        <f t="shared" si="96"/>
        <v>142092023709</v>
      </c>
      <c r="G113" s="63">
        <f t="shared" si="96"/>
        <v>0</v>
      </c>
      <c r="H113" s="63">
        <f t="shared" si="96"/>
        <v>0</v>
      </c>
      <c r="I113" s="63">
        <f t="shared" si="96"/>
        <v>0</v>
      </c>
      <c r="J113" s="63">
        <f t="shared" si="96"/>
        <v>0</v>
      </c>
      <c r="K113" s="63">
        <f t="shared" si="61"/>
        <v>0</v>
      </c>
      <c r="L113" s="254">
        <f>+L115</f>
        <v>142092023709</v>
      </c>
      <c r="M113" s="253">
        <f t="shared" si="53"/>
        <v>1.8004653483314589E-2</v>
      </c>
      <c r="N113" s="63">
        <f t="shared" si="97"/>
        <v>0</v>
      </c>
      <c r="O113" s="63">
        <f t="shared" si="97"/>
        <v>0</v>
      </c>
      <c r="P113" s="63">
        <f t="shared" si="97"/>
        <v>142092023709</v>
      </c>
      <c r="Q113" s="63">
        <f t="shared" si="97"/>
        <v>0</v>
      </c>
      <c r="R113" s="63">
        <f t="shared" si="97"/>
        <v>142092023709</v>
      </c>
      <c r="S113" s="63">
        <f t="shared" si="97"/>
        <v>0</v>
      </c>
      <c r="T113" s="63">
        <f t="shared" si="97"/>
        <v>0</v>
      </c>
      <c r="U113" s="63">
        <f t="shared" si="97"/>
        <v>0</v>
      </c>
      <c r="V113" s="63">
        <f t="shared" si="97"/>
        <v>0</v>
      </c>
      <c r="W113" s="63">
        <f t="shared" si="97"/>
        <v>0</v>
      </c>
      <c r="X113" s="38">
        <f t="shared" si="62"/>
        <v>0</v>
      </c>
      <c r="Y113" s="38">
        <f t="shared" si="63"/>
        <v>0</v>
      </c>
      <c r="Z113" s="38">
        <f t="shared" si="64"/>
        <v>0</v>
      </c>
      <c r="AA113" s="38" t="s">
        <v>40</v>
      </c>
      <c r="AB113" s="38" t="s">
        <v>40</v>
      </c>
    </row>
    <row r="114" spans="1:28" ht="23.25" customHeight="1" x14ac:dyDescent="0.25">
      <c r="A114" s="39" t="s">
        <v>235</v>
      </c>
      <c r="B114" s="82" t="s">
        <v>37</v>
      </c>
      <c r="C114" s="82">
        <v>11</v>
      </c>
      <c r="D114" s="82" t="s">
        <v>38</v>
      </c>
      <c r="E114" s="40" t="s">
        <v>236</v>
      </c>
      <c r="F114" s="63">
        <f>+F118</f>
        <v>2577909803112</v>
      </c>
      <c r="G114" s="63">
        <f>+G118</f>
        <v>0</v>
      </c>
      <c r="H114" s="63">
        <f>+H118</f>
        <v>0</v>
      </c>
      <c r="I114" s="63">
        <f>+I118</f>
        <v>0</v>
      </c>
      <c r="J114" s="63">
        <f>+J118</f>
        <v>0</v>
      </c>
      <c r="K114" s="63">
        <f t="shared" si="61"/>
        <v>0</v>
      </c>
      <c r="L114" s="254">
        <f>+L118</f>
        <v>2577909803112</v>
      </c>
      <c r="M114" s="253">
        <f t="shared" si="53"/>
        <v>0.32665009269856321</v>
      </c>
      <c r="N114" s="63">
        <f t="shared" ref="N114:W114" si="98">+N118</f>
        <v>0</v>
      </c>
      <c r="O114" s="63">
        <f t="shared" si="98"/>
        <v>821511464689</v>
      </c>
      <c r="P114" s="63">
        <f t="shared" si="98"/>
        <v>1756398338423</v>
      </c>
      <c r="Q114" s="63">
        <f t="shared" si="98"/>
        <v>821511464689</v>
      </c>
      <c r="R114" s="63">
        <f t="shared" si="98"/>
        <v>1756398338423</v>
      </c>
      <c r="S114" s="63">
        <f t="shared" si="98"/>
        <v>0</v>
      </c>
      <c r="T114" s="63">
        <f t="shared" si="98"/>
        <v>821511464689</v>
      </c>
      <c r="U114" s="63">
        <f t="shared" si="98"/>
        <v>0</v>
      </c>
      <c r="V114" s="63">
        <f t="shared" si="98"/>
        <v>821511464689</v>
      </c>
      <c r="W114" s="63">
        <f t="shared" si="98"/>
        <v>0</v>
      </c>
      <c r="X114" s="38">
        <f t="shared" si="62"/>
        <v>0.31867347092488968</v>
      </c>
      <c r="Y114" s="38">
        <f t="shared" si="63"/>
        <v>0.31867347092488968</v>
      </c>
      <c r="Z114" s="38">
        <f t="shared" si="64"/>
        <v>0.31867347092488968</v>
      </c>
      <c r="AA114" s="38">
        <f t="shared" ref="AA114" si="99">+T114/Q114</f>
        <v>1</v>
      </c>
      <c r="AB114" s="38">
        <f t="shared" ref="AB114" si="100">+V114/T114</f>
        <v>1</v>
      </c>
    </row>
    <row r="115" spans="1:28" ht="23.25" customHeight="1" x14ac:dyDescent="0.25">
      <c r="A115" s="39" t="s">
        <v>237</v>
      </c>
      <c r="B115" s="34" t="s">
        <v>37</v>
      </c>
      <c r="C115" s="34">
        <v>11</v>
      </c>
      <c r="D115" s="34" t="s">
        <v>233</v>
      </c>
      <c r="E115" s="40" t="s">
        <v>238</v>
      </c>
      <c r="F115" s="63">
        <f t="shared" ref="F115:J116" si="101">+F116</f>
        <v>142092023709</v>
      </c>
      <c r="G115" s="63">
        <f t="shared" si="101"/>
        <v>0</v>
      </c>
      <c r="H115" s="63">
        <f t="shared" si="101"/>
        <v>0</v>
      </c>
      <c r="I115" s="63">
        <f t="shared" si="101"/>
        <v>0</v>
      </c>
      <c r="J115" s="63">
        <f t="shared" si="101"/>
        <v>0</v>
      </c>
      <c r="K115" s="63">
        <f t="shared" si="61"/>
        <v>0</v>
      </c>
      <c r="L115" s="254">
        <f>+L116</f>
        <v>142092023709</v>
      </c>
      <c r="M115" s="253">
        <f t="shared" si="53"/>
        <v>1.8004653483314589E-2</v>
      </c>
      <c r="N115" s="63">
        <f t="shared" ref="N115:W116" si="102">+N116</f>
        <v>0</v>
      </c>
      <c r="O115" s="63">
        <f t="shared" si="102"/>
        <v>0</v>
      </c>
      <c r="P115" s="63">
        <f t="shared" si="102"/>
        <v>142092023709</v>
      </c>
      <c r="Q115" s="63">
        <f t="shared" si="102"/>
        <v>0</v>
      </c>
      <c r="R115" s="63">
        <f t="shared" si="102"/>
        <v>142092023709</v>
      </c>
      <c r="S115" s="63">
        <f t="shared" si="102"/>
        <v>0</v>
      </c>
      <c r="T115" s="63">
        <f t="shared" si="102"/>
        <v>0</v>
      </c>
      <c r="U115" s="63">
        <f t="shared" si="102"/>
        <v>0</v>
      </c>
      <c r="V115" s="63">
        <f t="shared" si="102"/>
        <v>0</v>
      </c>
      <c r="W115" s="63">
        <f t="shared" si="102"/>
        <v>0</v>
      </c>
      <c r="X115" s="38">
        <f t="shared" si="62"/>
        <v>0</v>
      </c>
      <c r="Y115" s="38">
        <f t="shared" si="63"/>
        <v>0</v>
      </c>
      <c r="Z115" s="38">
        <f t="shared" si="64"/>
        <v>0</v>
      </c>
      <c r="AA115" s="38" t="s">
        <v>40</v>
      </c>
      <c r="AB115" s="38" t="s">
        <v>40</v>
      </c>
    </row>
    <row r="116" spans="1:28" s="4" customFormat="1" ht="23.25" customHeight="1" x14ac:dyDescent="0.25">
      <c r="A116" s="39" t="s">
        <v>239</v>
      </c>
      <c r="B116" s="34" t="s">
        <v>37</v>
      </c>
      <c r="C116" s="34">
        <v>11</v>
      </c>
      <c r="D116" s="34" t="s">
        <v>233</v>
      </c>
      <c r="E116" s="40" t="s">
        <v>240</v>
      </c>
      <c r="F116" s="63">
        <f t="shared" si="101"/>
        <v>142092023709</v>
      </c>
      <c r="G116" s="63">
        <f t="shared" si="101"/>
        <v>0</v>
      </c>
      <c r="H116" s="63">
        <f t="shared" si="101"/>
        <v>0</v>
      </c>
      <c r="I116" s="63">
        <f t="shared" si="101"/>
        <v>0</v>
      </c>
      <c r="J116" s="63">
        <f t="shared" si="101"/>
        <v>0</v>
      </c>
      <c r="K116" s="63">
        <f t="shared" si="61"/>
        <v>0</v>
      </c>
      <c r="L116" s="254">
        <f>+L117</f>
        <v>142092023709</v>
      </c>
      <c r="M116" s="253">
        <f t="shared" si="53"/>
        <v>1.8004653483314589E-2</v>
      </c>
      <c r="N116" s="63">
        <f t="shared" si="102"/>
        <v>0</v>
      </c>
      <c r="O116" s="63">
        <f t="shared" si="102"/>
        <v>0</v>
      </c>
      <c r="P116" s="63">
        <f t="shared" si="102"/>
        <v>142092023709</v>
      </c>
      <c r="Q116" s="63">
        <f t="shared" si="102"/>
        <v>0</v>
      </c>
      <c r="R116" s="63">
        <f t="shared" si="102"/>
        <v>142092023709</v>
      </c>
      <c r="S116" s="63">
        <f t="shared" si="102"/>
        <v>0</v>
      </c>
      <c r="T116" s="63">
        <f t="shared" si="102"/>
        <v>0</v>
      </c>
      <c r="U116" s="63">
        <f t="shared" si="102"/>
        <v>0</v>
      </c>
      <c r="V116" s="63">
        <f t="shared" si="102"/>
        <v>0</v>
      </c>
      <c r="W116" s="63">
        <f t="shared" si="102"/>
        <v>0</v>
      </c>
      <c r="X116" s="38">
        <f t="shared" si="62"/>
        <v>0</v>
      </c>
      <c r="Y116" s="38">
        <f t="shared" si="63"/>
        <v>0</v>
      </c>
      <c r="Z116" s="38">
        <f t="shared" si="64"/>
        <v>0</v>
      </c>
      <c r="AA116" s="38" t="s">
        <v>40</v>
      </c>
      <c r="AB116" s="38" t="s">
        <v>40</v>
      </c>
    </row>
    <row r="117" spans="1:28" ht="23.25" customHeight="1" x14ac:dyDescent="0.25">
      <c r="A117" s="43" t="s">
        <v>241</v>
      </c>
      <c r="B117" s="44" t="s">
        <v>37</v>
      </c>
      <c r="C117" s="44">
        <v>11</v>
      </c>
      <c r="D117" s="44" t="s">
        <v>233</v>
      </c>
      <c r="E117" s="45" t="s">
        <v>37</v>
      </c>
      <c r="F117" s="48">
        <v>142092023709</v>
      </c>
      <c r="G117" s="48">
        <v>0</v>
      </c>
      <c r="H117" s="48">
        <v>0</v>
      </c>
      <c r="I117" s="46">
        <v>0</v>
      </c>
      <c r="J117" s="48">
        <v>0</v>
      </c>
      <c r="K117" s="48">
        <f t="shared" si="61"/>
        <v>0</v>
      </c>
      <c r="L117" s="255">
        <f>+F117+K117</f>
        <v>142092023709</v>
      </c>
      <c r="M117" s="253">
        <f t="shared" si="53"/>
        <v>1.8004653483314589E-2</v>
      </c>
      <c r="N117" s="48">
        <v>0</v>
      </c>
      <c r="O117" s="46">
        <v>0</v>
      </c>
      <c r="P117" s="88">
        <f>L117-O117</f>
        <v>142092023709</v>
      </c>
      <c r="Q117" s="46">
        <v>0</v>
      </c>
      <c r="R117" s="88">
        <f>+L117-Q117</f>
        <v>142092023709</v>
      </c>
      <c r="S117" s="46">
        <f>O117-Q117</f>
        <v>0</v>
      </c>
      <c r="T117" s="46">
        <v>0</v>
      </c>
      <c r="U117" s="88">
        <f>+Q117-T117</f>
        <v>0</v>
      </c>
      <c r="V117" s="46">
        <v>0</v>
      </c>
      <c r="W117" s="88">
        <f>+T117-V117</f>
        <v>0</v>
      </c>
      <c r="X117" s="58">
        <f t="shared" si="62"/>
        <v>0</v>
      </c>
      <c r="Y117" s="58">
        <f t="shared" si="63"/>
        <v>0</v>
      </c>
      <c r="Z117" s="58">
        <f t="shared" si="64"/>
        <v>0</v>
      </c>
      <c r="AA117" s="58" t="s">
        <v>40</v>
      </c>
      <c r="AB117" s="58" t="s">
        <v>40</v>
      </c>
    </row>
    <row r="118" spans="1:28" ht="23.25" customHeight="1" x14ac:dyDescent="0.25">
      <c r="A118" s="39" t="s">
        <v>242</v>
      </c>
      <c r="B118" s="82" t="s">
        <v>37</v>
      </c>
      <c r="C118" s="82">
        <v>11</v>
      </c>
      <c r="D118" s="82" t="s">
        <v>38</v>
      </c>
      <c r="E118" s="40" t="s">
        <v>243</v>
      </c>
      <c r="F118" s="63">
        <f>+F119</f>
        <v>2577909803112</v>
      </c>
      <c r="G118" s="63">
        <f>+G119</f>
        <v>0</v>
      </c>
      <c r="H118" s="63">
        <f>+H119</f>
        <v>0</v>
      </c>
      <c r="I118" s="63">
        <f>+I119</f>
        <v>0</v>
      </c>
      <c r="J118" s="63">
        <f>+J119</f>
        <v>0</v>
      </c>
      <c r="K118" s="63">
        <f t="shared" si="61"/>
        <v>0</v>
      </c>
      <c r="L118" s="254">
        <f>+L119</f>
        <v>2577909803112</v>
      </c>
      <c r="M118" s="253">
        <f t="shared" si="53"/>
        <v>0.32665009269856321</v>
      </c>
      <c r="N118" s="63">
        <f t="shared" ref="N118:W118" si="103">+N119</f>
        <v>0</v>
      </c>
      <c r="O118" s="63">
        <f t="shared" si="103"/>
        <v>821511464689</v>
      </c>
      <c r="P118" s="63">
        <f t="shared" si="103"/>
        <v>1756398338423</v>
      </c>
      <c r="Q118" s="63">
        <f t="shared" si="103"/>
        <v>821511464689</v>
      </c>
      <c r="R118" s="63">
        <f t="shared" si="103"/>
        <v>1756398338423</v>
      </c>
      <c r="S118" s="63">
        <f t="shared" si="103"/>
        <v>0</v>
      </c>
      <c r="T118" s="63">
        <f t="shared" si="103"/>
        <v>821511464689</v>
      </c>
      <c r="U118" s="63">
        <f t="shared" si="103"/>
        <v>0</v>
      </c>
      <c r="V118" s="63">
        <f t="shared" si="103"/>
        <v>821511464689</v>
      </c>
      <c r="W118" s="63">
        <f t="shared" si="103"/>
        <v>0</v>
      </c>
      <c r="X118" s="38">
        <f t="shared" si="62"/>
        <v>0.31867347092488968</v>
      </c>
      <c r="Y118" s="38">
        <f t="shared" si="63"/>
        <v>0.31867347092488968</v>
      </c>
      <c r="Z118" s="38">
        <f t="shared" si="64"/>
        <v>0.31867347092488968</v>
      </c>
      <c r="AA118" s="38">
        <f t="shared" ref="AA118:AA181" si="104">+T118/Q118</f>
        <v>1</v>
      </c>
      <c r="AB118" s="38">
        <f>+V118/T118</f>
        <v>1</v>
      </c>
    </row>
    <row r="119" spans="1:28" ht="23.25" customHeight="1" thickBot="1" x14ac:dyDescent="0.3">
      <c r="A119" s="83" t="s">
        <v>244</v>
      </c>
      <c r="B119" s="84" t="s">
        <v>37</v>
      </c>
      <c r="C119" s="84">
        <v>11</v>
      </c>
      <c r="D119" s="84" t="s">
        <v>38</v>
      </c>
      <c r="E119" s="85" t="s">
        <v>245</v>
      </c>
      <c r="F119" s="46">
        <v>2577909803112</v>
      </c>
      <c r="G119" s="88">
        <v>0</v>
      </c>
      <c r="H119" s="88">
        <v>0</v>
      </c>
      <c r="I119" s="88">
        <v>0</v>
      </c>
      <c r="J119" s="88">
        <v>0</v>
      </c>
      <c r="K119" s="88">
        <f t="shared" si="61"/>
        <v>0</v>
      </c>
      <c r="L119" s="256">
        <f>+F119+K119</f>
        <v>2577909803112</v>
      </c>
      <c r="M119" s="263">
        <f t="shared" si="53"/>
        <v>0.32665009269856321</v>
      </c>
      <c r="N119" s="88">
        <v>0</v>
      </c>
      <c r="O119" s="46">
        <v>821511464689</v>
      </c>
      <c r="P119" s="88">
        <f>L119-O119</f>
        <v>1756398338423</v>
      </c>
      <c r="Q119" s="46">
        <v>821511464689</v>
      </c>
      <c r="R119" s="88">
        <f>+L119-Q119</f>
        <v>1756398338423</v>
      </c>
      <c r="S119" s="46">
        <f>O119-Q119</f>
        <v>0</v>
      </c>
      <c r="T119" s="46">
        <v>821511464689</v>
      </c>
      <c r="U119" s="88">
        <f>+Q119-T119</f>
        <v>0</v>
      </c>
      <c r="V119" s="46">
        <v>821511464689</v>
      </c>
      <c r="W119" s="88">
        <f>+T119-V119</f>
        <v>0</v>
      </c>
      <c r="X119" s="49">
        <f t="shared" si="62"/>
        <v>0.31867347092488968</v>
      </c>
      <c r="Y119" s="49">
        <f t="shared" si="63"/>
        <v>0.31867347092488968</v>
      </c>
      <c r="Z119" s="49">
        <f t="shared" si="64"/>
        <v>0.31867347092488968</v>
      </c>
      <c r="AA119" s="49">
        <f t="shared" si="104"/>
        <v>1</v>
      </c>
      <c r="AB119" s="49">
        <f>+V119/T119</f>
        <v>1</v>
      </c>
    </row>
    <row r="120" spans="1:28" s="4" customFormat="1" ht="28.5" customHeight="1" thickBot="1" x14ac:dyDescent="0.3">
      <c r="A120" s="21" t="s">
        <v>246</v>
      </c>
      <c r="B120" s="89" t="s">
        <v>37</v>
      </c>
      <c r="C120" s="90">
        <v>10</v>
      </c>
      <c r="D120" s="89" t="s">
        <v>38</v>
      </c>
      <c r="E120" s="23" t="s">
        <v>247</v>
      </c>
      <c r="F120" s="24">
        <f>+F123+F229+F251+F261+F267</f>
        <v>4895916309483</v>
      </c>
      <c r="G120" s="24">
        <f>+G123+G229+G251+G261+G267</f>
        <v>0</v>
      </c>
      <c r="H120" s="24">
        <f>+H123+H229+H251+H261+H267</f>
        <v>0</v>
      </c>
      <c r="I120" s="24">
        <f>+I123+I229+I251+I261+I267</f>
        <v>0</v>
      </c>
      <c r="J120" s="24">
        <f>+J123+J229+J251+J261+J267</f>
        <v>0</v>
      </c>
      <c r="K120" s="24">
        <f t="shared" si="61"/>
        <v>0</v>
      </c>
      <c r="L120" s="248">
        <f>+L123+L229+L251+L261+L267</f>
        <v>4895916309483</v>
      </c>
      <c r="M120" s="264">
        <f t="shared" si="53"/>
        <v>0.62036752193829503</v>
      </c>
      <c r="N120" s="24">
        <f t="shared" ref="N120:W120" si="105">+N123+N229+N251+N261+N267</f>
        <v>0</v>
      </c>
      <c r="O120" s="24">
        <f t="shared" si="105"/>
        <v>3748026789871.1201</v>
      </c>
      <c r="P120" s="24">
        <f t="shared" si="105"/>
        <v>1147889519611.8801</v>
      </c>
      <c r="Q120" s="24">
        <f t="shared" si="105"/>
        <v>3744547032875.0703</v>
      </c>
      <c r="R120" s="24">
        <f t="shared" si="105"/>
        <v>1151369276607.9302</v>
      </c>
      <c r="S120" s="24">
        <f t="shared" si="105"/>
        <v>3479756996.0499983</v>
      </c>
      <c r="T120" s="24">
        <f t="shared" si="105"/>
        <v>2432542036.52</v>
      </c>
      <c r="U120" s="24">
        <f t="shared" si="105"/>
        <v>3742114490838.5503</v>
      </c>
      <c r="V120" s="24">
        <f t="shared" si="105"/>
        <v>2333352613.52</v>
      </c>
      <c r="W120" s="24">
        <f t="shared" si="105"/>
        <v>99189423</v>
      </c>
      <c r="X120" s="30">
        <f t="shared" si="62"/>
        <v>0.76483068667292797</v>
      </c>
      <c r="Y120" s="243">
        <f t="shared" si="63"/>
        <v>4.9685122921900432E-4</v>
      </c>
      <c r="Z120" s="243">
        <f t="shared" si="64"/>
        <v>4.7659160533452784E-4</v>
      </c>
      <c r="AA120" s="31">
        <f t="shared" si="104"/>
        <v>6.4962250845392359E-4</v>
      </c>
      <c r="AB120" s="32">
        <f>+V120/T120</f>
        <v>0.9592239634461156</v>
      </c>
    </row>
    <row r="121" spans="1:28" s="4" customFormat="1" ht="28.5" customHeight="1" thickBot="1" x14ac:dyDescent="0.3">
      <c r="A121" s="21" t="s">
        <v>246</v>
      </c>
      <c r="B121" s="89" t="s">
        <v>37</v>
      </c>
      <c r="C121" s="90">
        <v>13</v>
      </c>
      <c r="D121" s="89" t="s">
        <v>38</v>
      </c>
      <c r="E121" s="23" t="s">
        <v>247</v>
      </c>
      <c r="F121" s="24">
        <f>+F268</f>
        <v>15000000000</v>
      </c>
      <c r="G121" s="24">
        <f>+G268</f>
        <v>0</v>
      </c>
      <c r="H121" s="24">
        <f>+H268</f>
        <v>0</v>
      </c>
      <c r="I121" s="24">
        <f>+I268</f>
        <v>2925000000</v>
      </c>
      <c r="J121" s="24">
        <f>+J268</f>
        <v>2925000000</v>
      </c>
      <c r="K121" s="24">
        <f t="shared" si="61"/>
        <v>0</v>
      </c>
      <c r="L121" s="248">
        <f>+L268</f>
        <v>15000000000</v>
      </c>
      <c r="M121" s="25">
        <f t="shared" si="53"/>
        <v>1.9006682796130295E-3</v>
      </c>
      <c r="N121" s="24">
        <f t="shared" ref="N121:W121" si="106">+N268</f>
        <v>0</v>
      </c>
      <c r="O121" s="24">
        <f t="shared" si="106"/>
        <v>6405089410</v>
      </c>
      <c r="P121" s="24">
        <f t="shared" si="106"/>
        <v>8594910590</v>
      </c>
      <c r="Q121" s="24">
        <f t="shared" si="106"/>
        <v>6405089410</v>
      </c>
      <c r="R121" s="24">
        <f t="shared" si="106"/>
        <v>8594910590</v>
      </c>
      <c r="S121" s="24">
        <f t="shared" si="106"/>
        <v>0</v>
      </c>
      <c r="T121" s="24">
        <f t="shared" si="106"/>
        <v>0</v>
      </c>
      <c r="U121" s="24">
        <f>+U268</f>
        <v>6405089410</v>
      </c>
      <c r="V121" s="24">
        <f t="shared" si="106"/>
        <v>0</v>
      </c>
      <c r="W121" s="24">
        <f t="shared" si="106"/>
        <v>0</v>
      </c>
      <c r="X121" s="30">
        <f t="shared" si="62"/>
        <v>0.42700596066666668</v>
      </c>
      <c r="Y121" s="243">
        <f>+T121/L121</f>
        <v>0</v>
      </c>
      <c r="Z121" s="31">
        <f t="shared" si="64"/>
        <v>0</v>
      </c>
      <c r="AA121" s="31">
        <f t="shared" si="104"/>
        <v>0</v>
      </c>
      <c r="AB121" s="32" t="s">
        <v>40</v>
      </c>
    </row>
    <row r="122" spans="1:28" s="4" customFormat="1" ht="28.5" customHeight="1" thickBot="1" x14ac:dyDescent="0.3">
      <c r="A122" s="21" t="s">
        <v>246</v>
      </c>
      <c r="B122" s="89" t="s">
        <v>41</v>
      </c>
      <c r="C122" s="90">
        <v>20</v>
      </c>
      <c r="D122" s="89" t="s">
        <v>38</v>
      </c>
      <c r="E122" s="23" t="s">
        <v>247</v>
      </c>
      <c r="F122" s="24">
        <f>+F239+F269</f>
        <v>147104900000</v>
      </c>
      <c r="G122" s="24">
        <f>+G239+G269</f>
        <v>0</v>
      </c>
      <c r="H122" s="24">
        <f>+H239+H269</f>
        <v>0</v>
      </c>
      <c r="I122" s="24">
        <f>+I239+I269</f>
        <v>2074546116</v>
      </c>
      <c r="J122" s="24">
        <f>+J239+J269</f>
        <v>2074546116</v>
      </c>
      <c r="K122" s="24">
        <f t="shared" si="61"/>
        <v>0</v>
      </c>
      <c r="L122" s="248">
        <f>+L239+L269</f>
        <v>147104900000</v>
      </c>
      <c r="M122" s="25">
        <f t="shared" si="53"/>
        <v>1.8639841147043115E-2</v>
      </c>
      <c r="N122" s="24">
        <f t="shared" ref="N122:W122" si="107">+N239+N269</f>
        <v>0</v>
      </c>
      <c r="O122" s="24">
        <f t="shared" si="107"/>
        <v>115219143941</v>
      </c>
      <c r="P122" s="24">
        <f t="shared" si="107"/>
        <v>31885756059</v>
      </c>
      <c r="Q122" s="24">
        <f t="shared" si="107"/>
        <v>84244532326.23999</v>
      </c>
      <c r="R122" s="24">
        <f t="shared" si="107"/>
        <v>62860367673.760002</v>
      </c>
      <c r="S122" s="24">
        <f t="shared" si="107"/>
        <v>30974611614.760002</v>
      </c>
      <c r="T122" s="24">
        <f t="shared" si="107"/>
        <v>53175984752.369995</v>
      </c>
      <c r="U122" s="24">
        <f t="shared" si="107"/>
        <v>31068547573.869999</v>
      </c>
      <c r="V122" s="24">
        <f t="shared" si="107"/>
        <v>53153576989.369995</v>
      </c>
      <c r="W122" s="24">
        <f t="shared" si="107"/>
        <v>22407763</v>
      </c>
      <c r="X122" s="30">
        <f t="shared" si="62"/>
        <v>0.57268338665972374</v>
      </c>
      <c r="Y122" s="31">
        <f t="shared" ref="Y122" si="108">+T122/L122</f>
        <v>0.36148343632584634</v>
      </c>
      <c r="Z122" s="31">
        <f t="shared" si="64"/>
        <v>0.36133111126393475</v>
      </c>
      <c r="AA122" s="31">
        <f t="shared" si="104"/>
        <v>0.63120992287599242</v>
      </c>
      <c r="AB122" s="32">
        <f t="shared" ref="AB122" si="109">+V122/T122</f>
        <v>0.99957861122639569</v>
      </c>
    </row>
    <row r="123" spans="1:28" ht="24" customHeight="1" x14ac:dyDescent="0.25">
      <c r="A123" s="33" t="s">
        <v>248</v>
      </c>
      <c r="B123" s="92" t="s">
        <v>37</v>
      </c>
      <c r="C123" s="92">
        <v>10</v>
      </c>
      <c r="D123" s="92" t="s">
        <v>38</v>
      </c>
      <c r="E123" s="35" t="s">
        <v>249</v>
      </c>
      <c r="F123" s="93">
        <f>+F124</f>
        <v>4811194871576</v>
      </c>
      <c r="G123" s="93">
        <f>+G124</f>
        <v>0</v>
      </c>
      <c r="H123" s="93">
        <f>+H124</f>
        <v>0</v>
      </c>
      <c r="I123" s="93">
        <f>+I124</f>
        <v>0</v>
      </c>
      <c r="J123" s="93">
        <f>+J124</f>
        <v>0</v>
      </c>
      <c r="K123" s="93">
        <f t="shared" si="61"/>
        <v>0</v>
      </c>
      <c r="L123" s="257">
        <f>+L124</f>
        <v>4811194871576</v>
      </c>
      <c r="M123" s="265">
        <f t="shared" si="53"/>
        <v>0.60963236529609244</v>
      </c>
      <c r="N123" s="93">
        <f t="shared" ref="N123:W123" si="110">+N124</f>
        <v>0</v>
      </c>
      <c r="O123" s="93">
        <f t="shared" si="110"/>
        <v>3677722685937.6899</v>
      </c>
      <c r="P123" s="93">
        <f t="shared" si="110"/>
        <v>1133472185638.3101</v>
      </c>
      <c r="Q123" s="93">
        <f t="shared" si="110"/>
        <v>3676857101204.2002</v>
      </c>
      <c r="R123" s="93">
        <f t="shared" si="110"/>
        <v>1134337770371.8</v>
      </c>
      <c r="S123" s="93">
        <f t="shared" si="110"/>
        <v>865584733.48999929</v>
      </c>
      <c r="T123" s="93">
        <f t="shared" si="110"/>
        <v>978892299.68999994</v>
      </c>
      <c r="U123" s="93">
        <f t="shared" si="110"/>
        <v>3675878208904.5098</v>
      </c>
      <c r="V123" s="93">
        <f t="shared" si="110"/>
        <v>919170434.68999994</v>
      </c>
      <c r="W123" s="93">
        <f t="shared" si="110"/>
        <v>59721865</v>
      </c>
      <c r="X123" s="38">
        <f t="shared" si="62"/>
        <v>0.76422951041261289</v>
      </c>
      <c r="Y123" s="147">
        <f t="shared" si="63"/>
        <v>2.0346136995472494E-4</v>
      </c>
      <c r="Z123" s="147">
        <f t="shared" si="64"/>
        <v>1.9104826539460205E-4</v>
      </c>
      <c r="AA123" s="147">
        <f t="shared" si="104"/>
        <v>2.6623071627379939E-4</v>
      </c>
      <c r="AB123" s="38">
        <f>+V123/T123</f>
        <v>0.93899036184173379</v>
      </c>
    </row>
    <row r="124" spans="1:28" ht="24" customHeight="1" x14ac:dyDescent="0.25">
      <c r="A124" s="39" t="s">
        <v>250</v>
      </c>
      <c r="B124" s="34" t="s">
        <v>37</v>
      </c>
      <c r="C124" s="34">
        <v>10</v>
      </c>
      <c r="D124" s="34" t="s">
        <v>38</v>
      </c>
      <c r="E124" s="40" t="s">
        <v>251</v>
      </c>
      <c r="F124" s="62">
        <f>+F125+F129+F133+F137+F141+F145+F149+F153+F157+F161+F165+F169+F173+F177+F181+F185+F189+F193+F197+F201+F205+F209+F213+F217+F221+F225</f>
        <v>4811194871576</v>
      </c>
      <c r="G124" s="62">
        <f>+G125+G129+G133+G137+G141+G145+G149+G153+G157+G161+G165+G169+G173+G177+G181+G185+G189+G193+G197+G201+G205+G209+G213+G217+G221+G225</f>
        <v>0</v>
      </c>
      <c r="H124" s="62">
        <f>+H125+H129+H133+H137+H141+H145+H149+H153+H157+H161+H165+H169+H173+H177+H181+H185+H189+H193+H197+H201+H205+H209+H213+H217+H221+H225</f>
        <v>0</v>
      </c>
      <c r="I124" s="62">
        <f>+I125+I129+I133+I137+I141+I145+I149+I153+I157+I161+I165+I169+I173+I177+I181+I185+I189+I193+I197+I201+I205+I209+I213+I217+I221+I225</f>
        <v>0</v>
      </c>
      <c r="J124" s="62">
        <f>+J125+J129+J133+J137+J141+J145+J149+J153+J157+J161+J165+J169+J173+J177+J181+J185+J189+J193+J197+J201+J205+J209+J213+J217+J221+J225</f>
        <v>0</v>
      </c>
      <c r="K124" s="62">
        <f t="shared" si="61"/>
        <v>0</v>
      </c>
      <c r="L124" s="66">
        <f>+L125+L129+L133+L137+L141+L145+L149+L153+L157+L161+L165+L169+L173+L177+L181+L185+L189+L193+L197+L201+L205+L209+L213+L217+L221+L225</f>
        <v>4811194871576</v>
      </c>
      <c r="M124" s="253">
        <f t="shared" si="53"/>
        <v>0.60963236529609244</v>
      </c>
      <c r="N124" s="62">
        <f t="shared" ref="N124:W124" si="111">+N125+N129+N133+N137+N141+N145+N149+N153+N157+N161+N165+N169+N173+N177+N181+N185+N189+N193+N197+N201+N205+N209+N213+N217+N221+N225</f>
        <v>0</v>
      </c>
      <c r="O124" s="62">
        <f t="shared" si="111"/>
        <v>3677722685937.6899</v>
      </c>
      <c r="P124" s="62">
        <f t="shared" si="111"/>
        <v>1133472185638.3101</v>
      </c>
      <c r="Q124" s="62">
        <f t="shared" si="111"/>
        <v>3676857101204.2002</v>
      </c>
      <c r="R124" s="62">
        <f t="shared" si="111"/>
        <v>1134337770371.8</v>
      </c>
      <c r="S124" s="62">
        <f t="shared" si="111"/>
        <v>865584733.48999929</v>
      </c>
      <c r="T124" s="62">
        <f t="shared" si="111"/>
        <v>978892299.68999994</v>
      </c>
      <c r="U124" s="62">
        <f t="shared" si="111"/>
        <v>3675878208904.5098</v>
      </c>
      <c r="V124" s="62">
        <f t="shared" si="111"/>
        <v>919170434.68999994</v>
      </c>
      <c r="W124" s="62">
        <f t="shared" si="111"/>
        <v>59721865</v>
      </c>
      <c r="X124" s="38">
        <f t="shared" si="62"/>
        <v>0.76422951041261289</v>
      </c>
      <c r="Y124" s="147">
        <f t="shared" si="63"/>
        <v>2.0346136995472494E-4</v>
      </c>
      <c r="Z124" s="147">
        <f t="shared" si="64"/>
        <v>1.9104826539460205E-4</v>
      </c>
      <c r="AA124" s="147">
        <f t="shared" si="104"/>
        <v>2.6623071627379939E-4</v>
      </c>
      <c r="AB124" s="38">
        <f>+V124/T124</f>
        <v>0.93899036184173379</v>
      </c>
    </row>
    <row r="125" spans="1:28" ht="54" customHeight="1" x14ac:dyDescent="0.25">
      <c r="A125" s="39" t="s">
        <v>252</v>
      </c>
      <c r="B125" s="34" t="s">
        <v>37</v>
      </c>
      <c r="C125" s="34">
        <v>10</v>
      </c>
      <c r="D125" s="34" t="s">
        <v>38</v>
      </c>
      <c r="E125" s="40" t="s">
        <v>253</v>
      </c>
      <c r="F125" s="62">
        <f t="shared" ref="F125:J127" si="112">+F126</f>
        <v>214344555873</v>
      </c>
      <c r="G125" s="62">
        <f t="shared" si="112"/>
        <v>0</v>
      </c>
      <c r="H125" s="62">
        <f t="shared" si="112"/>
        <v>0</v>
      </c>
      <c r="I125" s="62">
        <f t="shared" si="112"/>
        <v>0</v>
      </c>
      <c r="J125" s="62">
        <f t="shared" si="112"/>
        <v>0</v>
      </c>
      <c r="K125" s="62">
        <f t="shared" si="61"/>
        <v>0</v>
      </c>
      <c r="L125" s="66">
        <f>+L126</f>
        <v>214344555873</v>
      </c>
      <c r="M125" s="253">
        <f t="shared" si="53"/>
        <v>2.7159859883703584E-2</v>
      </c>
      <c r="N125" s="62">
        <f t="shared" ref="N125:W127" si="113">+N126</f>
        <v>0</v>
      </c>
      <c r="O125" s="62">
        <f t="shared" si="113"/>
        <v>189713379685</v>
      </c>
      <c r="P125" s="62">
        <f t="shared" si="113"/>
        <v>24631176188</v>
      </c>
      <c r="Q125" s="62">
        <f t="shared" si="113"/>
        <v>189713379685</v>
      </c>
      <c r="R125" s="62">
        <f t="shared" si="113"/>
        <v>24631176188</v>
      </c>
      <c r="S125" s="62">
        <f t="shared" si="113"/>
        <v>0</v>
      </c>
      <c r="T125" s="62">
        <f t="shared" si="113"/>
        <v>0</v>
      </c>
      <c r="U125" s="62">
        <f t="shared" si="113"/>
        <v>189713379685</v>
      </c>
      <c r="V125" s="62">
        <f t="shared" si="113"/>
        <v>0</v>
      </c>
      <c r="W125" s="62">
        <f t="shared" si="113"/>
        <v>0</v>
      </c>
      <c r="X125" s="38">
        <f t="shared" si="62"/>
        <v>0.88508606580801585</v>
      </c>
      <c r="Y125" s="38">
        <f t="shared" si="63"/>
        <v>0</v>
      </c>
      <c r="Z125" s="38">
        <f t="shared" si="64"/>
        <v>0</v>
      </c>
      <c r="AA125" s="38">
        <f t="shared" si="104"/>
        <v>0</v>
      </c>
      <c r="AB125" s="38" t="s">
        <v>40</v>
      </c>
    </row>
    <row r="126" spans="1:28" ht="54" customHeight="1" x14ac:dyDescent="0.25">
      <c r="A126" s="39" t="s">
        <v>254</v>
      </c>
      <c r="B126" s="34" t="s">
        <v>37</v>
      </c>
      <c r="C126" s="34">
        <v>10</v>
      </c>
      <c r="D126" s="34" t="s">
        <v>38</v>
      </c>
      <c r="E126" s="40" t="s">
        <v>253</v>
      </c>
      <c r="F126" s="62">
        <f t="shared" si="112"/>
        <v>214344555873</v>
      </c>
      <c r="G126" s="62">
        <f t="shared" si="112"/>
        <v>0</v>
      </c>
      <c r="H126" s="62">
        <f t="shared" si="112"/>
        <v>0</v>
      </c>
      <c r="I126" s="62">
        <f t="shared" si="112"/>
        <v>0</v>
      </c>
      <c r="J126" s="62">
        <f t="shared" si="112"/>
        <v>0</v>
      </c>
      <c r="K126" s="62">
        <f t="shared" si="61"/>
        <v>0</v>
      </c>
      <c r="L126" s="66">
        <f>+L127</f>
        <v>214344555873</v>
      </c>
      <c r="M126" s="253">
        <f t="shared" si="53"/>
        <v>2.7159859883703584E-2</v>
      </c>
      <c r="N126" s="62">
        <f t="shared" si="113"/>
        <v>0</v>
      </c>
      <c r="O126" s="62">
        <f t="shared" si="113"/>
        <v>189713379685</v>
      </c>
      <c r="P126" s="62">
        <f t="shared" si="113"/>
        <v>24631176188</v>
      </c>
      <c r="Q126" s="62">
        <f t="shared" si="113"/>
        <v>189713379685</v>
      </c>
      <c r="R126" s="62">
        <f t="shared" si="113"/>
        <v>24631176188</v>
      </c>
      <c r="S126" s="62">
        <f t="shared" si="113"/>
        <v>0</v>
      </c>
      <c r="T126" s="62">
        <f t="shared" si="113"/>
        <v>0</v>
      </c>
      <c r="U126" s="62">
        <f t="shared" si="113"/>
        <v>189713379685</v>
      </c>
      <c r="V126" s="62">
        <f t="shared" si="113"/>
        <v>0</v>
      </c>
      <c r="W126" s="62">
        <f t="shared" si="113"/>
        <v>0</v>
      </c>
      <c r="X126" s="38">
        <f t="shared" si="62"/>
        <v>0.88508606580801585</v>
      </c>
      <c r="Y126" s="38">
        <f t="shared" si="63"/>
        <v>0</v>
      </c>
      <c r="Z126" s="38">
        <f t="shared" si="64"/>
        <v>0</v>
      </c>
      <c r="AA126" s="38">
        <f t="shared" si="104"/>
        <v>0</v>
      </c>
      <c r="AB126" s="38" t="s">
        <v>40</v>
      </c>
    </row>
    <row r="127" spans="1:28" ht="30" customHeight="1" x14ac:dyDescent="0.25">
      <c r="A127" s="39" t="s">
        <v>255</v>
      </c>
      <c r="B127" s="34" t="s">
        <v>37</v>
      </c>
      <c r="C127" s="34">
        <v>10</v>
      </c>
      <c r="D127" s="34" t="s">
        <v>38</v>
      </c>
      <c r="E127" s="40" t="s">
        <v>256</v>
      </c>
      <c r="F127" s="62">
        <f t="shared" si="112"/>
        <v>214344555873</v>
      </c>
      <c r="G127" s="62">
        <f t="shared" si="112"/>
        <v>0</v>
      </c>
      <c r="H127" s="62">
        <f t="shared" si="112"/>
        <v>0</v>
      </c>
      <c r="I127" s="62">
        <f t="shared" si="112"/>
        <v>0</v>
      </c>
      <c r="J127" s="62">
        <f t="shared" si="112"/>
        <v>0</v>
      </c>
      <c r="K127" s="62">
        <f t="shared" si="61"/>
        <v>0</v>
      </c>
      <c r="L127" s="66">
        <f>+L128</f>
        <v>214344555873</v>
      </c>
      <c r="M127" s="253">
        <f t="shared" si="53"/>
        <v>2.7159859883703584E-2</v>
      </c>
      <c r="N127" s="62">
        <f t="shared" si="113"/>
        <v>0</v>
      </c>
      <c r="O127" s="62">
        <f t="shared" si="113"/>
        <v>189713379685</v>
      </c>
      <c r="P127" s="62">
        <f t="shared" si="113"/>
        <v>24631176188</v>
      </c>
      <c r="Q127" s="62">
        <f t="shared" si="113"/>
        <v>189713379685</v>
      </c>
      <c r="R127" s="62">
        <f t="shared" si="113"/>
        <v>24631176188</v>
      </c>
      <c r="S127" s="62">
        <f t="shared" si="113"/>
        <v>0</v>
      </c>
      <c r="T127" s="62">
        <f t="shared" si="113"/>
        <v>0</v>
      </c>
      <c r="U127" s="62">
        <f t="shared" si="113"/>
        <v>189713379685</v>
      </c>
      <c r="V127" s="62">
        <f t="shared" si="113"/>
        <v>0</v>
      </c>
      <c r="W127" s="62">
        <f t="shared" si="113"/>
        <v>0</v>
      </c>
      <c r="X127" s="38">
        <f t="shared" si="62"/>
        <v>0.88508606580801585</v>
      </c>
      <c r="Y127" s="38">
        <f t="shared" si="63"/>
        <v>0</v>
      </c>
      <c r="Z127" s="38">
        <f t="shared" si="64"/>
        <v>0</v>
      </c>
      <c r="AA127" s="38">
        <f t="shared" si="104"/>
        <v>0</v>
      </c>
      <c r="AB127" s="38" t="s">
        <v>40</v>
      </c>
    </row>
    <row r="128" spans="1:28" ht="30" customHeight="1" x14ac:dyDescent="0.25">
      <c r="A128" s="43" t="s">
        <v>257</v>
      </c>
      <c r="B128" s="44" t="s">
        <v>37</v>
      </c>
      <c r="C128" s="44">
        <v>10</v>
      </c>
      <c r="D128" s="44" t="s">
        <v>38</v>
      </c>
      <c r="E128" s="45" t="s">
        <v>258</v>
      </c>
      <c r="F128" s="46">
        <v>214344555873</v>
      </c>
      <c r="G128" s="46">
        <v>0</v>
      </c>
      <c r="H128" s="46">
        <v>0</v>
      </c>
      <c r="I128" s="46">
        <v>0</v>
      </c>
      <c r="J128" s="46">
        <v>0</v>
      </c>
      <c r="K128" s="46">
        <f t="shared" si="61"/>
        <v>0</v>
      </c>
      <c r="L128" s="56">
        <f>+F128+K128</f>
        <v>214344555873</v>
      </c>
      <c r="M128" s="266">
        <f t="shared" si="53"/>
        <v>2.7159859883703584E-2</v>
      </c>
      <c r="N128" s="46">
        <v>0</v>
      </c>
      <c r="O128" s="46">
        <v>189713379685</v>
      </c>
      <c r="P128" s="46">
        <f>L128-O128</f>
        <v>24631176188</v>
      </c>
      <c r="Q128" s="46">
        <v>189713379685</v>
      </c>
      <c r="R128" s="46">
        <f>+L128-Q128</f>
        <v>24631176188</v>
      </c>
      <c r="S128" s="46">
        <f>O128-Q128</f>
        <v>0</v>
      </c>
      <c r="T128" s="46">
        <v>0</v>
      </c>
      <c r="U128" s="46">
        <f>+Q128-T128</f>
        <v>189713379685</v>
      </c>
      <c r="V128" s="46">
        <v>0</v>
      </c>
      <c r="W128" s="88">
        <f>+T128-V128</f>
        <v>0</v>
      </c>
      <c r="X128" s="49">
        <f t="shared" si="62"/>
        <v>0.88508606580801585</v>
      </c>
      <c r="Y128" s="49">
        <f t="shared" si="63"/>
        <v>0</v>
      </c>
      <c r="Z128" s="49">
        <f t="shared" si="64"/>
        <v>0</v>
      </c>
      <c r="AA128" s="49">
        <f t="shared" si="104"/>
        <v>0</v>
      </c>
      <c r="AB128" s="49" t="s">
        <v>40</v>
      </c>
    </row>
    <row r="129" spans="1:28" ht="49.5" customHeight="1" x14ac:dyDescent="0.25">
      <c r="A129" s="39" t="s">
        <v>259</v>
      </c>
      <c r="B129" s="34" t="s">
        <v>37</v>
      </c>
      <c r="C129" s="34">
        <v>10</v>
      </c>
      <c r="D129" s="34" t="s">
        <v>38</v>
      </c>
      <c r="E129" s="40" t="s">
        <v>260</v>
      </c>
      <c r="F129" s="62">
        <f t="shared" ref="F129:J131" si="114">+F130</f>
        <v>3195851089</v>
      </c>
      <c r="G129" s="62">
        <f t="shared" si="114"/>
        <v>0</v>
      </c>
      <c r="H129" s="62">
        <f t="shared" si="114"/>
        <v>0</v>
      </c>
      <c r="I129" s="62">
        <f t="shared" si="114"/>
        <v>0</v>
      </c>
      <c r="J129" s="62">
        <f t="shared" si="114"/>
        <v>0</v>
      </c>
      <c r="K129" s="62">
        <f t="shared" si="61"/>
        <v>0</v>
      </c>
      <c r="L129" s="66">
        <f>+L130</f>
        <v>3195851089</v>
      </c>
      <c r="M129" s="42">
        <f t="shared" si="53"/>
        <v>4.0495018608193714E-4</v>
      </c>
      <c r="N129" s="62">
        <f t="shared" ref="N129:W131" si="115">+N130</f>
        <v>0</v>
      </c>
      <c r="O129" s="62">
        <f t="shared" si="115"/>
        <v>3195851089</v>
      </c>
      <c r="P129" s="62">
        <f t="shared" si="115"/>
        <v>0</v>
      </c>
      <c r="Q129" s="62">
        <f t="shared" si="115"/>
        <v>3195851089</v>
      </c>
      <c r="R129" s="62">
        <f t="shared" si="115"/>
        <v>0</v>
      </c>
      <c r="S129" s="62">
        <f t="shared" si="115"/>
        <v>0</v>
      </c>
      <c r="T129" s="62">
        <f t="shared" si="115"/>
        <v>0</v>
      </c>
      <c r="U129" s="62">
        <f t="shared" si="115"/>
        <v>3195851089</v>
      </c>
      <c r="V129" s="62">
        <f t="shared" si="115"/>
        <v>0</v>
      </c>
      <c r="W129" s="62">
        <f t="shared" si="115"/>
        <v>0</v>
      </c>
      <c r="X129" s="38">
        <f t="shared" si="62"/>
        <v>1</v>
      </c>
      <c r="Y129" s="38">
        <f t="shared" si="63"/>
        <v>0</v>
      </c>
      <c r="Z129" s="38">
        <f t="shared" si="64"/>
        <v>0</v>
      </c>
      <c r="AA129" s="38">
        <f t="shared" si="104"/>
        <v>0</v>
      </c>
      <c r="AB129" s="38" t="s">
        <v>40</v>
      </c>
    </row>
    <row r="130" spans="1:28" ht="49.5" customHeight="1" x14ac:dyDescent="0.25">
      <c r="A130" s="39" t="s">
        <v>261</v>
      </c>
      <c r="B130" s="34" t="s">
        <v>37</v>
      </c>
      <c r="C130" s="34">
        <v>10</v>
      </c>
      <c r="D130" s="34" t="s">
        <v>38</v>
      </c>
      <c r="E130" s="95" t="s">
        <v>260</v>
      </c>
      <c r="F130" s="62">
        <f t="shared" si="114"/>
        <v>3195851089</v>
      </c>
      <c r="G130" s="62">
        <f t="shared" si="114"/>
        <v>0</v>
      </c>
      <c r="H130" s="62">
        <f t="shared" si="114"/>
        <v>0</v>
      </c>
      <c r="I130" s="62">
        <f t="shared" si="114"/>
        <v>0</v>
      </c>
      <c r="J130" s="62">
        <f t="shared" si="114"/>
        <v>0</v>
      </c>
      <c r="K130" s="62">
        <f t="shared" si="61"/>
        <v>0</v>
      </c>
      <c r="L130" s="66">
        <f>+L131</f>
        <v>3195851089</v>
      </c>
      <c r="M130" s="42">
        <f t="shared" si="53"/>
        <v>4.0495018608193714E-4</v>
      </c>
      <c r="N130" s="62">
        <f t="shared" si="115"/>
        <v>0</v>
      </c>
      <c r="O130" s="62">
        <f t="shared" si="115"/>
        <v>3195851089</v>
      </c>
      <c r="P130" s="62">
        <f t="shared" si="115"/>
        <v>0</v>
      </c>
      <c r="Q130" s="62">
        <f t="shared" si="115"/>
        <v>3195851089</v>
      </c>
      <c r="R130" s="62">
        <f t="shared" si="115"/>
        <v>0</v>
      </c>
      <c r="S130" s="62">
        <f t="shared" si="115"/>
        <v>0</v>
      </c>
      <c r="T130" s="62">
        <f t="shared" si="115"/>
        <v>0</v>
      </c>
      <c r="U130" s="62">
        <f t="shared" si="115"/>
        <v>3195851089</v>
      </c>
      <c r="V130" s="62">
        <f t="shared" si="115"/>
        <v>0</v>
      </c>
      <c r="W130" s="62">
        <f t="shared" si="115"/>
        <v>0</v>
      </c>
      <c r="X130" s="38">
        <f t="shared" si="62"/>
        <v>1</v>
      </c>
      <c r="Y130" s="38">
        <f t="shared" si="63"/>
        <v>0</v>
      </c>
      <c r="Z130" s="38">
        <f t="shared" si="64"/>
        <v>0</v>
      </c>
      <c r="AA130" s="38">
        <f t="shared" si="104"/>
        <v>0</v>
      </c>
      <c r="AB130" s="38" t="s">
        <v>40</v>
      </c>
    </row>
    <row r="131" spans="1:28" ht="32.25" customHeight="1" x14ac:dyDescent="0.25">
      <c r="A131" s="39" t="s">
        <v>262</v>
      </c>
      <c r="B131" s="34" t="s">
        <v>37</v>
      </c>
      <c r="C131" s="34">
        <v>10</v>
      </c>
      <c r="D131" s="34" t="s">
        <v>38</v>
      </c>
      <c r="E131" s="40" t="s">
        <v>256</v>
      </c>
      <c r="F131" s="62">
        <f t="shared" si="114"/>
        <v>3195851089</v>
      </c>
      <c r="G131" s="62">
        <f t="shared" si="114"/>
        <v>0</v>
      </c>
      <c r="H131" s="62">
        <f t="shared" si="114"/>
        <v>0</v>
      </c>
      <c r="I131" s="62">
        <f t="shared" si="114"/>
        <v>0</v>
      </c>
      <c r="J131" s="62">
        <f t="shared" si="114"/>
        <v>0</v>
      </c>
      <c r="K131" s="62">
        <f t="shared" si="61"/>
        <v>0</v>
      </c>
      <c r="L131" s="66">
        <f>+L132</f>
        <v>3195851089</v>
      </c>
      <c r="M131" s="42">
        <f t="shared" si="53"/>
        <v>4.0495018608193714E-4</v>
      </c>
      <c r="N131" s="62">
        <f t="shared" si="115"/>
        <v>0</v>
      </c>
      <c r="O131" s="62">
        <f t="shared" si="115"/>
        <v>3195851089</v>
      </c>
      <c r="P131" s="62">
        <f t="shared" si="115"/>
        <v>0</v>
      </c>
      <c r="Q131" s="62">
        <f t="shared" si="115"/>
        <v>3195851089</v>
      </c>
      <c r="R131" s="62">
        <f t="shared" si="115"/>
        <v>0</v>
      </c>
      <c r="S131" s="62">
        <f t="shared" si="115"/>
        <v>0</v>
      </c>
      <c r="T131" s="62">
        <f t="shared" si="115"/>
        <v>0</v>
      </c>
      <c r="U131" s="62">
        <f t="shared" si="115"/>
        <v>3195851089</v>
      </c>
      <c r="V131" s="62">
        <f t="shared" si="115"/>
        <v>0</v>
      </c>
      <c r="W131" s="62">
        <f t="shared" si="115"/>
        <v>0</v>
      </c>
      <c r="X131" s="38">
        <f t="shared" si="62"/>
        <v>1</v>
      </c>
      <c r="Y131" s="38">
        <f t="shared" si="63"/>
        <v>0</v>
      </c>
      <c r="Z131" s="38">
        <f t="shared" si="64"/>
        <v>0</v>
      </c>
      <c r="AA131" s="38">
        <f t="shared" si="104"/>
        <v>0</v>
      </c>
      <c r="AB131" s="38" t="s">
        <v>40</v>
      </c>
    </row>
    <row r="132" spans="1:28" ht="30" customHeight="1" x14ac:dyDescent="0.25">
      <c r="A132" s="43" t="s">
        <v>263</v>
      </c>
      <c r="B132" s="44" t="s">
        <v>37</v>
      </c>
      <c r="C132" s="44">
        <v>10</v>
      </c>
      <c r="D132" s="44" t="s">
        <v>38</v>
      </c>
      <c r="E132" s="45" t="s">
        <v>258</v>
      </c>
      <c r="F132" s="46">
        <v>3195851089</v>
      </c>
      <c r="G132" s="46">
        <v>0</v>
      </c>
      <c r="H132" s="46">
        <v>0</v>
      </c>
      <c r="I132" s="46">
        <v>0</v>
      </c>
      <c r="J132" s="46">
        <v>0</v>
      </c>
      <c r="K132" s="46">
        <f t="shared" si="61"/>
        <v>0</v>
      </c>
      <c r="L132" s="56">
        <f>+F132+K132</f>
        <v>3195851089</v>
      </c>
      <c r="M132" s="51">
        <f t="shared" si="53"/>
        <v>4.0495018608193714E-4</v>
      </c>
      <c r="N132" s="46">
        <v>0</v>
      </c>
      <c r="O132" s="46">
        <v>3195851089</v>
      </c>
      <c r="P132" s="46">
        <f>L132-O132</f>
        <v>0</v>
      </c>
      <c r="Q132" s="46">
        <v>3195851089</v>
      </c>
      <c r="R132" s="46">
        <f>+L132-Q132</f>
        <v>0</v>
      </c>
      <c r="S132" s="46">
        <f>O132-Q132</f>
        <v>0</v>
      </c>
      <c r="T132" s="46">
        <v>0</v>
      </c>
      <c r="U132" s="46">
        <f>+Q132-T132</f>
        <v>3195851089</v>
      </c>
      <c r="V132" s="46">
        <v>0</v>
      </c>
      <c r="W132" s="88">
        <f>+T132-V132</f>
        <v>0</v>
      </c>
      <c r="X132" s="49">
        <f t="shared" si="62"/>
        <v>1</v>
      </c>
      <c r="Y132" s="49">
        <f t="shared" si="63"/>
        <v>0</v>
      </c>
      <c r="Z132" s="49">
        <f t="shared" si="64"/>
        <v>0</v>
      </c>
      <c r="AA132" s="49">
        <f t="shared" si="104"/>
        <v>0</v>
      </c>
      <c r="AB132" s="49" t="s">
        <v>40</v>
      </c>
    </row>
    <row r="133" spans="1:28" ht="87" customHeight="1" x14ac:dyDescent="0.25">
      <c r="A133" s="39" t="s">
        <v>264</v>
      </c>
      <c r="B133" s="34" t="s">
        <v>37</v>
      </c>
      <c r="C133" s="34">
        <v>10</v>
      </c>
      <c r="D133" s="34" t="s">
        <v>38</v>
      </c>
      <c r="E133" s="40" t="s">
        <v>265</v>
      </c>
      <c r="F133" s="62">
        <f t="shared" ref="F133:J135" si="116">+F134</f>
        <v>251619519992</v>
      </c>
      <c r="G133" s="62">
        <f t="shared" si="116"/>
        <v>0</v>
      </c>
      <c r="H133" s="62">
        <f t="shared" si="116"/>
        <v>0</v>
      </c>
      <c r="I133" s="62">
        <f t="shared" si="116"/>
        <v>0</v>
      </c>
      <c r="J133" s="62">
        <f t="shared" si="116"/>
        <v>0</v>
      </c>
      <c r="K133" s="62">
        <f t="shared" si="61"/>
        <v>0</v>
      </c>
      <c r="L133" s="66">
        <f>+L134</f>
        <v>251619519992</v>
      </c>
      <c r="M133" s="253">
        <f t="shared" ref="M133:M196" si="117">L133/$L$303</f>
        <v>3.1883016012016728E-2</v>
      </c>
      <c r="N133" s="62">
        <f t="shared" ref="N133:W135" si="118">+N134</f>
        <v>0</v>
      </c>
      <c r="O133" s="62">
        <f t="shared" si="118"/>
        <v>218925372998</v>
      </c>
      <c r="P133" s="62">
        <f t="shared" si="118"/>
        <v>32694146994</v>
      </c>
      <c r="Q133" s="62">
        <f t="shared" si="118"/>
        <v>218925372998</v>
      </c>
      <c r="R133" s="62">
        <f t="shared" si="118"/>
        <v>32694146994</v>
      </c>
      <c r="S133" s="62">
        <f t="shared" si="118"/>
        <v>0</v>
      </c>
      <c r="T133" s="62">
        <f t="shared" si="118"/>
        <v>0</v>
      </c>
      <c r="U133" s="62">
        <f t="shared" si="118"/>
        <v>218925372998</v>
      </c>
      <c r="V133" s="62">
        <f t="shared" si="118"/>
        <v>0</v>
      </c>
      <c r="W133" s="62">
        <f t="shared" si="118"/>
        <v>0</v>
      </c>
      <c r="X133" s="38">
        <f t="shared" si="62"/>
        <v>0.87006514043489358</v>
      </c>
      <c r="Y133" s="38">
        <f t="shared" si="63"/>
        <v>0</v>
      </c>
      <c r="Z133" s="38">
        <f t="shared" si="64"/>
        <v>0</v>
      </c>
      <c r="AA133" s="38">
        <f t="shared" si="104"/>
        <v>0</v>
      </c>
      <c r="AB133" s="38" t="s">
        <v>40</v>
      </c>
    </row>
    <row r="134" spans="1:28" ht="84" customHeight="1" x14ac:dyDescent="0.25">
      <c r="A134" s="39" t="s">
        <v>266</v>
      </c>
      <c r="B134" s="34" t="s">
        <v>37</v>
      </c>
      <c r="C134" s="34">
        <v>10</v>
      </c>
      <c r="D134" s="34" t="s">
        <v>38</v>
      </c>
      <c r="E134" s="40" t="s">
        <v>265</v>
      </c>
      <c r="F134" s="62">
        <f t="shared" si="116"/>
        <v>251619519992</v>
      </c>
      <c r="G134" s="62">
        <f t="shared" si="116"/>
        <v>0</v>
      </c>
      <c r="H134" s="62">
        <f t="shared" si="116"/>
        <v>0</v>
      </c>
      <c r="I134" s="62">
        <f t="shared" si="116"/>
        <v>0</v>
      </c>
      <c r="J134" s="62">
        <f t="shared" si="116"/>
        <v>0</v>
      </c>
      <c r="K134" s="62">
        <f t="shared" si="61"/>
        <v>0</v>
      </c>
      <c r="L134" s="66">
        <f>+L135</f>
        <v>251619519992</v>
      </c>
      <c r="M134" s="253">
        <f t="shared" si="117"/>
        <v>3.1883016012016728E-2</v>
      </c>
      <c r="N134" s="62">
        <f t="shared" si="118"/>
        <v>0</v>
      </c>
      <c r="O134" s="62">
        <f t="shared" si="118"/>
        <v>218925372998</v>
      </c>
      <c r="P134" s="62">
        <f t="shared" si="118"/>
        <v>32694146994</v>
      </c>
      <c r="Q134" s="62">
        <f t="shared" si="118"/>
        <v>218925372998</v>
      </c>
      <c r="R134" s="62">
        <f t="shared" si="118"/>
        <v>32694146994</v>
      </c>
      <c r="S134" s="62">
        <f t="shared" si="118"/>
        <v>0</v>
      </c>
      <c r="T134" s="62">
        <f t="shared" si="118"/>
        <v>0</v>
      </c>
      <c r="U134" s="62">
        <f t="shared" si="118"/>
        <v>218925372998</v>
      </c>
      <c r="V134" s="62">
        <f t="shared" si="118"/>
        <v>0</v>
      </c>
      <c r="W134" s="62">
        <f t="shared" si="118"/>
        <v>0</v>
      </c>
      <c r="X134" s="38">
        <f t="shared" si="62"/>
        <v>0.87006514043489358</v>
      </c>
      <c r="Y134" s="38">
        <f t="shared" si="63"/>
        <v>0</v>
      </c>
      <c r="Z134" s="38">
        <f t="shared" si="64"/>
        <v>0</v>
      </c>
      <c r="AA134" s="38">
        <f t="shared" si="104"/>
        <v>0</v>
      </c>
      <c r="AB134" s="38" t="s">
        <v>40</v>
      </c>
    </row>
    <row r="135" spans="1:28" ht="32.25" customHeight="1" x14ac:dyDescent="0.25">
      <c r="A135" s="39" t="s">
        <v>267</v>
      </c>
      <c r="B135" s="34" t="s">
        <v>37</v>
      </c>
      <c r="C135" s="34">
        <v>10</v>
      </c>
      <c r="D135" s="34" t="s">
        <v>38</v>
      </c>
      <c r="E135" s="40" t="s">
        <v>268</v>
      </c>
      <c r="F135" s="62">
        <f t="shared" si="116"/>
        <v>251619519992</v>
      </c>
      <c r="G135" s="62">
        <f t="shared" si="116"/>
        <v>0</v>
      </c>
      <c r="H135" s="62">
        <f t="shared" si="116"/>
        <v>0</v>
      </c>
      <c r="I135" s="62">
        <f t="shared" si="116"/>
        <v>0</v>
      </c>
      <c r="J135" s="62">
        <f t="shared" si="116"/>
        <v>0</v>
      </c>
      <c r="K135" s="62">
        <f t="shared" ref="K135:K172" si="119">+G135-H135+I135-J135</f>
        <v>0</v>
      </c>
      <c r="L135" s="66">
        <f>+L136</f>
        <v>251619519992</v>
      </c>
      <c r="M135" s="253">
        <f t="shared" si="117"/>
        <v>3.1883016012016728E-2</v>
      </c>
      <c r="N135" s="62">
        <f t="shared" si="118"/>
        <v>0</v>
      </c>
      <c r="O135" s="62">
        <f t="shared" si="118"/>
        <v>218925372998</v>
      </c>
      <c r="P135" s="62">
        <f t="shared" si="118"/>
        <v>32694146994</v>
      </c>
      <c r="Q135" s="62">
        <f t="shared" si="118"/>
        <v>218925372998</v>
      </c>
      <c r="R135" s="62">
        <f t="shared" si="118"/>
        <v>32694146994</v>
      </c>
      <c r="S135" s="62">
        <f t="shared" si="118"/>
        <v>0</v>
      </c>
      <c r="T135" s="62">
        <f t="shared" si="118"/>
        <v>0</v>
      </c>
      <c r="U135" s="62">
        <f t="shared" si="118"/>
        <v>218925372998</v>
      </c>
      <c r="V135" s="62">
        <f t="shared" si="118"/>
        <v>0</v>
      </c>
      <c r="W135" s="62">
        <f t="shared" si="118"/>
        <v>0</v>
      </c>
      <c r="X135" s="38">
        <f t="shared" ref="X135:X198" si="120">+Q135/L135</f>
        <v>0.87006514043489358</v>
      </c>
      <c r="Y135" s="38">
        <f t="shared" ref="Y135:Y198" si="121">+T135/L135</f>
        <v>0</v>
      </c>
      <c r="Z135" s="38">
        <f t="shared" ref="Z135:Z198" si="122">+V135/L135</f>
        <v>0</v>
      </c>
      <c r="AA135" s="38">
        <f t="shared" si="104"/>
        <v>0</v>
      </c>
      <c r="AB135" s="38" t="s">
        <v>40</v>
      </c>
    </row>
    <row r="136" spans="1:28" ht="30" customHeight="1" x14ac:dyDescent="0.25">
      <c r="A136" s="43" t="s">
        <v>269</v>
      </c>
      <c r="B136" s="44" t="s">
        <v>37</v>
      </c>
      <c r="C136" s="44">
        <v>10</v>
      </c>
      <c r="D136" s="44" t="s">
        <v>38</v>
      </c>
      <c r="E136" s="45" t="s">
        <v>258</v>
      </c>
      <c r="F136" s="46">
        <v>251619519992</v>
      </c>
      <c r="G136" s="46">
        <v>0</v>
      </c>
      <c r="H136" s="46">
        <v>0</v>
      </c>
      <c r="I136" s="46">
        <v>0</v>
      </c>
      <c r="J136" s="46">
        <v>0</v>
      </c>
      <c r="K136" s="46">
        <f t="shared" si="119"/>
        <v>0</v>
      </c>
      <c r="L136" s="56">
        <f>+F136+K136</f>
        <v>251619519992</v>
      </c>
      <c r="M136" s="266">
        <f t="shared" si="117"/>
        <v>3.1883016012016728E-2</v>
      </c>
      <c r="N136" s="46">
        <v>0</v>
      </c>
      <c r="O136" s="46">
        <v>218925372998</v>
      </c>
      <c r="P136" s="46">
        <f>L136-O136</f>
        <v>32694146994</v>
      </c>
      <c r="Q136" s="46">
        <v>218925372998</v>
      </c>
      <c r="R136" s="46">
        <f>+L136-Q136</f>
        <v>32694146994</v>
      </c>
      <c r="S136" s="46">
        <f>O136-Q136</f>
        <v>0</v>
      </c>
      <c r="T136" s="46">
        <v>0</v>
      </c>
      <c r="U136" s="46">
        <f>+Q136-T136</f>
        <v>218925372998</v>
      </c>
      <c r="V136" s="46">
        <v>0</v>
      </c>
      <c r="W136" s="88">
        <f>+T136-V136</f>
        <v>0</v>
      </c>
      <c r="X136" s="49">
        <f t="shared" si="120"/>
        <v>0.87006514043489358</v>
      </c>
      <c r="Y136" s="49">
        <f t="shared" si="121"/>
        <v>0</v>
      </c>
      <c r="Z136" s="49">
        <f t="shared" si="122"/>
        <v>0</v>
      </c>
      <c r="AA136" s="49">
        <f t="shared" si="104"/>
        <v>0</v>
      </c>
      <c r="AB136" s="49" t="s">
        <v>40</v>
      </c>
    </row>
    <row r="137" spans="1:28" ht="80.25" customHeight="1" x14ac:dyDescent="0.25">
      <c r="A137" s="39" t="s">
        <v>270</v>
      </c>
      <c r="B137" s="34" t="s">
        <v>37</v>
      </c>
      <c r="C137" s="34">
        <v>10</v>
      </c>
      <c r="D137" s="34" t="s">
        <v>38</v>
      </c>
      <c r="E137" s="95" t="s">
        <v>271</v>
      </c>
      <c r="F137" s="62">
        <f t="shared" ref="F137:J139" si="123">+F138</f>
        <v>189200764831</v>
      </c>
      <c r="G137" s="62">
        <f t="shared" si="123"/>
        <v>0</v>
      </c>
      <c r="H137" s="62">
        <f t="shared" si="123"/>
        <v>0</v>
      </c>
      <c r="I137" s="62">
        <f t="shared" si="123"/>
        <v>0</v>
      </c>
      <c r="J137" s="62">
        <f t="shared" si="123"/>
        <v>0</v>
      </c>
      <c r="K137" s="62">
        <f t="shared" si="119"/>
        <v>0</v>
      </c>
      <c r="L137" s="66">
        <f>+L138</f>
        <v>189200764831</v>
      </c>
      <c r="M137" s="253">
        <f t="shared" si="117"/>
        <v>2.397385947952041E-2</v>
      </c>
      <c r="N137" s="62">
        <f t="shared" ref="N137:W139" si="124">+N138</f>
        <v>0</v>
      </c>
      <c r="O137" s="62">
        <f t="shared" si="124"/>
        <v>167458960592</v>
      </c>
      <c r="P137" s="62">
        <f t="shared" si="124"/>
        <v>21741804239</v>
      </c>
      <c r="Q137" s="62">
        <f t="shared" si="124"/>
        <v>167458960592</v>
      </c>
      <c r="R137" s="62">
        <f t="shared" si="124"/>
        <v>21741804239</v>
      </c>
      <c r="S137" s="62">
        <f t="shared" si="124"/>
        <v>0</v>
      </c>
      <c r="T137" s="62">
        <f t="shared" si="124"/>
        <v>0</v>
      </c>
      <c r="U137" s="62">
        <f t="shared" si="124"/>
        <v>167458960592</v>
      </c>
      <c r="V137" s="62">
        <f t="shared" si="124"/>
        <v>0</v>
      </c>
      <c r="W137" s="62">
        <f t="shared" si="124"/>
        <v>0</v>
      </c>
      <c r="X137" s="38">
        <f t="shared" si="120"/>
        <v>0.88508606580728966</v>
      </c>
      <c r="Y137" s="38">
        <f t="shared" si="121"/>
        <v>0</v>
      </c>
      <c r="Z137" s="38">
        <f t="shared" si="122"/>
        <v>0</v>
      </c>
      <c r="AA137" s="38">
        <f t="shared" si="104"/>
        <v>0</v>
      </c>
      <c r="AB137" s="38" t="s">
        <v>40</v>
      </c>
    </row>
    <row r="138" spans="1:28" ht="80.25" customHeight="1" x14ac:dyDescent="0.25">
      <c r="A138" s="39" t="s">
        <v>272</v>
      </c>
      <c r="B138" s="34" t="s">
        <v>37</v>
      </c>
      <c r="C138" s="34">
        <v>10</v>
      </c>
      <c r="D138" s="34" t="s">
        <v>38</v>
      </c>
      <c r="E138" s="95" t="s">
        <v>271</v>
      </c>
      <c r="F138" s="62">
        <f t="shared" si="123"/>
        <v>189200764831</v>
      </c>
      <c r="G138" s="62">
        <f t="shared" si="123"/>
        <v>0</v>
      </c>
      <c r="H138" s="62">
        <f t="shared" si="123"/>
        <v>0</v>
      </c>
      <c r="I138" s="62">
        <f t="shared" si="123"/>
        <v>0</v>
      </c>
      <c r="J138" s="62">
        <f t="shared" si="123"/>
        <v>0</v>
      </c>
      <c r="K138" s="62">
        <f t="shared" si="119"/>
        <v>0</v>
      </c>
      <c r="L138" s="66">
        <f>+L139</f>
        <v>189200764831</v>
      </c>
      <c r="M138" s="253">
        <f t="shared" si="117"/>
        <v>2.397385947952041E-2</v>
      </c>
      <c r="N138" s="62">
        <f t="shared" si="124"/>
        <v>0</v>
      </c>
      <c r="O138" s="62">
        <f t="shared" si="124"/>
        <v>167458960592</v>
      </c>
      <c r="P138" s="62">
        <f t="shared" si="124"/>
        <v>21741804239</v>
      </c>
      <c r="Q138" s="62">
        <f t="shared" si="124"/>
        <v>167458960592</v>
      </c>
      <c r="R138" s="62">
        <f t="shared" si="124"/>
        <v>21741804239</v>
      </c>
      <c r="S138" s="62">
        <f t="shared" si="124"/>
        <v>0</v>
      </c>
      <c r="T138" s="62">
        <f t="shared" si="124"/>
        <v>0</v>
      </c>
      <c r="U138" s="62">
        <f t="shared" si="124"/>
        <v>167458960592</v>
      </c>
      <c r="V138" s="62">
        <f t="shared" si="124"/>
        <v>0</v>
      </c>
      <c r="W138" s="62">
        <f t="shared" si="124"/>
        <v>0</v>
      </c>
      <c r="X138" s="38">
        <f t="shared" si="120"/>
        <v>0.88508606580728966</v>
      </c>
      <c r="Y138" s="38">
        <f t="shared" si="121"/>
        <v>0</v>
      </c>
      <c r="Z138" s="38">
        <f t="shared" si="122"/>
        <v>0</v>
      </c>
      <c r="AA138" s="38">
        <f t="shared" si="104"/>
        <v>0</v>
      </c>
      <c r="AB138" s="38" t="s">
        <v>40</v>
      </c>
    </row>
    <row r="139" spans="1:28" ht="28.5" customHeight="1" x14ac:dyDescent="0.25">
      <c r="A139" s="39" t="s">
        <v>273</v>
      </c>
      <c r="B139" s="34" t="s">
        <v>37</v>
      </c>
      <c r="C139" s="34">
        <v>10</v>
      </c>
      <c r="D139" s="34" t="s">
        <v>38</v>
      </c>
      <c r="E139" s="40" t="s">
        <v>268</v>
      </c>
      <c r="F139" s="62">
        <f t="shared" si="123"/>
        <v>189200764831</v>
      </c>
      <c r="G139" s="62">
        <f t="shared" si="123"/>
        <v>0</v>
      </c>
      <c r="H139" s="62">
        <f t="shared" si="123"/>
        <v>0</v>
      </c>
      <c r="I139" s="62">
        <f t="shared" si="123"/>
        <v>0</v>
      </c>
      <c r="J139" s="62">
        <f t="shared" si="123"/>
        <v>0</v>
      </c>
      <c r="K139" s="62">
        <f t="shared" si="119"/>
        <v>0</v>
      </c>
      <c r="L139" s="66">
        <f>+L140</f>
        <v>189200764831</v>
      </c>
      <c r="M139" s="253">
        <f t="shared" si="117"/>
        <v>2.397385947952041E-2</v>
      </c>
      <c r="N139" s="62">
        <f t="shared" si="124"/>
        <v>0</v>
      </c>
      <c r="O139" s="62">
        <f t="shared" si="124"/>
        <v>167458960592</v>
      </c>
      <c r="P139" s="62">
        <f t="shared" si="124"/>
        <v>21741804239</v>
      </c>
      <c r="Q139" s="62">
        <f t="shared" si="124"/>
        <v>167458960592</v>
      </c>
      <c r="R139" s="62">
        <f t="shared" si="124"/>
        <v>21741804239</v>
      </c>
      <c r="S139" s="62">
        <f t="shared" si="124"/>
        <v>0</v>
      </c>
      <c r="T139" s="62">
        <f t="shared" si="124"/>
        <v>0</v>
      </c>
      <c r="U139" s="62">
        <f t="shared" si="124"/>
        <v>167458960592</v>
      </c>
      <c r="V139" s="62">
        <f t="shared" si="124"/>
        <v>0</v>
      </c>
      <c r="W139" s="62">
        <f t="shared" si="124"/>
        <v>0</v>
      </c>
      <c r="X139" s="38">
        <f t="shared" si="120"/>
        <v>0.88508606580728966</v>
      </c>
      <c r="Y139" s="38">
        <f t="shared" si="121"/>
        <v>0</v>
      </c>
      <c r="Z139" s="38">
        <f t="shared" si="122"/>
        <v>0</v>
      </c>
      <c r="AA139" s="38">
        <f t="shared" si="104"/>
        <v>0</v>
      </c>
      <c r="AB139" s="38" t="s">
        <v>40</v>
      </c>
    </row>
    <row r="140" spans="1:28" ht="30" customHeight="1" x14ac:dyDescent="0.25">
      <c r="A140" s="43" t="s">
        <v>274</v>
      </c>
      <c r="B140" s="44" t="s">
        <v>37</v>
      </c>
      <c r="C140" s="44">
        <v>10</v>
      </c>
      <c r="D140" s="44" t="s">
        <v>38</v>
      </c>
      <c r="E140" s="45" t="s">
        <v>258</v>
      </c>
      <c r="F140" s="46">
        <v>189200764831</v>
      </c>
      <c r="G140" s="46">
        <v>0</v>
      </c>
      <c r="H140" s="46">
        <v>0</v>
      </c>
      <c r="I140" s="46">
        <v>0</v>
      </c>
      <c r="J140" s="46">
        <v>0</v>
      </c>
      <c r="K140" s="46">
        <f t="shared" si="119"/>
        <v>0</v>
      </c>
      <c r="L140" s="56">
        <f>+F140+K140</f>
        <v>189200764831</v>
      </c>
      <c r="M140" s="266">
        <f t="shared" si="117"/>
        <v>2.397385947952041E-2</v>
      </c>
      <c r="N140" s="46">
        <v>0</v>
      </c>
      <c r="O140" s="46">
        <v>167458960592</v>
      </c>
      <c r="P140" s="46">
        <f>L140-O140</f>
        <v>21741804239</v>
      </c>
      <c r="Q140" s="46">
        <v>167458960592</v>
      </c>
      <c r="R140" s="46">
        <f>+L140-Q140</f>
        <v>21741804239</v>
      </c>
      <c r="S140" s="46">
        <f>O140-Q140</f>
        <v>0</v>
      </c>
      <c r="T140" s="46">
        <v>0</v>
      </c>
      <c r="U140" s="46">
        <f>+Q140-T140</f>
        <v>167458960592</v>
      </c>
      <c r="V140" s="46">
        <v>0</v>
      </c>
      <c r="W140" s="88">
        <f>+T140-V140</f>
        <v>0</v>
      </c>
      <c r="X140" s="49">
        <f t="shared" si="120"/>
        <v>0.88508606580728966</v>
      </c>
      <c r="Y140" s="49">
        <f t="shared" si="121"/>
        <v>0</v>
      </c>
      <c r="Z140" s="49">
        <f t="shared" si="122"/>
        <v>0</v>
      </c>
      <c r="AA140" s="49">
        <f t="shared" si="104"/>
        <v>0</v>
      </c>
      <c r="AB140" s="49" t="s">
        <v>40</v>
      </c>
    </row>
    <row r="141" spans="1:28" ht="61.5" customHeight="1" x14ac:dyDescent="0.25">
      <c r="A141" s="39" t="s">
        <v>275</v>
      </c>
      <c r="B141" s="34" t="s">
        <v>37</v>
      </c>
      <c r="C141" s="34">
        <v>10</v>
      </c>
      <c r="D141" s="34" t="s">
        <v>38</v>
      </c>
      <c r="E141" s="40" t="s">
        <v>276</v>
      </c>
      <c r="F141" s="62">
        <f t="shared" ref="F141:J143" si="125">+F142</f>
        <v>274975644415</v>
      </c>
      <c r="G141" s="62">
        <f t="shared" si="125"/>
        <v>0</v>
      </c>
      <c r="H141" s="62">
        <f t="shared" si="125"/>
        <v>0</v>
      </c>
      <c r="I141" s="62">
        <f t="shared" si="125"/>
        <v>0</v>
      </c>
      <c r="J141" s="62">
        <f t="shared" si="125"/>
        <v>0</v>
      </c>
      <c r="K141" s="62">
        <f t="shared" si="119"/>
        <v>0</v>
      </c>
      <c r="L141" s="66">
        <f>+L142</f>
        <v>274975644415</v>
      </c>
      <c r="M141" s="253">
        <f t="shared" si="117"/>
        <v>3.4842499000382811E-2</v>
      </c>
      <c r="N141" s="62">
        <f t="shared" ref="N141:W143" si="126">+N142</f>
        <v>0</v>
      </c>
      <c r="O141" s="62">
        <f t="shared" si="126"/>
        <v>224181653018</v>
      </c>
      <c r="P141" s="62">
        <f t="shared" si="126"/>
        <v>50793991397</v>
      </c>
      <c r="Q141" s="62">
        <f t="shared" si="126"/>
        <v>224181653018</v>
      </c>
      <c r="R141" s="62">
        <f t="shared" si="126"/>
        <v>50793991397</v>
      </c>
      <c r="S141" s="62">
        <f t="shared" si="126"/>
        <v>0</v>
      </c>
      <c r="T141" s="62">
        <f t="shared" si="126"/>
        <v>0</v>
      </c>
      <c r="U141" s="62">
        <f t="shared" si="126"/>
        <v>224181653018</v>
      </c>
      <c r="V141" s="62">
        <f t="shared" si="126"/>
        <v>0</v>
      </c>
      <c r="W141" s="62">
        <f t="shared" si="126"/>
        <v>0</v>
      </c>
      <c r="X141" s="38">
        <f t="shared" si="120"/>
        <v>0.81527821671238465</v>
      </c>
      <c r="Y141" s="38">
        <f t="shared" si="121"/>
        <v>0</v>
      </c>
      <c r="Z141" s="38">
        <f t="shared" si="122"/>
        <v>0</v>
      </c>
      <c r="AA141" s="38">
        <f t="shared" si="104"/>
        <v>0</v>
      </c>
      <c r="AB141" s="38" t="s">
        <v>40</v>
      </c>
    </row>
    <row r="142" spans="1:28" ht="61.5" customHeight="1" x14ac:dyDescent="0.25">
      <c r="A142" s="39" t="s">
        <v>277</v>
      </c>
      <c r="B142" s="34" t="s">
        <v>37</v>
      </c>
      <c r="C142" s="34">
        <v>10</v>
      </c>
      <c r="D142" s="34" t="s">
        <v>38</v>
      </c>
      <c r="E142" s="95" t="s">
        <v>276</v>
      </c>
      <c r="F142" s="62">
        <f t="shared" si="125"/>
        <v>274975644415</v>
      </c>
      <c r="G142" s="62">
        <f t="shared" si="125"/>
        <v>0</v>
      </c>
      <c r="H142" s="62">
        <f t="shared" si="125"/>
        <v>0</v>
      </c>
      <c r="I142" s="62">
        <f t="shared" si="125"/>
        <v>0</v>
      </c>
      <c r="J142" s="62">
        <f t="shared" si="125"/>
        <v>0</v>
      </c>
      <c r="K142" s="62">
        <f t="shared" si="119"/>
        <v>0</v>
      </c>
      <c r="L142" s="66">
        <f>+L143</f>
        <v>274975644415</v>
      </c>
      <c r="M142" s="253">
        <f t="shared" si="117"/>
        <v>3.4842499000382811E-2</v>
      </c>
      <c r="N142" s="62">
        <f t="shared" si="126"/>
        <v>0</v>
      </c>
      <c r="O142" s="62">
        <f t="shared" si="126"/>
        <v>224181653018</v>
      </c>
      <c r="P142" s="62">
        <f t="shared" si="126"/>
        <v>50793991397</v>
      </c>
      <c r="Q142" s="62">
        <f t="shared" si="126"/>
        <v>224181653018</v>
      </c>
      <c r="R142" s="62">
        <f t="shared" si="126"/>
        <v>50793991397</v>
      </c>
      <c r="S142" s="62">
        <f t="shared" si="126"/>
        <v>0</v>
      </c>
      <c r="T142" s="62">
        <f t="shared" si="126"/>
        <v>0</v>
      </c>
      <c r="U142" s="62">
        <f t="shared" si="126"/>
        <v>224181653018</v>
      </c>
      <c r="V142" s="62">
        <f t="shared" si="126"/>
        <v>0</v>
      </c>
      <c r="W142" s="62">
        <f t="shared" si="126"/>
        <v>0</v>
      </c>
      <c r="X142" s="38">
        <f t="shared" si="120"/>
        <v>0.81527821671238465</v>
      </c>
      <c r="Y142" s="38">
        <f t="shared" si="121"/>
        <v>0</v>
      </c>
      <c r="Z142" s="38">
        <f t="shared" si="122"/>
        <v>0</v>
      </c>
      <c r="AA142" s="38">
        <f t="shared" si="104"/>
        <v>0</v>
      </c>
      <c r="AB142" s="38" t="s">
        <v>40</v>
      </c>
    </row>
    <row r="143" spans="1:28" ht="35.25" customHeight="1" x14ac:dyDescent="0.25">
      <c r="A143" s="39" t="s">
        <v>278</v>
      </c>
      <c r="B143" s="34" t="s">
        <v>37</v>
      </c>
      <c r="C143" s="34">
        <v>10</v>
      </c>
      <c r="D143" s="34" t="s">
        <v>38</v>
      </c>
      <c r="E143" s="40" t="s">
        <v>268</v>
      </c>
      <c r="F143" s="62">
        <f t="shared" si="125"/>
        <v>274975644415</v>
      </c>
      <c r="G143" s="62">
        <f t="shared" si="125"/>
        <v>0</v>
      </c>
      <c r="H143" s="62">
        <f t="shared" si="125"/>
        <v>0</v>
      </c>
      <c r="I143" s="62">
        <f t="shared" si="125"/>
        <v>0</v>
      </c>
      <c r="J143" s="62">
        <f t="shared" si="125"/>
        <v>0</v>
      </c>
      <c r="K143" s="62">
        <f t="shared" si="119"/>
        <v>0</v>
      </c>
      <c r="L143" s="66">
        <f>+L144</f>
        <v>274975644415</v>
      </c>
      <c r="M143" s="253">
        <f t="shared" si="117"/>
        <v>3.4842499000382811E-2</v>
      </c>
      <c r="N143" s="62">
        <f t="shared" si="126"/>
        <v>0</v>
      </c>
      <c r="O143" s="62">
        <f t="shared" si="126"/>
        <v>224181653018</v>
      </c>
      <c r="P143" s="62">
        <f t="shared" si="126"/>
        <v>50793991397</v>
      </c>
      <c r="Q143" s="62">
        <f t="shared" si="126"/>
        <v>224181653018</v>
      </c>
      <c r="R143" s="62">
        <f t="shared" si="126"/>
        <v>50793991397</v>
      </c>
      <c r="S143" s="62">
        <f t="shared" si="126"/>
        <v>0</v>
      </c>
      <c r="T143" s="62">
        <f t="shared" si="126"/>
        <v>0</v>
      </c>
      <c r="U143" s="62">
        <f t="shared" si="126"/>
        <v>224181653018</v>
      </c>
      <c r="V143" s="62">
        <f t="shared" si="126"/>
        <v>0</v>
      </c>
      <c r="W143" s="62">
        <f t="shared" si="126"/>
        <v>0</v>
      </c>
      <c r="X143" s="38">
        <f t="shared" si="120"/>
        <v>0.81527821671238465</v>
      </c>
      <c r="Y143" s="38">
        <f t="shared" si="121"/>
        <v>0</v>
      </c>
      <c r="Z143" s="38">
        <f t="shared" si="122"/>
        <v>0</v>
      </c>
      <c r="AA143" s="38">
        <f t="shared" si="104"/>
        <v>0</v>
      </c>
      <c r="AB143" s="38" t="s">
        <v>40</v>
      </c>
    </row>
    <row r="144" spans="1:28" ht="30" customHeight="1" x14ac:dyDescent="0.25">
      <c r="A144" s="43" t="s">
        <v>279</v>
      </c>
      <c r="B144" s="44" t="s">
        <v>37</v>
      </c>
      <c r="C144" s="44">
        <v>10</v>
      </c>
      <c r="D144" s="44" t="s">
        <v>38</v>
      </c>
      <c r="E144" s="45" t="s">
        <v>258</v>
      </c>
      <c r="F144" s="46">
        <v>274975644415</v>
      </c>
      <c r="G144" s="46">
        <v>0</v>
      </c>
      <c r="H144" s="46">
        <v>0</v>
      </c>
      <c r="I144" s="46">
        <v>0</v>
      </c>
      <c r="J144" s="46">
        <v>0</v>
      </c>
      <c r="K144" s="46">
        <f t="shared" si="119"/>
        <v>0</v>
      </c>
      <c r="L144" s="56">
        <f>+F144+K144</f>
        <v>274975644415</v>
      </c>
      <c r="M144" s="266">
        <f t="shared" si="117"/>
        <v>3.4842499000382811E-2</v>
      </c>
      <c r="N144" s="46">
        <v>0</v>
      </c>
      <c r="O144" s="46">
        <v>224181653018</v>
      </c>
      <c r="P144" s="46">
        <f>L144-O144</f>
        <v>50793991397</v>
      </c>
      <c r="Q144" s="46">
        <v>224181653018</v>
      </c>
      <c r="R144" s="46">
        <f>+L144-Q144</f>
        <v>50793991397</v>
      </c>
      <c r="S144" s="46">
        <f>O144-Q144</f>
        <v>0</v>
      </c>
      <c r="T144" s="46">
        <v>0</v>
      </c>
      <c r="U144" s="46">
        <f>+Q144-T144</f>
        <v>224181653018</v>
      </c>
      <c r="V144" s="46">
        <v>0</v>
      </c>
      <c r="W144" s="88">
        <f>+T144-V144</f>
        <v>0</v>
      </c>
      <c r="X144" s="49">
        <f t="shared" si="120"/>
        <v>0.81527821671238465</v>
      </c>
      <c r="Y144" s="49">
        <f t="shared" si="121"/>
        <v>0</v>
      </c>
      <c r="Z144" s="49">
        <f t="shared" si="122"/>
        <v>0</v>
      </c>
      <c r="AA144" s="49">
        <f t="shared" si="104"/>
        <v>0</v>
      </c>
      <c r="AB144" s="49" t="s">
        <v>40</v>
      </c>
    </row>
    <row r="145" spans="1:28" ht="81.75" customHeight="1" x14ac:dyDescent="0.25">
      <c r="A145" s="39" t="s">
        <v>280</v>
      </c>
      <c r="B145" s="34" t="s">
        <v>37</v>
      </c>
      <c r="C145" s="34">
        <v>10</v>
      </c>
      <c r="D145" s="34" t="s">
        <v>38</v>
      </c>
      <c r="E145" s="40" t="s">
        <v>281</v>
      </c>
      <c r="F145" s="62">
        <f t="shared" ref="F145:J147" si="127">+F146</f>
        <v>266893075907</v>
      </c>
      <c r="G145" s="62">
        <f t="shared" si="127"/>
        <v>0</v>
      </c>
      <c r="H145" s="62">
        <f t="shared" si="127"/>
        <v>0</v>
      </c>
      <c r="I145" s="62">
        <f t="shared" si="127"/>
        <v>0</v>
      </c>
      <c r="J145" s="62">
        <f t="shared" si="127"/>
        <v>0</v>
      </c>
      <c r="K145" s="62">
        <f t="shared" si="119"/>
        <v>0</v>
      </c>
      <c r="L145" s="66">
        <f>+L146</f>
        <v>266893075907</v>
      </c>
      <c r="M145" s="253">
        <f t="shared" si="117"/>
        <v>3.3818346894985828E-2</v>
      </c>
      <c r="N145" s="62">
        <f t="shared" ref="N145:W147" si="128">+N146</f>
        <v>0</v>
      </c>
      <c r="O145" s="62">
        <f t="shared" si="128"/>
        <v>195519818885</v>
      </c>
      <c r="P145" s="62">
        <f t="shared" si="128"/>
        <v>71373257022</v>
      </c>
      <c r="Q145" s="62">
        <f t="shared" si="128"/>
        <v>195519818885</v>
      </c>
      <c r="R145" s="62">
        <f t="shared" si="128"/>
        <v>71373257022</v>
      </c>
      <c r="S145" s="62">
        <f t="shared" si="128"/>
        <v>0</v>
      </c>
      <c r="T145" s="62">
        <f t="shared" si="128"/>
        <v>0</v>
      </c>
      <c r="U145" s="62">
        <f t="shared" si="128"/>
        <v>195519818885</v>
      </c>
      <c r="V145" s="62">
        <f t="shared" si="128"/>
        <v>0</v>
      </c>
      <c r="W145" s="62">
        <f t="shared" si="128"/>
        <v>0</v>
      </c>
      <c r="X145" s="38">
        <f t="shared" si="120"/>
        <v>0.73257733727468333</v>
      </c>
      <c r="Y145" s="38">
        <f t="shared" si="121"/>
        <v>0</v>
      </c>
      <c r="Z145" s="38">
        <f t="shared" si="122"/>
        <v>0</v>
      </c>
      <c r="AA145" s="38">
        <f t="shared" si="104"/>
        <v>0</v>
      </c>
      <c r="AB145" s="38" t="s">
        <v>40</v>
      </c>
    </row>
    <row r="146" spans="1:28" ht="78.75" customHeight="1" x14ac:dyDescent="0.25">
      <c r="A146" s="39" t="s">
        <v>282</v>
      </c>
      <c r="B146" s="34" t="s">
        <v>37</v>
      </c>
      <c r="C146" s="34">
        <v>10</v>
      </c>
      <c r="D146" s="34" t="s">
        <v>38</v>
      </c>
      <c r="E146" s="40" t="s">
        <v>281</v>
      </c>
      <c r="F146" s="62">
        <f t="shared" si="127"/>
        <v>266893075907</v>
      </c>
      <c r="G146" s="62">
        <f t="shared" si="127"/>
        <v>0</v>
      </c>
      <c r="H146" s="62">
        <f t="shared" si="127"/>
        <v>0</v>
      </c>
      <c r="I146" s="62">
        <f t="shared" si="127"/>
        <v>0</v>
      </c>
      <c r="J146" s="62">
        <f t="shared" si="127"/>
        <v>0</v>
      </c>
      <c r="K146" s="62">
        <f t="shared" si="119"/>
        <v>0</v>
      </c>
      <c r="L146" s="66">
        <f>+L147</f>
        <v>266893075907</v>
      </c>
      <c r="M146" s="253">
        <f t="shared" si="117"/>
        <v>3.3818346894985828E-2</v>
      </c>
      <c r="N146" s="62">
        <f t="shared" si="128"/>
        <v>0</v>
      </c>
      <c r="O146" s="62">
        <f t="shared" si="128"/>
        <v>195519818885</v>
      </c>
      <c r="P146" s="62">
        <f t="shared" si="128"/>
        <v>71373257022</v>
      </c>
      <c r="Q146" s="62">
        <f t="shared" si="128"/>
        <v>195519818885</v>
      </c>
      <c r="R146" s="62">
        <f t="shared" si="128"/>
        <v>71373257022</v>
      </c>
      <c r="S146" s="62">
        <f t="shared" si="128"/>
        <v>0</v>
      </c>
      <c r="T146" s="62">
        <f t="shared" si="128"/>
        <v>0</v>
      </c>
      <c r="U146" s="62">
        <f t="shared" si="128"/>
        <v>195519818885</v>
      </c>
      <c r="V146" s="62">
        <f t="shared" si="128"/>
        <v>0</v>
      </c>
      <c r="W146" s="62">
        <f t="shared" si="128"/>
        <v>0</v>
      </c>
      <c r="X146" s="38">
        <f t="shared" si="120"/>
        <v>0.73257733727468333</v>
      </c>
      <c r="Y146" s="38">
        <f t="shared" si="121"/>
        <v>0</v>
      </c>
      <c r="Z146" s="38">
        <f t="shared" si="122"/>
        <v>0</v>
      </c>
      <c r="AA146" s="38">
        <f t="shared" si="104"/>
        <v>0</v>
      </c>
      <c r="AB146" s="38" t="s">
        <v>40</v>
      </c>
    </row>
    <row r="147" spans="1:28" ht="40.5" customHeight="1" x14ac:dyDescent="0.25">
      <c r="A147" s="39" t="s">
        <v>283</v>
      </c>
      <c r="B147" s="34" t="s">
        <v>37</v>
      </c>
      <c r="C147" s="34">
        <v>10</v>
      </c>
      <c r="D147" s="34" t="s">
        <v>38</v>
      </c>
      <c r="E147" s="40" t="s">
        <v>268</v>
      </c>
      <c r="F147" s="62">
        <f t="shared" si="127"/>
        <v>266893075907</v>
      </c>
      <c r="G147" s="62">
        <f t="shared" si="127"/>
        <v>0</v>
      </c>
      <c r="H147" s="62">
        <f t="shared" si="127"/>
        <v>0</v>
      </c>
      <c r="I147" s="62">
        <f t="shared" si="127"/>
        <v>0</v>
      </c>
      <c r="J147" s="62">
        <f t="shared" si="127"/>
        <v>0</v>
      </c>
      <c r="K147" s="62">
        <f t="shared" si="119"/>
        <v>0</v>
      </c>
      <c r="L147" s="66">
        <f>+L148</f>
        <v>266893075907</v>
      </c>
      <c r="M147" s="253">
        <f t="shared" si="117"/>
        <v>3.3818346894985828E-2</v>
      </c>
      <c r="N147" s="62">
        <f t="shared" si="128"/>
        <v>0</v>
      </c>
      <c r="O147" s="62">
        <f t="shared" si="128"/>
        <v>195519818885</v>
      </c>
      <c r="P147" s="62">
        <f t="shared" si="128"/>
        <v>71373257022</v>
      </c>
      <c r="Q147" s="62">
        <f t="shared" si="128"/>
        <v>195519818885</v>
      </c>
      <c r="R147" s="62">
        <f t="shared" si="128"/>
        <v>71373257022</v>
      </c>
      <c r="S147" s="62">
        <f t="shared" si="128"/>
        <v>0</v>
      </c>
      <c r="T147" s="62">
        <f t="shared" si="128"/>
        <v>0</v>
      </c>
      <c r="U147" s="62">
        <f t="shared" si="128"/>
        <v>195519818885</v>
      </c>
      <c r="V147" s="62">
        <f t="shared" si="128"/>
        <v>0</v>
      </c>
      <c r="W147" s="62">
        <f t="shared" si="128"/>
        <v>0</v>
      </c>
      <c r="X147" s="38">
        <f t="shared" si="120"/>
        <v>0.73257733727468333</v>
      </c>
      <c r="Y147" s="38">
        <f t="shared" si="121"/>
        <v>0</v>
      </c>
      <c r="Z147" s="38">
        <f t="shared" si="122"/>
        <v>0</v>
      </c>
      <c r="AA147" s="38">
        <f t="shared" si="104"/>
        <v>0</v>
      </c>
      <c r="AB147" s="38" t="s">
        <v>40</v>
      </c>
    </row>
    <row r="148" spans="1:28" ht="30" customHeight="1" x14ac:dyDescent="0.25">
      <c r="A148" s="43" t="s">
        <v>284</v>
      </c>
      <c r="B148" s="44" t="s">
        <v>37</v>
      </c>
      <c r="C148" s="44">
        <v>10</v>
      </c>
      <c r="D148" s="44" t="s">
        <v>38</v>
      </c>
      <c r="E148" s="45" t="s">
        <v>258</v>
      </c>
      <c r="F148" s="46">
        <v>266893075907</v>
      </c>
      <c r="G148" s="46">
        <v>0</v>
      </c>
      <c r="H148" s="46">
        <v>0</v>
      </c>
      <c r="I148" s="46">
        <v>0</v>
      </c>
      <c r="J148" s="46">
        <v>0</v>
      </c>
      <c r="K148" s="46">
        <f t="shared" si="119"/>
        <v>0</v>
      </c>
      <c r="L148" s="56">
        <f>+F148+K148</f>
        <v>266893075907</v>
      </c>
      <c r="M148" s="266">
        <f t="shared" si="117"/>
        <v>3.3818346894985828E-2</v>
      </c>
      <c r="N148" s="46">
        <v>0</v>
      </c>
      <c r="O148" s="46">
        <v>195519818885</v>
      </c>
      <c r="P148" s="46">
        <f>L148-O148</f>
        <v>71373257022</v>
      </c>
      <c r="Q148" s="46">
        <v>195519818885</v>
      </c>
      <c r="R148" s="46">
        <f>+L148-Q148</f>
        <v>71373257022</v>
      </c>
      <c r="S148" s="46">
        <f>O148-Q148</f>
        <v>0</v>
      </c>
      <c r="T148" s="46">
        <v>0</v>
      </c>
      <c r="U148" s="46">
        <f>+Q148-T148</f>
        <v>195519818885</v>
      </c>
      <c r="V148" s="46">
        <v>0</v>
      </c>
      <c r="W148" s="48">
        <f>+T148-V148</f>
        <v>0</v>
      </c>
      <c r="X148" s="49">
        <f t="shared" si="120"/>
        <v>0.73257733727468333</v>
      </c>
      <c r="Y148" s="49">
        <f t="shared" si="121"/>
        <v>0</v>
      </c>
      <c r="Z148" s="49">
        <f t="shared" si="122"/>
        <v>0</v>
      </c>
      <c r="AA148" s="49">
        <f t="shared" si="104"/>
        <v>0</v>
      </c>
      <c r="AB148" s="49" t="s">
        <v>40</v>
      </c>
    </row>
    <row r="149" spans="1:28" ht="72.75" customHeight="1" x14ac:dyDescent="0.25">
      <c r="A149" s="39" t="s">
        <v>285</v>
      </c>
      <c r="B149" s="34" t="s">
        <v>37</v>
      </c>
      <c r="C149" s="34">
        <v>10</v>
      </c>
      <c r="D149" s="34" t="s">
        <v>38</v>
      </c>
      <c r="E149" s="40" t="s">
        <v>286</v>
      </c>
      <c r="F149" s="62">
        <f t="shared" ref="F149:J151" si="129">+F150</f>
        <v>192137774875</v>
      </c>
      <c r="G149" s="62">
        <f t="shared" si="129"/>
        <v>0</v>
      </c>
      <c r="H149" s="62">
        <f t="shared" si="129"/>
        <v>0</v>
      </c>
      <c r="I149" s="62">
        <f t="shared" si="129"/>
        <v>0</v>
      </c>
      <c r="J149" s="62">
        <f t="shared" si="129"/>
        <v>0</v>
      </c>
      <c r="K149" s="62">
        <f t="shared" si="119"/>
        <v>0</v>
      </c>
      <c r="L149" s="66">
        <f>+L150</f>
        <v>192137774875</v>
      </c>
      <c r="M149" s="253">
        <f t="shared" si="117"/>
        <v>2.4346011601356122E-2</v>
      </c>
      <c r="N149" s="62">
        <f t="shared" ref="N149:W151" si="130">+N150</f>
        <v>0</v>
      </c>
      <c r="O149" s="62">
        <f t="shared" si="130"/>
        <v>121374341606</v>
      </c>
      <c r="P149" s="62">
        <f t="shared" si="130"/>
        <v>70763433269</v>
      </c>
      <c r="Q149" s="62">
        <f t="shared" si="130"/>
        <v>121374341606</v>
      </c>
      <c r="R149" s="62">
        <f t="shared" si="130"/>
        <v>70763433269</v>
      </c>
      <c r="S149" s="62">
        <f t="shared" si="130"/>
        <v>0</v>
      </c>
      <c r="T149" s="62">
        <f t="shared" si="130"/>
        <v>0</v>
      </c>
      <c r="U149" s="62">
        <f t="shared" si="130"/>
        <v>121374341606</v>
      </c>
      <c r="V149" s="62">
        <f t="shared" si="130"/>
        <v>0</v>
      </c>
      <c r="W149" s="62">
        <f t="shared" si="130"/>
        <v>0</v>
      </c>
      <c r="X149" s="38">
        <f t="shared" si="120"/>
        <v>0.63170473211196021</v>
      </c>
      <c r="Y149" s="38">
        <f t="shared" si="121"/>
        <v>0</v>
      </c>
      <c r="Z149" s="38">
        <f t="shared" si="122"/>
        <v>0</v>
      </c>
      <c r="AA149" s="38">
        <f t="shared" si="104"/>
        <v>0</v>
      </c>
      <c r="AB149" s="38" t="s">
        <v>40</v>
      </c>
    </row>
    <row r="150" spans="1:28" ht="72.75" customHeight="1" x14ac:dyDescent="0.25">
      <c r="A150" s="39" t="s">
        <v>287</v>
      </c>
      <c r="B150" s="34" t="s">
        <v>37</v>
      </c>
      <c r="C150" s="34">
        <v>10</v>
      </c>
      <c r="D150" s="34" t="s">
        <v>38</v>
      </c>
      <c r="E150" s="95" t="s">
        <v>286</v>
      </c>
      <c r="F150" s="62">
        <f t="shared" si="129"/>
        <v>192137774875</v>
      </c>
      <c r="G150" s="62">
        <f t="shared" si="129"/>
        <v>0</v>
      </c>
      <c r="H150" s="62">
        <f t="shared" si="129"/>
        <v>0</v>
      </c>
      <c r="I150" s="62">
        <f t="shared" si="129"/>
        <v>0</v>
      </c>
      <c r="J150" s="62">
        <f t="shared" si="129"/>
        <v>0</v>
      </c>
      <c r="K150" s="62">
        <f t="shared" si="119"/>
        <v>0</v>
      </c>
      <c r="L150" s="66">
        <f>+L151</f>
        <v>192137774875</v>
      </c>
      <c r="M150" s="253">
        <f t="shared" si="117"/>
        <v>2.4346011601356122E-2</v>
      </c>
      <c r="N150" s="62">
        <f t="shared" si="130"/>
        <v>0</v>
      </c>
      <c r="O150" s="62">
        <f t="shared" si="130"/>
        <v>121374341606</v>
      </c>
      <c r="P150" s="62">
        <f t="shared" si="130"/>
        <v>70763433269</v>
      </c>
      <c r="Q150" s="62">
        <f t="shared" si="130"/>
        <v>121374341606</v>
      </c>
      <c r="R150" s="62">
        <f t="shared" si="130"/>
        <v>70763433269</v>
      </c>
      <c r="S150" s="62">
        <f t="shared" si="130"/>
        <v>0</v>
      </c>
      <c r="T150" s="62">
        <f t="shared" si="130"/>
        <v>0</v>
      </c>
      <c r="U150" s="62">
        <f t="shared" si="130"/>
        <v>121374341606</v>
      </c>
      <c r="V150" s="62">
        <f t="shared" si="130"/>
        <v>0</v>
      </c>
      <c r="W150" s="62">
        <f t="shared" si="130"/>
        <v>0</v>
      </c>
      <c r="X150" s="38">
        <f t="shared" si="120"/>
        <v>0.63170473211196021</v>
      </c>
      <c r="Y150" s="38">
        <f t="shared" si="121"/>
        <v>0</v>
      </c>
      <c r="Z150" s="38">
        <f t="shared" si="122"/>
        <v>0</v>
      </c>
      <c r="AA150" s="38">
        <f t="shared" si="104"/>
        <v>0</v>
      </c>
      <c r="AB150" s="38" t="s">
        <v>40</v>
      </c>
    </row>
    <row r="151" spans="1:28" ht="32.25" customHeight="1" x14ac:dyDescent="0.25">
      <c r="A151" s="39" t="s">
        <v>288</v>
      </c>
      <c r="B151" s="34" t="s">
        <v>37</v>
      </c>
      <c r="C151" s="34">
        <v>10</v>
      </c>
      <c r="D151" s="34" t="s">
        <v>38</v>
      </c>
      <c r="E151" s="40" t="s">
        <v>268</v>
      </c>
      <c r="F151" s="62">
        <f t="shared" si="129"/>
        <v>192137774875</v>
      </c>
      <c r="G151" s="62">
        <f t="shared" si="129"/>
        <v>0</v>
      </c>
      <c r="H151" s="62">
        <f t="shared" si="129"/>
        <v>0</v>
      </c>
      <c r="I151" s="62">
        <f t="shared" si="129"/>
        <v>0</v>
      </c>
      <c r="J151" s="62">
        <f t="shared" si="129"/>
        <v>0</v>
      </c>
      <c r="K151" s="62">
        <f t="shared" si="119"/>
        <v>0</v>
      </c>
      <c r="L151" s="66">
        <f>+L152</f>
        <v>192137774875</v>
      </c>
      <c r="M151" s="253">
        <f t="shared" si="117"/>
        <v>2.4346011601356122E-2</v>
      </c>
      <c r="N151" s="62">
        <f t="shared" si="130"/>
        <v>0</v>
      </c>
      <c r="O151" s="62">
        <f t="shared" si="130"/>
        <v>121374341606</v>
      </c>
      <c r="P151" s="62">
        <f t="shared" si="130"/>
        <v>70763433269</v>
      </c>
      <c r="Q151" s="62">
        <f t="shared" si="130"/>
        <v>121374341606</v>
      </c>
      <c r="R151" s="62">
        <f t="shared" si="130"/>
        <v>70763433269</v>
      </c>
      <c r="S151" s="62">
        <f t="shared" si="130"/>
        <v>0</v>
      </c>
      <c r="T151" s="62">
        <f t="shared" si="130"/>
        <v>0</v>
      </c>
      <c r="U151" s="62">
        <f t="shared" si="130"/>
        <v>121374341606</v>
      </c>
      <c r="V151" s="62">
        <f t="shared" si="130"/>
        <v>0</v>
      </c>
      <c r="W151" s="62">
        <f t="shared" si="130"/>
        <v>0</v>
      </c>
      <c r="X151" s="38">
        <f t="shared" si="120"/>
        <v>0.63170473211196021</v>
      </c>
      <c r="Y151" s="38">
        <f t="shared" si="121"/>
        <v>0</v>
      </c>
      <c r="Z151" s="38">
        <f t="shared" si="122"/>
        <v>0</v>
      </c>
      <c r="AA151" s="38">
        <f t="shared" si="104"/>
        <v>0</v>
      </c>
      <c r="AB151" s="38" t="s">
        <v>40</v>
      </c>
    </row>
    <row r="152" spans="1:28" ht="30" customHeight="1" x14ac:dyDescent="0.25">
      <c r="A152" s="43" t="s">
        <v>289</v>
      </c>
      <c r="B152" s="44" t="s">
        <v>37</v>
      </c>
      <c r="C152" s="44">
        <v>10</v>
      </c>
      <c r="D152" s="44" t="s">
        <v>38</v>
      </c>
      <c r="E152" s="45" t="s">
        <v>258</v>
      </c>
      <c r="F152" s="46">
        <v>192137774875</v>
      </c>
      <c r="G152" s="46">
        <v>0</v>
      </c>
      <c r="H152" s="46">
        <v>0</v>
      </c>
      <c r="I152" s="46">
        <v>0</v>
      </c>
      <c r="J152" s="46">
        <v>0</v>
      </c>
      <c r="K152" s="46">
        <f t="shared" si="119"/>
        <v>0</v>
      </c>
      <c r="L152" s="56">
        <f>+F152+K152</f>
        <v>192137774875</v>
      </c>
      <c r="M152" s="266">
        <f t="shared" si="117"/>
        <v>2.4346011601356122E-2</v>
      </c>
      <c r="N152" s="46">
        <v>0</v>
      </c>
      <c r="O152" s="46">
        <v>121374341606</v>
      </c>
      <c r="P152" s="46">
        <f>L152-O152</f>
        <v>70763433269</v>
      </c>
      <c r="Q152" s="46">
        <v>121374341606</v>
      </c>
      <c r="R152" s="46">
        <f>+L152-Q152</f>
        <v>70763433269</v>
      </c>
      <c r="S152" s="46">
        <f>O152-Q152</f>
        <v>0</v>
      </c>
      <c r="T152" s="46">
        <v>0</v>
      </c>
      <c r="U152" s="46">
        <f>+Q152-T152</f>
        <v>121374341606</v>
      </c>
      <c r="V152" s="46">
        <v>0</v>
      </c>
      <c r="W152" s="48">
        <f>+T152-V152</f>
        <v>0</v>
      </c>
      <c r="X152" s="49">
        <f t="shared" si="120"/>
        <v>0.63170473211196021</v>
      </c>
      <c r="Y152" s="49">
        <f t="shared" si="121"/>
        <v>0</v>
      </c>
      <c r="Z152" s="49">
        <f t="shared" si="122"/>
        <v>0</v>
      </c>
      <c r="AA152" s="49">
        <f t="shared" si="104"/>
        <v>0</v>
      </c>
      <c r="AB152" s="49" t="s">
        <v>40</v>
      </c>
    </row>
    <row r="153" spans="1:28" ht="87" customHeight="1" x14ac:dyDescent="0.25">
      <c r="A153" s="39" t="s">
        <v>290</v>
      </c>
      <c r="B153" s="34" t="s">
        <v>37</v>
      </c>
      <c r="C153" s="34">
        <v>10</v>
      </c>
      <c r="D153" s="34" t="s">
        <v>38</v>
      </c>
      <c r="E153" s="40" t="s">
        <v>291</v>
      </c>
      <c r="F153" s="62">
        <f t="shared" ref="F153:J155" si="131">+F154</f>
        <v>207433599602</v>
      </c>
      <c r="G153" s="62">
        <f t="shared" si="131"/>
        <v>0</v>
      </c>
      <c r="H153" s="62">
        <f t="shared" si="131"/>
        <v>0</v>
      </c>
      <c r="I153" s="62">
        <f t="shared" si="131"/>
        <v>0</v>
      </c>
      <c r="J153" s="62">
        <f t="shared" si="131"/>
        <v>0</v>
      </c>
      <c r="K153" s="62">
        <f t="shared" si="119"/>
        <v>0</v>
      </c>
      <c r="L153" s="66">
        <f>+L154</f>
        <v>207433599602</v>
      </c>
      <c r="M153" s="253">
        <f t="shared" si="117"/>
        <v>2.6284164192631423E-2</v>
      </c>
      <c r="N153" s="62">
        <f t="shared" ref="N153:W155" si="132">+N154</f>
        <v>0</v>
      </c>
      <c r="O153" s="62">
        <f t="shared" si="132"/>
        <v>129511913718</v>
      </c>
      <c r="P153" s="62">
        <f t="shared" si="132"/>
        <v>77921685884</v>
      </c>
      <c r="Q153" s="62">
        <f t="shared" si="132"/>
        <v>129511913718</v>
      </c>
      <c r="R153" s="62">
        <f t="shared" si="132"/>
        <v>77921685884</v>
      </c>
      <c r="S153" s="62">
        <f t="shared" si="132"/>
        <v>0</v>
      </c>
      <c r="T153" s="62">
        <f t="shared" si="132"/>
        <v>0</v>
      </c>
      <c r="U153" s="62">
        <f t="shared" si="132"/>
        <v>129511913718</v>
      </c>
      <c r="V153" s="62">
        <f t="shared" si="132"/>
        <v>0</v>
      </c>
      <c r="W153" s="62">
        <f t="shared" si="132"/>
        <v>0</v>
      </c>
      <c r="X153" s="38">
        <f t="shared" si="120"/>
        <v>0.62435359539868529</v>
      </c>
      <c r="Y153" s="38">
        <f t="shared" si="121"/>
        <v>0</v>
      </c>
      <c r="Z153" s="38">
        <f t="shared" si="122"/>
        <v>0</v>
      </c>
      <c r="AA153" s="38">
        <f t="shared" si="104"/>
        <v>0</v>
      </c>
      <c r="AB153" s="38" t="s">
        <v>40</v>
      </c>
    </row>
    <row r="154" spans="1:28" ht="85.5" customHeight="1" x14ac:dyDescent="0.25">
      <c r="A154" s="39" t="s">
        <v>292</v>
      </c>
      <c r="B154" s="34" t="s">
        <v>37</v>
      </c>
      <c r="C154" s="34">
        <v>10</v>
      </c>
      <c r="D154" s="34" t="s">
        <v>38</v>
      </c>
      <c r="E154" s="95" t="s">
        <v>291</v>
      </c>
      <c r="F154" s="62">
        <f t="shared" si="131"/>
        <v>207433599602</v>
      </c>
      <c r="G154" s="62">
        <f t="shared" si="131"/>
        <v>0</v>
      </c>
      <c r="H154" s="62">
        <f t="shared" si="131"/>
        <v>0</v>
      </c>
      <c r="I154" s="62">
        <f t="shared" si="131"/>
        <v>0</v>
      </c>
      <c r="J154" s="62">
        <f t="shared" si="131"/>
        <v>0</v>
      </c>
      <c r="K154" s="62">
        <f t="shared" si="119"/>
        <v>0</v>
      </c>
      <c r="L154" s="66">
        <f>+L155</f>
        <v>207433599602</v>
      </c>
      <c r="M154" s="253">
        <f t="shared" si="117"/>
        <v>2.6284164192631423E-2</v>
      </c>
      <c r="N154" s="62">
        <f t="shared" si="132"/>
        <v>0</v>
      </c>
      <c r="O154" s="62">
        <f t="shared" si="132"/>
        <v>129511913718</v>
      </c>
      <c r="P154" s="62">
        <f t="shared" si="132"/>
        <v>77921685884</v>
      </c>
      <c r="Q154" s="62">
        <f t="shared" si="132"/>
        <v>129511913718</v>
      </c>
      <c r="R154" s="62">
        <f t="shared" si="132"/>
        <v>77921685884</v>
      </c>
      <c r="S154" s="62">
        <f t="shared" si="132"/>
        <v>0</v>
      </c>
      <c r="T154" s="62">
        <f t="shared" si="132"/>
        <v>0</v>
      </c>
      <c r="U154" s="62">
        <f t="shared" si="132"/>
        <v>129511913718</v>
      </c>
      <c r="V154" s="62">
        <f t="shared" si="132"/>
        <v>0</v>
      </c>
      <c r="W154" s="62">
        <f t="shared" si="132"/>
        <v>0</v>
      </c>
      <c r="X154" s="38">
        <f t="shared" si="120"/>
        <v>0.62435359539868529</v>
      </c>
      <c r="Y154" s="38">
        <f t="shared" si="121"/>
        <v>0</v>
      </c>
      <c r="Z154" s="38">
        <f t="shared" si="122"/>
        <v>0</v>
      </c>
      <c r="AA154" s="38">
        <f t="shared" si="104"/>
        <v>0</v>
      </c>
      <c r="AB154" s="38" t="s">
        <v>40</v>
      </c>
    </row>
    <row r="155" spans="1:28" ht="31.5" customHeight="1" x14ac:dyDescent="0.25">
      <c r="A155" s="39" t="s">
        <v>293</v>
      </c>
      <c r="B155" s="34" t="s">
        <v>37</v>
      </c>
      <c r="C155" s="34">
        <v>10</v>
      </c>
      <c r="D155" s="34" t="s">
        <v>38</v>
      </c>
      <c r="E155" s="40" t="s">
        <v>268</v>
      </c>
      <c r="F155" s="62">
        <f t="shared" si="131"/>
        <v>207433599602</v>
      </c>
      <c r="G155" s="62">
        <f t="shared" si="131"/>
        <v>0</v>
      </c>
      <c r="H155" s="62">
        <f t="shared" si="131"/>
        <v>0</v>
      </c>
      <c r="I155" s="62">
        <f t="shared" si="131"/>
        <v>0</v>
      </c>
      <c r="J155" s="62">
        <f t="shared" si="131"/>
        <v>0</v>
      </c>
      <c r="K155" s="62">
        <f t="shared" si="119"/>
        <v>0</v>
      </c>
      <c r="L155" s="66">
        <f>+L156</f>
        <v>207433599602</v>
      </c>
      <c r="M155" s="253">
        <f t="shared" si="117"/>
        <v>2.6284164192631423E-2</v>
      </c>
      <c r="N155" s="62">
        <f t="shared" si="132"/>
        <v>0</v>
      </c>
      <c r="O155" s="62">
        <f t="shared" si="132"/>
        <v>129511913718</v>
      </c>
      <c r="P155" s="62">
        <f t="shared" si="132"/>
        <v>77921685884</v>
      </c>
      <c r="Q155" s="62">
        <f t="shared" si="132"/>
        <v>129511913718</v>
      </c>
      <c r="R155" s="62">
        <f t="shared" si="132"/>
        <v>77921685884</v>
      </c>
      <c r="S155" s="62">
        <f t="shared" si="132"/>
        <v>0</v>
      </c>
      <c r="T155" s="62">
        <f t="shared" si="132"/>
        <v>0</v>
      </c>
      <c r="U155" s="62">
        <f t="shared" si="132"/>
        <v>129511913718</v>
      </c>
      <c r="V155" s="62">
        <f t="shared" si="132"/>
        <v>0</v>
      </c>
      <c r="W155" s="62">
        <f t="shared" si="132"/>
        <v>0</v>
      </c>
      <c r="X155" s="38">
        <f t="shared" si="120"/>
        <v>0.62435359539868529</v>
      </c>
      <c r="Y155" s="38">
        <f t="shared" si="121"/>
        <v>0</v>
      </c>
      <c r="Z155" s="38">
        <f t="shared" si="122"/>
        <v>0</v>
      </c>
      <c r="AA155" s="38">
        <f t="shared" si="104"/>
        <v>0</v>
      </c>
      <c r="AB155" s="38" t="s">
        <v>40</v>
      </c>
    </row>
    <row r="156" spans="1:28" ht="30" customHeight="1" x14ac:dyDescent="0.25">
      <c r="A156" s="43" t="s">
        <v>294</v>
      </c>
      <c r="B156" s="44" t="s">
        <v>37</v>
      </c>
      <c r="C156" s="44">
        <v>10</v>
      </c>
      <c r="D156" s="44" t="s">
        <v>38</v>
      </c>
      <c r="E156" s="45" t="s">
        <v>258</v>
      </c>
      <c r="F156" s="46">
        <v>207433599602</v>
      </c>
      <c r="G156" s="46">
        <v>0</v>
      </c>
      <c r="H156" s="46">
        <v>0</v>
      </c>
      <c r="I156" s="46">
        <v>0</v>
      </c>
      <c r="J156" s="46">
        <v>0</v>
      </c>
      <c r="K156" s="46">
        <f t="shared" si="119"/>
        <v>0</v>
      </c>
      <c r="L156" s="56">
        <f>+F156+K156</f>
        <v>207433599602</v>
      </c>
      <c r="M156" s="266">
        <f t="shared" si="117"/>
        <v>2.6284164192631423E-2</v>
      </c>
      <c r="N156" s="46">
        <v>0</v>
      </c>
      <c r="O156" s="46">
        <v>129511913718</v>
      </c>
      <c r="P156" s="46">
        <f>L156-O156</f>
        <v>77921685884</v>
      </c>
      <c r="Q156" s="46">
        <v>129511913718</v>
      </c>
      <c r="R156" s="46">
        <f>+L156-Q156</f>
        <v>77921685884</v>
      </c>
      <c r="S156" s="46">
        <f>O156-Q156</f>
        <v>0</v>
      </c>
      <c r="T156" s="46">
        <v>0</v>
      </c>
      <c r="U156" s="46">
        <f>+Q156-T156</f>
        <v>129511913718</v>
      </c>
      <c r="V156" s="46">
        <v>0</v>
      </c>
      <c r="W156" s="48">
        <f>+T156-V156</f>
        <v>0</v>
      </c>
      <c r="X156" s="49">
        <f t="shared" si="120"/>
        <v>0.62435359539868529</v>
      </c>
      <c r="Y156" s="49">
        <f t="shared" si="121"/>
        <v>0</v>
      </c>
      <c r="Z156" s="49">
        <f t="shared" si="122"/>
        <v>0</v>
      </c>
      <c r="AA156" s="49">
        <f t="shared" si="104"/>
        <v>0</v>
      </c>
      <c r="AB156" s="49" t="s">
        <v>40</v>
      </c>
    </row>
    <row r="157" spans="1:28" ht="65.25" customHeight="1" x14ac:dyDescent="0.25">
      <c r="A157" s="39" t="s">
        <v>295</v>
      </c>
      <c r="B157" s="34" t="s">
        <v>37</v>
      </c>
      <c r="C157" s="34">
        <v>10</v>
      </c>
      <c r="D157" s="34" t="s">
        <v>38</v>
      </c>
      <c r="E157" s="40" t="s">
        <v>296</v>
      </c>
      <c r="F157" s="62">
        <f t="shared" ref="F157:J159" si="133">+F158</f>
        <v>231731619930</v>
      </c>
      <c r="G157" s="62">
        <f t="shared" si="133"/>
        <v>0</v>
      </c>
      <c r="H157" s="62">
        <f t="shared" si="133"/>
        <v>0</v>
      </c>
      <c r="I157" s="62">
        <f t="shared" si="133"/>
        <v>0</v>
      </c>
      <c r="J157" s="62">
        <f t="shared" si="133"/>
        <v>0</v>
      </c>
      <c r="K157" s="62">
        <f t="shared" si="119"/>
        <v>0</v>
      </c>
      <c r="L157" s="66">
        <f>+L158</f>
        <v>231731619930</v>
      </c>
      <c r="M157" s="253">
        <f t="shared" si="117"/>
        <v>2.9362995958952899E-2</v>
      </c>
      <c r="N157" s="62">
        <f t="shared" ref="N157:W159" si="134">+N158</f>
        <v>0</v>
      </c>
      <c r="O157" s="62">
        <f t="shared" si="134"/>
        <v>142803800035</v>
      </c>
      <c r="P157" s="62">
        <f t="shared" si="134"/>
        <v>88927819895</v>
      </c>
      <c r="Q157" s="62">
        <f t="shared" si="134"/>
        <v>142803800035</v>
      </c>
      <c r="R157" s="62">
        <f t="shared" si="134"/>
        <v>88927819895</v>
      </c>
      <c r="S157" s="62">
        <f t="shared" si="134"/>
        <v>0</v>
      </c>
      <c r="T157" s="62">
        <f t="shared" si="134"/>
        <v>0</v>
      </c>
      <c r="U157" s="62">
        <f t="shared" si="134"/>
        <v>142803800035</v>
      </c>
      <c r="V157" s="62">
        <f t="shared" si="134"/>
        <v>0</v>
      </c>
      <c r="W157" s="62">
        <f t="shared" si="134"/>
        <v>0</v>
      </c>
      <c r="X157" s="38">
        <f t="shared" si="120"/>
        <v>0.61624650135418402</v>
      </c>
      <c r="Y157" s="38">
        <f t="shared" si="121"/>
        <v>0</v>
      </c>
      <c r="Z157" s="38">
        <f t="shared" si="122"/>
        <v>0</v>
      </c>
      <c r="AA157" s="38">
        <f t="shared" si="104"/>
        <v>0</v>
      </c>
      <c r="AB157" s="38" t="s">
        <v>40</v>
      </c>
    </row>
    <row r="158" spans="1:28" ht="63.75" customHeight="1" x14ac:dyDescent="0.25">
      <c r="A158" s="39" t="s">
        <v>297</v>
      </c>
      <c r="B158" s="34" t="s">
        <v>37</v>
      </c>
      <c r="C158" s="34">
        <v>10</v>
      </c>
      <c r="D158" s="34" t="s">
        <v>38</v>
      </c>
      <c r="E158" s="95" t="s">
        <v>296</v>
      </c>
      <c r="F158" s="62">
        <f t="shared" si="133"/>
        <v>231731619930</v>
      </c>
      <c r="G158" s="62">
        <f t="shared" si="133"/>
        <v>0</v>
      </c>
      <c r="H158" s="62">
        <f t="shared" si="133"/>
        <v>0</v>
      </c>
      <c r="I158" s="62">
        <f t="shared" si="133"/>
        <v>0</v>
      </c>
      <c r="J158" s="62">
        <f t="shared" si="133"/>
        <v>0</v>
      </c>
      <c r="K158" s="62">
        <f t="shared" si="119"/>
        <v>0</v>
      </c>
      <c r="L158" s="66">
        <f>+L159</f>
        <v>231731619930</v>
      </c>
      <c r="M158" s="253">
        <f t="shared" si="117"/>
        <v>2.9362995958952899E-2</v>
      </c>
      <c r="N158" s="62">
        <f t="shared" si="134"/>
        <v>0</v>
      </c>
      <c r="O158" s="62">
        <f t="shared" si="134"/>
        <v>142803800035</v>
      </c>
      <c r="P158" s="62">
        <f t="shared" si="134"/>
        <v>88927819895</v>
      </c>
      <c r="Q158" s="62">
        <f t="shared" si="134"/>
        <v>142803800035</v>
      </c>
      <c r="R158" s="62">
        <f t="shared" si="134"/>
        <v>88927819895</v>
      </c>
      <c r="S158" s="62">
        <f t="shared" si="134"/>
        <v>0</v>
      </c>
      <c r="T158" s="62">
        <f t="shared" si="134"/>
        <v>0</v>
      </c>
      <c r="U158" s="62">
        <f t="shared" si="134"/>
        <v>142803800035</v>
      </c>
      <c r="V158" s="62">
        <f t="shared" si="134"/>
        <v>0</v>
      </c>
      <c r="W158" s="62">
        <f t="shared" si="134"/>
        <v>0</v>
      </c>
      <c r="X158" s="38">
        <f t="shared" si="120"/>
        <v>0.61624650135418402</v>
      </c>
      <c r="Y158" s="38">
        <f t="shared" si="121"/>
        <v>0</v>
      </c>
      <c r="Z158" s="38">
        <f t="shared" si="122"/>
        <v>0</v>
      </c>
      <c r="AA158" s="38">
        <f t="shared" si="104"/>
        <v>0</v>
      </c>
      <c r="AB158" s="38" t="s">
        <v>40</v>
      </c>
    </row>
    <row r="159" spans="1:28" ht="38.25" customHeight="1" x14ac:dyDescent="0.25">
      <c r="A159" s="39" t="s">
        <v>298</v>
      </c>
      <c r="B159" s="34" t="s">
        <v>37</v>
      </c>
      <c r="C159" s="34">
        <v>10</v>
      </c>
      <c r="D159" s="34" t="s">
        <v>38</v>
      </c>
      <c r="E159" s="40" t="s">
        <v>268</v>
      </c>
      <c r="F159" s="62">
        <f t="shared" si="133"/>
        <v>231731619930</v>
      </c>
      <c r="G159" s="62">
        <f t="shared" si="133"/>
        <v>0</v>
      </c>
      <c r="H159" s="62">
        <f t="shared" si="133"/>
        <v>0</v>
      </c>
      <c r="I159" s="62">
        <f t="shared" si="133"/>
        <v>0</v>
      </c>
      <c r="J159" s="62">
        <f t="shared" si="133"/>
        <v>0</v>
      </c>
      <c r="K159" s="62">
        <f t="shared" si="119"/>
        <v>0</v>
      </c>
      <c r="L159" s="66">
        <f>+L160</f>
        <v>231731619930</v>
      </c>
      <c r="M159" s="253">
        <f t="shared" si="117"/>
        <v>2.9362995958952899E-2</v>
      </c>
      <c r="N159" s="62">
        <f t="shared" si="134"/>
        <v>0</v>
      </c>
      <c r="O159" s="62">
        <f t="shared" si="134"/>
        <v>142803800035</v>
      </c>
      <c r="P159" s="62">
        <f t="shared" si="134"/>
        <v>88927819895</v>
      </c>
      <c r="Q159" s="62">
        <f t="shared" si="134"/>
        <v>142803800035</v>
      </c>
      <c r="R159" s="62">
        <f t="shared" si="134"/>
        <v>88927819895</v>
      </c>
      <c r="S159" s="62">
        <f t="shared" si="134"/>
        <v>0</v>
      </c>
      <c r="T159" s="62">
        <f t="shared" si="134"/>
        <v>0</v>
      </c>
      <c r="U159" s="62">
        <f t="shared" si="134"/>
        <v>142803800035</v>
      </c>
      <c r="V159" s="62">
        <f t="shared" si="134"/>
        <v>0</v>
      </c>
      <c r="W159" s="62">
        <f t="shared" si="134"/>
        <v>0</v>
      </c>
      <c r="X159" s="38">
        <f t="shared" si="120"/>
        <v>0.61624650135418402</v>
      </c>
      <c r="Y159" s="38">
        <f t="shared" si="121"/>
        <v>0</v>
      </c>
      <c r="Z159" s="38">
        <f t="shared" si="122"/>
        <v>0</v>
      </c>
      <c r="AA159" s="38">
        <f t="shared" si="104"/>
        <v>0</v>
      </c>
      <c r="AB159" s="38" t="s">
        <v>40</v>
      </c>
    </row>
    <row r="160" spans="1:28" ht="30" customHeight="1" x14ac:dyDescent="0.25">
      <c r="A160" s="43" t="s">
        <v>299</v>
      </c>
      <c r="B160" s="44" t="s">
        <v>37</v>
      </c>
      <c r="C160" s="44">
        <v>10</v>
      </c>
      <c r="D160" s="44" t="s">
        <v>38</v>
      </c>
      <c r="E160" s="45" t="s">
        <v>258</v>
      </c>
      <c r="F160" s="46">
        <v>231731619930</v>
      </c>
      <c r="G160" s="46">
        <v>0</v>
      </c>
      <c r="H160" s="46">
        <v>0</v>
      </c>
      <c r="I160" s="46">
        <v>0</v>
      </c>
      <c r="J160" s="46">
        <v>0</v>
      </c>
      <c r="K160" s="46">
        <f t="shared" si="119"/>
        <v>0</v>
      </c>
      <c r="L160" s="56">
        <f>+F160+K160</f>
        <v>231731619930</v>
      </c>
      <c r="M160" s="266">
        <f t="shared" si="117"/>
        <v>2.9362995958952899E-2</v>
      </c>
      <c r="N160" s="46">
        <v>0</v>
      </c>
      <c r="O160" s="46">
        <v>142803800035</v>
      </c>
      <c r="P160" s="46">
        <f>L160-O160</f>
        <v>88927819895</v>
      </c>
      <c r="Q160" s="46">
        <v>142803800035</v>
      </c>
      <c r="R160" s="46">
        <f>+L160-Q160</f>
        <v>88927819895</v>
      </c>
      <c r="S160" s="46">
        <f>O160-Q160</f>
        <v>0</v>
      </c>
      <c r="T160" s="46">
        <v>0</v>
      </c>
      <c r="U160" s="46">
        <f>+Q160-T160</f>
        <v>142803800035</v>
      </c>
      <c r="V160" s="46">
        <v>0</v>
      </c>
      <c r="W160" s="48">
        <f>+T160-V160</f>
        <v>0</v>
      </c>
      <c r="X160" s="49">
        <f t="shared" si="120"/>
        <v>0.61624650135418402</v>
      </c>
      <c r="Y160" s="49">
        <f t="shared" si="121"/>
        <v>0</v>
      </c>
      <c r="Z160" s="49">
        <f t="shared" si="122"/>
        <v>0</v>
      </c>
      <c r="AA160" s="49">
        <f t="shared" si="104"/>
        <v>0</v>
      </c>
      <c r="AB160" s="49" t="s">
        <v>40</v>
      </c>
    </row>
    <row r="161" spans="1:28" ht="49.5" customHeight="1" x14ac:dyDescent="0.25">
      <c r="A161" s="96" t="s">
        <v>300</v>
      </c>
      <c r="B161" s="34" t="s">
        <v>37</v>
      </c>
      <c r="C161" s="34">
        <v>10</v>
      </c>
      <c r="D161" s="34" t="s">
        <v>38</v>
      </c>
      <c r="E161" s="40" t="s">
        <v>301</v>
      </c>
      <c r="F161" s="62">
        <f t="shared" ref="F161:J162" si="135">+F162</f>
        <v>12761000000</v>
      </c>
      <c r="G161" s="62">
        <f t="shared" si="135"/>
        <v>0</v>
      </c>
      <c r="H161" s="62">
        <f t="shared" si="135"/>
        <v>0</v>
      </c>
      <c r="I161" s="62">
        <f t="shared" si="135"/>
        <v>0</v>
      </c>
      <c r="J161" s="62">
        <f t="shared" si="135"/>
        <v>0</v>
      </c>
      <c r="K161" s="62">
        <f t="shared" si="119"/>
        <v>0</v>
      </c>
      <c r="L161" s="66">
        <f>+L162</f>
        <v>12761000000</v>
      </c>
      <c r="M161" s="42">
        <f t="shared" si="117"/>
        <v>1.6169618610761246E-3</v>
      </c>
      <c r="N161" s="62">
        <f t="shared" ref="N161:W162" si="136">+N162</f>
        <v>0</v>
      </c>
      <c r="O161" s="62">
        <f t="shared" si="136"/>
        <v>9334165848</v>
      </c>
      <c r="P161" s="62">
        <f t="shared" si="136"/>
        <v>3426834152</v>
      </c>
      <c r="Q161" s="62">
        <f t="shared" si="136"/>
        <v>8692227300.0300007</v>
      </c>
      <c r="R161" s="62">
        <f t="shared" si="136"/>
        <v>4068772699.9699993</v>
      </c>
      <c r="S161" s="62">
        <f t="shared" si="136"/>
        <v>641938547.96999931</v>
      </c>
      <c r="T161" s="62">
        <f t="shared" si="136"/>
        <v>977604699.51999998</v>
      </c>
      <c r="U161" s="62">
        <f t="shared" si="136"/>
        <v>7714622600.5100002</v>
      </c>
      <c r="V161" s="62">
        <f t="shared" si="136"/>
        <v>917882834.51999998</v>
      </c>
      <c r="W161" s="62">
        <f t="shared" si="136"/>
        <v>59721865</v>
      </c>
      <c r="X161" s="38">
        <f t="shared" si="120"/>
        <v>0.68115565394796651</v>
      </c>
      <c r="Y161" s="38">
        <f t="shared" si="121"/>
        <v>7.6608784540396518E-2</v>
      </c>
      <c r="Z161" s="38">
        <f t="shared" si="122"/>
        <v>7.1928754370347153E-2</v>
      </c>
      <c r="AA161" s="38">
        <f t="shared" si="104"/>
        <v>0.11246883747697507</v>
      </c>
      <c r="AB161" s="38">
        <f>+V161/T161</f>
        <v>0.93891000623327281</v>
      </c>
    </row>
    <row r="162" spans="1:28" ht="49.5" customHeight="1" x14ac:dyDescent="0.25">
      <c r="A162" s="39" t="s">
        <v>302</v>
      </c>
      <c r="B162" s="34" t="s">
        <v>37</v>
      </c>
      <c r="C162" s="34">
        <v>10</v>
      </c>
      <c r="D162" s="34" t="s">
        <v>38</v>
      </c>
      <c r="E162" s="40" t="s">
        <v>301</v>
      </c>
      <c r="F162" s="62">
        <f t="shared" si="135"/>
        <v>12761000000</v>
      </c>
      <c r="G162" s="62">
        <f t="shared" si="135"/>
        <v>0</v>
      </c>
      <c r="H162" s="62">
        <f t="shared" si="135"/>
        <v>0</v>
      </c>
      <c r="I162" s="62">
        <f t="shared" si="135"/>
        <v>0</v>
      </c>
      <c r="J162" s="62">
        <f t="shared" si="135"/>
        <v>0</v>
      </c>
      <c r="K162" s="62">
        <f t="shared" si="119"/>
        <v>0</v>
      </c>
      <c r="L162" s="66">
        <f>+L163</f>
        <v>12761000000</v>
      </c>
      <c r="M162" s="42">
        <f t="shared" si="117"/>
        <v>1.6169618610761246E-3</v>
      </c>
      <c r="N162" s="62">
        <f t="shared" si="136"/>
        <v>0</v>
      </c>
      <c r="O162" s="62">
        <f t="shared" si="136"/>
        <v>9334165848</v>
      </c>
      <c r="P162" s="62">
        <f t="shared" si="136"/>
        <v>3426834152</v>
      </c>
      <c r="Q162" s="62">
        <f t="shared" si="136"/>
        <v>8692227300.0300007</v>
      </c>
      <c r="R162" s="62">
        <f t="shared" si="136"/>
        <v>4068772699.9699993</v>
      </c>
      <c r="S162" s="62">
        <f t="shared" si="136"/>
        <v>641938547.96999931</v>
      </c>
      <c r="T162" s="62">
        <f t="shared" si="136"/>
        <v>977604699.51999998</v>
      </c>
      <c r="U162" s="62">
        <f t="shared" si="136"/>
        <v>7714622600.5100002</v>
      </c>
      <c r="V162" s="62">
        <f t="shared" si="136"/>
        <v>917882834.51999998</v>
      </c>
      <c r="W162" s="62">
        <f t="shared" si="136"/>
        <v>59721865</v>
      </c>
      <c r="X162" s="38">
        <f t="shared" si="120"/>
        <v>0.68115565394796651</v>
      </c>
      <c r="Y162" s="38">
        <f t="shared" si="121"/>
        <v>7.6608784540396518E-2</v>
      </c>
      <c r="Z162" s="38">
        <f t="shared" si="122"/>
        <v>7.1928754370347153E-2</v>
      </c>
      <c r="AA162" s="38">
        <f t="shared" si="104"/>
        <v>0.11246883747697507</v>
      </c>
      <c r="AB162" s="38">
        <f>+V162/T162</f>
        <v>0.93891000623327281</v>
      </c>
    </row>
    <row r="163" spans="1:28" ht="49.5" customHeight="1" x14ac:dyDescent="0.25">
      <c r="A163" s="39" t="s">
        <v>303</v>
      </c>
      <c r="B163" s="34" t="s">
        <v>37</v>
      </c>
      <c r="C163" s="34">
        <v>10</v>
      </c>
      <c r="D163" s="34" t="s">
        <v>38</v>
      </c>
      <c r="E163" s="40" t="s">
        <v>304</v>
      </c>
      <c r="F163" s="62">
        <f>SUM(F164:F164)</f>
        <v>12761000000</v>
      </c>
      <c r="G163" s="62">
        <f>SUM(G164:G164)</f>
        <v>0</v>
      </c>
      <c r="H163" s="62">
        <f>SUM(H164:H164)</f>
        <v>0</v>
      </c>
      <c r="I163" s="62">
        <f>SUM(I164:I164)</f>
        <v>0</v>
      </c>
      <c r="J163" s="62">
        <f>SUM(J164:J164)</f>
        <v>0</v>
      </c>
      <c r="K163" s="62">
        <f t="shared" si="119"/>
        <v>0</v>
      </c>
      <c r="L163" s="66">
        <f>SUM(L164:L164)</f>
        <v>12761000000</v>
      </c>
      <c r="M163" s="42">
        <f t="shared" si="117"/>
        <v>1.6169618610761246E-3</v>
      </c>
      <c r="N163" s="62">
        <f t="shared" ref="N163:W163" si="137">SUM(N164:N164)</f>
        <v>0</v>
      </c>
      <c r="O163" s="62">
        <f t="shared" si="137"/>
        <v>9334165848</v>
      </c>
      <c r="P163" s="62">
        <f t="shared" si="137"/>
        <v>3426834152</v>
      </c>
      <c r="Q163" s="62">
        <f t="shared" si="137"/>
        <v>8692227300.0300007</v>
      </c>
      <c r="R163" s="62">
        <f t="shared" si="137"/>
        <v>4068772699.9699993</v>
      </c>
      <c r="S163" s="62">
        <f t="shared" si="137"/>
        <v>641938547.96999931</v>
      </c>
      <c r="T163" s="62">
        <f t="shared" si="137"/>
        <v>977604699.51999998</v>
      </c>
      <c r="U163" s="62">
        <f t="shared" si="137"/>
        <v>7714622600.5100002</v>
      </c>
      <c r="V163" s="62">
        <f t="shared" si="137"/>
        <v>917882834.51999998</v>
      </c>
      <c r="W163" s="62">
        <f t="shared" si="137"/>
        <v>59721865</v>
      </c>
      <c r="X163" s="38">
        <f t="shared" si="120"/>
        <v>0.68115565394796651</v>
      </c>
      <c r="Y163" s="38">
        <f t="shared" si="121"/>
        <v>7.6608784540396518E-2</v>
      </c>
      <c r="Z163" s="38">
        <f t="shared" si="122"/>
        <v>7.1928754370347153E-2</v>
      </c>
      <c r="AA163" s="38">
        <f t="shared" si="104"/>
        <v>0.11246883747697507</v>
      </c>
      <c r="AB163" s="38">
        <f>+V163/T163</f>
        <v>0.93891000623327281</v>
      </c>
    </row>
    <row r="164" spans="1:28" ht="30" customHeight="1" x14ac:dyDescent="0.25">
      <c r="A164" s="43" t="s">
        <v>305</v>
      </c>
      <c r="B164" s="44" t="s">
        <v>37</v>
      </c>
      <c r="C164" s="44">
        <v>10</v>
      </c>
      <c r="D164" s="44" t="s">
        <v>38</v>
      </c>
      <c r="E164" s="45" t="s">
        <v>258</v>
      </c>
      <c r="F164" s="46">
        <v>12761000000</v>
      </c>
      <c r="G164" s="46">
        <v>0</v>
      </c>
      <c r="H164" s="46">
        <v>0</v>
      </c>
      <c r="I164" s="46">
        <v>0</v>
      </c>
      <c r="J164" s="46">
        <v>0</v>
      </c>
      <c r="K164" s="46">
        <f t="shared" si="119"/>
        <v>0</v>
      </c>
      <c r="L164" s="56">
        <f>+F164+K164</f>
        <v>12761000000</v>
      </c>
      <c r="M164" s="51">
        <f t="shared" si="117"/>
        <v>1.6169618610761246E-3</v>
      </c>
      <c r="N164" s="46">
        <v>0</v>
      </c>
      <c r="O164" s="56">
        <v>9334165848</v>
      </c>
      <c r="P164" s="46">
        <f>L164-O164</f>
        <v>3426834152</v>
      </c>
      <c r="Q164" s="46">
        <v>8692227300.0300007</v>
      </c>
      <c r="R164" s="46">
        <f>+L164-Q164</f>
        <v>4068772699.9699993</v>
      </c>
      <c r="S164" s="46">
        <f>O164-Q164</f>
        <v>641938547.96999931</v>
      </c>
      <c r="T164" s="46">
        <v>977604699.51999998</v>
      </c>
      <c r="U164" s="46">
        <f>+Q164-T164</f>
        <v>7714622600.5100002</v>
      </c>
      <c r="V164" s="46">
        <v>917882834.51999998</v>
      </c>
      <c r="W164" s="48">
        <f>+T164-V164</f>
        <v>59721865</v>
      </c>
      <c r="X164" s="49">
        <f t="shared" si="120"/>
        <v>0.68115565394796651</v>
      </c>
      <c r="Y164" s="49">
        <f t="shared" si="121"/>
        <v>7.6608784540396518E-2</v>
      </c>
      <c r="Z164" s="49">
        <f t="shared" si="122"/>
        <v>7.1928754370347153E-2</v>
      </c>
      <c r="AA164" s="49">
        <f t="shared" si="104"/>
        <v>0.11246883747697507</v>
      </c>
      <c r="AB164" s="49">
        <f>+V164/T164</f>
        <v>0.93891000623327281</v>
      </c>
    </row>
    <row r="165" spans="1:28" ht="69.75" customHeight="1" x14ac:dyDescent="0.25">
      <c r="A165" s="39" t="s">
        <v>306</v>
      </c>
      <c r="B165" s="34" t="s">
        <v>37</v>
      </c>
      <c r="C165" s="34">
        <v>10</v>
      </c>
      <c r="D165" s="34" t="s">
        <v>38</v>
      </c>
      <c r="E165" s="40" t="s">
        <v>307</v>
      </c>
      <c r="F165" s="62">
        <f t="shared" ref="F165:J167" si="138">+F166</f>
        <v>246157631169</v>
      </c>
      <c r="G165" s="62">
        <f t="shared" si="138"/>
        <v>0</v>
      </c>
      <c r="H165" s="62">
        <f t="shared" si="138"/>
        <v>0</v>
      </c>
      <c r="I165" s="62">
        <f t="shared" si="138"/>
        <v>0</v>
      </c>
      <c r="J165" s="62">
        <f t="shared" si="138"/>
        <v>0</v>
      </c>
      <c r="K165" s="62">
        <f t="shared" si="119"/>
        <v>0</v>
      </c>
      <c r="L165" s="66">
        <f>+L166</f>
        <v>246157631169</v>
      </c>
      <c r="M165" s="253">
        <f t="shared" si="117"/>
        <v>3.1190933423173459E-2</v>
      </c>
      <c r="N165" s="62">
        <f t="shared" ref="N165:W167" si="139">+N166</f>
        <v>0</v>
      </c>
      <c r="O165" s="62">
        <f t="shared" si="139"/>
        <v>181243825733</v>
      </c>
      <c r="P165" s="62">
        <f t="shared" si="139"/>
        <v>64913805436</v>
      </c>
      <c r="Q165" s="62">
        <f t="shared" si="139"/>
        <v>181243825733</v>
      </c>
      <c r="R165" s="62">
        <f t="shared" si="139"/>
        <v>64913805436</v>
      </c>
      <c r="S165" s="62">
        <f t="shared" si="139"/>
        <v>0</v>
      </c>
      <c r="T165" s="62">
        <f t="shared" si="139"/>
        <v>0</v>
      </c>
      <c r="U165" s="62">
        <f t="shared" si="139"/>
        <v>181243825733</v>
      </c>
      <c r="V165" s="62">
        <f t="shared" si="139"/>
        <v>0</v>
      </c>
      <c r="W165" s="62">
        <f t="shared" si="139"/>
        <v>0</v>
      </c>
      <c r="X165" s="38">
        <f t="shared" si="120"/>
        <v>0.73629172035932822</v>
      </c>
      <c r="Y165" s="38">
        <f t="shared" si="121"/>
        <v>0</v>
      </c>
      <c r="Z165" s="38">
        <f t="shared" si="122"/>
        <v>0</v>
      </c>
      <c r="AA165" s="38">
        <f t="shared" si="104"/>
        <v>0</v>
      </c>
      <c r="AB165" s="38" t="s">
        <v>40</v>
      </c>
    </row>
    <row r="166" spans="1:28" ht="70.5" customHeight="1" x14ac:dyDescent="0.25">
      <c r="A166" s="39" t="s">
        <v>308</v>
      </c>
      <c r="B166" s="34" t="s">
        <v>37</v>
      </c>
      <c r="C166" s="34">
        <v>10</v>
      </c>
      <c r="D166" s="34" t="s">
        <v>38</v>
      </c>
      <c r="E166" s="95" t="s">
        <v>307</v>
      </c>
      <c r="F166" s="62">
        <f t="shared" si="138"/>
        <v>246157631169</v>
      </c>
      <c r="G166" s="62">
        <f t="shared" si="138"/>
        <v>0</v>
      </c>
      <c r="H166" s="62">
        <f t="shared" si="138"/>
        <v>0</v>
      </c>
      <c r="I166" s="62">
        <f t="shared" si="138"/>
        <v>0</v>
      </c>
      <c r="J166" s="62">
        <f t="shared" si="138"/>
        <v>0</v>
      </c>
      <c r="K166" s="62">
        <f t="shared" si="119"/>
        <v>0</v>
      </c>
      <c r="L166" s="66">
        <f>+L167</f>
        <v>246157631169</v>
      </c>
      <c r="M166" s="253">
        <f t="shared" si="117"/>
        <v>3.1190933423173459E-2</v>
      </c>
      <c r="N166" s="62">
        <f t="shared" si="139"/>
        <v>0</v>
      </c>
      <c r="O166" s="62">
        <f t="shared" si="139"/>
        <v>181243825733</v>
      </c>
      <c r="P166" s="62">
        <f t="shared" si="139"/>
        <v>64913805436</v>
      </c>
      <c r="Q166" s="62">
        <f t="shared" si="139"/>
        <v>181243825733</v>
      </c>
      <c r="R166" s="62">
        <f t="shared" si="139"/>
        <v>64913805436</v>
      </c>
      <c r="S166" s="62">
        <f t="shared" si="139"/>
        <v>0</v>
      </c>
      <c r="T166" s="62">
        <f t="shared" si="139"/>
        <v>0</v>
      </c>
      <c r="U166" s="62">
        <f t="shared" si="139"/>
        <v>181243825733</v>
      </c>
      <c r="V166" s="62">
        <f t="shared" si="139"/>
        <v>0</v>
      </c>
      <c r="W166" s="62">
        <f t="shared" si="139"/>
        <v>0</v>
      </c>
      <c r="X166" s="38">
        <f t="shared" si="120"/>
        <v>0.73629172035932822</v>
      </c>
      <c r="Y166" s="38">
        <f t="shared" si="121"/>
        <v>0</v>
      </c>
      <c r="Z166" s="38">
        <f t="shared" si="122"/>
        <v>0</v>
      </c>
      <c r="AA166" s="38">
        <f t="shared" si="104"/>
        <v>0</v>
      </c>
      <c r="AB166" s="38" t="s">
        <v>40</v>
      </c>
    </row>
    <row r="167" spans="1:28" ht="29.25" customHeight="1" x14ac:dyDescent="0.25">
      <c r="A167" s="39" t="s">
        <v>309</v>
      </c>
      <c r="B167" s="34" t="s">
        <v>37</v>
      </c>
      <c r="C167" s="34">
        <v>10</v>
      </c>
      <c r="D167" s="34" t="s">
        <v>38</v>
      </c>
      <c r="E167" s="40" t="s">
        <v>268</v>
      </c>
      <c r="F167" s="62">
        <f t="shared" si="138"/>
        <v>246157631169</v>
      </c>
      <c r="G167" s="62">
        <f t="shared" si="138"/>
        <v>0</v>
      </c>
      <c r="H167" s="62">
        <f t="shared" si="138"/>
        <v>0</v>
      </c>
      <c r="I167" s="62">
        <f t="shared" si="138"/>
        <v>0</v>
      </c>
      <c r="J167" s="62">
        <f t="shared" si="138"/>
        <v>0</v>
      </c>
      <c r="K167" s="62">
        <f t="shared" si="119"/>
        <v>0</v>
      </c>
      <c r="L167" s="66">
        <f>+L168</f>
        <v>246157631169</v>
      </c>
      <c r="M167" s="253">
        <f t="shared" si="117"/>
        <v>3.1190933423173459E-2</v>
      </c>
      <c r="N167" s="62">
        <f t="shared" si="139"/>
        <v>0</v>
      </c>
      <c r="O167" s="62">
        <f t="shared" si="139"/>
        <v>181243825733</v>
      </c>
      <c r="P167" s="62">
        <f t="shared" si="139"/>
        <v>64913805436</v>
      </c>
      <c r="Q167" s="62">
        <f t="shared" si="139"/>
        <v>181243825733</v>
      </c>
      <c r="R167" s="62">
        <f t="shared" si="139"/>
        <v>64913805436</v>
      </c>
      <c r="S167" s="62">
        <f t="shared" si="139"/>
        <v>0</v>
      </c>
      <c r="T167" s="62">
        <f t="shared" si="139"/>
        <v>0</v>
      </c>
      <c r="U167" s="62">
        <f t="shared" si="139"/>
        <v>181243825733</v>
      </c>
      <c r="V167" s="62">
        <f t="shared" si="139"/>
        <v>0</v>
      </c>
      <c r="W167" s="62">
        <f t="shared" si="139"/>
        <v>0</v>
      </c>
      <c r="X167" s="38">
        <f t="shared" si="120"/>
        <v>0.73629172035932822</v>
      </c>
      <c r="Y167" s="38">
        <f t="shared" si="121"/>
        <v>0</v>
      </c>
      <c r="Z167" s="38">
        <f t="shared" si="122"/>
        <v>0</v>
      </c>
      <c r="AA167" s="38">
        <f t="shared" si="104"/>
        <v>0</v>
      </c>
      <c r="AB167" s="38" t="s">
        <v>40</v>
      </c>
    </row>
    <row r="168" spans="1:28" ht="30" customHeight="1" x14ac:dyDescent="0.25">
      <c r="A168" s="43" t="s">
        <v>310</v>
      </c>
      <c r="B168" s="44" t="s">
        <v>37</v>
      </c>
      <c r="C168" s="44">
        <v>10</v>
      </c>
      <c r="D168" s="44" t="s">
        <v>38</v>
      </c>
      <c r="E168" s="45" t="s">
        <v>258</v>
      </c>
      <c r="F168" s="46">
        <v>246157631169</v>
      </c>
      <c r="G168" s="46">
        <v>0</v>
      </c>
      <c r="H168" s="46">
        <v>0</v>
      </c>
      <c r="I168" s="46">
        <v>0</v>
      </c>
      <c r="J168" s="46">
        <v>0</v>
      </c>
      <c r="K168" s="46">
        <f t="shared" si="119"/>
        <v>0</v>
      </c>
      <c r="L168" s="56">
        <f>+F168+K168</f>
        <v>246157631169</v>
      </c>
      <c r="M168" s="253">
        <f t="shared" si="117"/>
        <v>3.1190933423173459E-2</v>
      </c>
      <c r="N168" s="46">
        <v>0</v>
      </c>
      <c r="O168" s="46">
        <v>181243825733</v>
      </c>
      <c r="P168" s="46">
        <f>L168-O168</f>
        <v>64913805436</v>
      </c>
      <c r="Q168" s="46">
        <v>181243825733</v>
      </c>
      <c r="R168" s="46">
        <f>+L168-Q168</f>
        <v>64913805436</v>
      </c>
      <c r="S168" s="46">
        <f>O168-Q168</f>
        <v>0</v>
      </c>
      <c r="T168" s="46">
        <v>0</v>
      </c>
      <c r="U168" s="46">
        <f>+Q168-T168</f>
        <v>181243825733</v>
      </c>
      <c r="V168" s="46">
        <v>0</v>
      </c>
      <c r="W168" s="48">
        <f>+T168-V168</f>
        <v>0</v>
      </c>
      <c r="X168" s="49">
        <f t="shared" si="120"/>
        <v>0.73629172035932822</v>
      </c>
      <c r="Y168" s="49">
        <f t="shared" si="121"/>
        <v>0</v>
      </c>
      <c r="Z168" s="49">
        <f t="shared" si="122"/>
        <v>0</v>
      </c>
      <c r="AA168" s="49">
        <f t="shared" si="104"/>
        <v>0</v>
      </c>
      <c r="AB168" s="49" t="s">
        <v>40</v>
      </c>
    </row>
    <row r="169" spans="1:28" ht="49.5" customHeight="1" x14ac:dyDescent="0.25">
      <c r="A169" s="39" t="s">
        <v>311</v>
      </c>
      <c r="B169" s="34" t="s">
        <v>37</v>
      </c>
      <c r="C169" s="34">
        <v>10</v>
      </c>
      <c r="D169" s="34" t="s">
        <v>38</v>
      </c>
      <c r="E169" s="40" t="s">
        <v>312</v>
      </c>
      <c r="F169" s="62">
        <f t="shared" ref="F169:J171" si="140">+F170</f>
        <v>283126047866</v>
      </c>
      <c r="G169" s="62">
        <f t="shared" si="140"/>
        <v>0</v>
      </c>
      <c r="H169" s="62">
        <f t="shared" si="140"/>
        <v>0</v>
      </c>
      <c r="I169" s="62">
        <f t="shared" si="140"/>
        <v>0</v>
      </c>
      <c r="J169" s="62">
        <f t="shared" si="140"/>
        <v>0</v>
      </c>
      <c r="K169" s="62">
        <f t="shared" si="119"/>
        <v>0</v>
      </c>
      <c r="L169" s="66">
        <f>+L170</f>
        <v>283126047866</v>
      </c>
      <c r="M169" s="253">
        <f t="shared" si="117"/>
        <v>3.5875246554073766E-2</v>
      </c>
      <c r="N169" s="62">
        <f t="shared" ref="N169:W171" si="141">+N170</f>
        <v>0</v>
      </c>
      <c r="O169" s="62">
        <f t="shared" si="141"/>
        <v>217578018008</v>
      </c>
      <c r="P169" s="62">
        <f t="shared" si="141"/>
        <v>65548029858</v>
      </c>
      <c r="Q169" s="62">
        <f t="shared" si="141"/>
        <v>217578018008</v>
      </c>
      <c r="R169" s="62">
        <f t="shared" si="141"/>
        <v>65548029858</v>
      </c>
      <c r="S169" s="62">
        <f t="shared" si="141"/>
        <v>0</v>
      </c>
      <c r="T169" s="62">
        <f t="shared" si="141"/>
        <v>0</v>
      </c>
      <c r="U169" s="62">
        <f t="shared" si="141"/>
        <v>217578018008</v>
      </c>
      <c r="V169" s="62">
        <f t="shared" si="141"/>
        <v>0</v>
      </c>
      <c r="W169" s="62">
        <f t="shared" si="141"/>
        <v>0</v>
      </c>
      <c r="X169" s="38">
        <f t="shared" si="120"/>
        <v>0.76848463660601418</v>
      </c>
      <c r="Y169" s="38">
        <f t="shared" si="121"/>
        <v>0</v>
      </c>
      <c r="Z169" s="38">
        <f t="shared" si="122"/>
        <v>0</v>
      </c>
      <c r="AA169" s="38">
        <f t="shared" si="104"/>
        <v>0</v>
      </c>
      <c r="AB169" s="38" t="s">
        <v>40</v>
      </c>
    </row>
    <row r="170" spans="1:28" ht="49.5" customHeight="1" x14ac:dyDescent="0.25">
      <c r="A170" s="39" t="s">
        <v>313</v>
      </c>
      <c r="B170" s="34" t="s">
        <v>37</v>
      </c>
      <c r="C170" s="34">
        <v>10</v>
      </c>
      <c r="D170" s="34" t="s">
        <v>38</v>
      </c>
      <c r="E170" s="40" t="s">
        <v>312</v>
      </c>
      <c r="F170" s="62">
        <f t="shared" si="140"/>
        <v>283126047866</v>
      </c>
      <c r="G170" s="62">
        <f t="shared" si="140"/>
        <v>0</v>
      </c>
      <c r="H170" s="62">
        <f t="shared" si="140"/>
        <v>0</v>
      </c>
      <c r="I170" s="62">
        <f t="shared" si="140"/>
        <v>0</v>
      </c>
      <c r="J170" s="62">
        <f t="shared" si="140"/>
        <v>0</v>
      </c>
      <c r="K170" s="62">
        <f t="shared" si="119"/>
        <v>0</v>
      </c>
      <c r="L170" s="66">
        <f>+L171</f>
        <v>283126047866</v>
      </c>
      <c r="M170" s="253">
        <f t="shared" si="117"/>
        <v>3.5875246554073766E-2</v>
      </c>
      <c r="N170" s="62">
        <f t="shared" si="141"/>
        <v>0</v>
      </c>
      <c r="O170" s="62">
        <f t="shared" si="141"/>
        <v>217578018008</v>
      </c>
      <c r="P170" s="62">
        <f t="shared" si="141"/>
        <v>65548029858</v>
      </c>
      <c r="Q170" s="62">
        <f t="shared" si="141"/>
        <v>217578018008</v>
      </c>
      <c r="R170" s="62">
        <f t="shared" si="141"/>
        <v>65548029858</v>
      </c>
      <c r="S170" s="62">
        <f t="shared" si="141"/>
        <v>0</v>
      </c>
      <c r="T170" s="62">
        <f t="shared" si="141"/>
        <v>0</v>
      </c>
      <c r="U170" s="62">
        <f t="shared" si="141"/>
        <v>217578018008</v>
      </c>
      <c r="V170" s="62">
        <f t="shared" si="141"/>
        <v>0</v>
      </c>
      <c r="W170" s="62">
        <f t="shared" si="141"/>
        <v>0</v>
      </c>
      <c r="X170" s="38">
        <f t="shared" si="120"/>
        <v>0.76848463660601418</v>
      </c>
      <c r="Y170" s="38">
        <f t="shared" si="121"/>
        <v>0</v>
      </c>
      <c r="Z170" s="38">
        <f t="shared" si="122"/>
        <v>0</v>
      </c>
      <c r="AA170" s="38">
        <f t="shared" si="104"/>
        <v>0</v>
      </c>
      <c r="AB170" s="38" t="s">
        <v>40</v>
      </c>
    </row>
    <row r="171" spans="1:28" ht="32.25" customHeight="1" x14ac:dyDescent="0.25">
      <c r="A171" s="39" t="s">
        <v>314</v>
      </c>
      <c r="B171" s="34" t="s">
        <v>37</v>
      </c>
      <c r="C171" s="34">
        <v>10</v>
      </c>
      <c r="D171" s="34" t="s">
        <v>38</v>
      </c>
      <c r="E171" s="40" t="s">
        <v>268</v>
      </c>
      <c r="F171" s="62">
        <f t="shared" si="140"/>
        <v>283126047866</v>
      </c>
      <c r="G171" s="62">
        <f t="shared" si="140"/>
        <v>0</v>
      </c>
      <c r="H171" s="62">
        <f t="shared" si="140"/>
        <v>0</v>
      </c>
      <c r="I171" s="62">
        <f t="shared" si="140"/>
        <v>0</v>
      </c>
      <c r="J171" s="62">
        <f t="shared" si="140"/>
        <v>0</v>
      </c>
      <c r="K171" s="62">
        <f t="shared" si="119"/>
        <v>0</v>
      </c>
      <c r="L171" s="66">
        <f>+L172</f>
        <v>283126047866</v>
      </c>
      <c r="M171" s="253">
        <f t="shared" si="117"/>
        <v>3.5875246554073766E-2</v>
      </c>
      <c r="N171" s="62">
        <f t="shared" si="141"/>
        <v>0</v>
      </c>
      <c r="O171" s="62">
        <f t="shared" si="141"/>
        <v>217578018008</v>
      </c>
      <c r="P171" s="62">
        <f t="shared" si="141"/>
        <v>65548029858</v>
      </c>
      <c r="Q171" s="62">
        <f t="shared" si="141"/>
        <v>217578018008</v>
      </c>
      <c r="R171" s="62">
        <f t="shared" si="141"/>
        <v>65548029858</v>
      </c>
      <c r="S171" s="62">
        <f t="shared" si="141"/>
        <v>0</v>
      </c>
      <c r="T171" s="62">
        <f t="shared" si="141"/>
        <v>0</v>
      </c>
      <c r="U171" s="62">
        <f t="shared" si="141"/>
        <v>217578018008</v>
      </c>
      <c r="V171" s="62">
        <f t="shared" si="141"/>
        <v>0</v>
      </c>
      <c r="W171" s="62">
        <f t="shared" si="141"/>
        <v>0</v>
      </c>
      <c r="X171" s="38">
        <f t="shared" si="120"/>
        <v>0.76848463660601418</v>
      </c>
      <c r="Y171" s="38">
        <f t="shared" si="121"/>
        <v>0</v>
      </c>
      <c r="Z171" s="38">
        <f t="shared" si="122"/>
        <v>0</v>
      </c>
      <c r="AA171" s="38">
        <f t="shared" si="104"/>
        <v>0</v>
      </c>
      <c r="AB171" s="38" t="s">
        <v>40</v>
      </c>
    </row>
    <row r="172" spans="1:28" ht="30" customHeight="1" x14ac:dyDescent="0.25">
      <c r="A172" s="43" t="s">
        <v>315</v>
      </c>
      <c r="B172" s="44" t="s">
        <v>37</v>
      </c>
      <c r="C172" s="44">
        <v>10</v>
      </c>
      <c r="D172" s="44" t="s">
        <v>38</v>
      </c>
      <c r="E172" s="45" t="s">
        <v>258</v>
      </c>
      <c r="F172" s="46">
        <v>283126047866</v>
      </c>
      <c r="G172" s="46">
        <v>0</v>
      </c>
      <c r="H172" s="46">
        <v>0</v>
      </c>
      <c r="I172" s="46">
        <v>0</v>
      </c>
      <c r="J172" s="46">
        <v>0</v>
      </c>
      <c r="K172" s="46">
        <f t="shared" si="119"/>
        <v>0</v>
      </c>
      <c r="L172" s="56">
        <f>+F172+K172</f>
        <v>283126047866</v>
      </c>
      <c r="M172" s="266">
        <f t="shared" si="117"/>
        <v>3.5875246554073766E-2</v>
      </c>
      <c r="N172" s="46">
        <v>0</v>
      </c>
      <c r="O172" s="46">
        <v>217578018008</v>
      </c>
      <c r="P172" s="46">
        <f>L172-O172</f>
        <v>65548029858</v>
      </c>
      <c r="Q172" s="46">
        <v>217578018008</v>
      </c>
      <c r="R172" s="46">
        <f>+L172-Q172</f>
        <v>65548029858</v>
      </c>
      <c r="S172" s="46">
        <f>O172-Q172</f>
        <v>0</v>
      </c>
      <c r="T172" s="46">
        <v>0</v>
      </c>
      <c r="U172" s="46">
        <f>+Q172-T172</f>
        <v>217578018008</v>
      </c>
      <c r="V172" s="46">
        <v>0</v>
      </c>
      <c r="W172" s="48">
        <f>+T172-V172</f>
        <v>0</v>
      </c>
      <c r="X172" s="49">
        <f t="shared" si="120"/>
        <v>0.76848463660601418</v>
      </c>
      <c r="Y172" s="49">
        <f t="shared" si="121"/>
        <v>0</v>
      </c>
      <c r="Z172" s="49">
        <f t="shared" si="122"/>
        <v>0</v>
      </c>
      <c r="AA172" s="49">
        <f t="shared" si="104"/>
        <v>0</v>
      </c>
      <c r="AB172" s="49" t="s">
        <v>40</v>
      </c>
    </row>
    <row r="173" spans="1:28" ht="66.75" customHeight="1" x14ac:dyDescent="0.25">
      <c r="A173" s="39" t="s">
        <v>316</v>
      </c>
      <c r="B173" s="34" t="s">
        <v>37</v>
      </c>
      <c r="C173" s="34">
        <v>10</v>
      </c>
      <c r="D173" s="34" t="s">
        <v>38</v>
      </c>
      <c r="E173" s="40" t="s">
        <v>317</v>
      </c>
      <c r="F173" s="62">
        <f t="shared" ref="F173:L175" si="142">+F174</f>
        <v>143699497948</v>
      </c>
      <c r="G173" s="62">
        <f t="shared" si="142"/>
        <v>0</v>
      </c>
      <c r="H173" s="62">
        <f t="shared" si="142"/>
        <v>0</v>
      </c>
      <c r="I173" s="62">
        <f t="shared" si="142"/>
        <v>0</v>
      </c>
      <c r="J173" s="62">
        <f t="shared" si="142"/>
        <v>0</v>
      </c>
      <c r="K173" s="62">
        <f t="shared" si="142"/>
        <v>0</v>
      </c>
      <c r="L173" s="66">
        <f t="shared" si="142"/>
        <v>143699497948</v>
      </c>
      <c r="M173" s="253">
        <f t="shared" si="117"/>
        <v>1.8208338503072082E-2</v>
      </c>
      <c r="N173" s="62">
        <f t="shared" ref="N173:W175" si="143">+N174</f>
        <v>0</v>
      </c>
      <c r="O173" s="62">
        <f t="shared" si="143"/>
        <v>127207862717</v>
      </c>
      <c r="P173" s="62">
        <f t="shared" si="143"/>
        <v>16491635231</v>
      </c>
      <c r="Q173" s="62">
        <f t="shared" si="143"/>
        <v>127207862717</v>
      </c>
      <c r="R173" s="62">
        <f t="shared" si="143"/>
        <v>16491635231</v>
      </c>
      <c r="S173" s="62">
        <f t="shared" si="143"/>
        <v>0</v>
      </c>
      <c r="T173" s="62">
        <f t="shared" si="143"/>
        <v>0</v>
      </c>
      <c r="U173" s="62">
        <f t="shared" si="143"/>
        <v>127207862717</v>
      </c>
      <c r="V173" s="62">
        <f t="shared" si="143"/>
        <v>0</v>
      </c>
      <c r="W173" s="62">
        <f t="shared" si="143"/>
        <v>0</v>
      </c>
      <c r="X173" s="38">
        <f t="shared" si="120"/>
        <v>0.88523526201206515</v>
      </c>
      <c r="Y173" s="38">
        <f t="shared" si="121"/>
        <v>0</v>
      </c>
      <c r="Z173" s="38">
        <f t="shared" si="122"/>
        <v>0</v>
      </c>
      <c r="AA173" s="38">
        <f t="shared" si="104"/>
        <v>0</v>
      </c>
      <c r="AB173" s="38" t="s">
        <v>40</v>
      </c>
    </row>
    <row r="174" spans="1:28" ht="66.75" customHeight="1" x14ac:dyDescent="0.25">
      <c r="A174" s="39" t="s">
        <v>318</v>
      </c>
      <c r="B174" s="34" t="s">
        <v>37</v>
      </c>
      <c r="C174" s="34">
        <v>10</v>
      </c>
      <c r="D174" s="34" t="s">
        <v>38</v>
      </c>
      <c r="E174" s="95" t="s">
        <v>317</v>
      </c>
      <c r="F174" s="62">
        <f t="shared" si="142"/>
        <v>143699497948</v>
      </c>
      <c r="G174" s="62">
        <f t="shared" si="142"/>
        <v>0</v>
      </c>
      <c r="H174" s="62">
        <f t="shared" si="142"/>
        <v>0</v>
      </c>
      <c r="I174" s="62">
        <f t="shared" si="142"/>
        <v>0</v>
      </c>
      <c r="J174" s="62">
        <f t="shared" si="142"/>
        <v>0</v>
      </c>
      <c r="K174" s="62">
        <f t="shared" si="142"/>
        <v>0</v>
      </c>
      <c r="L174" s="66">
        <f t="shared" si="142"/>
        <v>143699497948</v>
      </c>
      <c r="M174" s="253">
        <f t="shared" si="117"/>
        <v>1.8208338503072082E-2</v>
      </c>
      <c r="N174" s="62">
        <f t="shared" si="143"/>
        <v>0</v>
      </c>
      <c r="O174" s="62">
        <f t="shared" si="143"/>
        <v>127207862717</v>
      </c>
      <c r="P174" s="62">
        <f t="shared" si="143"/>
        <v>16491635231</v>
      </c>
      <c r="Q174" s="62">
        <f t="shared" si="143"/>
        <v>127207862717</v>
      </c>
      <c r="R174" s="62">
        <f t="shared" si="143"/>
        <v>16491635231</v>
      </c>
      <c r="S174" s="62">
        <f t="shared" si="143"/>
        <v>0</v>
      </c>
      <c r="T174" s="62">
        <f t="shared" si="143"/>
        <v>0</v>
      </c>
      <c r="U174" s="62">
        <f t="shared" si="143"/>
        <v>127207862717</v>
      </c>
      <c r="V174" s="62">
        <f t="shared" si="143"/>
        <v>0</v>
      </c>
      <c r="W174" s="62">
        <f t="shared" si="143"/>
        <v>0</v>
      </c>
      <c r="X174" s="38">
        <f t="shared" si="120"/>
        <v>0.88523526201206515</v>
      </c>
      <c r="Y174" s="38">
        <f t="shared" si="121"/>
        <v>0</v>
      </c>
      <c r="Z174" s="38">
        <f t="shared" si="122"/>
        <v>0</v>
      </c>
      <c r="AA174" s="38">
        <f t="shared" si="104"/>
        <v>0</v>
      </c>
      <c r="AB174" s="38" t="s">
        <v>40</v>
      </c>
    </row>
    <row r="175" spans="1:28" ht="38.25" customHeight="1" x14ac:dyDescent="0.25">
      <c r="A175" s="39" t="s">
        <v>319</v>
      </c>
      <c r="B175" s="34" t="s">
        <v>37</v>
      </c>
      <c r="C175" s="34">
        <v>10</v>
      </c>
      <c r="D175" s="34" t="s">
        <v>38</v>
      </c>
      <c r="E175" s="40" t="s">
        <v>268</v>
      </c>
      <c r="F175" s="62">
        <f t="shared" si="142"/>
        <v>143699497948</v>
      </c>
      <c r="G175" s="62">
        <f t="shared" si="142"/>
        <v>0</v>
      </c>
      <c r="H175" s="62">
        <f t="shared" si="142"/>
        <v>0</v>
      </c>
      <c r="I175" s="62">
        <f t="shared" si="142"/>
        <v>0</v>
      </c>
      <c r="J175" s="62">
        <f t="shared" si="142"/>
        <v>0</v>
      </c>
      <c r="K175" s="62">
        <f t="shared" si="142"/>
        <v>0</v>
      </c>
      <c r="L175" s="66">
        <f t="shared" si="142"/>
        <v>143699497948</v>
      </c>
      <c r="M175" s="253">
        <f t="shared" si="117"/>
        <v>1.8208338503072082E-2</v>
      </c>
      <c r="N175" s="62">
        <f t="shared" si="143"/>
        <v>0</v>
      </c>
      <c r="O175" s="62">
        <f t="shared" si="143"/>
        <v>127207862717</v>
      </c>
      <c r="P175" s="62">
        <f t="shared" si="143"/>
        <v>16491635231</v>
      </c>
      <c r="Q175" s="62">
        <f t="shared" si="143"/>
        <v>127207862717</v>
      </c>
      <c r="R175" s="62">
        <f t="shared" si="143"/>
        <v>16491635231</v>
      </c>
      <c r="S175" s="62">
        <f t="shared" si="143"/>
        <v>0</v>
      </c>
      <c r="T175" s="62">
        <f t="shared" si="143"/>
        <v>0</v>
      </c>
      <c r="U175" s="62">
        <f t="shared" si="143"/>
        <v>127207862717</v>
      </c>
      <c r="V175" s="62">
        <f t="shared" si="143"/>
        <v>0</v>
      </c>
      <c r="W175" s="62">
        <f t="shared" si="143"/>
        <v>0</v>
      </c>
      <c r="X175" s="38">
        <f t="shared" si="120"/>
        <v>0.88523526201206515</v>
      </c>
      <c r="Y175" s="38">
        <f t="shared" si="121"/>
        <v>0</v>
      </c>
      <c r="Z175" s="38">
        <f t="shared" si="122"/>
        <v>0</v>
      </c>
      <c r="AA175" s="38">
        <f t="shared" si="104"/>
        <v>0</v>
      </c>
      <c r="AB175" s="38" t="s">
        <v>40</v>
      </c>
    </row>
    <row r="176" spans="1:28" ht="30" customHeight="1" x14ac:dyDescent="0.25">
      <c r="A176" s="43" t="s">
        <v>320</v>
      </c>
      <c r="B176" s="44" t="s">
        <v>37</v>
      </c>
      <c r="C176" s="44">
        <v>10</v>
      </c>
      <c r="D176" s="44" t="s">
        <v>38</v>
      </c>
      <c r="E176" s="45" t="s">
        <v>258</v>
      </c>
      <c r="F176" s="46">
        <v>143699497948</v>
      </c>
      <c r="G176" s="46">
        <v>0</v>
      </c>
      <c r="H176" s="46">
        <v>0</v>
      </c>
      <c r="I176" s="46">
        <v>0</v>
      </c>
      <c r="J176" s="46">
        <v>0</v>
      </c>
      <c r="K176" s="46">
        <f t="shared" ref="K176:K206" si="144">+G176-H176+I176-J176</f>
        <v>0</v>
      </c>
      <c r="L176" s="56">
        <f>+F176+K176</f>
        <v>143699497948</v>
      </c>
      <c r="M176" s="266">
        <f t="shared" si="117"/>
        <v>1.8208338503072082E-2</v>
      </c>
      <c r="N176" s="46">
        <v>0</v>
      </c>
      <c r="O176" s="46">
        <v>127207862717</v>
      </c>
      <c r="P176" s="46">
        <f>L176-O176</f>
        <v>16491635231</v>
      </c>
      <c r="Q176" s="46">
        <v>127207862717</v>
      </c>
      <c r="R176" s="46">
        <f>+L176-Q176</f>
        <v>16491635231</v>
      </c>
      <c r="S176" s="46">
        <f>O176-Q176</f>
        <v>0</v>
      </c>
      <c r="T176" s="46">
        <v>0</v>
      </c>
      <c r="U176" s="46">
        <f>+Q176-T176</f>
        <v>127207862717</v>
      </c>
      <c r="V176" s="46">
        <v>0</v>
      </c>
      <c r="W176" s="48">
        <f>+T176-V176</f>
        <v>0</v>
      </c>
      <c r="X176" s="49">
        <f t="shared" si="120"/>
        <v>0.88523526201206515</v>
      </c>
      <c r="Y176" s="49">
        <f t="shared" si="121"/>
        <v>0</v>
      </c>
      <c r="Z176" s="49">
        <f t="shared" si="122"/>
        <v>0</v>
      </c>
      <c r="AA176" s="49">
        <f t="shared" si="104"/>
        <v>0</v>
      </c>
      <c r="AB176" s="49" t="s">
        <v>40</v>
      </c>
    </row>
    <row r="177" spans="1:28" ht="67.5" customHeight="1" x14ac:dyDescent="0.25">
      <c r="A177" s="39" t="s">
        <v>321</v>
      </c>
      <c r="B177" s="34" t="s">
        <v>37</v>
      </c>
      <c r="C177" s="34">
        <v>10</v>
      </c>
      <c r="D177" s="34" t="s">
        <v>38</v>
      </c>
      <c r="E177" s="40" t="s">
        <v>322</v>
      </c>
      <c r="F177" s="62">
        <f t="shared" ref="F177:J179" si="145">+F178</f>
        <v>59469726833</v>
      </c>
      <c r="G177" s="62">
        <f t="shared" si="145"/>
        <v>0</v>
      </c>
      <c r="H177" s="62">
        <f t="shared" si="145"/>
        <v>0</v>
      </c>
      <c r="I177" s="62">
        <f t="shared" si="145"/>
        <v>0</v>
      </c>
      <c r="J177" s="62">
        <f t="shared" si="145"/>
        <v>0</v>
      </c>
      <c r="K177" s="62">
        <f t="shared" si="144"/>
        <v>0</v>
      </c>
      <c r="L177" s="66">
        <f>+L178</f>
        <v>59469726833</v>
      </c>
      <c r="M177" s="42">
        <f t="shared" si="117"/>
        <v>7.5354815592489953E-3</v>
      </c>
      <c r="N177" s="62">
        <f t="shared" ref="N177:W179" si="146">+N178</f>
        <v>0</v>
      </c>
      <c r="O177" s="62">
        <f t="shared" si="146"/>
        <v>48079893039</v>
      </c>
      <c r="P177" s="62">
        <f t="shared" si="146"/>
        <v>11389833794</v>
      </c>
      <c r="Q177" s="62">
        <f t="shared" si="146"/>
        <v>48079893039</v>
      </c>
      <c r="R177" s="62">
        <f t="shared" si="146"/>
        <v>11389833794</v>
      </c>
      <c r="S177" s="62">
        <f t="shared" si="146"/>
        <v>0</v>
      </c>
      <c r="T177" s="62">
        <f t="shared" si="146"/>
        <v>0</v>
      </c>
      <c r="U177" s="62">
        <f t="shared" si="146"/>
        <v>48079893039</v>
      </c>
      <c r="V177" s="62">
        <f t="shared" si="146"/>
        <v>0</v>
      </c>
      <c r="W177" s="62">
        <f t="shared" si="146"/>
        <v>0</v>
      </c>
      <c r="X177" s="38">
        <f t="shared" si="120"/>
        <v>0.80847677632714909</v>
      </c>
      <c r="Y177" s="38">
        <f t="shared" si="121"/>
        <v>0</v>
      </c>
      <c r="Z177" s="38">
        <f t="shared" si="122"/>
        <v>0</v>
      </c>
      <c r="AA177" s="38">
        <f t="shared" si="104"/>
        <v>0</v>
      </c>
      <c r="AB177" s="38" t="s">
        <v>40</v>
      </c>
    </row>
    <row r="178" spans="1:28" ht="67.5" customHeight="1" x14ac:dyDescent="0.25">
      <c r="A178" s="39" t="s">
        <v>323</v>
      </c>
      <c r="B178" s="34" t="s">
        <v>37</v>
      </c>
      <c r="C178" s="34">
        <v>10</v>
      </c>
      <c r="D178" s="34" t="s">
        <v>38</v>
      </c>
      <c r="E178" s="95" t="s">
        <v>322</v>
      </c>
      <c r="F178" s="62">
        <f t="shared" si="145"/>
        <v>59469726833</v>
      </c>
      <c r="G178" s="62">
        <f t="shared" si="145"/>
        <v>0</v>
      </c>
      <c r="H178" s="62">
        <f t="shared" si="145"/>
        <v>0</v>
      </c>
      <c r="I178" s="62">
        <f t="shared" si="145"/>
        <v>0</v>
      </c>
      <c r="J178" s="62">
        <f t="shared" si="145"/>
        <v>0</v>
      </c>
      <c r="K178" s="62">
        <f t="shared" si="144"/>
        <v>0</v>
      </c>
      <c r="L178" s="66">
        <f>+L179</f>
        <v>59469726833</v>
      </c>
      <c r="M178" s="42">
        <f t="shared" si="117"/>
        <v>7.5354815592489953E-3</v>
      </c>
      <c r="N178" s="62">
        <f t="shared" si="146"/>
        <v>0</v>
      </c>
      <c r="O178" s="62">
        <f t="shared" si="146"/>
        <v>48079893039</v>
      </c>
      <c r="P178" s="62">
        <f t="shared" si="146"/>
        <v>11389833794</v>
      </c>
      <c r="Q178" s="62">
        <f t="shared" si="146"/>
        <v>48079893039</v>
      </c>
      <c r="R178" s="62">
        <f t="shared" si="146"/>
        <v>11389833794</v>
      </c>
      <c r="S178" s="62">
        <f t="shared" si="146"/>
        <v>0</v>
      </c>
      <c r="T178" s="62">
        <f t="shared" si="146"/>
        <v>0</v>
      </c>
      <c r="U178" s="62">
        <f t="shared" si="146"/>
        <v>48079893039</v>
      </c>
      <c r="V178" s="62">
        <f t="shared" si="146"/>
        <v>0</v>
      </c>
      <c r="W178" s="62">
        <f t="shared" si="146"/>
        <v>0</v>
      </c>
      <c r="X178" s="38">
        <f t="shared" si="120"/>
        <v>0.80847677632714909</v>
      </c>
      <c r="Y178" s="38">
        <f t="shared" si="121"/>
        <v>0</v>
      </c>
      <c r="Z178" s="38">
        <f t="shared" si="122"/>
        <v>0</v>
      </c>
      <c r="AA178" s="38">
        <f t="shared" si="104"/>
        <v>0</v>
      </c>
      <c r="AB178" s="38" t="s">
        <v>40</v>
      </c>
    </row>
    <row r="179" spans="1:28" ht="32.25" customHeight="1" x14ac:dyDescent="0.25">
      <c r="A179" s="39" t="s">
        <v>324</v>
      </c>
      <c r="B179" s="34" t="s">
        <v>37</v>
      </c>
      <c r="C179" s="34">
        <v>10</v>
      </c>
      <c r="D179" s="34" t="s">
        <v>38</v>
      </c>
      <c r="E179" s="40" t="s">
        <v>268</v>
      </c>
      <c r="F179" s="62">
        <f t="shared" si="145"/>
        <v>59469726833</v>
      </c>
      <c r="G179" s="62">
        <f t="shared" si="145"/>
        <v>0</v>
      </c>
      <c r="H179" s="62">
        <f t="shared" si="145"/>
        <v>0</v>
      </c>
      <c r="I179" s="62">
        <f t="shared" si="145"/>
        <v>0</v>
      </c>
      <c r="J179" s="62">
        <f t="shared" si="145"/>
        <v>0</v>
      </c>
      <c r="K179" s="62">
        <f t="shared" si="144"/>
        <v>0</v>
      </c>
      <c r="L179" s="66">
        <f>+L180</f>
        <v>59469726833</v>
      </c>
      <c r="M179" s="42">
        <f t="shared" si="117"/>
        <v>7.5354815592489953E-3</v>
      </c>
      <c r="N179" s="62">
        <f t="shared" si="146"/>
        <v>0</v>
      </c>
      <c r="O179" s="62">
        <f t="shared" si="146"/>
        <v>48079893039</v>
      </c>
      <c r="P179" s="62">
        <f t="shared" si="146"/>
        <v>11389833794</v>
      </c>
      <c r="Q179" s="62">
        <f t="shared" si="146"/>
        <v>48079893039</v>
      </c>
      <c r="R179" s="62">
        <f t="shared" si="146"/>
        <v>11389833794</v>
      </c>
      <c r="S179" s="62">
        <f t="shared" si="146"/>
        <v>0</v>
      </c>
      <c r="T179" s="62">
        <f t="shared" si="146"/>
        <v>0</v>
      </c>
      <c r="U179" s="62">
        <f t="shared" si="146"/>
        <v>48079893039</v>
      </c>
      <c r="V179" s="62">
        <f t="shared" si="146"/>
        <v>0</v>
      </c>
      <c r="W179" s="62">
        <f t="shared" si="146"/>
        <v>0</v>
      </c>
      <c r="X179" s="38">
        <f t="shared" si="120"/>
        <v>0.80847677632714909</v>
      </c>
      <c r="Y179" s="38">
        <f t="shared" si="121"/>
        <v>0</v>
      </c>
      <c r="Z179" s="38">
        <f t="shared" si="122"/>
        <v>0</v>
      </c>
      <c r="AA179" s="38">
        <f t="shared" si="104"/>
        <v>0</v>
      </c>
      <c r="AB179" s="38" t="s">
        <v>40</v>
      </c>
    </row>
    <row r="180" spans="1:28" ht="30" customHeight="1" x14ac:dyDescent="0.25">
      <c r="A180" s="43" t="s">
        <v>325</v>
      </c>
      <c r="B180" s="44" t="s">
        <v>37</v>
      </c>
      <c r="C180" s="44">
        <v>10</v>
      </c>
      <c r="D180" s="44" t="s">
        <v>38</v>
      </c>
      <c r="E180" s="45" t="s">
        <v>258</v>
      </c>
      <c r="F180" s="46">
        <v>59469726833</v>
      </c>
      <c r="G180" s="46">
        <v>0</v>
      </c>
      <c r="H180" s="46">
        <v>0</v>
      </c>
      <c r="I180" s="46">
        <v>0</v>
      </c>
      <c r="J180" s="46">
        <v>0</v>
      </c>
      <c r="K180" s="46">
        <f t="shared" si="144"/>
        <v>0</v>
      </c>
      <c r="L180" s="56">
        <f>+F180+K180</f>
        <v>59469726833</v>
      </c>
      <c r="M180" s="51">
        <f t="shared" si="117"/>
        <v>7.5354815592489953E-3</v>
      </c>
      <c r="N180" s="46">
        <v>0</v>
      </c>
      <c r="O180" s="46">
        <v>48079893039</v>
      </c>
      <c r="P180" s="46">
        <f>L180-O180</f>
        <v>11389833794</v>
      </c>
      <c r="Q180" s="46">
        <v>48079893039</v>
      </c>
      <c r="R180" s="46">
        <f>+L180-Q180</f>
        <v>11389833794</v>
      </c>
      <c r="S180" s="46">
        <f>O180-Q180</f>
        <v>0</v>
      </c>
      <c r="T180" s="46">
        <v>0</v>
      </c>
      <c r="U180" s="46">
        <f>+Q180-T180</f>
        <v>48079893039</v>
      </c>
      <c r="V180" s="46">
        <v>0</v>
      </c>
      <c r="W180" s="48">
        <f>+T180-V180</f>
        <v>0</v>
      </c>
      <c r="X180" s="49">
        <f t="shared" si="120"/>
        <v>0.80847677632714909</v>
      </c>
      <c r="Y180" s="49">
        <f t="shared" si="121"/>
        <v>0</v>
      </c>
      <c r="Z180" s="49">
        <f t="shared" si="122"/>
        <v>0</v>
      </c>
      <c r="AA180" s="49">
        <f t="shared" si="104"/>
        <v>0</v>
      </c>
      <c r="AB180" s="49" t="s">
        <v>40</v>
      </c>
    </row>
    <row r="181" spans="1:28" ht="95.25" customHeight="1" x14ac:dyDescent="0.25">
      <c r="A181" s="39" t="s">
        <v>326</v>
      </c>
      <c r="B181" s="34" t="s">
        <v>37</v>
      </c>
      <c r="C181" s="34">
        <v>10</v>
      </c>
      <c r="D181" s="34" t="s">
        <v>38</v>
      </c>
      <c r="E181" s="40" t="s">
        <v>327</v>
      </c>
      <c r="F181" s="62">
        <f t="shared" ref="F181:J183" si="147">+F182</f>
        <v>185783723137</v>
      </c>
      <c r="G181" s="62">
        <f t="shared" si="147"/>
        <v>0</v>
      </c>
      <c r="H181" s="62">
        <f t="shared" si="147"/>
        <v>0</v>
      </c>
      <c r="I181" s="62">
        <f t="shared" si="147"/>
        <v>0</v>
      </c>
      <c r="J181" s="62">
        <f t="shared" si="147"/>
        <v>0</v>
      </c>
      <c r="K181" s="62">
        <f t="shared" si="144"/>
        <v>0</v>
      </c>
      <c r="L181" s="66">
        <f>+L182</f>
        <v>185783723137</v>
      </c>
      <c r="M181" s="253">
        <f t="shared" si="117"/>
        <v>2.3540881962327009E-2</v>
      </c>
      <c r="N181" s="62">
        <f t="shared" ref="N181:W183" si="148">+N182</f>
        <v>0</v>
      </c>
      <c r="O181" s="62">
        <f t="shared" si="148"/>
        <v>141736621594</v>
      </c>
      <c r="P181" s="62">
        <f t="shared" si="148"/>
        <v>44047101543</v>
      </c>
      <c r="Q181" s="62">
        <f t="shared" si="148"/>
        <v>141736621594</v>
      </c>
      <c r="R181" s="62">
        <f t="shared" si="148"/>
        <v>44047101543</v>
      </c>
      <c r="S181" s="62">
        <f t="shared" si="148"/>
        <v>0</v>
      </c>
      <c r="T181" s="62">
        <f t="shared" si="148"/>
        <v>0</v>
      </c>
      <c r="U181" s="62">
        <f t="shared" si="148"/>
        <v>141736621594</v>
      </c>
      <c r="V181" s="62">
        <f t="shared" si="148"/>
        <v>0</v>
      </c>
      <c r="W181" s="62">
        <f t="shared" si="148"/>
        <v>0</v>
      </c>
      <c r="X181" s="38">
        <f t="shared" si="120"/>
        <v>0.76291194514107707</v>
      </c>
      <c r="Y181" s="38">
        <f t="shared" si="121"/>
        <v>0</v>
      </c>
      <c r="Z181" s="38">
        <f t="shared" si="122"/>
        <v>0</v>
      </c>
      <c r="AA181" s="38">
        <f t="shared" si="104"/>
        <v>0</v>
      </c>
      <c r="AB181" s="38" t="s">
        <v>40</v>
      </c>
    </row>
    <row r="182" spans="1:28" ht="95.25" customHeight="1" x14ac:dyDescent="0.25">
      <c r="A182" s="39" t="s">
        <v>328</v>
      </c>
      <c r="B182" s="34" t="s">
        <v>37</v>
      </c>
      <c r="C182" s="34">
        <v>10</v>
      </c>
      <c r="D182" s="34" t="s">
        <v>38</v>
      </c>
      <c r="E182" s="95" t="s">
        <v>327</v>
      </c>
      <c r="F182" s="62">
        <f t="shared" si="147"/>
        <v>185783723137</v>
      </c>
      <c r="G182" s="62">
        <f t="shared" si="147"/>
        <v>0</v>
      </c>
      <c r="H182" s="62">
        <f t="shared" si="147"/>
        <v>0</v>
      </c>
      <c r="I182" s="62">
        <f t="shared" si="147"/>
        <v>0</v>
      </c>
      <c r="J182" s="62">
        <f t="shared" si="147"/>
        <v>0</v>
      </c>
      <c r="K182" s="62">
        <f t="shared" si="144"/>
        <v>0</v>
      </c>
      <c r="L182" s="66">
        <f>+L183</f>
        <v>185783723137</v>
      </c>
      <c r="M182" s="253">
        <f t="shared" si="117"/>
        <v>2.3540881962327009E-2</v>
      </c>
      <c r="N182" s="62">
        <f t="shared" si="148"/>
        <v>0</v>
      </c>
      <c r="O182" s="62">
        <f t="shared" si="148"/>
        <v>141736621594</v>
      </c>
      <c r="P182" s="62">
        <f t="shared" si="148"/>
        <v>44047101543</v>
      </c>
      <c r="Q182" s="62">
        <f t="shared" si="148"/>
        <v>141736621594</v>
      </c>
      <c r="R182" s="62">
        <f t="shared" si="148"/>
        <v>44047101543</v>
      </c>
      <c r="S182" s="62">
        <f t="shared" si="148"/>
        <v>0</v>
      </c>
      <c r="T182" s="62">
        <f t="shared" si="148"/>
        <v>0</v>
      </c>
      <c r="U182" s="62">
        <f t="shared" si="148"/>
        <v>141736621594</v>
      </c>
      <c r="V182" s="62">
        <f t="shared" si="148"/>
        <v>0</v>
      </c>
      <c r="W182" s="62">
        <f t="shared" si="148"/>
        <v>0</v>
      </c>
      <c r="X182" s="38">
        <f t="shared" si="120"/>
        <v>0.76291194514107707</v>
      </c>
      <c r="Y182" s="38">
        <f t="shared" si="121"/>
        <v>0</v>
      </c>
      <c r="Z182" s="38">
        <f t="shared" si="122"/>
        <v>0</v>
      </c>
      <c r="AA182" s="38">
        <f t="shared" ref="AA182:AA234" si="149">+T182/Q182</f>
        <v>0</v>
      </c>
      <c r="AB182" s="38" t="s">
        <v>40</v>
      </c>
    </row>
    <row r="183" spans="1:28" ht="33" customHeight="1" x14ac:dyDescent="0.25">
      <c r="A183" s="39" t="s">
        <v>329</v>
      </c>
      <c r="B183" s="34" t="s">
        <v>37</v>
      </c>
      <c r="C183" s="34">
        <v>10</v>
      </c>
      <c r="D183" s="34" t="s">
        <v>38</v>
      </c>
      <c r="E183" s="40" t="s">
        <v>268</v>
      </c>
      <c r="F183" s="62">
        <f t="shared" si="147"/>
        <v>185783723137</v>
      </c>
      <c r="G183" s="62">
        <f t="shared" si="147"/>
        <v>0</v>
      </c>
      <c r="H183" s="62">
        <f t="shared" si="147"/>
        <v>0</v>
      </c>
      <c r="I183" s="62">
        <f t="shared" si="147"/>
        <v>0</v>
      </c>
      <c r="J183" s="62">
        <f t="shared" si="147"/>
        <v>0</v>
      </c>
      <c r="K183" s="62">
        <f t="shared" si="144"/>
        <v>0</v>
      </c>
      <c r="L183" s="66">
        <f>+L184</f>
        <v>185783723137</v>
      </c>
      <c r="M183" s="253">
        <f t="shared" si="117"/>
        <v>2.3540881962327009E-2</v>
      </c>
      <c r="N183" s="62">
        <f t="shared" si="148"/>
        <v>0</v>
      </c>
      <c r="O183" s="62">
        <f t="shared" si="148"/>
        <v>141736621594</v>
      </c>
      <c r="P183" s="62">
        <f t="shared" si="148"/>
        <v>44047101543</v>
      </c>
      <c r="Q183" s="62">
        <f t="shared" si="148"/>
        <v>141736621594</v>
      </c>
      <c r="R183" s="62">
        <f t="shared" si="148"/>
        <v>44047101543</v>
      </c>
      <c r="S183" s="62">
        <f t="shared" si="148"/>
        <v>0</v>
      </c>
      <c r="T183" s="62">
        <f t="shared" si="148"/>
        <v>0</v>
      </c>
      <c r="U183" s="62">
        <f t="shared" si="148"/>
        <v>141736621594</v>
      </c>
      <c r="V183" s="62">
        <f t="shared" si="148"/>
        <v>0</v>
      </c>
      <c r="W183" s="62">
        <f t="shared" si="148"/>
        <v>0</v>
      </c>
      <c r="X183" s="38">
        <f t="shared" si="120"/>
        <v>0.76291194514107707</v>
      </c>
      <c r="Y183" s="38">
        <f t="shared" si="121"/>
        <v>0</v>
      </c>
      <c r="Z183" s="38">
        <f t="shared" si="122"/>
        <v>0</v>
      </c>
      <c r="AA183" s="38">
        <f t="shared" si="149"/>
        <v>0</v>
      </c>
      <c r="AB183" s="38" t="s">
        <v>40</v>
      </c>
    </row>
    <row r="184" spans="1:28" ht="30" customHeight="1" x14ac:dyDescent="0.25">
      <c r="A184" s="43" t="s">
        <v>330</v>
      </c>
      <c r="B184" s="44" t="s">
        <v>37</v>
      </c>
      <c r="C184" s="44">
        <v>10</v>
      </c>
      <c r="D184" s="44" t="s">
        <v>38</v>
      </c>
      <c r="E184" s="45" t="s">
        <v>258</v>
      </c>
      <c r="F184" s="46">
        <v>185783723137</v>
      </c>
      <c r="G184" s="46">
        <v>0</v>
      </c>
      <c r="H184" s="46">
        <v>0</v>
      </c>
      <c r="I184" s="46">
        <v>0</v>
      </c>
      <c r="J184" s="46">
        <v>0</v>
      </c>
      <c r="K184" s="46">
        <f t="shared" si="144"/>
        <v>0</v>
      </c>
      <c r="L184" s="56">
        <f>+F184+K184</f>
        <v>185783723137</v>
      </c>
      <c r="M184" s="266">
        <f t="shared" si="117"/>
        <v>2.3540881962327009E-2</v>
      </c>
      <c r="N184" s="46">
        <v>0</v>
      </c>
      <c r="O184" s="46">
        <v>141736621594</v>
      </c>
      <c r="P184" s="46">
        <f>L184-O184</f>
        <v>44047101543</v>
      </c>
      <c r="Q184" s="46">
        <v>141736621594</v>
      </c>
      <c r="R184" s="46">
        <f>+L184-Q184</f>
        <v>44047101543</v>
      </c>
      <c r="S184" s="46">
        <f>O184-Q184</f>
        <v>0</v>
      </c>
      <c r="T184" s="46">
        <v>0</v>
      </c>
      <c r="U184" s="46">
        <f>+Q184-T184</f>
        <v>141736621594</v>
      </c>
      <c r="V184" s="46">
        <v>0</v>
      </c>
      <c r="W184" s="48">
        <f>+T184-V184</f>
        <v>0</v>
      </c>
      <c r="X184" s="49">
        <f t="shared" si="120"/>
        <v>0.76291194514107707</v>
      </c>
      <c r="Y184" s="49">
        <f t="shared" si="121"/>
        <v>0</v>
      </c>
      <c r="Z184" s="49">
        <f t="shared" si="122"/>
        <v>0</v>
      </c>
      <c r="AA184" s="49">
        <f t="shared" si="149"/>
        <v>0</v>
      </c>
      <c r="AB184" s="49" t="s">
        <v>40</v>
      </c>
    </row>
    <row r="185" spans="1:28" ht="53.25" customHeight="1" x14ac:dyDescent="0.25">
      <c r="A185" s="39" t="s">
        <v>331</v>
      </c>
      <c r="B185" s="34" t="s">
        <v>37</v>
      </c>
      <c r="C185" s="34">
        <v>10</v>
      </c>
      <c r="D185" s="34" t="s">
        <v>38</v>
      </c>
      <c r="E185" s="40" t="s">
        <v>332</v>
      </c>
      <c r="F185" s="62">
        <f t="shared" ref="F185:J187" si="150">+F186</f>
        <v>157227907719</v>
      </c>
      <c r="G185" s="62">
        <f t="shared" si="150"/>
        <v>0</v>
      </c>
      <c r="H185" s="62">
        <f t="shared" si="150"/>
        <v>0</v>
      </c>
      <c r="I185" s="62">
        <f t="shared" si="150"/>
        <v>0</v>
      </c>
      <c r="J185" s="62">
        <f t="shared" si="150"/>
        <v>0</v>
      </c>
      <c r="K185" s="62">
        <f t="shared" si="144"/>
        <v>0</v>
      </c>
      <c r="L185" s="66">
        <f>+L186</f>
        <v>157227907719</v>
      </c>
      <c r="M185" s="253">
        <f t="shared" si="117"/>
        <v>1.9922539791428526E-2</v>
      </c>
      <c r="N185" s="62">
        <f t="shared" ref="N185:W187" si="151">+N186</f>
        <v>0</v>
      </c>
      <c r="O185" s="62">
        <f t="shared" si="151"/>
        <v>100468422969</v>
      </c>
      <c r="P185" s="62">
        <f t="shared" si="151"/>
        <v>56759484750</v>
      </c>
      <c r="Q185" s="62">
        <f t="shared" si="151"/>
        <v>100468422969</v>
      </c>
      <c r="R185" s="62">
        <f t="shared" si="151"/>
        <v>56759484750</v>
      </c>
      <c r="S185" s="62">
        <f t="shared" si="151"/>
        <v>0</v>
      </c>
      <c r="T185" s="62">
        <f t="shared" si="151"/>
        <v>0</v>
      </c>
      <c r="U185" s="62">
        <f t="shared" si="151"/>
        <v>100468422969</v>
      </c>
      <c r="V185" s="62">
        <f t="shared" si="151"/>
        <v>0</v>
      </c>
      <c r="W185" s="62">
        <f t="shared" si="151"/>
        <v>0</v>
      </c>
      <c r="X185" s="38">
        <f t="shared" si="120"/>
        <v>0.63899866395575666</v>
      </c>
      <c r="Y185" s="38">
        <f t="shared" si="121"/>
        <v>0</v>
      </c>
      <c r="Z185" s="38">
        <f t="shared" si="122"/>
        <v>0</v>
      </c>
      <c r="AA185" s="38">
        <f t="shared" si="149"/>
        <v>0</v>
      </c>
      <c r="AB185" s="38" t="s">
        <v>40</v>
      </c>
    </row>
    <row r="186" spans="1:28" ht="53.25" customHeight="1" x14ac:dyDescent="0.25">
      <c r="A186" s="39" t="s">
        <v>333</v>
      </c>
      <c r="B186" s="34" t="s">
        <v>37</v>
      </c>
      <c r="C186" s="34">
        <v>10</v>
      </c>
      <c r="D186" s="34" t="s">
        <v>38</v>
      </c>
      <c r="E186" s="95" t="s">
        <v>332</v>
      </c>
      <c r="F186" s="62">
        <f t="shared" si="150"/>
        <v>157227907719</v>
      </c>
      <c r="G186" s="62">
        <f t="shared" si="150"/>
        <v>0</v>
      </c>
      <c r="H186" s="62">
        <f t="shared" si="150"/>
        <v>0</v>
      </c>
      <c r="I186" s="62">
        <f t="shared" si="150"/>
        <v>0</v>
      </c>
      <c r="J186" s="62">
        <f t="shared" si="150"/>
        <v>0</v>
      </c>
      <c r="K186" s="62">
        <f t="shared" si="144"/>
        <v>0</v>
      </c>
      <c r="L186" s="66">
        <f>+L187</f>
        <v>157227907719</v>
      </c>
      <c r="M186" s="253">
        <f t="shared" si="117"/>
        <v>1.9922539791428526E-2</v>
      </c>
      <c r="N186" s="62">
        <f t="shared" si="151"/>
        <v>0</v>
      </c>
      <c r="O186" s="62">
        <f t="shared" si="151"/>
        <v>100468422969</v>
      </c>
      <c r="P186" s="62">
        <f t="shared" si="151"/>
        <v>56759484750</v>
      </c>
      <c r="Q186" s="62">
        <f t="shared" si="151"/>
        <v>100468422969</v>
      </c>
      <c r="R186" s="62">
        <f t="shared" si="151"/>
        <v>56759484750</v>
      </c>
      <c r="S186" s="62">
        <f t="shared" si="151"/>
        <v>0</v>
      </c>
      <c r="T186" s="62">
        <f t="shared" si="151"/>
        <v>0</v>
      </c>
      <c r="U186" s="62">
        <f t="shared" si="151"/>
        <v>100468422969</v>
      </c>
      <c r="V186" s="62">
        <f t="shared" si="151"/>
        <v>0</v>
      </c>
      <c r="W186" s="62">
        <f t="shared" si="151"/>
        <v>0</v>
      </c>
      <c r="X186" s="38">
        <f t="shared" si="120"/>
        <v>0.63899866395575666</v>
      </c>
      <c r="Y186" s="38">
        <f t="shared" si="121"/>
        <v>0</v>
      </c>
      <c r="Z186" s="38">
        <f t="shared" si="122"/>
        <v>0</v>
      </c>
      <c r="AA186" s="38">
        <f t="shared" si="149"/>
        <v>0</v>
      </c>
      <c r="AB186" s="38" t="s">
        <v>40</v>
      </c>
    </row>
    <row r="187" spans="1:28" ht="38.25" customHeight="1" x14ac:dyDescent="0.25">
      <c r="A187" s="39" t="s">
        <v>334</v>
      </c>
      <c r="B187" s="34" t="s">
        <v>37</v>
      </c>
      <c r="C187" s="34">
        <v>10</v>
      </c>
      <c r="D187" s="34" t="s">
        <v>38</v>
      </c>
      <c r="E187" s="40" t="s">
        <v>268</v>
      </c>
      <c r="F187" s="62">
        <f t="shared" si="150"/>
        <v>157227907719</v>
      </c>
      <c r="G187" s="62">
        <f t="shared" si="150"/>
        <v>0</v>
      </c>
      <c r="H187" s="62">
        <f t="shared" si="150"/>
        <v>0</v>
      </c>
      <c r="I187" s="62">
        <f t="shared" si="150"/>
        <v>0</v>
      </c>
      <c r="J187" s="62">
        <f t="shared" si="150"/>
        <v>0</v>
      </c>
      <c r="K187" s="62">
        <f t="shared" si="144"/>
        <v>0</v>
      </c>
      <c r="L187" s="66">
        <f>+L188</f>
        <v>157227907719</v>
      </c>
      <c r="M187" s="253">
        <f t="shared" si="117"/>
        <v>1.9922539791428526E-2</v>
      </c>
      <c r="N187" s="62">
        <f t="shared" si="151"/>
        <v>0</v>
      </c>
      <c r="O187" s="62">
        <f t="shared" si="151"/>
        <v>100468422969</v>
      </c>
      <c r="P187" s="62">
        <f t="shared" si="151"/>
        <v>56759484750</v>
      </c>
      <c r="Q187" s="62">
        <f t="shared" si="151"/>
        <v>100468422969</v>
      </c>
      <c r="R187" s="62">
        <f t="shared" si="151"/>
        <v>56759484750</v>
      </c>
      <c r="S187" s="62">
        <f t="shared" si="151"/>
        <v>0</v>
      </c>
      <c r="T187" s="62">
        <f t="shared" si="151"/>
        <v>0</v>
      </c>
      <c r="U187" s="62">
        <f t="shared" si="151"/>
        <v>100468422969</v>
      </c>
      <c r="V187" s="62">
        <f t="shared" si="151"/>
        <v>0</v>
      </c>
      <c r="W187" s="62">
        <f t="shared" si="151"/>
        <v>0</v>
      </c>
      <c r="X187" s="38">
        <f t="shared" si="120"/>
        <v>0.63899866395575666</v>
      </c>
      <c r="Y187" s="38">
        <f t="shared" si="121"/>
        <v>0</v>
      </c>
      <c r="Z187" s="38">
        <f t="shared" si="122"/>
        <v>0</v>
      </c>
      <c r="AA187" s="38">
        <f t="shared" si="149"/>
        <v>0</v>
      </c>
      <c r="AB187" s="38" t="s">
        <v>40</v>
      </c>
    </row>
    <row r="188" spans="1:28" ht="38.25" customHeight="1" x14ac:dyDescent="0.25">
      <c r="A188" s="43" t="s">
        <v>335</v>
      </c>
      <c r="B188" s="99" t="s">
        <v>37</v>
      </c>
      <c r="C188" s="44">
        <v>10</v>
      </c>
      <c r="D188" s="44" t="s">
        <v>38</v>
      </c>
      <c r="E188" s="45" t="s">
        <v>258</v>
      </c>
      <c r="F188" s="46">
        <v>157227907719</v>
      </c>
      <c r="G188" s="46">
        <v>0</v>
      </c>
      <c r="H188" s="46">
        <v>0</v>
      </c>
      <c r="I188" s="46">
        <v>0</v>
      </c>
      <c r="J188" s="46">
        <v>0</v>
      </c>
      <c r="K188" s="46">
        <f t="shared" si="144"/>
        <v>0</v>
      </c>
      <c r="L188" s="56">
        <f>+F188+K188</f>
        <v>157227907719</v>
      </c>
      <c r="M188" s="266">
        <f t="shared" si="117"/>
        <v>1.9922539791428526E-2</v>
      </c>
      <c r="N188" s="46">
        <v>0</v>
      </c>
      <c r="O188" s="46">
        <v>100468422969</v>
      </c>
      <c r="P188" s="46">
        <f>L188-O188</f>
        <v>56759484750</v>
      </c>
      <c r="Q188" s="46">
        <v>100468422969</v>
      </c>
      <c r="R188" s="46">
        <f>+L188-Q188</f>
        <v>56759484750</v>
      </c>
      <c r="S188" s="46">
        <f>O188-Q188</f>
        <v>0</v>
      </c>
      <c r="T188" s="46">
        <v>0</v>
      </c>
      <c r="U188" s="46">
        <f>+Q188-T188</f>
        <v>100468422969</v>
      </c>
      <c r="V188" s="46">
        <v>0</v>
      </c>
      <c r="W188" s="48">
        <f>+T188-V188</f>
        <v>0</v>
      </c>
      <c r="X188" s="49">
        <f t="shared" si="120"/>
        <v>0.63899866395575666</v>
      </c>
      <c r="Y188" s="49">
        <f t="shared" si="121"/>
        <v>0</v>
      </c>
      <c r="Z188" s="49">
        <f t="shared" si="122"/>
        <v>0</v>
      </c>
      <c r="AA188" s="49">
        <f t="shared" si="149"/>
        <v>0</v>
      </c>
      <c r="AB188" s="49" t="s">
        <v>40</v>
      </c>
    </row>
    <row r="189" spans="1:28" ht="69" customHeight="1" x14ac:dyDescent="0.25">
      <c r="A189" s="39" t="s">
        <v>336</v>
      </c>
      <c r="B189" s="34" t="s">
        <v>37</v>
      </c>
      <c r="C189" s="34">
        <v>10</v>
      </c>
      <c r="D189" s="34" t="s">
        <v>38</v>
      </c>
      <c r="E189" s="40" t="s">
        <v>337</v>
      </c>
      <c r="F189" s="62">
        <f t="shared" ref="F189:J191" si="152">+F190</f>
        <v>242320270178</v>
      </c>
      <c r="G189" s="62">
        <f t="shared" si="152"/>
        <v>0</v>
      </c>
      <c r="H189" s="62">
        <f t="shared" si="152"/>
        <v>0</v>
      </c>
      <c r="I189" s="62">
        <f t="shared" si="152"/>
        <v>0</v>
      </c>
      <c r="J189" s="62">
        <f t="shared" si="152"/>
        <v>0</v>
      </c>
      <c r="K189" s="62">
        <f t="shared" si="144"/>
        <v>0</v>
      </c>
      <c r="L189" s="66">
        <f>+L190</f>
        <v>242320270178</v>
      </c>
      <c r="M189" s="253">
        <f t="shared" si="117"/>
        <v>3.0704696735638918E-2</v>
      </c>
      <c r="N189" s="62">
        <f t="shared" ref="N189:W191" si="153">+N190</f>
        <v>0</v>
      </c>
      <c r="O189" s="62">
        <f t="shared" si="153"/>
        <v>145080481919</v>
      </c>
      <c r="P189" s="62">
        <f t="shared" si="153"/>
        <v>97239788259</v>
      </c>
      <c r="Q189" s="62">
        <f t="shared" si="153"/>
        <v>145080481919</v>
      </c>
      <c r="R189" s="62">
        <f t="shared" si="153"/>
        <v>97239788259</v>
      </c>
      <c r="S189" s="62">
        <f t="shared" si="153"/>
        <v>0</v>
      </c>
      <c r="T189" s="62">
        <f t="shared" si="153"/>
        <v>0</v>
      </c>
      <c r="U189" s="62">
        <f t="shared" si="153"/>
        <v>145080481919</v>
      </c>
      <c r="V189" s="62">
        <f t="shared" si="153"/>
        <v>0</v>
      </c>
      <c r="W189" s="62">
        <f t="shared" si="153"/>
        <v>0</v>
      </c>
      <c r="X189" s="38">
        <f t="shared" si="120"/>
        <v>0.59871376757886974</v>
      </c>
      <c r="Y189" s="38">
        <f t="shared" si="121"/>
        <v>0</v>
      </c>
      <c r="Z189" s="38">
        <f t="shared" si="122"/>
        <v>0</v>
      </c>
      <c r="AA189" s="38">
        <f t="shared" si="149"/>
        <v>0</v>
      </c>
      <c r="AB189" s="38" t="s">
        <v>40</v>
      </c>
    </row>
    <row r="190" spans="1:28" ht="69" customHeight="1" x14ac:dyDescent="0.25">
      <c r="A190" s="39" t="s">
        <v>338</v>
      </c>
      <c r="B190" s="34" t="s">
        <v>37</v>
      </c>
      <c r="C190" s="34">
        <v>10</v>
      </c>
      <c r="D190" s="34" t="s">
        <v>38</v>
      </c>
      <c r="E190" s="95" t="s">
        <v>337</v>
      </c>
      <c r="F190" s="62">
        <f t="shared" si="152"/>
        <v>242320270178</v>
      </c>
      <c r="G190" s="62">
        <f t="shared" si="152"/>
        <v>0</v>
      </c>
      <c r="H190" s="62">
        <f t="shared" si="152"/>
        <v>0</v>
      </c>
      <c r="I190" s="62">
        <f t="shared" si="152"/>
        <v>0</v>
      </c>
      <c r="J190" s="62">
        <f t="shared" si="152"/>
        <v>0</v>
      </c>
      <c r="K190" s="62">
        <f t="shared" si="144"/>
        <v>0</v>
      </c>
      <c r="L190" s="66">
        <f>+L191</f>
        <v>242320270178</v>
      </c>
      <c r="M190" s="253">
        <f t="shared" si="117"/>
        <v>3.0704696735638918E-2</v>
      </c>
      <c r="N190" s="62">
        <f t="shared" si="153"/>
        <v>0</v>
      </c>
      <c r="O190" s="62">
        <f t="shared" si="153"/>
        <v>145080481919</v>
      </c>
      <c r="P190" s="62">
        <f t="shared" si="153"/>
        <v>97239788259</v>
      </c>
      <c r="Q190" s="62">
        <f t="shared" si="153"/>
        <v>145080481919</v>
      </c>
      <c r="R190" s="62">
        <f t="shared" si="153"/>
        <v>97239788259</v>
      </c>
      <c r="S190" s="62">
        <f t="shared" si="153"/>
        <v>0</v>
      </c>
      <c r="T190" s="62">
        <f t="shared" si="153"/>
        <v>0</v>
      </c>
      <c r="U190" s="62">
        <f t="shared" si="153"/>
        <v>145080481919</v>
      </c>
      <c r="V190" s="62">
        <f t="shared" si="153"/>
        <v>0</v>
      </c>
      <c r="W190" s="62">
        <f t="shared" si="153"/>
        <v>0</v>
      </c>
      <c r="X190" s="38">
        <f t="shared" si="120"/>
        <v>0.59871376757886974</v>
      </c>
      <c r="Y190" s="38">
        <f t="shared" si="121"/>
        <v>0</v>
      </c>
      <c r="Z190" s="38">
        <f t="shared" si="122"/>
        <v>0</v>
      </c>
      <c r="AA190" s="38">
        <f t="shared" si="149"/>
        <v>0</v>
      </c>
      <c r="AB190" s="38" t="s">
        <v>40</v>
      </c>
    </row>
    <row r="191" spans="1:28" ht="29.25" customHeight="1" x14ac:dyDescent="0.25">
      <c r="A191" s="39" t="s">
        <v>339</v>
      </c>
      <c r="B191" s="34" t="s">
        <v>37</v>
      </c>
      <c r="C191" s="34">
        <v>10</v>
      </c>
      <c r="D191" s="34" t="s">
        <v>38</v>
      </c>
      <c r="E191" s="40" t="s">
        <v>268</v>
      </c>
      <c r="F191" s="62">
        <f t="shared" si="152"/>
        <v>242320270178</v>
      </c>
      <c r="G191" s="62">
        <f t="shared" si="152"/>
        <v>0</v>
      </c>
      <c r="H191" s="62">
        <f t="shared" si="152"/>
        <v>0</v>
      </c>
      <c r="I191" s="62">
        <f t="shared" si="152"/>
        <v>0</v>
      </c>
      <c r="J191" s="62">
        <f t="shared" si="152"/>
        <v>0</v>
      </c>
      <c r="K191" s="62">
        <f t="shared" si="144"/>
        <v>0</v>
      </c>
      <c r="L191" s="66">
        <f>+L192</f>
        <v>242320270178</v>
      </c>
      <c r="M191" s="253">
        <f t="shared" si="117"/>
        <v>3.0704696735638918E-2</v>
      </c>
      <c r="N191" s="62">
        <f t="shared" si="153"/>
        <v>0</v>
      </c>
      <c r="O191" s="62">
        <f t="shared" si="153"/>
        <v>145080481919</v>
      </c>
      <c r="P191" s="62">
        <f t="shared" si="153"/>
        <v>97239788259</v>
      </c>
      <c r="Q191" s="62">
        <f t="shared" si="153"/>
        <v>145080481919</v>
      </c>
      <c r="R191" s="62">
        <f t="shared" si="153"/>
        <v>97239788259</v>
      </c>
      <c r="S191" s="62">
        <f t="shared" si="153"/>
        <v>0</v>
      </c>
      <c r="T191" s="62">
        <f t="shared" si="153"/>
        <v>0</v>
      </c>
      <c r="U191" s="62">
        <f t="shared" si="153"/>
        <v>145080481919</v>
      </c>
      <c r="V191" s="62">
        <f t="shared" si="153"/>
        <v>0</v>
      </c>
      <c r="W191" s="62">
        <f t="shared" si="153"/>
        <v>0</v>
      </c>
      <c r="X191" s="38">
        <f t="shared" si="120"/>
        <v>0.59871376757886974</v>
      </c>
      <c r="Y191" s="38">
        <f t="shared" si="121"/>
        <v>0</v>
      </c>
      <c r="Z191" s="38">
        <f t="shared" si="122"/>
        <v>0</v>
      </c>
      <c r="AA191" s="38">
        <f t="shared" si="149"/>
        <v>0</v>
      </c>
      <c r="AB191" s="38" t="s">
        <v>40</v>
      </c>
    </row>
    <row r="192" spans="1:28" ht="30" customHeight="1" x14ac:dyDescent="0.25">
      <c r="A192" s="43" t="s">
        <v>340</v>
      </c>
      <c r="B192" s="44" t="s">
        <v>37</v>
      </c>
      <c r="C192" s="44">
        <v>10</v>
      </c>
      <c r="D192" s="44" t="s">
        <v>38</v>
      </c>
      <c r="E192" s="45" t="s">
        <v>258</v>
      </c>
      <c r="F192" s="46">
        <v>242320270178</v>
      </c>
      <c r="G192" s="46">
        <v>0</v>
      </c>
      <c r="H192" s="46">
        <v>0</v>
      </c>
      <c r="I192" s="46">
        <v>0</v>
      </c>
      <c r="J192" s="46">
        <v>0</v>
      </c>
      <c r="K192" s="46">
        <f t="shared" si="144"/>
        <v>0</v>
      </c>
      <c r="L192" s="56">
        <f>+F192+K192</f>
        <v>242320270178</v>
      </c>
      <c r="M192" s="266">
        <f t="shared" si="117"/>
        <v>3.0704696735638918E-2</v>
      </c>
      <c r="N192" s="46">
        <v>0</v>
      </c>
      <c r="O192" s="46">
        <v>145080481919</v>
      </c>
      <c r="P192" s="46">
        <f>L192-O192</f>
        <v>97239788259</v>
      </c>
      <c r="Q192" s="46">
        <v>145080481919</v>
      </c>
      <c r="R192" s="46">
        <f>+L192-Q192</f>
        <v>97239788259</v>
      </c>
      <c r="S192" s="46">
        <f>O192-Q192</f>
        <v>0</v>
      </c>
      <c r="T192" s="46">
        <v>0</v>
      </c>
      <c r="U192" s="46">
        <f>+Q192-T192</f>
        <v>145080481919</v>
      </c>
      <c r="V192" s="46">
        <v>0</v>
      </c>
      <c r="W192" s="48">
        <f>+T192-V192</f>
        <v>0</v>
      </c>
      <c r="X192" s="49">
        <f t="shared" si="120"/>
        <v>0.59871376757886974</v>
      </c>
      <c r="Y192" s="49">
        <f t="shared" si="121"/>
        <v>0</v>
      </c>
      <c r="Z192" s="49">
        <f t="shared" si="122"/>
        <v>0</v>
      </c>
      <c r="AA192" s="49">
        <f t="shared" si="149"/>
        <v>0</v>
      </c>
      <c r="AB192" s="49" t="s">
        <v>40</v>
      </c>
    </row>
    <row r="193" spans="1:28" ht="64.5" customHeight="1" x14ac:dyDescent="0.25">
      <c r="A193" s="39" t="s">
        <v>341</v>
      </c>
      <c r="B193" s="34" t="s">
        <v>37</v>
      </c>
      <c r="C193" s="34">
        <v>10</v>
      </c>
      <c r="D193" s="34" t="s">
        <v>38</v>
      </c>
      <c r="E193" s="40" t="s">
        <v>342</v>
      </c>
      <c r="F193" s="62">
        <f t="shared" ref="F193:J195" si="154">+F194</f>
        <v>291500728983</v>
      </c>
      <c r="G193" s="62">
        <f t="shared" si="154"/>
        <v>0</v>
      </c>
      <c r="H193" s="62">
        <f t="shared" si="154"/>
        <v>0</v>
      </c>
      <c r="I193" s="62">
        <f t="shared" si="154"/>
        <v>0</v>
      </c>
      <c r="J193" s="62">
        <f t="shared" si="154"/>
        <v>0</v>
      </c>
      <c r="K193" s="62">
        <f t="shared" si="144"/>
        <v>0</v>
      </c>
      <c r="L193" s="66">
        <f>+L194</f>
        <v>291500728983</v>
      </c>
      <c r="M193" s="253">
        <f t="shared" si="117"/>
        <v>3.6936412604137506E-2</v>
      </c>
      <c r="N193" s="62">
        <f t="shared" ref="N193:W195" si="155">+N194</f>
        <v>0</v>
      </c>
      <c r="O193" s="62">
        <f t="shared" si="155"/>
        <v>210227634054</v>
      </c>
      <c r="P193" s="62">
        <f t="shared" si="155"/>
        <v>81273094929</v>
      </c>
      <c r="Q193" s="62">
        <f t="shared" si="155"/>
        <v>210227634054</v>
      </c>
      <c r="R193" s="62">
        <f t="shared" si="155"/>
        <v>81273094929</v>
      </c>
      <c r="S193" s="62">
        <f t="shared" si="155"/>
        <v>0</v>
      </c>
      <c r="T193" s="62">
        <f t="shared" si="155"/>
        <v>0</v>
      </c>
      <c r="U193" s="62">
        <f t="shared" si="155"/>
        <v>210227634054</v>
      </c>
      <c r="V193" s="62">
        <f t="shared" si="155"/>
        <v>0</v>
      </c>
      <c r="W193" s="62">
        <f t="shared" si="155"/>
        <v>0</v>
      </c>
      <c r="X193" s="38">
        <f t="shared" si="120"/>
        <v>0.72119076610014321</v>
      </c>
      <c r="Y193" s="38">
        <f t="shared" si="121"/>
        <v>0</v>
      </c>
      <c r="Z193" s="38">
        <f t="shared" si="122"/>
        <v>0</v>
      </c>
      <c r="AA193" s="38">
        <f t="shared" si="149"/>
        <v>0</v>
      </c>
      <c r="AB193" s="38" t="s">
        <v>40</v>
      </c>
    </row>
    <row r="194" spans="1:28" ht="64.5" customHeight="1" x14ac:dyDescent="0.25">
      <c r="A194" s="39" t="s">
        <v>343</v>
      </c>
      <c r="B194" s="34" t="s">
        <v>37</v>
      </c>
      <c r="C194" s="34">
        <v>10</v>
      </c>
      <c r="D194" s="34" t="s">
        <v>38</v>
      </c>
      <c r="E194" s="95" t="s">
        <v>342</v>
      </c>
      <c r="F194" s="62">
        <f t="shared" si="154"/>
        <v>291500728983</v>
      </c>
      <c r="G194" s="62">
        <f t="shared" si="154"/>
        <v>0</v>
      </c>
      <c r="H194" s="62">
        <f t="shared" si="154"/>
        <v>0</v>
      </c>
      <c r="I194" s="62">
        <f t="shared" si="154"/>
        <v>0</v>
      </c>
      <c r="J194" s="62">
        <f t="shared" si="154"/>
        <v>0</v>
      </c>
      <c r="K194" s="62">
        <f t="shared" si="144"/>
        <v>0</v>
      </c>
      <c r="L194" s="66">
        <f>+L195</f>
        <v>291500728983</v>
      </c>
      <c r="M194" s="253">
        <f t="shared" si="117"/>
        <v>3.6936412604137506E-2</v>
      </c>
      <c r="N194" s="62">
        <f t="shared" si="155"/>
        <v>0</v>
      </c>
      <c r="O194" s="62">
        <f t="shared" si="155"/>
        <v>210227634054</v>
      </c>
      <c r="P194" s="62">
        <f t="shared" si="155"/>
        <v>81273094929</v>
      </c>
      <c r="Q194" s="62">
        <f t="shared" si="155"/>
        <v>210227634054</v>
      </c>
      <c r="R194" s="62">
        <f t="shared" si="155"/>
        <v>81273094929</v>
      </c>
      <c r="S194" s="62">
        <f t="shared" si="155"/>
        <v>0</v>
      </c>
      <c r="T194" s="62">
        <f t="shared" si="155"/>
        <v>0</v>
      </c>
      <c r="U194" s="62">
        <f t="shared" si="155"/>
        <v>210227634054</v>
      </c>
      <c r="V194" s="62">
        <f t="shared" si="155"/>
        <v>0</v>
      </c>
      <c r="W194" s="62">
        <f t="shared" si="155"/>
        <v>0</v>
      </c>
      <c r="X194" s="38">
        <f t="shared" si="120"/>
        <v>0.72119076610014321</v>
      </c>
      <c r="Y194" s="38">
        <f t="shared" si="121"/>
        <v>0</v>
      </c>
      <c r="Z194" s="38">
        <f t="shared" si="122"/>
        <v>0</v>
      </c>
      <c r="AA194" s="38">
        <f t="shared" si="149"/>
        <v>0</v>
      </c>
      <c r="AB194" s="38" t="s">
        <v>40</v>
      </c>
    </row>
    <row r="195" spans="1:28" ht="32.25" customHeight="1" x14ac:dyDescent="0.25">
      <c r="A195" s="39" t="s">
        <v>344</v>
      </c>
      <c r="B195" s="34" t="s">
        <v>37</v>
      </c>
      <c r="C195" s="34">
        <v>10</v>
      </c>
      <c r="D195" s="34" t="s">
        <v>38</v>
      </c>
      <c r="E195" s="40" t="s">
        <v>268</v>
      </c>
      <c r="F195" s="62">
        <f t="shared" si="154"/>
        <v>291500728983</v>
      </c>
      <c r="G195" s="62">
        <f t="shared" si="154"/>
        <v>0</v>
      </c>
      <c r="H195" s="62">
        <f t="shared" si="154"/>
        <v>0</v>
      </c>
      <c r="I195" s="62">
        <f t="shared" si="154"/>
        <v>0</v>
      </c>
      <c r="J195" s="62">
        <f t="shared" si="154"/>
        <v>0</v>
      </c>
      <c r="K195" s="62">
        <f t="shared" si="144"/>
        <v>0</v>
      </c>
      <c r="L195" s="66">
        <f>+L196</f>
        <v>291500728983</v>
      </c>
      <c r="M195" s="253">
        <f t="shared" si="117"/>
        <v>3.6936412604137506E-2</v>
      </c>
      <c r="N195" s="62">
        <f t="shared" si="155"/>
        <v>0</v>
      </c>
      <c r="O195" s="62">
        <f t="shared" si="155"/>
        <v>210227634054</v>
      </c>
      <c r="P195" s="62">
        <f t="shared" si="155"/>
        <v>81273094929</v>
      </c>
      <c r="Q195" s="62">
        <f t="shared" si="155"/>
        <v>210227634054</v>
      </c>
      <c r="R195" s="62">
        <f t="shared" si="155"/>
        <v>81273094929</v>
      </c>
      <c r="S195" s="62">
        <f t="shared" si="155"/>
        <v>0</v>
      </c>
      <c r="T195" s="62">
        <f t="shared" si="155"/>
        <v>0</v>
      </c>
      <c r="U195" s="62">
        <f t="shared" si="155"/>
        <v>210227634054</v>
      </c>
      <c r="V195" s="62">
        <f t="shared" si="155"/>
        <v>0</v>
      </c>
      <c r="W195" s="62">
        <f t="shared" si="155"/>
        <v>0</v>
      </c>
      <c r="X195" s="38">
        <f t="shared" si="120"/>
        <v>0.72119076610014321</v>
      </c>
      <c r="Y195" s="38">
        <f t="shared" si="121"/>
        <v>0</v>
      </c>
      <c r="Z195" s="38">
        <f t="shared" si="122"/>
        <v>0</v>
      </c>
      <c r="AA195" s="38">
        <f t="shared" si="149"/>
        <v>0</v>
      </c>
      <c r="AB195" s="38" t="s">
        <v>40</v>
      </c>
    </row>
    <row r="196" spans="1:28" ht="30" customHeight="1" x14ac:dyDescent="0.25">
      <c r="A196" s="43" t="s">
        <v>345</v>
      </c>
      <c r="B196" s="44" t="s">
        <v>37</v>
      </c>
      <c r="C196" s="44">
        <v>10</v>
      </c>
      <c r="D196" s="44" t="s">
        <v>38</v>
      </c>
      <c r="E196" s="45" t="s">
        <v>258</v>
      </c>
      <c r="F196" s="46">
        <v>291500728983</v>
      </c>
      <c r="G196" s="46">
        <v>0</v>
      </c>
      <c r="H196" s="46">
        <v>0</v>
      </c>
      <c r="I196" s="46">
        <v>0</v>
      </c>
      <c r="J196" s="46">
        <v>0</v>
      </c>
      <c r="K196" s="46">
        <f t="shared" si="144"/>
        <v>0</v>
      </c>
      <c r="L196" s="56">
        <f>+F196+K196</f>
        <v>291500728983</v>
      </c>
      <c r="M196" s="266">
        <f t="shared" si="117"/>
        <v>3.6936412604137506E-2</v>
      </c>
      <c r="N196" s="46">
        <v>0</v>
      </c>
      <c r="O196" s="46">
        <v>210227634054</v>
      </c>
      <c r="P196" s="46">
        <f>L196-O196</f>
        <v>81273094929</v>
      </c>
      <c r="Q196" s="46">
        <v>210227634054</v>
      </c>
      <c r="R196" s="46">
        <f>+L196-Q196</f>
        <v>81273094929</v>
      </c>
      <c r="S196" s="46">
        <f>O196-Q196</f>
        <v>0</v>
      </c>
      <c r="T196" s="46">
        <v>0</v>
      </c>
      <c r="U196" s="46">
        <f>+Q196-T196</f>
        <v>210227634054</v>
      </c>
      <c r="V196" s="46">
        <v>0</v>
      </c>
      <c r="W196" s="48">
        <f>+T196-V196</f>
        <v>0</v>
      </c>
      <c r="X196" s="49">
        <f t="shared" si="120"/>
        <v>0.72119076610014321</v>
      </c>
      <c r="Y196" s="49">
        <f t="shared" si="121"/>
        <v>0</v>
      </c>
      <c r="Z196" s="49">
        <f t="shared" si="122"/>
        <v>0</v>
      </c>
      <c r="AA196" s="49">
        <f t="shared" si="149"/>
        <v>0</v>
      </c>
      <c r="AB196" s="49" t="s">
        <v>40</v>
      </c>
    </row>
    <row r="197" spans="1:28" ht="70.5" customHeight="1" x14ac:dyDescent="0.25">
      <c r="A197" s="39" t="s">
        <v>346</v>
      </c>
      <c r="B197" s="34" t="s">
        <v>37</v>
      </c>
      <c r="C197" s="34">
        <v>10</v>
      </c>
      <c r="D197" s="34" t="s">
        <v>38</v>
      </c>
      <c r="E197" s="40" t="s">
        <v>347</v>
      </c>
      <c r="F197" s="62">
        <f t="shared" ref="F197:J199" si="156">+F198</f>
        <v>152661368237</v>
      </c>
      <c r="G197" s="62">
        <f t="shared" si="156"/>
        <v>0</v>
      </c>
      <c r="H197" s="62">
        <f t="shared" si="156"/>
        <v>0</v>
      </c>
      <c r="I197" s="62">
        <f t="shared" si="156"/>
        <v>0</v>
      </c>
      <c r="J197" s="62">
        <f t="shared" si="156"/>
        <v>0</v>
      </c>
      <c r="K197" s="62">
        <f t="shared" si="144"/>
        <v>0</v>
      </c>
      <c r="L197" s="66">
        <f>+L198</f>
        <v>152661368237</v>
      </c>
      <c r="M197" s="253">
        <f t="shared" ref="M197:M260" si="157">L197/$L$303</f>
        <v>1.9343908008692665E-2</v>
      </c>
      <c r="N197" s="62">
        <f t="shared" ref="N197:W199" si="158">+N198</f>
        <v>0</v>
      </c>
      <c r="O197" s="62">
        <f t="shared" si="158"/>
        <v>89528985124</v>
      </c>
      <c r="P197" s="62">
        <f t="shared" si="158"/>
        <v>63132383113</v>
      </c>
      <c r="Q197" s="62">
        <f t="shared" si="158"/>
        <v>89528985124</v>
      </c>
      <c r="R197" s="62">
        <f t="shared" si="158"/>
        <v>63132383113</v>
      </c>
      <c r="S197" s="62">
        <f t="shared" si="158"/>
        <v>0</v>
      </c>
      <c r="T197" s="62">
        <f t="shared" si="158"/>
        <v>0</v>
      </c>
      <c r="U197" s="62">
        <f t="shared" si="158"/>
        <v>89528985124</v>
      </c>
      <c r="V197" s="62">
        <f t="shared" si="158"/>
        <v>0</v>
      </c>
      <c r="W197" s="62">
        <f t="shared" si="158"/>
        <v>0</v>
      </c>
      <c r="X197" s="38">
        <f t="shared" si="120"/>
        <v>0.5864547537986835</v>
      </c>
      <c r="Y197" s="38">
        <f t="shared" si="121"/>
        <v>0</v>
      </c>
      <c r="Z197" s="38">
        <f t="shared" si="122"/>
        <v>0</v>
      </c>
      <c r="AA197" s="38">
        <f t="shared" si="149"/>
        <v>0</v>
      </c>
      <c r="AB197" s="38" t="s">
        <v>40</v>
      </c>
    </row>
    <row r="198" spans="1:28" ht="70.5" customHeight="1" x14ac:dyDescent="0.25">
      <c r="A198" s="39" t="s">
        <v>348</v>
      </c>
      <c r="B198" s="34" t="s">
        <v>37</v>
      </c>
      <c r="C198" s="34">
        <v>10</v>
      </c>
      <c r="D198" s="34" t="s">
        <v>38</v>
      </c>
      <c r="E198" s="95" t="s">
        <v>347</v>
      </c>
      <c r="F198" s="62">
        <f t="shared" si="156"/>
        <v>152661368237</v>
      </c>
      <c r="G198" s="62">
        <f t="shared" si="156"/>
        <v>0</v>
      </c>
      <c r="H198" s="62">
        <f t="shared" si="156"/>
        <v>0</v>
      </c>
      <c r="I198" s="62">
        <f t="shared" si="156"/>
        <v>0</v>
      </c>
      <c r="J198" s="62">
        <f t="shared" si="156"/>
        <v>0</v>
      </c>
      <c r="K198" s="62">
        <f t="shared" si="144"/>
        <v>0</v>
      </c>
      <c r="L198" s="66">
        <f>+L199</f>
        <v>152661368237</v>
      </c>
      <c r="M198" s="253">
        <f t="shared" si="157"/>
        <v>1.9343908008692665E-2</v>
      </c>
      <c r="N198" s="62">
        <f t="shared" si="158"/>
        <v>0</v>
      </c>
      <c r="O198" s="62">
        <f t="shared" si="158"/>
        <v>89528985124</v>
      </c>
      <c r="P198" s="62">
        <f t="shared" si="158"/>
        <v>63132383113</v>
      </c>
      <c r="Q198" s="62">
        <f t="shared" si="158"/>
        <v>89528985124</v>
      </c>
      <c r="R198" s="62">
        <f t="shared" si="158"/>
        <v>63132383113</v>
      </c>
      <c r="S198" s="62">
        <f t="shared" si="158"/>
        <v>0</v>
      </c>
      <c r="T198" s="62">
        <f t="shared" si="158"/>
        <v>0</v>
      </c>
      <c r="U198" s="62">
        <f t="shared" si="158"/>
        <v>89528985124</v>
      </c>
      <c r="V198" s="62">
        <f t="shared" si="158"/>
        <v>0</v>
      </c>
      <c r="W198" s="62">
        <f t="shared" si="158"/>
        <v>0</v>
      </c>
      <c r="X198" s="38">
        <f t="shared" si="120"/>
        <v>0.5864547537986835</v>
      </c>
      <c r="Y198" s="38">
        <f t="shared" si="121"/>
        <v>0</v>
      </c>
      <c r="Z198" s="38">
        <f t="shared" si="122"/>
        <v>0</v>
      </c>
      <c r="AA198" s="38">
        <f t="shared" si="149"/>
        <v>0</v>
      </c>
      <c r="AB198" s="38" t="s">
        <v>40</v>
      </c>
    </row>
    <row r="199" spans="1:28" ht="32.25" customHeight="1" x14ac:dyDescent="0.25">
      <c r="A199" s="39" t="s">
        <v>349</v>
      </c>
      <c r="B199" s="34" t="s">
        <v>37</v>
      </c>
      <c r="C199" s="34">
        <v>10</v>
      </c>
      <c r="D199" s="34" t="s">
        <v>38</v>
      </c>
      <c r="E199" s="40" t="s">
        <v>268</v>
      </c>
      <c r="F199" s="62">
        <f t="shared" si="156"/>
        <v>152661368237</v>
      </c>
      <c r="G199" s="62">
        <f t="shared" si="156"/>
        <v>0</v>
      </c>
      <c r="H199" s="62">
        <f t="shared" si="156"/>
        <v>0</v>
      </c>
      <c r="I199" s="62">
        <f t="shared" si="156"/>
        <v>0</v>
      </c>
      <c r="J199" s="62">
        <f t="shared" si="156"/>
        <v>0</v>
      </c>
      <c r="K199" s="62">
        <f t="shared" si="144"/>
        <v>0</v>
      </c>
      <c r="L199" s="66">
        <f>+L200</f>
        <v>152661368237</v>
      </c>
      <c r="M199" s="253">
        <f t="shared" si="157"/>
        <v>1.9343908008692665E-2</v>
      </c>
      <c r="N199" s="62">
        <f t="shared" si="158"/>
        <v>0</v>
      </c>
      <c r="O199" s="62">
        <f t="shared" si="158"/>
        <v>89528985124</v>
      </c>
      <c r="P199" s="62">
        <f t="shared" si="158"/>
        <v>63132383113</v>
      </c>
      <c r="Q199" s="62">
        <f t="shared" si="158"/>
        <v>89528985124</v>
      </c>
      <c r="R199" s="62">
        <f t="shared" si="158"/>
        <v>63132383113</v>
      </c>
      <c r="S199" s="62">
        <f t="shared" si="158"/>
        <v>0</v>
      </c>
      <c r="T199" s="62">
        <f t="shared" si="158"/>
        <v>0</v>
      </c>
      <c r="U199" s="62">
        <f t="shared" si="158"/>
        <v>89528985124</v>
      </c>
      <c r="V199" s="62">
        <f t="shared" si="158"/>
        <v>0</v>
      </c>
      <c r="W199" s="62">
        <f t="shared" si="158"/>
        <v>0</v>
      </c>
      <c r="X199" s="38">
        <f t="shared" ref="X199:X262" si="159">+Q199/L199</f>
        <v>0.5864547537986835</v>
      </c>
      <c r="Y199" s="38">
        <f t="shared" ref="Y199:Y262" si="160">+T199/L199</f>
        <v>0</v>
      </c>
      <c r="Z199" s="38">
        <f t="shared" ref="Z199:Z262" si="161">+V199/L199</f>
        <v>0</v>
      </c>
      <c r="AA199" s="38">
        <f t="shared" si="149"/>
        <v>0</v>
      </c>
      <c r="AB199" s="38" t="s">
        <v>40</v>
      </c>
    </row>
    <row r="200" spans="1:28" ht="30" customHeight="1" x14ac:dyDescent="0.25">
      <c r="A200" s="43" t="s">
        <v>350</v>
      </c>
      <c r="B200" s="44" t="s">
        <v>37</v>
      </c>
      <c r="C200" s="44">
        <v>10</v>
      </c>
      <c r="D200" s="44" t="s">
        <v>38</v>
      </c>
      <c r="E200" s="45" t="s">
        <v>258</v>
      </c>
      <c r="F200" s="46">
        <v>152661368237</v>
      </c>
      <c r="G200" s="46">
        <v>0</v>
      </c>
      <c r="H200" s="46">
        <v>0</v>
      </c>
      <c r="I200" s="46">
        <v>0</v>
      </c>
      <c r="J200" s="46">
        <v>0</v>
      </c>
      <c r="K200" s="46">
        <f t="shared" si="144"/>
        <v>0</v>
      </c>
      <c r="L200" s="56">
        <f>+F200+K200</f>
        <v>152661368237</v>
      </c>
      <c r="M200" s="266">
        <f t="shared" si="157"/>
        <v>1.9343908008692665E-2</v>
      </c>
      <c r="N200" s="46">
        <v>0</v>
      </c>
      <c r="O200" s="46">
        <v>89528985124</v>
      </c>
      <c r="P200" s="46">
        <f>L200-O200</f>
        <v>63132383113</v>
      </c>
      <c r="Q200" s="46">
        <v>89528985124</v>
      </c>
      <c r="R200" s="46">
        <f>+L200-Q200</f>
        <v>63132383113</v>
      </c>
      <c r="S200" s="46">
        <f>O200-Q200</f>
        <v>0</v>
      </c>
      <c r="T200" s="46">
        <v>0</v>
      </c>
      <c r="U200" s="46">
        <f>+Q200-T200</f>
        <v>89528985124</v>
      </c>
      <c r="V200" s="46">
        <v>0</v>
      </c>
      <c r="W200" s="48">
        <f>+T200-V200</f>
        <v>0</v>
      </c>
      <c r="X200" s="49">
        <f t="shared" si="159"/>
        <v>0.5864547537986835</v>
      </c>
      <c r="Y200" s="49">
        <f t="shared" si="160"/>
        <v>0</v>
      </c>
      <c r="Z200" s="49">
        <f t="shared" si="161"/>
        <v>0</v>
      </c>
      <c r="AA200" s="49">
        <f t="shared" si="149"/>
        <v>0</v>
      </c>
      <c r="AB200" s="49" t="s">
        <v>40</v>
      </c>
    </row>
    <row r="201" spans="1:28" ht="70.5" customHeight="1" x14ac:dyDescent="0.25">
      <c r="A201" s="39" t="s">
        <v>351</v>
      </c>
      <c r="B201" s="34" t="s">
        <v>37</v>
      </c>
      <c r="C201" s="34">
        <v>10</v>
      </c>
      <c r="D201" s="34" t="s">
        <v>38</v>
      </c>
      <c r="E201" s="40" t="s">
        <v>352</v>
      </c>
      <c r="F201" s="62">
        <f t="shared" ref="F201:J203" si="162">+F202</f>
        <v>358538368230</v>
      </c>
      <c r="G201" s="62">
        <f t="shared" si="162"/>
        <v>0</v>
      </c>
      <c r="H201" s="62">
        <f t="shared" si="162"/>
        <v>0</v>
      </c>
      <c r="I201" s="62">
        <f t="shared" si="162"/>
        <v>0</v>
      </c>
      <c r="J201" s="62">
        <f t="shared" si="162"/>
        <v>0</v>
      </c>
      <c r="K201" s="62">
        <f t="shared" si="144"/>
        <v>0</v>
      </c>
      <c r="L201" s="66">
        <f>+L202</f>
        <v>358538368230</v>
      </c>
      <c r="M201" s="253">
        <f t="shared" si="157"/>
        <v>4.5430833567931796E-2</v>
      </c>
      <c r="N201" s="62">
        <f t="shared" ref="N201:W203" si="163">+N202</f>
        <v>0</v>
      </c>
      <c r="O201" s="62">
        <f t="shared" si="163"/>
        <v>267289408386</v>
      </c>
      <c r="P201" s="62">
        <f t="shared" si="163"/>
        <v>91248959844</v>
      </c>
      <c r="Q201" s="62">
        <f t="shared" si="163"/>
        <v>267289408386</v>
      </c>
      <c r="R201" s="62">
        <f t="shared" si="163"/>
        <v>91248959844</v>
      </c>
      <c r="S201" s="62">
        <f t="shared" si="163"/>
        <v>0</v>
      </c>
      <c r="T201" s="62">
        <f t="shared" si="163"/>
        <v>0</v>
      </c>
      <c r="U201" s="62">
        <f t="shared" si="163"/>
        <v>267289408386</v>
      </c>
      <c r="V201" s="62">
        <f t="shared" si="163"/>
        <v>0</v>
      </c>
      <c r="W201" s="62">
        <f t="shared" si="163"/>
        <v>0</v>
      </c>
      <c r="X201" s="38">
        <f t="shared" si="159"/>
        <v>0.74549736393772958</v>
      </c>
      <c r="Y201" s="38">
        <f t="shared" si="160"/>
        <v>0</v>
      </c>
      <c r="Z201" s="38">
        <f t="shared" si="161"/>
        <v>0</v>
      </c>
      <c r="AA201" s="38">
        <f t="shared" si="149"/>
        <v>0</v>
      </c>
      <c r="AB201" s="38" t="s">
        <v>40</v>
      </c>
    </row>
    <row r="202" spans="1:28" ht="70.5" customHeight="1" x14ac:dyDescent="0.25">
      <c r="A202" s="39" t="s">
        <v>353</v>
      </c>
      <c r="B202" s="34" t="s">
        <v>37</v>
      </c>
      <c r="C202" s="34">
        <v>10</v>
      </c>
      <c r="D202" s="34" t="s">
        <v>38</v>
      </c>
      <c r="E202" s="95" t="s">
        <v>352</v>
      </c>
      <c r="F202" s="62">
        <f t="shared" si="162"/>
        <v>358538368230</v>
      </c>
      <c r="G202" s="62">
        <f t="shared" si="162"/>
        <v>0</v>
      </c>
      <c r="H202" s="62">
        <f t="shared" si="162"/>
        <v>0</v>
      </c>
      <c r="I202" s="62">
        <f t="shared" si="162"/>
        <v>0</v>
      </c>
      <c r="J202" s="62">
        <f t="shared" si="162"/>
        <v>0</v>
      </c>
      <c r="K202" s="62">
        <f t="shared" si="144"/>
        <v>0</v>
      </c>
      <c r="L202" s="66">
        <f>+L203</f>
        <v>358538368230</v>
      </c>
      <c r="M202" s="253">
        <f t="shared" si="157"/>
        <v>4.5430833567931796E-2</v>
      </c>
      <c r="N202" s="62">
        <f t="shared" si="163"/>
        <v>0</v>
      </c>
      <c r="O202" s="62">
        <f t="shared" si="163"/>
        <v>267289408386</v>
      </c>
      <c r="P202" s="62">
        <f t="shared" si="163"/>
        <v>91248959844</v>
      </c>
      <c r="Q202" s="62">
        <f t="shared" si="163"/>
        <v>267289408386</v>
      </c>
      <c r="R202" s="62">
        <f t="shared" si="163"/>
        <v>91248959844</v>
      </c>
      <c r="S202" s="62">
        <f t="shared" si="163"/>
        <v>0</v>
      </c>
      <c r="T202" s="62">
        <f t="shared" si="163"/>
        <v>0</v>
      </c>
      <c r="U202" s="62">
        <f t="shared" si="163"/>
        <v>267289408386</v>
      </c>
      <c r="V202" s="62">
        <f t="shared" si="163"/>
        <v>0</v>
      </c>
      <c r="W202" s="62">
        <f t="shared" si="163"/>
        <v>0</v>
      </c>
      <c r="X202" s="38">
        <f t="shared" si="159"/>
        <v>0.74549736393772958</v>
      </c>
      <c r="Y202" s="38">
        <f t="shared" si="160"/>
        <v>0</v>
      </c>
      <c r="Z202" s="38">
        <f t="shared" si="161"/>
        <v>0</v>
      </c>
      <c r="AA202" s="38">
        <f t="shared" si="149"/>
        <v>0</v>
      </c>
      <c r="AB202" s="38" t="s">
        <v>40</v>
      </c>
    </row>
    <row r="203" spans="1:28" ht="34.5" customHeight="1" x14ac:dyDescent="0.25">
      <c r="A203" s="39" t="s">
        <v>354</v>
      </c>
      <c r="B203" s="34" t="s">
        <v>37</v>
      </c>
      <c r="C203" s="34">
        <v>10</v>
      </c>
      <c r="D203" s="34" t="s">
        <v>38</v>
      </c>
      <c r="E203" s="40" t="s">
        <v>268</v>
      </c>
      <c r="F203" s="62">
        <f t="shared" si="162"/>
        <v>358538368230</v>
      </c>
      <c r="G203" s="62">
        <f t="shared" si="162"/>
        <v>0</v>
      </c>
      <c r="H203" s="62">
        <f t="shared" si="162"/>
        <v>0</v>
      </c>
      <c r="I203" s="62">
        <f t="shared" si="162"/>
        <v>0</v>
      </c>
      <c r="J203" s="62">
        <f t="shared" si="162"/>
        <v>0</v>
      </c>
      <c r="K203" s="62">
        <f t="shared" si="144"/>
        <v>0</v>
      </c>
      <c r="L203" s="66">
        <f>+L204</f>
        <v>358538368230</v>
      </c>
      <c r="M203" s="253">
        <f t="shared" si="157"/>
        <v>4.5430833567931796E-2</v>
      </c>
      <c r="N203" s="62">
        <f t="shared" si="163"/>
        <v>0</v>
      </c>
      <c r="O203" s="62">
        <f t="shared" si="163"/>
        <v>267289408386</v>
      </c>
      <c r="P203" s="62">
        <f t="shared" si="163"/>
        <v>91248959844</v>
      </c>
      <c r="Q203" s="62">
        <f t="shared" si="163"/>
        <v>267289408386</v>
      </c>
      <c r="R203" s="62">
        <f t="shared" si="163"/>
        <v>91248959844</v>
      </c>
      <c r="S203" s="62">
        <f t="shared" si="163"/>
        <v>0</v>
      </c>
      <c r="T203" s="62">
        <f t="shared" si="163"/>
        <v>0</v>
      </c>
      <c r="U203" s="62">
        <f t="shared" si="163"/>
        <v>267289408386</v>
      </c>
      <c r="V203" s="62">
        <f t="shared" si="163"/>
        <v>0</v>
      </c>
      <c r="W203" s="62">
        <f t="shared" si="163"/>
        <v>0</v>
      </c>
      <c r="X203" s="38">
        <f t="shared" si="159"/>
        <v>0.74549736393772958</v>
      </c>
      <c r="Y203" s="38">
        <f t="shared" si="160"/>
        <v>0</v>
      </c>
      <c r="Z203" s="38">
        <f t="shared" si="161"/>
        <v>0</v>
      </c>
      <c r="AA203" s="38">
        <f t="shared" si="149"/>
        <v>0</v>
      </c>
      <c r="AB203" s="38" t="s">
        <v>40</v>
      </c>
    </row>
    <row r="204" spans="1:28" ht="30" customHeight="1" x14ac:dyDescent="0.25">
      <c r="A204" s="43" t="s">
        <v>355</v>
      </c>
      <c r="B204" s="44" t="s">
        <v>37</v>
      </c>
      <c r="C204" s="44">
        <v>10</v>
      </c>
      <c r="D204" s="44" t="s">
        <v>38</v>
      </c>
      <c r="E204" s="45" t="s">
        <v>258</v>
      </c>
      <c r="F204" s="46">
        <v>358538368230</v>
      </c>
      <c r="G204" s="46">
        <v>0</v>
      </c>
      <c r="H204" s="46">
        <v>0</v>
      </c>
      <c r="I204" s="46">
        <v>0</v>
      </c>
      <c r="J204" s="46">
        <v>0</v>
      </c>
      <c r="K204" s="46">
        <f t="shared" si="144"/>
        <v>0</v>
      </c>
      <c r="L204" s="56">
        <f>+F204+K204</f>
        <v>358538368230</v>
      </c>
      <c r="M204" s="266">
        <f t="shared" si="157"/>
        <v>4.5430833567931796E-2</v>
      </c>
      <c r="N204" s="46">
        <v>0</v>
      </c>
      <c r="O204" s="46">
        <v>267289408386</v>
      </c>
      <c r="P204" s="46">
        <f>L204-O204</f>
        <v>91248959844</v>
      </c>
      <c r="Q204" s="46">
        <v>267289408386</v>
      </c>
      <c r="R204" s="46">
        <f>+L204-Q204</f>
        <v>91248959844</v>
      </c>
      <c r="S204" s="46">
        <f>O204-Q204</f>
        <v>0</v>
      </c>
      <c r="T204" s="46">
        <v>0</v>
      </c>
      <c r="U204" s="46">
        <f>+Q204-T204</f>
        <v>267289408386</v>
      </c>
      <c r="V204" s="46">
        <v>0</v>
      </c>
      <c r="W204" s="48">
        <f>+T204-V204</f>
        <v>0</v>
      </c>
      <c r="X204" s="49">
        <f t="shared" si="159"/>
        <v>0.74549736393772958</v>
      </c>
      <c r="Y204" s="49">
        <f t="shared" si="160"/>
        <v>0</v>
      </c>
      <c r="Z204" s="49">
        <f t="shared" si="161"/>
        <v>0</v>
      </c>
      <c r="AA204" s="49">
        <f t="shared" si="149"/>
        <v>0</v>
      </c>
      <c r="AB204" s="49" t="s">
        <v>40</v>
      </c>
    </row>
    <row r="205" spans="1:28" ht="65.25" customHeight="1" x14ac:dyDescent="0.25">
      <c r="A205" s="39" t="s">
        <v>356</v>
      </c>
      <c r="B205" s="34" t="s">
        <v>37</v>
      </c>
      <c r="C205" s="34">
        <v>10</v>
      </c>
      <c r="D205" s="34" t="s">
        <v>38</v>
      </c>
      <c r="E205" s="40" t="s">
        <v>357</v>
      </c>
      <c r="F205" s="62">
        <f t="shared" ref="F205:J207" si="164">+F206</f>
        <v>115560588109</v>
      </c>
      <c r="G205" s="62">
        <f t="shared" si="164"/>
        <v>0</v>
      </c>
      <c r="H205" s="62">
        <f t="shared" si="164"/>
        <v>0</v>
      </c>
      <c r="I205" s="62">
        <f t="shared" si="164"/>
        <v>0</v>
      </c>
      <c r="J205" s="62">
        <f t="shared" si="164"/>
        <v>0</v>
      </c>
      <c r="K205" s="62">
        <f t="shared" si="144"/>
        <v>0</v>
      </c>
      <c r="L205" s="66">
        <f>+L206</f>
        <v>115560588109</v>
      </c>
      <c r="M205" s="253">
        <f t="shared" si="157"/>
        <v>1.4642822946146862E-2</v>
      </c>
      <c r="N205" s="62">
        <f t="shared" ref="N205:W207" si="165">+N206</f>
        <v>0</v>
      </c>
      <c r="O205" s="62">
        <f t="shared" si="165"/>
        <v>90602694750</v>
      </c>
      <c r="P205" s="62">
        <f t="shared" si="165"/>
        <v>24957893359</v>
      </c>
      <c r="Q205" s="62">
        <f t="shared" si="165"/>
        <v>90602694750</v>
      </c>
      <c r="R205" s="62">
        <f t="shared" si="165"/>
        <v>24957893359</v>
      </c>
      <c r="S205" s="62">
        <f t="shared" si="165"/>
        <v>0</v>
      </c>
      <c r="T205" s="62">
        <f t="shared" si="165"/>
        <v>0</v>
      </c>
      <c r="U205" s="62">
        <f t="shared" si="165"/>
        <v>90602694750</v>
      </c>
      <c r="V205" s="62">
        <f t="shared" si="165"/>
        <v>0</v>
      </c>
      <c r="W205" s="62">
        <f t="shared" si="165"/>
        <v>0</v>
      </c>
      <c r="X205" s="38">
        <f t="shared" si="159"/>
        <v>0.78402763634727257</v>
      </c>
      <c r="Y205" s="38">
        <f t="shared" si="160"/>
        <v>0</v>
      </c>
      <c r="Z205" s="38">
        <f t="shared" si="161"/>
        <v>0</v>
      </c>
      <c r="AA205" s="38">
        <f t="shared" si="149"/>
        <v>0</v>
      </c>
      <c r="AB205" s="38" t="s">
        <v>40</v>
      </c>
    </row>
    <row r="206" spans="1:28" ht="65.25" customHeight="1" x14ac:dyDescent="0.25">
      <c r="A206" s="39" t="s">
        <v>358</v>
      </c>
      <c r="B206" s="34" t="s">
        <v>37</v>
      </c>
      <c r="C206" s="34">
        <v>10</v>
      </c>
      <c r="D206" s="34" t="s">
        <v>38</v>
      </c>
      <c r="E206" s="95" t="s">
        <v>357</v>
      </c>
      <c r="F206" s="62">
        <f t="shared" si="164"/>
        <v>115560588109</v>
      </c>
      <c r="G206" s="62">
        <f t="shared" si="164"/>
        <v>0</v>
      </c>
      <c r="H206" s="62">
        <f t="shared" si="164"/>
        <v>0</v>
      </c>
      <c r="I206" s="62">
        <f t="shared" si="164"/>
        <v>0</v>
      </c>
      <c r="J206" s="62">
        <f t="shared" si="164"/>
        <v>0</v>
      </c>
      <c r="K206" s="62">
        <f t="shared" si="144"/>
        <v>0</v>
      </c>
      <c r="L206" s="66">
        <f>+L207</f>
        <v>115560588109</v>
      </c>
      <c r="M206" s="253">
        <f t="shared" si="157"/>
        <v>1.4642822946146862E-2</v>
      </c>
      <c r="N206" s="62">
        <f t="shared" si="165"/>
        <v>0</v>
      </c>
      <c r="O206" s="62">
        <f t="shared" si="165"/>
        <v>90602694750</v>
      </c>
      <c r="P206" s="62">
        <f t="shared" si="165"/>
        <v>24957893359</v>
      </c>
      <c r="Q206" s="62">
        <f t="shared" si="165"/>
        <v>90602694750</v>
      </c>
      <c r="R206" s="62">
        <f t="shared" si="165"/>
        <v>24957893359</v>
      </c>
      <c r="S206" s="62">
        <f t="shared" si="165"/>
        <v>0</v>
      </c>
      <c r="T206" s="62">
        <f t="shared" si="165"/>
        <v>0</v>
      </c>
      <c r="U206" s="62">
        <f t="shared" si="165"/>
        <v>90602694750</v>
      </c>
      <c r="V206" s="62">
        <f t="shared" si="165"/>
        <v>0</v>
      </c>
      <c r="W206" s="62">
        <f t="shared" si="165"/>
        <v>0</v>
      </c>
      <c r="X206" s="38">
        <f t="shared" si="159"/>
        <v>0.78402763634727257</v>
      </c>
      <c r="Y206" s="38">
        <f t="shared" si="160"/>
        <v>0</v>
      </c>
      <c r="Z206" s="38">
        <f t="shared" si="161"/>
        <v>0</v>
      </c>
      <c r="AA206" s="38">
        <f t="shared" si="149"/>
        <v>0</v>
      </c>
      <c r="AB206" s="38" t="s">
        <v>40</v>
      </c>
    </row>
    <row r="207" spans="1:28" ht="38.25" customHeight="1" x14ac:dyDescent="0.25">
      <c r="A207" s="39" t="s">
        <v>359</v>
      </c>
      <c r="B207" s="34" t="s">
        <v>37</v>
      </c>
      <c r="C207" s="34">
        <v>10</v>
      </c>
      <c r="D207" s="34" t="s">
        <v>38</v>
      </c>
      <c r="E207" s="40" t="s">
        <v>268</v>
      </c>
      <c r="F207" s="62">
        <f t="shared" si="164"/>
        <v>115560588109</v>
      </c>
      <c r="G207" s="62">
        <f t="shared" si="164"/>
        <v>0</v>
      </c>
      <c r="H207" s="62">
        <f t="shared" si="164"/>
        <v>0</v>
      </c>
      <c r="I207" s="62">
        <f t="shared" si="164"/>
        <v>0</v>
      </c>
      <c r="J207" s="62">
        <f t="shared" si="164"/>
        <v>0</v>
      </c>
      <c r="K207" s="62">
        <f>+K208</f>
        <v>0</v>
      </c>
      <c r="L207" s="66">
        <f>+L208</f>
        <v>115560588109</v>
      </c>
      <c r="M207" s="253">
        <f t="shared" si="157"/>
        <v>1.4642822946146862E-2</v>
      </c>
      <c r="N207" s="62">
        <f t="shared" si="165"/>
        <v>0</v>
      </c>
      <c r="O207" s="62">
        <f t="shared" si="165"/>
        <v>90602694750</v>
      </c>
      <c r="P207" s="62">
        <f t="shared" si="165"/>
        <v>24957893359</v>
      </c>
      <c r="Q207" s="62">
        <f t="shared" si="165"/>
        <v>90602694750</v>
      </c>
      <c r="R207" s="62">
        <f t="shared" si="165"/>
        <v>24957893359</v>
      </c>
      <c r="S207" s="62">
        <f t="shared" si="165"/>
        <v>0</v>
      </c>
      <c r="T207" s="62">
        <f t="shared" si="165"/>
        <v>0</v>
      </c>
      <c r="U207" s="62">
        <f t="shared" si="165"/>
        <v>90602694750</v>
      </c>
      <c r="V207" s="62">
        <f t="shared" si="165"/>
        <v>0</v>
      </c>
      <c r="W207" s="62">
        <f t="shared" si="165"/>
        <v>0</v>
      </c>
      <c r="X207" s="38">
        <f t="shared" si="159"/>
        <v>0.78402763634727257</v>
      </c>
      <c r="Y207" s="38">
        <f t="shared" si="160"/>
        <v>0</v>
      </c>
      <c r="Z207" s="38">
        <f t="shared" si="161"/>
        <v>0</v>
      </c>
      <c r="AA207" s="38">
        <f t="shared" si="149"/>
        <v>0</v>
      </c>
      <c r="AB207" s="38" t="s">
        <v>40</v>
      </c>
    </row>
    <row r="208" spans="1:28" ht="30" customHeight="1" x14ac:dyDescent="0.25">
      <c r="A208" s="43" t="s">
        <v>360</v>
      </c>
      <c r="B208" s="44" t="s">
        <v>37</v>
      </c>
      <c r="C208" s="44">
        <v>10</v>
      </c>
      <c r="D208" s="44" t="s">
        <v>38</v>
      </c>
      <c r="E208" s="45" t="s">
        <v>258</v>
      </c>
      <c r="F208" s="46">
        <v>115560588109</v>
      </c>
      <c r="G208" s="46">
        <v>0</v>
      </c>
      <c r="H208" s="46">
        <v>0</v>
      </c>
      <c r="I208" s="46">
        <v>0</v>
      </c>
      <c r="J208" s="46">
        <v>0</v>
      </c>
      <c r="K208" s="46">
        <f t="shared" ref="K208:K216" si="166">+G208-H208+I208-J208</f>
        <v>0</v>
      </c>
      <c r="L208" s="56">
        <f>+F208+K208</f>
        <v>115560588109</v>
      </c>
      <c r="M208" s="266">
        <f t="shared" si="157"/>
        <v>1.4642822946146862E-2</v>
      </c>
      <c r="N208" s="46">
        <v>0</v>
      </c>
      <c r="O208" s="46">
        <v>90602694750</v>
      </c>
      <c r="P208" s="46">
        <f>L208-O208</f>
        <v>24957893359</v>
      </c>
      <c r="Q208" s="46">
        <v>90602694750</v>
      </c>
      <c r="R208" s="46">
        <f>+L208-Q208</f>
        <v>24957893359</v>
      </c>
      <c r="S208" s="46">
        <f>O208-Q208</f>
        <v>0</v>
      </c>
      <c r="T208" s="46">
        <v>0</v>
      </c>
      <c r="U208" s="46">
        <f>+Q208-T208</f>
        <v>90602694750</v>
      </c>
      <c r="V208" s="46">
        <v>0</v>
      </c>
      <c r="W208" s="48">
        <f>+T208-V208</f>
        <v>0</v>
      </c>
      <c r="X208" s="49">
        <f t="shared" si="159"/>
        <v>0.78402763634727257</v>
      </c>
      <c r="Y208" s="49">
        <f t="shared" si="160"/>
        <v>0</v>
      </c>
      <c r="Z208" s="49">
        <f t="shared" si="161"/>
        <v>0</v>
      </c>
      <c r="AA208" s="49">
        <f t="shared" si="149"/>
        <v>0</v>
      </c>
      <c r="AB208" s="49" t="s">
        <v>40</v>
      </c>
    </row>
    <row r="209" spans="1:28" ht="64.5" customHeight="1" x14ac:dyDescent="0.25">
      <c r="A209" s="39" t="s">
        <v>361</v>
      </c>
      <c r="B209" s="34" t="s">
        <v>37</v>
      </c>
      <c r="C209" s="34">
        <v>10</v>
      </c>
      <c r="D209" s="34" t="s">
        <v>38</v>
      </c>
      <c r="E209" s="40" t="s">
        <v>362</v>
      </c>
      <c r="F209" s="62">
        <f t="shared" ref="F209:J211" si="167">+F210</f>
        <v>354209260659</v>
      </c>
      <c r="G209" s="62">
        <f t="shared" si="167"/>
        <v>0</v>
      </c>
      <c r="H209" s="62">
        <f t="shared" si="167"/>
        <v>0</v>
      </c>
      <c r="I209" s="62">
        <f t="shared" si="167"/>
        <v>0</v>
      </c>
      <c r="J209" s="62">
        <f t="shared" si="167"/>
        <v>0</v>
      </c>
      <c r="K209" s="62">
        <f t="shared" si="166"/>
        <v>0</v>
      </c>
      <c r="L209" s="66">
        <f>+L210</f>
        <v>354209260659</v>
      </c>
      <c r="M209" s="253">
        <f t="shared" si="157"/>
        <v>4.4882287071982975E-2</v>
      </c>
      <c r="N209" s="62">
        <f t="shared" ref="N209:W211" si="168">+N210</f>
        <v>0</v>
      </c>
      <c r="O209" s="62">
        <f t="shared" si="168"/>
        <v>286640298555</v>
      </c>
      <c r="P209" s="62">
        <f t="shared" si="168"/>
        <v>67568962104</v>
      </c>
      <c r="Q209" s="62">
        <f t="shared" si="168"/>
        <v>286640298555</v>
      </c>
      <c r="R209" s="62">
        <f t="shared" si="168"/>
        <v>67568962104</v>
      </c>
      <c r="S209" s="62">
        <f t="shared" si="168"/>
        <v>0</v>
      </c>
      <c r="T209" s="62">
        <f t="shared" si="168"/>
        <v>0</v>
      </c>
      <c r="U209" s="62">
        <f t="shared" si="168"/>
        <v>286640298555</v>
      </c>
      <c r="V209" s="62">
        <f t="shared" si="168"/>
        <v>0</v>
      </c>
      <c r="W209" s="62">
        <f t="shared" si="168"/>
        <v>0</v>
      </c>
      <c r="X209" s="38">
        <f t="shared" si="159"/>
        <v>0.80923999000396218</v>
      </c>
      <c r="Y209" s="38">
        <f t="shared" si="160"/>
        <v>0</v>
      </c>
      <c r="Z209" s="38">
        <f t="shared" si="161"/>
        <v>0</v>
      </c>
      <c r="AA209" s="38">
        <f t="shared" si="149"/>
        <v>0</v>
      </c>
      <c r="AB209" s="38" t="s">
        <v>40</v>
      </c>
    </row>
    <row r="210" spans="1:28" ht="64.5" customHeight="1" x14ac:dyDescent="0.25">
      <c r="A210" s="39" t="s">
        <v>363</v>
      </c>
      <c r="B210" s="34" t="s">
        <v>37</v>
      </c>
      <c r="C210" s="34">
        <v>10</v>
      </c>
      <c r="D210" s="34" t="s">
        <v>38</v>
      </c>
      <c r="E210" s="40" t="s">
        <v>362</v>
      </c>
      <c r="F210" s="62">
        <f t="shared" si="167"/>
        <v>354209260659</v>
      </c>
      <c r="G210" s="62">
        <f t="shared" si="167"/>
        <v>0</v>
      </c>
      <c r="H210" s="62">
        <f t="shared" si="167"/>
        <v>0</v>
      </c>
      <c r="I210" s="62">
        <f t="shared" si="167"/>
        <v>0</v>
      </c>
      <c r="J210" s="62">
        <f t="shared" si="167"/>
        <v>0</v>
      </c>
      <c r="K210" s="62">
        <f t="shared" si="166"/>
        <v>0</v>
      </c>
      <c r="L210" s="66">
        <f>+L211</f>
        <v>354209260659</v>
      </c>
      <c r="M210" s="253">
        <f t="shared" si="157"/>
        <v>4.4882287071982975E-2</v>
      </c>
      <c r="N210" s="62">
        <f t="shared" si="168"/>
        <v>0</v>
      </c>
      <c r="O210" s="62">
        <f t="shared" si="168"/>
        <v>286640298555</v>
      </c>
      <c r="P210" s="62">
        <f t="shared" si="168"/>
        <v>67568962104</v>
      </c>
      <c r="Q210" s="62">
        <f t="shared" si="168"/>
        <v>286640298555</v>
      </c>
      <c r="R210" s="62">
        <f t="shared" si="168"/>
        <v>67568962104</v>
      </c>
      <c r="S210" s="62">
        <f t="shared" si="168"/>
        <v>0</v>
      </c>
      <c r="T210" s="62">
        <f t="shared" si="168"/>
        <v>0</v>
      </c>
      <c r="U210" s="62">
        <f t="shared" si="168"/>
        <v>286640298555</v>
      </c>
      <c r="V210" s="62">
        <f t="shared" si="168"/>
        <v>0</v>
      </c>
      <c r="W210" s="62">
        <f t="shared" si="168"/>
        <v>0</v>
      </c>
      <c r="X210" s="38">
        <f t="shared" si="159"/>
        <v>0.80923999000396218</v>
      </c>
      <c r="Y210" s="38">
        <f t="shared" si="160"/>
        <v>0</v>
      </c>
      <c r="Z210" s="38">
        <f t="shared" si="161"/>
        <v>0</v>
      </c>
      <c r="AA210" s="38">
        <f t="shared" si="149"/>
        <v>0</v>
      </c>
      <c r="AB210" s="38" t="s">
        <v>40</v>
      </c>
    </row>
    <row r="211" spans="1:28" ht="38.25" customHeight="1" x14ac:dyDescent="0.25">
      <c r="A211" s="39" t="s">
        <v>364</v>
      </c>
      <c r="B211" s="34" t="s">
        <v>37</v>
      </c>
      <c r="C211" s="34">
        <v>10</v>
      </c>
      <c r="D211" s="34" t="s">
        <v>38</v>
      </c>
      <c r="E211" s="40" t="s">
        <v>268</v>
      </c>
      <c r="F211" s="62">
        <f t="shared" si="167"/>
        <v>354209260659</v>
      </c>
      <c r="G211" s="62">
        <f t="shared" si="167"/>
        <v>0</v>
      </c>
      <c r="H211" s="62">
        <f t="shared" si="167"/>
        <v>0</v>
      </c>
      <c r="I211" s="62">
        <f t="shared" si="167"/>
        <v>0</v>
      </c>
      <c r="J211" s="62">
        <f t="shared" si="167"/>
        <v>0</v>
      </c>
      <c r="K211" s="62">
        <f t="shared" si="166"/>
        <v>0</v>
      </c>
      <c r="L211" s="66">
        <f>+L212</f>
        <v>354209260659</v>
      </c>
      <c r="M211" s="253">
        <f t="shared" si="157"/>
        <v>4.4882287071982975E-2</v>
      </c>
      <c r="N211" s="62">
        <f t="shared" si="168"/>
        <v>0</v>
      </c>
      <c r="O211" s="62">
        <f t="shared" si="168"/>
        <v>286640298555</v>
      </c>
      <c r="P211" s="62">
        <f t="shared" si="168"/>
        <v>67568962104</v>
      </c>
      <c r="Q211" s="62">
        <f t="shared" si="168"/>
        <v>286640298555</v>
      </c>
      <c r="R211" s="62">
        <f t="shared" si="168"/>
        <v>67568962104</v>
      </c>
      <c r="S211" s="62">
        <f t="shared" si="168"/>
        <v>0</v>
      </c>
      <c r="T211" s="62">
        <f t="shared" si="168"/>
        <v>0</v>
      </c>
      <c r="U211" s="62">
        <f t="shared" si="168"/>
        <v>286640298555</v>
      </c>
      <c r="V211" s="62">
        <f t="shared" si="168"/>
        <v>0</v>
      </c>
      <c r="W211" s="62">
        <f t="shared" si="168"/>
        <v>0</v>
      </c>
      <c r="X211" s="38">
        <f t="shared" si="159"/>
        <v>0.80923999000396218</v>
      </c>
      <c r="Y211" s="38">
        <f t="shared" si="160"/>
        <v>0</v>
      </c>
      <c r="Z211" s="38">
        <f t="shared" si="161"/>
        <v>0</v>
      </c>
      <c r="AA211" s="38">
        <f t="shared" si="149"/>
        <v>0</v>
      </c>
      <c r="AB211" s="38" t="s">
        <v>40</v>
      </c>
    </row>
    <row r="212" spans="1:28" ht="30" customHeight="1" x14ac:dyDescent="0.25">
      <c r="A212" s="43" t="s">
        <v>365</v>
      </c>
      <c r="B212" s="44" t="s">
        <v>37</v>
      </c>
      <c r="C212" s="44">
        <v>10</v>
      </c>
      <c r="D212" s="44" t="s">
        <v>38</v>
      </c>
      <c r="E212" s="45" t="s">
        <v>258</v>
      </c>
      <c r="F212" s="46">
        <v>354209260659</v>
      </c>
      <c r="G212" s="46">
        <v>0</v>
      </c>
      <c r="H212" s="46">
        <v>0</v>
      </c>
      <c r="I212" s="46">
        <v>0</v>
      </c>
      <c r="J212" s="46">
        <v>0</v>
      </c>
      <c r="K212" s="46">
        <f t="shared" si="166"/>
        <v>0</v>
      </c>
      <c r="L212" s="56">
        <f>+F212+K212</f>
        <v>354209260659</v>
      </c>
      <c r="M212" s="266">
        <f t="shared" si="157"/>
        <v>4.4882287071982975E-2</v>
      </c>
      <c r="N212" s="46">
        <v>0</v>
      </c>
      <c r="O212" s="46">
        <v>286640298555</v>
      </c>
      <c r="P212" s="46">
        <f>L212-O212</f>
        <v>67568962104</v>
      </c>
      <c r="Q212" s="46">
        <v>286640298555</v>
      </c>
      <c r="R212" s="46">
        <f>+L212-Q212</f>
        <v>67568962104</v>
      </c>
      <c r="S212" s="46">
        <f>O212-Q212</f>
        <v>0</v>
      </c>
      <c r="T212" s="46">
        <v>0</v>
      </c>
      <c r="U212" s="46">
        <f>+Q212-T212</f>
        <v>286640298555</v>
      </c>
      <c r="V212" s="46">
        <v>0</v>
      </c>
      <c r="W212" s="48">
        <f>+T212-V212</f>
        <v>0</v>
      </c>
      <c r="X212" s="49">
        <f t="shared" si="159"/>
        <v>0.80923999000396218</v>
      </c>
      <c r="Y212" s="49">
        <f t="shared" si="160"/>
        <v>0</v>
      </c>
      <c r="Z212" s="49">
        <f t="shared" si="161"/>
        <v>0</v>
      </c>
      <c r="AA212" s="49">
        <f t="shared" si="149"/>
        <v>0</v>
      </c>
      <c r="AB212" s="49" t="s">
        <v>40</v>
      </c>
    </row>
    <row r="213" spans="1:28" ht="71.25" customHeight="1" x14ac:dyDescent="0.25">
      <c r="A213" s="39" t="s">
        <v>366</v>
      </c>
      <c r="B213" s="34" t="s">
        <v>37</v>
      </c>
      <c r="C213" s="34">
        <v>10</v>
      </c>
      <c r="D213" s="34" t="s">
        <v>38</v>
      </c>
      <c r="E213" s="40" t="s">
        <v>367</v>
      </c>
      <c r="F213" s="62">
        <f t="shared" ref="F213:J215" si="169">+F214</f>
        <v>53006481523</v>
      </c>
      <c r="G213" s="62">
        <f t="shared" si="169"/>
        <v>0</v>
      </c>
      <c r="H213" s="62">
        <f t="shared" si="169"/>
        <v>0</v>
      </c>
      <c r="I213" s="62">
        <f t="shared" si="169"/>
        <v>0</v>
      </c>
      <c r="J213" s="62">
        <f t="shared" si="169"/>
        <v>0</v>
      </c>
      <c r="K213" s="62">
        <f t="shared" si="166"/>
        <v>0</v>
      </c>
      <c r="L213" s="66">
        <f>+L214</f>
        <v>53006481523</v>
      </c>
      <c r="M213" s="42">
        <f t="shared" si="157"/>
        <v>6.7165158696440158E-3</v>
      </c>
      <c r="N213" s="62">
        <f t="shared" ref="N213:W215" si="170">+N214</f>
        <v>0</v>
      </c>
      <c r="O213" s="62">
        <f t="shared" si="170"/>
        <v>46618509423</v>
      </c>
      <c r="P213" s="62">
        <f t="shared" si="170"/>
        <v>6387972100</v>
      </c>
      <c r="Q213" s="62">
        <f t="shared" si="170"/>
        <v>46618509423</v>
      </c>
      <c r="R213" s="62">
        <f t="shared" si="170"/>
        <v>6387972100</v>
      </c>
      <c r="S213" s="62">
        <f t="shared" si="170"/>
        <v>0</v>
      </c>
      <c r="T213" s="62">
        <f t="shared" si="170"/>
        <v>0</v>
      </c>
      <c r="U213" s="62">
        <f t="shared" si="170"/>
        <v>46618509423</v>
      </c>
      <c r="V213" s="62">
        <f t="shared" si="170"/>
        <v>0</v>
      </c>
      <c r="W213" s="62">
        <f t="shared" si="170"/>
        <v>0</v>
      </c>
      <c r="X213" s="38">
        <f t="shared" si="159"/>
        <v>0.87948696241556423</v>
      </c>
      <c r="Y213" s="38">
        <f t="shared" si="160"/>
        <v>0</v>
      </c>
      <c r="Z213" s="38">
        <f t="shared" si="161"/>
        <v>0</v>
      </c>
      <c r="AA213" s="38">
        <f t="shared" si="149"/>
        <v>0</v>
      </c>
      <c r="AB213" s="38" t="s">
        <v>40</v>
      </c>
    </row>
    <row r="214" spans="1:28" ht="71.25" customHeight="1" x14ac:dyDescent="0.25">
      <c r="A214" s="39" t="s">
        <v>368</v>
      </c>
      <c r="B214" s="34" t="s">
        <v>37</v>
      </c>
      <c r="C214" s="34">
        <v>10</v>
      </c>
      <c r="D214" s="34" t="s">
        <v>38</v>
      </c>
      <c r="E214" s="95" t="s">
        <v>367</v>
      </c>
      <c r="F214" s="62">
        <f t="shared" si="169"/>
        <v>53006481523</v>
      </c>
      <c r="G214" s="62">
        <f t="shared" si="169"/>
        <v>0</v>
      </c>
      <c r="H214" s="62">
        <f t="shared" si="169"/>
        <v>0</v>
      </c>
      <c r="I214" s="62">
        <f t="shared" si="169"/>
        <v>0</v>
      </c>
      <c r="J214" s="62">
        <f t="shared" si="169"/>
        <v>0</v>
      </c>
      <c r="K214" s="62">
        <f t="shared" si="166"/>
        <v>0</v>
      </c>
      <c r="L214" s="66">
        <f>+L215</f>
        <v>53006481523</v>
      </c>
      <c r="M214" s="42">
        <f t="shared" si="157"/>
        <v>6.7165158696440158E-3</v>
      </c>
      <c r="N214" s="62">
        <f t="shared" si="170"/>
        <v>0</v>
      </c>
      <c r="O214" s="62">
        <f t="shared" si="170"/>
        <v>46618509423</v>
      </c>
      <c r="P214" s="62">
        <f t="shared" si="170"/>
        <v>6387972100</v>
      </c>
      <c r="Q214" s="62">
        <f t="shared" si="170"/>
        <v>46618509423</v>
      </c>
      <c r="R214" s="62">
        <f t="shared" si="170"/>
        <v>6387972100</v>
      </c>
      <c r="S214" s="62">
        <f t="shared" si="170"/>
        <v>0</v>
      </c>
      <c r="T214" s="62">
        <f t="shared" si="170"/>
        <v>0</v>
      </c>
      <c r="U214" s="62">
        <f t="shared" si="170"/>
        <v>46618509423</v>
      </c>
      <c r="V214" s="62">
        <f t="shared" si="170"/>
        <v>0</v>
      </c>
      <c r="W214" s="62">
        <f t="shared" si="170"/>
        <v>0</v>
      </c>
      <c r="X214" s="38">
        <f t="shared" si="159"/>
        <v>0.87948696241556423</v>
      </c>
      <c r="Y214" s="38">
        <f t="shared" si="160"/>
        <v>0</v>
      </c>
      <c r="Z214" s="38">
        <f t="shared" si="161"/>
        <v>0</v>
      </c>
      <c r="AA214" s="38">
        <f t="shared" si="149"/>
        <v>0</v>
      </c>
      <c r="AB214" s="38" t="s">
        <v>40</v>
      </c>
    </row>
    <row r="215" spans="1:28" ht="30.75" customHeight="1" x14ac:dyDescent="0.25">
      <c r="A215" s="39" t="s">
        <v>369</v>
      </c>
      <c r="B215" s="34" t="s">
        <v>37</v>
      </c>
      <c r="C215" s="34">
        <v>10</v>
      </c>
      <c r="D215" s="34" t="s">
        <v>38</v>
      </c>
      <c r="E215" s="40" t="s">
        <v>268</v>
      </c>
      <c r="F215" s="62">
        <f t="shared" si="169"/>
        <v>53006481523</v>
      </c>
      <c r="G215" s="62">
        <f t="shared" si="169"/>
        <v>0</v>
      </c>
      <c r="H215" s="62">
        <f t="shared" si="169"/>
        <v>0</v>
      </c>
      <c r="I215" s="62">
        <f t="shared" si="169"/>
        <v>0</v>
      </c>
      <c r="J215" s="62">
        <f t="shared" si="169"/>
        <v>0</v>
      </c>
      <c r="K215" s="62">
        <f t="shared" si="166"/>
        <v>0</v>
      </c>
      <c r="L215" s="66">
        <f>+L216</f>
        <v>53006481523</v>
      </c>
      <c r="M215" s="42">
        <f t="shared" si="157"/>
        <v>6.7165158696440158E-3</v>
      </c>
      <c r="N215" s="62">
        <f t="shared" si="170"/>
        <v>0</v>
      </c>
      <c r="O215" s="62">
        <f t="shared" si="170"/>
        <v>46618509423</v>
      </c>
      <c r="P215" s="62">
        <f t="shared" si="170"/>
        <v>6387972100</v>
      </c>
      <c r="Q215" s="62">
        <f t="shared" si="170"/>
        <v>46618509423</v>
      </c>
      <c r="R215" s="62">
        <f t="shared" si="170"/>
        <v>6387972100</v>
      </c>
      <c r="S215" s="62">
        <f t="shared" si="170"/>
        <v>0</v>
      </c>
      <c r="T215" s="62">
        <f t="shared" si="170"/>
        <v>0</v>
      </c>
      <c r="U215" s="62">
        <f t="shared" si="170"/>
        <v>46618509423</v>
      </c>
      <c r="V215" s="62">
        <f t="shared" si="170"/>
        <v>0</v>
      </c>
      <c r="W215" s="62">
        <f t="shared" si="170"/>
        <v>0</v>
      </c>
      <c r="X215" s="38">
        <f t="shared" si="159"/>
        <v>0.87948696241556423</v>
      </c>
      <c r="Y215" s="38">
        <f t="shared" si="160"/>
        <v>0</v>
      </c>
      <c r="Z215" s="38">
        <f t="shared" si="161"/>
        <v>0</v>
      </c>
      <c r="AA215" s="38">
        <f t="shared" si="149"/>
        <v>0</v>
      </c>
      <c r="AB215" s="38" t="s">
        <v>40</v>
      </c>
    </row>
    <row r="216" spans="1:28" ht="30" customHeight="1" x14ac:dyDescent="0.25">
      <c r="A216" s="43" t="s">
        <v>370</v>
      </c>
      <c r="B216" s="44" t="s">
        <v>37</v>
      </c>
      <c r="C216" s="44">
        <v>10</v>
      </c>
      <c r="D216" s="44" t="s">
        <v>38</v>
      </c>
      <c r="E216" s="45" t="s">
        <v>258</v>
      </c>
      <c r="F216" s="46">
        <v>53006481523</v>
      </c>
      <c r="G216" s="46">
        <v>0</v>
      </c>
      <c r="H216" s="46">
        <v>0</v>
      </c>
      <c r="I216" s="46">
        <v>0</v>
      </c>
      <c r="J216" s="46">
        <v>0</v>
      </c>
      <c r="K216" s="46">
        <f t="shared" si="166"/>
        <v>0</v>
      </c>
      <c r="L216" s="56">
        <f>+F216+K216</f>
        <v>53006481523</v>
      </c>
      <c r="M216" s="51">
        <f t="shared" si="157"/>
        <v>6.7165158696440158E-3</v>
      </c>
      <c r="N216" s="46">
        <v>0</v>
      </c>
      <c r="O216" s="46">
        <v>46618509423</v>
      </c>
      <c r="P216" s="46">
        <f>L216-O216</f>
        <v>6387972100</v>
      </c>
      <c r="Q216" s="46">
        <v>46618509423</v>
      </c>
      <c r="R216" s="46">
        <f>+L216-Q216</f>
        <v>6387972100</v>
      </c>
      <c r="S216" s="46">
        <f>O216-Q216</f>
        <v>0</v>
      </c>
      <c r="T216" s="46">
        <v>0</v>
      </c>
      <c r="U216" s="46">
        <f>+Q216-T216</f>
        <v>46618509423</v>
      </c>
      <c r="V216" s="46">
        <v>0</v>
      </c>
      <c r="W216" s="48">
        <f>+T216-V216</f>
        <v>0</v>
      </c>
      <c r="X216" s="49">
        <f t="shared" si="159"/>
        <v>0.87948696241556423</v>
      </c>
      <c r="Y216" s="49">
        <f t="shared" si="160"/>
        <v>0</v>
      </c>
      <c r="Z216" s="49">
        <f t="shared" si="161"/>
        <v>0</v>
      </c>
      <c r="AA216" s="49">
        <f t="shared" si="149"/>
        <v>0</v>
      </c>
      <c r="AB216" s="49" t="s">
        <v>40</v>
      </c>
    </row>
    <row r="217" spans="1:28" s="4" customFormat="1" ht="73.5" customHeight="1" x14ac:dyDescent="0.25">
      <c r="A217" s="96" t="s">
        <v>371</v>
      </c>
      <c r="B217" s="100" t="s">
        <v>37</v>
      </c>
      <c r="C217" s="34">
        <v>10</v>
      </c>
      <c r="D217" s="34" t="s">
        <v>38</v>
      </c>
      <c r="E217" s="95" t="s">
        <v>372</v>
      </c>
      <c r="F217" s="60">
        <f t="shared" ref="F217:L219" si="171">+F218</f>
        <v>2450000000</v>
      </c>
      <c r="G217" s="60">
        <f t="shared" si="171"/>
        <v>0</v>
      </c>
      <c r="H217" s="60">
        <f t="shared" si="171"/>
        <v>0</v>
      </c>
      <c r="I217" s="60">
        <f t="shared" si="171"/>
        <v>0</v>
      </c>
      <c r="J217" s="60">
        <f t="shared" si="171"/>
        <v>0</v>
      </c>
      <c r="K217" s="60">
        <f t="shared" si="171"/>
        <v>0</v>
      </c>
      <c r="L217" s="66">
        <f t="shared" si="171"/>
        <v>2450000000</v>
      </c>
      <c r="M217" s="42">
        <f t="shared" si="157"/>
        <v>3.1044248567012816E-4</v>
      </c>
      <c r="N217" s="60">
        <f t="shared" ref="N217:W219" si="172">+N218</f>
        <v>0</v>
      </c>
      <c r="O217" s="60">
        <f t="shared" si="172"/>
        <v>2210907721.6900001</v>
      </c>
      <c r="P217" s="60">
        <f t="shared" si="172"/>
        <v>239092278.30999994</v>
      </c>
      <c r="Q217" s="60">
        <f t="shared" si="172"/>
        <v>1987261536.1700001</v>
      </c>
      <c r="R217" s="60">
        <f t="shared" si="172"/>
        <v>462738463.82999992</v>
      </c>
      <c r="S217" s="60">
        <f t="shared" si="172"/>
        <v>223646185.51999998</v>
      </c>
      <c r="T217" s="60">
        <f t="shared" si="172"/>
        <v>1287600.17</v>
      </c>
      <c r="U217" s="60">
        <f t="shared" si="172"/>
        <v>1985973936</v>
      </c>
      <c r="V217" s="60">
        <f t="shared" si="172"/>
        <v>1287600.17</v>
      </c>
      <c r="W217" s="60">
        <f t="shared" si="172"/>
        <v>0</v>
      </c>
      <c r="X217" s="38">
        <f t="shared" si="159"/>
        <v>0.81112715762040821</v>
      </c>
      <c r="Y217" s="147">
        <f t="shared" si="160"/>
        <v>5.2555108979591828E-4</v>
      </c>
      <c r="Z217" s="38">
        <f t="shared" si="161"/>
        <v>5.2555108979591828E-4</v>
      </c>
      <c r="AA217" s="38">
        <f t="shared" si="149"/>
        <v>6.4792688157269923E-4</v>
      </c>
      <c r="AB217" s="65">
        <f>+V217/T217</f>
        <v>1</v>
      </c>
    </row>
    <row r="218" spans="1:28" s="4" customFormat="1" ht="57" customHeight="1" x14ac:dyDescent="0.25">
      <c r="A218" s="96" t="s">
        <v>373</v>
      </c>
      <c r="B218" s="100" t="s">
        <v>37</v>
      </c>
      <c r="C218" s="34">
        <v>10</v>
      </c>
      <c r="D218" s="34" t="s">
        <v>38</v>
      </c>
      <c r="E218" s="95" t="s">
        <v>372</v>
      </c>
      <c r="F218" s="60">
        <f t="shared" si="171"/>
        <v>2450000000</v>
      </c>
      <c r="G218" s="60">
        <f t="shared" si="171"/>
        <v>0</v>
      </c>
      <c r="H218" s="60">
        <f t="shared" si="171"/>
        <v>0</v>
      </c>
      <c r="I218" s="60">
        <f t="shared" si="171"/>
        <v>0</v>
      </c>
      <c r="J218" s="60">
        <f t="shared" si="171"/>
        <v>0</v>
      </c>
      <c r="K218" s="60">
        <f t="shared" si="171"/>
        <v>0</v>
      </c>
      <c r="L218" s="66">
        <f t="shared" si="171"/>
        <v>2450000000</v>
      </c>
      <c r="M218" s="42">
        <f t="shared" si="157"/>
        <v>3.1044248567012816E-4</v>
      </c>
      <c r="N218" s="60">
        <f t="shared" si="172"/>
        <v>0</v>
      </c>
      <c r="O218" s="60">
        <f t="shared" si="172"/>
        <v>2210907721.6900001</v>
      </c>
      <c r="P218" s="60">
        <f t="shared" si="172"/>
        <v>239092278.30999994</v>
      </c>
      <c r="Q218" s="60">
        <f t="shared" si="172"/>
        <v>1987261536.1700001</v>
      </c>
      <c r="R218" s="60">
        <f t="shared" si="172"/>
        <v>462738463.82999992</v>
      </c>
      <c r="S218" s="60">
        <f t="shared" si="172"/>
        <v>223646185.51999998</v>
      </c>
      <c r="T218" s="60">
        <f t="shared" si="172"/>
        <v>1287600.17</v>
      </c>
      <c r="U218" s="60">
        <f t="shared" si="172"/>
        <v>1985973936</v>
      </c>
      <c r="V218" s="60">
        <f t="shared" si="172"/>
        <v>1287600.17</v>
      </c>
      <c r="W218" s="60">
        <f t="shared" si="172"/>
        <v>0</v>
      </c>
      <c r="X218" s="38">
        <f t="shared" si="159"/>
        <v>0.81112715762040821</v>
      </c>
      <c r="Y218" s="147">
        <f t="shared" si="160"/>
        <v>5.2555108979591828E-4</v>
      </c>
      <c r="Z218" s="38">
        <f t="shared" si="161"/>
        <v>5.2555108979591828E-4</v>
      </c>
      <c r="AA218" s="38">
        <f t="shared" si="149"/>
        <v>6.4792688157269923E-4</v>
      </c>
      <c r="AB218" s="38">
        <f>+V218/T218</f>
        <v>1</v>
      </c>
    </row>
    <row r="219" spans="1:28" ht="45" customHeight="1" x14ac:dyDescent="0.25">
      <c r="A219" s="96" t="s">
        <v>374</v>
      </c>
      <c r="B219" s="100" t="s">
        <v>37</v>
      </c>
      <c r="C219" s="34">
        <v>10</v>
      </c>
      <c r="D219" s="34" t="s">
        <v>38</v>
      </c>
      <c r="E219" s="95" t="s">
        <v>268</v>
      </c>
      <c r="F219" s="60">
        <f t="shared" si="171"/>
        <v>2450000000</v>
      </c>
      <c r="G219" s="60">
        <f t="shared" si="171"/>
        <v>0</v>
      </c>
      <c r="H219" s="60">
        <f t="shared" si="171"/>
        <v>0</v>
      </c>
      <c r="I219" s="60">
        <f t="shared" si="171"/>
        <v>0</v>
      </c>
      <c r="J219" s="60">
        <f t="shared" si="171"/>
        <v>0</v>
      </c>
      <c r="K219" s="60">
        <f t="shared" si="171"/>
        <v>0</v>
      </c>
      <c r="L219" s="66">
        <f t="shared" si="171"/>
        <v>2450000000</v>
      </c>
      <c r="M219" s="42">
        <f t="shared" si="157"/>
        <v>3.1044248567012816E-4</v>
      </c>
      <c r="N219" s="60">
        <f t="shared" si="172"/>
        <v>0</v>
      </c>
      <c r="O219" s="60">
        <f t="shared" si="172"/>
        <v>2210907721.6900001</v>
      </c>
      <c r="P219" s="60">
        <f t="shared" si="172"/>
        <v>239092278.30999994</v>
      </c>
      <c r="Q219" s="60">
        <f t="shared" si="172"/>
        <v>1987261536.1700001</v>
      </c>
      <c r="R219" s="60">
        <f t="shared" si="172"/>
        <v>462738463.82999992</v>
      </c>
      <c r="S219" s="60">
        <f t="shared" si="172"/>
        <v>223646185.51999998</v>
      </c>
      <c r="T219" s="60">
        <f t="shared" si="172"/>
        <v>1287600.17</v>
      </c>
      <c r="U219" s="60">
        <f t="shared" si="172"/>
        <v>1985973936</v>
      </c>
      <c r="V219" s="60">
        <f t="shared" si="172"/>
        <v>1287600.17</v>
      </c>
      <c r="W219" s="60">
        <f t="shared" si="172"/>
        <v>0</v>
      </c>
      <c r="X219" s="38">
        <f t="shared" si="159"/>
        <v>0.81112715762040821</v>
      </c>
      <c r="Y219" s="147">
        <f t="shared" si="160"/>
        <v>5.2555108979591828E-4</v>
      </c>
      <c r="Z219" s="147">
        <f t="shared" si="161"/>
        <v>5.2555108979591828E-4</v>
      </c>
      <c r="AA219" s="147">
        <f t="shared" si="149"/>
        <v>6.4792688157269923E-4</v>
      </c>
      <c r="AB219" s="38">
        <f>+V219/T219</f>
        <v>1</v>
      </c>
    </row>
    <row r="220" spans="1:28" ht="41.25" customHeight="1" x14ac:dyDescent="0.25">
      <c r="A220" s="102" t="s">
        <v>375</v>
      </c>
      <c r="B220" s="103" t="s">
        <v>37</v>
      </c>
      <c r="C220" s="44">
        <v>10</v>
      </c>
      <c r="D220" s="44" t="s">
        <v>38</v>
      </c>
      <c r="E220" s="45" t="s">
        <v>258</v>
      </c>
      <c r="F220" s="46">
        <v>2450000000</v>
      </c>
      <c r="G220" s="59">
        <v>0</v>
      </c>
      <c r="H220" s="59">
        <v>0</v>
      </c>
      <c r="I220" s="59">
        <v>0</v>
      </c>
      <c r="J220" s="59">
        <v>0</v>
      </c>
      <c r="K220" s="59">
        <f t="shared" ref="K220:K283" si="173">+G220-H220+I220-J220</f>
        <v>0</v>
      </c>
      <c r="L220" s="56">
        <f>+F220+K220</f>
        <v>2450000000</v>
      </c>
      <c r="M220" s="51">
        <f t="shared" si="157"/>
        <v>3.1044248567012816E-4</v>
      </c>
      <c r="N220" s="46">
        <v>0</v>
      </c>
      <c r="O220" s="46">
        <v>2210907721.6900001</v>
      </c>
      <c r="P220" s="59">
        <f>L220-O220</f>
        <v>239092278.30999994</v>
      </c>
      <c r="Q220" s="46">
        <v>1987261536.1700001</v>
      </c>
      <c r="R220" s="59">
        <f>+L220-Q220</f>
        <v>462738463.82999992</v>
      </c>
      <c r="S220" s="46">
        <f>O220-Q220</f>
        <v>223646185.51999998</v>
      </c>
      <c r="T220" s="59">
        <v>1287600.17</v>
      </c>
      <c r="U220" s="46">
        <f>+Q220-T220</f>
        <v>1985973936</v>
      </c>
      <c r="V220" s="59">
        <v>1287600.17</v>
      </c>
      <c r="W220" s="48">
        <f>+T220-V220</f>
        <v>0</v>
      </c>
      <c r="X220" s="49">
        <f t="shared" si="159"/>
        <v>0.81112715762040821</v>
      </c>
      <c r="Y220" s="55">
        <f t="shared" si="160"/>
        <v>5.2555108979591828E-4</v>
      </c>
      <c r="Z220" s="55">
        <f t="shared" si="161"/>
        <v>5.2555108979591828E-4</v>
      </c>
      <c r="AA220" s="55">
        <f t="shared" si="149"/>
        <v>6.4792688157269923E-4</v>
      </c>
      <c r="AB220" s="49">
        <f>+V220/T220</f>
        <v>1</v>
      </c>
    </row>
    <row r="221" spans="1:28" s="4" customFormat="1" ht="81" customHeight="1" x14ac:dyDescent="0.25">
      <c r="A221" s="96" t="s">
        <v>376</v>
      </c>
      <c r="B221" s="100" t="s">
        <v>37</v>
      </c>
      <c r="C221" s="34">
        <v>10</v>
      </c>
      <c r="D221" s="34" t="s">
        <v>38</v>
      </c>
      <c r="E221" s="95" t="s">
        <v>377</v>
      </c>
      <c r="F221" s="60">
        <f t="shared" ref="F221:J223" si="174">+F222</f>
        <v>187318076171</v>
      </c>
      <c r="G221" s="60">
        <f t="shared" si="174"/>
        <v>0</v>
      </c>
      <c r="H221" s="60">
        <f t="shared" si="174"/>
        <v>0</v>
      </c>
      <c r="I221" s="60">
        <f t="shared" si="174"/>
        <v>0</v>
      </c>
      <c r="J221" s="60">
        <f t="shared" si="174"/>
        <v>0</v>
      </c>
      <c r="K221" s="60">
        <f t="shared" si="173"/>
        <v>0</v>
      </c>
      <c r="L221" s="66">
        <f>+L222</f>
        <v>187318076171</v>
      </c>
      <c r="M221" s="253">
        <f t="shared" si="157"/>
        <v>2.3735301705090465E-2</v>
      </c>
      <c r="N221" s="60">
        <f t="shared" ref="N221:W223" si="175">+N222</f>
        <v>0</v>
      </c>
      <c r="O221" s="60">
        <f t="shared" si="175"/>
        <v>187318076171</v>
      </c>
      <c r="P221" s="60">
        <f t="shared" si="175"/>
        <v>0</v>
      </c>
      <c r="Q221" s="60">
        <f t="shared" si="175"/>
        <v>187318076171</v>
      </c>
      <c r="R221" s="60">
        <f t="shared" si="175"/>
        <v>0</v>
      </c>
      <c r="S221" s="60">
        <f t="shared" si="175"/>
        <v>0</v>
      </c>
      <c r="T221" s="60">
        <f t="shared" si="175"/>
        <v>0</v>
      </c>
      <c r="U221" s="60">
        <f t="shared" si="175"/>
        <v>187318076171</v>
      </c>
      <c r="V221" s="60">
        <f t="shared" si="175"/>
        <v>0</v>
      </c>
      <c r="W221" s="60">
        <f t="shared" si="175"/>
        <v>0</v>
      </c>
      <c r="X221" s="38">
        <f t="shared" si="159"/>
        <v>1</v>
      </c>
      <c r="Y221" s="38">
        <f t="shared" si="160"/>
        <v>0</v>
      </c>
      <c r="Z221" s="38">
        <f t="shared" si="161"/>
        <v>0</v>
      </c>
      <c r="AA221" s="38">
        <f t="shared" si="149"/>
        <v>0</v>
      </c>
      <c r="AB221" s="38" t="s">
        <v>40</v>
      </c>
    </row>
    <row r="222" spans="1:28" s="4" customFormat="1" ht="75" customHeight="1" x14ac:dyDescent="0.25">
      <c r="A222" s="96" t="s">
        <v>378</v>
      </c>
      <c r="B222" s="100" t="s">
        <v>37</v>
      </c>
      <c r="C222" s="34">
        <v>10</v>
      </c>
      <c r="D222" s="34" t="s">
        <v>38</v>
      </c>
      <c r="E222" s="95" t="s">
        <v>377</v>
      </c>
      <c r="F222" s="60">
        <f t="shared" si="174"/>
        <v>187318076171</v>
      </c>
      <c r="G222" s="60">
        <f t="shared" si="174"/>
        <v>0</v>
      </c>
      <c r="H222" s="60">
        <f t="shared" si="174"/>
        <v>0</v>
      </c>
      <c r="I222" s="60">
        <f t="shared" si="174"/>
        <v>0</v>
      </c>
      <c r="J222" s="60">
        <f t="shared" si="174"/>
        <v>0</v>
      </c>
      <c r="K222" s="60">
        <f t="shared" si="173"/>
        <v>0</v>
      </c>
      <c r="L222" s="66">
        <f>+L223</f>
        <v>187318076171</v>
      </c>
      <c r="M222" s="253">
        <f t="shared" si="157"/>
        <v>2.3735301705090465E-2</v>
      </c>
      <c r="N222" s="60">
        <f t="shared" si="175"/>
        <v>0</v>
      </c>
      <c r="O222" s="60">
        <f t="shared" si="175"/>
        <v>187318076171</v>
      </c>
      <c r="P222" s="60">
        <f t="shared" si="175"/>
        <v>0</v>
      </c>
      <c r="Q222" s="60">
        <f t="shared" si="175"/>
        <v>187318076171</v>
      </c>
      <c r="R222" s="60">
        <f t="shared" si="175"/>
        <v>0</v>
      </c>
      <c r="S222" s="60">
        <f t="shared" si="175"/>
        <v>0</v>
      </c>
      <c r="T222" s="60">
        <f t="shared" si="175"/>
        <v>0</v>
      </c>
      <c r="U222" s="60">
        <f t="shared" si="175"/>
        <v>187318076171</v>
      </c>
      <c r="V222" s="60">
        <f t="shared" si="175"/>
        <v>0</v>
      </c>
      <c r="W222" s="60">
        <f t="shared" si="175"/>
        <v>0</v>
      </c>
      <c r="X222" s="38">
        <f t="shared" si="159"/>
        <v>1</v>
      </c>
      <c r="Y222" s="38">
        <f t="shared" si="160"/>
        <v>0</v>
      </c>
      <c r="Z222" s="38">
        <f t="shared" si="161"/>
        <v>0</v>
      </c>
      <c r="AA222" s="38">
        <f t="shared" si="149"/>
        <v>0</v>
      </c>
      <c r="AB222" s="38" t="s">
        <v>40</v>
      </c>
    </row>
    <row r="223" spans="1:28" ht="45" customHeight="1" x14ac:dyDescent="0.25">
      <c r="A223" s="96" t="s">
        <v>379</v>
      </c>
      <c r="B223" s="100" t="s">
        <v>37</v>
      </c>
      <c r="C223" s="34">
        <v>10</v>
      </c>
      <c r="D223" s="34" t="s">
        <v>38</v>
      </c>
      <c r="E223" s="95" t="s">
        <v>268</v>
      </c>
      <c r="F223" s="60">
        <f t="shared" si="174"/>
        <v>187318076171</v>
      </c>
      <c r="G223" s="60">
        <f t="shared" si="174"/>
        <v>0</v>
      </c>
      <c r="H223" s="60">
        <f t="shared" si="174"/>
        <v>0</v>
      </c>
      <c r="I223" s="60">
        <f t="shared" si="174"/>
        <v>0</v>
      </c>
      <c r="J223" s="60">
        <f t="shared" si="174"/>
        <v>0</v>
      </c>
      <c r="K223" s="60">
        <f t="shared" si="173"/>
        <v>0</v>
      </c>
      <c r="L223" s="66">
        <f>+L224</f>
        <v>187318076171</v>
      </c>
      <c r="M223" s="253">
        <f t="shared" si="157"/>
        <v>2.3735301705090465E-2</v>
      </c>
      <c r="N223" s="60">
        <f t="shared" si="175"/>
        <v>0</v>
      </c>
      <c r="O223" s="60">
        <f t="shared" si="175"/>
        <v>187318076171</v>
      </c>
      <c r="P223" s="60">
        <f t="shared" si="175"/>
        <v>0</v>
      </c>
      <c r="Q223" s="60">
        <f t="shared" si="175"/>
        <v>187318076171</v>
      </c>
      <c r="R223" s="60">
        <f t="shared" si="175"/>
        <v>0</v>
      </c>
      <c r="S223" s="60">
        <f t="shared" si="175"/>
        <v>0</v>
      </c>
      <c r="T223" s="60">
        <f t="shared" si="175"/>
        <v>0</v>
      </c>
      <c r="U223" s="60">
        <f t="shared" si="175"/>
        <v>187318076171</v>
      </c>
      <c r="V223" s="60">
        <f t="shared" si="175"/>
        <v>0</v>
      </c>
      <c r="W223" s="60">
        <f t="shared" si="175"/>
        <v>0</v>
      </c>
      <c r="X223" s="38">
        <f t="shared" si="159"/>
        <v>1</v>
      </c>
      <c r="Y223" s="38">
        <f t="shared" si="160"/>
        <v>0</v>
      </c>
      <c r="Z223" s="38">
        <f t="shared" si="161"/>
        <v>0</v>
      </c>
      <c r="AA223" s="38">
        <f t="shared" si="149"/>
        <v>0</v>
      </c>
      <c r="AB223" s="65" t="s">
        <v>40</v>
      </c>
    </row>
    <row r="224" spans="1:28" ht="41.25" customHeight="1" x14ac:dyDescent="0.25">
      <c r="A224" s="102" t="s">
        <v>380</v>
      </c>
      <c r="B224" s="103" t="s">
        <v>37</v>
      </c>
      <c r="C224" s="44">
        <v>10</v>
      </c>
      <c r="D224" s="44" t="s">
        <v>38</v>
      </c>
      <c r="E224" s="45" t="s">
        <v>258</v>
      </c>
      <c r="F224" s="46">
        <v>187318076171</v>
      </c>
      <c r="G224" s="59">
        <v>0</v>
      </c>
      <c r="H224" s="59">
        <v>0</v>
      </c>
      <c r="I224" s="59">
        <v>0</v>
      </c>
      <c r="J224" s="59">
        <v>0</v>
      </c>
      <c r="K224" s="59">
        <f t="shared" si="173"/>
        <v>0</v>
      </c>
      <c r="L224" s="56">
        <f>+F224+K224</f>
        <v>187318076171</v>
      </c>
      <c r="M224" s="266">
        <f t="shared" si="157"/>
        <v>2.3735301705090465E-2</v>
      </c>
      <c r="N224" s="46">
        <v>0</v>
      </c>
      <c r="O224" s="46">
        <v>187318076171</v>
      </c>
      <c r="P224" s="59">
        <f>L224-O224</f>
        <v>0</v>
      </c>
      <c r="Q224" s="46">
        <v>187318076171</v>
      </c>
      <c r="R224" s="59">
        <f>+L224-Q224</f>
        <v>0</v>
      </c>
      <c r="S224" s="46">
        <f>O224-Q224</f>
        <v>0</v>
      </c>
      <c r="T224" s="59">
        <v>0</v>
      </c>
      <c r="U224" s="46">
        <f>+Q224-T224</f>
        <v>187318076171</v>
      </c>
      <c r="V224" s="59">
        <v>0</v>
      </c>
      <c r="W224" s="48">
        <f>+T224-V224</f>
        <v>0</v>
      </c>
      <c r="X224" s="49">
        <f t="shared" si="159"/>
        <v>1</v>
      </c>
      <c r="Y224" s="49">
        <f t="shared" si="160"/>
        <v>0</v>
      </c>
      <c r="Z224" s="49">
        <f t="shared" si="161"/>
        <v>0</v>
      </c>
      <c r="AA224" s="49">
        <f t="shared" si="149"/>
        <v>0</v>
      </c>
      <c r="AB224" s="54" t="s">
        <v>40</v>
      </c>
    </row>
    <row r="225" spans="1:28" s="4" customFormat="1" ht="81" customHeight="1" x14ac:dyDescent="0.25">
      <c r="A225" s="96" t="s">
        <v>381</v>
      </c>
      <c r="B225" s="100" t="s">
        <v>37</v>
      </c>
      <c r="C225" s="34">
        <v>10</v>
      </c>
      <c r="D225" s="34" t="s">
        <v>38</v>
      </c>
      <c r="E225" s="95" t="s">
        <v>382</v>
      </c>
      <c r="F225" s="60">
        <f t="shared" ref="F225:J227" si="176">+F226</f>
        <v>133871788300</v>
      </c>
      <c r="G225" s="60">
        <f t="shared" si="176"/>
        <v>0</v>
      </c>
      <c r="H225" s="60">
        <f t="shared" si="176"/>
        <v>0</v>
      </c>
      <c r="I225" s="60">
        <f t="shared" si="176"/>
        <v>0</v>
      </c>
      <c r="J225" s="60">
        <f t="shared" si="176"/>
        <v>0</v>
      </c>
      <c r="K225" s="60">
        <f t="shared" si="173"/>
        <v>0</v>
      </c>
      <c r="L225" s="66">
        <f>+L226</f>
        <v>133871788300</v>
      </c>
      <c r="M225" s="253">
        <f t="shared" si="157"/>
        <v>1.6963057437125378E-2</v>
      </c>
      <c r="N225" s="60">
        <f t="shared" ref="N225:W227" si="177">+N226</f>
        <v>0</v>
      </c>
      <c r="O225" s="60">
        <f t="shared" si="177"/>
        <v>133871788300</v>
      </c>
      <c r="P225" s="60">
        <f t="shared" si="177"/>
        <v>0</v>
      </c>
      <c r="Q225" s="60">
        <f t="shared" si="177"/>
        <v>133871788300</v>
      </c>
      <c r="R225" s="60">
        <f t="shared" si="177"/>
        <v>0</v>
      </c>
      <c r="S225" s="60">
        <f t="shared" si="177"/>
        <v>0</v>
      </c>
      <c r="T225" s="60">
        <f t="shared" si="177"/>
        <v>0</v>
      </c>
      <c r="U225" s="60">
        <f t="shared" si="177"/>
        <v>133871788300</v>
      </c>
      <c r="V225" s="60">
        <f t="shared" si="177"/>
        <v>0</v>
      </c>
      <c r="W225" s="60">
        <f t="shared" si="177"/>
        <v>0</v>
      </c>
      <c r="X225" s="38">
        <f t="shared" si="159"/>
        <v>1</v>
      </c>
      <c r="Y225" s="38">
        <f t="shared" si="160"/>
        <v>0</v>
      </c>
      <c r="Z225" s="38">
        <f t="shared" si="161"/>
        <v>0</v>
      </c>
      <c r="AA225" s="38">
        <f t="shared" si="149"/>
        <v>0</v>
      </c>
      <c r="AB225" s="65" t="s">
        <v>40</v>
      </c>
    </row>
    <row r="226" spans="1:28" s="4" customFormat="1" ht="75" customHeight="1" x14ac:dyDescent="0.25">
      <c r="A226" s="96" t="s">
        <v>383</v>
      </c>
      <c r="B226" s="100" t="s">
        <v>37</v>
      </c>
      <c r="C226" s="34">
        <v>10</v>
      </c>
      <c r="D226" s="34" t="s">
        <v>38</v>
      </c>
      <c r="E226" s="95" t="s">
        <v>382</v>
      </c>
      <c r="F226" s="60">
        <f t="shared" si="176"/>
        <v>133871788300</v>
      </c>
      <c r="G226" s="60">
        <f t="shared" si="176"/>
        <v>0</v>
      </c>
      <c r="H226" s="60">
        <f t="shared" si="176"/>
        <v>0</v>
      </c>
      <c r="I226" s="60">
        <f t="shared" si="176"/>
        <v>0</v>
      </c>
      <c r="J226" s="60">
        <f t="shared" si="176"/>
        <v>0</v>
      </c>
      <c r="K226" s="60">
        <f t="shared" si="173"/>
        <v>0</v>
      </c>
      <c r="L226" s="66">
        <f>+L227</f>
        <v>133871788300</v>
      </c>
      <c r="M226" s="253">
        <f t="shared" si="157"/>
        <v>1.6963057437125378E-2</v>
      </c>
      <c r="N226" s="60">
        <f t="shared" si="177"/>
        <v>0</v>
      </c>
      <c r="O226" s="60">
        <f t="shared" si="177"/>
        <v>133871788300</v>
      </c>
      <c r="P226" s="60">
        <f t="shared" si="177"/>
        <v>0</v>
      </c>
      <c r="Q226" s="60">
        <f t="shared" si="177"/>
        <v>133871788300</v>
      </c>
      <c r="R226" s="60">
        <f t="shared" si="177"/>
        <v>0</v>
      </c>
      <c r="S226" s="60">
        <f t="shared" si="177"/>
        <v>0</v>
      </c>
      <c r="T226" s="60">
        <f t="shared" si="177"/>
        <v>0</v>
      </c>
      <c r="U226" s="60">
        <f t="shared" si="177"/>
        <v>133871788300</v>
      </c>
      <c r="V226" s="60">
        <f t="shared" si="177"/>
        <v>0</v>
      </c>
      <c r="W226" s="60">
        <f t="shared" si="177"/>
        <v>0</v>
      </c>
      <c r="X226" s="38">
        <f t="shared" si="159"/>
        <v>1</v>
      </c>
      <c r="Y226" s="38">
        <f t="shared" si="160"/>
        <v>0</v>
      </c>
      <c r="Z226" s="38">
        <f t="shared" si="161"/>
        <v>0</v>
      </c>
      <c r="AA226" s="38">
        <f t="shared" si="149"/>
        <v>0</v>
      </c>
      <c r="AB226" s="65" t="s">
        <v>40</v>
      </c>
    </row>
    <row r="227" spans="1:28" ht="45" customHeight="1" x14ac:dyDescent="0.25">
      <c r="A227" s="96" t="s">
        <v>384</v>
      </c>
      <c r="B227" s="100" t="s">
        <v>37</v>
      </c>
      <c r="C227" s="34">
        <v>10</v>
      </c>
      <c r="D227" s="34" t="s">
        <v>38</v>
      </c>
      <c r="E227" s="95" t="s">
        <v>268</v>
      </c>
      <c r="F227" s="60">
        <f t="shared" si="176"/>
        <v>133871788300</v>
      </c>
      <c r="G227" s="60">
        <f t="shared" si="176"/>
        <v>0</v>
      </c>
      <c r="H227" s="60">
        <f t="shared" si="176"/>
        <v>0</v>
      </c>
      <c r="I227" s="60">
        <f t="shared" si="176"/>
        <v>0</v>
      </c>
      <c r="J227" s="60">
        <f t="shared" si="176"/>
        <v>0</v>
      </c>
      <c r="K227" s="60">
        <f t="shared" si="173"/>
        <v>0</v>
      </c>
      <c r="L227" s="66">
        <f>+L228</f>
        <v>133871788300</v>
      </c>
      <c r="M227" s="253">
        <f t="shared" si="157"/>
        <v>1.6963057437125378E-2</v>
      </c>
      <c r="N227" s="60">
        <f t="shared" si="177"/>
        <v>0</v>
      </c>
      <c r="O227" s="60">
        <f t="shared" si="177"/>
        <v>133871788300</v>
      </c>
      <c r="P227" s="60">
        <f t="shared" si="177"/>
        <v>0</v>
      </c>
      <c r="Q227" s="60">
        <f t="shared" si="177"/>
        <v>133871788300</v>
      </c>
      <c r="R227" s="60">
        <f t="shared" si="177"/>
        <v>0</v>
      </c>
      <c r="S227" s="60">
        <f t="shared" si="177"/>
        <v>0</v>
      </c>
      <c r="T227" s="60">
        <f t="shared" si="177"/>
        <v>0</v>
      </c>
      <c r="U227" s="60">
        <f t="shared" si="177"/>
        <v>133871788300</v>
      </c>
      <c r="V227" s="60">
        <f t="shared" si="177"/>
        <v>0</v>
      </c>
      <c r="W227" s="60">
        <f t="shared" si="177"/>
        <v>0</v>
      </c>
      <c r="X227" s="38">
        <f t="shared" si="159"/>
        <v>1</v>
      </c>
      <c r="Y227" s="38">
        <f t="shared" si="160"/>
        <v>0</v>
      </c>
      <c r="Z227" s="38">
        <f t="shared" si="161"/>
        <v>0</v>
      </c>
      <c r="AA227" s="38">
        <f t="shared" si="149"/>
        <v>0</v>
      </c>
      <c r="AB227" s="65" t="s">
        <v>40</v>
      </c>
    </row>
    <row r="228" spans="1:28" ht="41.25" customHeight="1" x14ac:dyDescent="0.25">
      <c r="A228" s="102" t="s">
        <v>385</v>
      </c>
      <c r="B228" s="103" t="s">
        <v>37</v>
      </c>
      <c r="C228" s="44">
        <v>10</v>
      </c>
      <c r="D228" s="44" t="s">
        <v>38</v>
      </c>
      <c r="E228" s="45" t="s">
        <v>258</v>
      </c>
      <c r="F228" s="46">
        <v>133871788300</v>
      </c>
      <c r="G228" s="59">
        <v>0</v>
      </c>
      <c r="H228" s="59">
        <v>0</v>
      </c>
      <c r="I228" s="59">
        <v>0</v>
      </c>
      <c r="J228" s="59">
        <v>0</v>
      </c>
      <c r="K228" s="59">
        <f t="shared" si="173"/>
        <v>0</v>
      </c>
      <c r="L228" s="56">
        <f>+F228+K228</f>
        <v>133871788300</v>
      </c>
      <c r="M228" s="266">
        <f t="shared" si="157"/>
        <v>1.6963057437125378E-2</v>
      </c>
      <c r="N228" s="46">
        <v>0</v>
      </c>
      <c r="O228" s="46">
        <v>133871788300</v>
      </c>
      <c r="P228" s="59">
        <f>L228-O228</f>
        <v>0</v>
      </c>
      <c r="Q228" s="46">
        <v>133871788300</v>
      </c>
      <c r="R228" s="59">
        <f>+L228-Q228</f>
        <v>0</v>
      </c>
      <c r="S228" s="46">
        <f>O228-Q228</f>
        <v>0</v>
      </c>
      <c r="T228" s="59">
        <v>0</v>
      </c>
      <c r="U228" s="46">
        <f>+Q228-T228</f>
        <v>133871788300</v>
      </c>
      <c r="V228" s="59">
        <v>0</v>
      </c>
      <c r="W228" s="48">
        <f>+T228-V228</f>
        <v>0</v>
      </c>
      <c r="X228" s="49">
        <f t="shared" si="159"/>
        <v>1</v>
      </c>
      <c r="Y228" s="49">
        <f t="shared" si="160"/>
        <v>0</v>
      </c>
      <c r="Z228" s="49">
        <f t="shared" si="161"/>
        <v>0</v>
      </c>
      <c r="AA228" s="49">
        <f t="shared" si="149"/>
        <v>0</v>
      </c>
      <c r="AB228" s="54" t="s">
        <v>40</v>
      </c>
    </row>
    <row r="229" spans="1:28" ht="35.25" customHeight="1" x14ac:dyDescent="0.25">
      <c r="A229" s="39" t="s">
        <v>386</v>
      </c>
      <c r="B229" s="34" t="s">
        <v>37</v>
      </c>
      <c r="C229" s="34">
        <v>10</v>
      </c>
      <c r="D229" s="34" t="s">
        <v>38</v>
      </c>
      <c r="E229" s="95" t="s">
        <v>387</v>
      </c>
      <c r="F229" s="62">
        <f>+F230</f>
        <v>5210000000</v>
      </c>
      <c r="G229" s="62">
        <f>+G230</f>
        <v>0</v>
      </c>
      <c r="H229" s="62">
        <f>+H230</f>
        <v>0</v>
      </c>
      <c r="I229" s="62">
        <f>+I230</f>
        <v>0</v>
      </c>
      <c r="J229" s="62">
        <f>+J230</f>
        <v>0</v>
      </c>
      <c r="K229" s="62">
        <f t="shared" si="173"/>
        <v>0</v>
      </c>
      <c r="L229" s="66">
        <f>+L230</f>
        <v>5210000000</v>
      </c>
      <c r="M229" s="42">
        <f t="shared" si="157"/>
        <v>6.6016544911892553E-4</v>
      </c>
      <c r="N229" s="62">
        <f t="shared" ref="N229:W229" si="178">+N230</f>
        <v>0</v>
      </c>
      <c r="O229" s="62">
        <f t="shared" si="178"/>
        <v>1618686041</v>
      </c>
      <c r="P229" s="62">
        <f t="shared" si="178"/>
        <v>3591313959</v>
      </c>
      <c r="Q229" s="62">
        <f t="shared" si="178"/>
        <v>1522594106.1700001</v>
      </c>
      <c r="R229" s="62">
        <f t="shared" si="178"/>
        <v>3687405893.8299999</v>
      </c>
      <c r="S229" s="62">
        <f t="shared" si="178"/>
        <v>96091934.829999924</v>
      </c>
      <c r="T229" s="62">
        <f t="shared" si="178"/>
        <v>153599616.72</v>
      </c>
      <c r="U229" s="62">
        <f t="shared" si="178"/>
        <v>1368994489.45</v>
      </c>
      <c r="V229" s="62">
        <f t="shared" si="178"/>
        <v>144154939.72</v>
      </c>
      <c r="W229" s="62">
        <f t="shared" si="178"/>
        <v>9444677</v>
      </c>
      <c r="X229" s="38">
        <f t="shared" si="159"/>
        <v>0.29224455012859885</v>
      </c>
      <c r="Y229" s="38">
        <f t="shared" si="160"/>
        <v>2.948169226871401E-2</v>
      </c>
      <c r="Z229" s="38">
        <f t="shared" si="161"/>
        <v>2.7668894380038389E-2</v>
      </c>
      <c r="AA229" s="38">
        <f t="shared" si="149"/>
        <v>0.10088021232813728</v>
      </c>
      <c r="AB229" s="38">
        <f t="shared" ref="AB229:AB234" si="179">+V229/T229</f>
        <v>0.93851106401380613</v>
      </c>
    </row>
    <row r="230" spans="1:28" ht="33" customHeight="1" x14ac:dyDescent="0.25">
      <c r="A230" s="39" t="s">
        <v>388</v>
      </c>
      <c r="B230" s="34" t="s">
        <v>37</v>
      </c>
      <c r="C230" s="34">
        <v>10</v>
      </c>
      <c r="D230" s="34" t="s">
        <v>38</v>
      </c>
      <c r="E230" s="40" t="s">
        <v>251</v>
      </c>
      <c r="F230" s="62">
        <f>+F231+F235</f>
        <v>5210000000</v>
      </c>
      <c r="G230" s="62">
        <f>+G231+G235</f>
        <v>0</v>
      </c>
      <c r="H230" s="62">
        <f>+H231+H235</f>
        <v>0</v>
      </c>
      <c r="I230" s="62">
        <f>+I231+I235</f>
        <v>0</v>
      </c>
      <c r="J230" s="62">
        <f>+J231+J235</f>
        <v>0</v>
      </c>
      <c r="K230" s="62">
        <f t="shared" si="173"/>
        <v>0</v>
      </c>
      <c r="L230" s="66">
        <f>+L231+L235</f>
        <v>5210000000</v>
      </c>
      <c r="M230" s="42">
        <f t="shared" si="157"/>
        <v>6.6016544911892553E-4</v>
      </c>
      <c r="N230" s="62">
        <f t="shared" ref="N230:W230" si="180">+N231+N235</f>
        <v>0</v>
      </c>
      <c r="O230" s="62">
        <f t="shared" si="180"/>
        <v>1618686041</v>
      </c>
      <c r="P230" s="62">
        <f t="shared" si="180"/>
        <v>3591313959</v>
      </c>
      <c r="Q230" s="62">
        <f t="shared" si="180"/>
        <v>1522594106.1700001</v>
      </c>
      <c r="R230" s="62">
        <f t="shared" si="180"/>
        <v>3687405893.8299999</v>
      </c>
      <c r="S230" s="62">
        <f t="shared" si="180"/>
        <v>96091934.829999924</v>
      </c>
      <c r="T230" s="62">
        <f t="shared" si="180"/>
        <v>153599616.72</v>
      </c>
      <c r="U230" s="62">
        <f t="shared" si="180"/>
        <v>1368994489.45</v>
      </c>
      <c r="V230" s="62">
        <f t="shared" si="180"/>
        <v>144154939.72</v>
      </c>
      <c r="W230" s="62">
        <f t="shared" si="180"/>
        <v>9444677</v>
      </c>
      <c r="X230" s="38">
        <f t="shared" si="159"/>
        <v>0.29224455012859885</v>
      </c>
      <c r="Y230" s="38">
        <f t="shared" si="160"/>
        <v>2.948169226871401E-2</v>
      </c>
      <c r="Z230" s="38">
        <f t="shared" si="161"/>
        <v>2.7668894380038389E-2</v>
      </c>
      <c r="AA230" s="38">
        <f t="shared" si="149"/>
        <v>0.10088021232813728</v>
      </c>
      <c r="AB230" s="38">
        <f t="shared" si="179"/>
        <v>0.93851106401380613</v>
      </c>
    </row>
    <row r="231" spans="1:28" ht="51.75" customHeight="1" x14ac:dyDescent="0.25">
      <c r="A231" s="39" t="s">
        <v>389</v>
      </c>
      <c r="B231" s="34" t="s">
        <v>37</v>
      </c>
      <c r="C231" s="34">
        <v>10</v>
      </c>
      <c r="D231" s="34" t="s">
        <v>38</v>
      </c>
      <c r="E231" s="40" t="s">
        <v>390</v>
      </c>
      <c r="F231" s="62">
        <f t="shared" ref="F231:J233" si="181">+F232</f>
        <v>2210000000</v>
      </c>
      <c r="G231" s="62">
        <f t="shared" si="181"/>
        <v>0</v>
      </c>
      <c r="H231" s="62">
        <f t="shared" si="181"/>
        <v>0</v>
      </c>
      <c r="I231" s="62">
        <f t="shared" si="181"/>
        <v>0</v>
      </c>
      <c r="J231" s="62">
        <f t="shared" si="181"/>
        <v>0</v>
      </c>
      <c r="K231" s="62">
        <f t="shared" si="173"/>
        <v>0</v>
      </c>
      <c r="L231" s="66">
        <f>+L232</f>
        <v>2210000000</v>
      </c>
      <c r="M231" s="42">
        <f t="shared" si="157"/>
        <v>2.8003179319631969E-4</v>
      </c>
      <c r="N231" s="62">
        <f t="shared" ref="N231:W233" si="182">+N232</f>
        <v>0</v>
      </c>
      <c r="O231" s="62">
        <f t="shared" si="182"/>
        <v>1618686041</v>
      </c>
      <c r="P231" s="62">
        <f t="shared" si="182"/>
        <v>591313959</v>
      </c>
      <c r="Q231" s="62">
        <f t="shared" si="182"/>
        <v>1522594106.1700001</v>
      </c>
      <c r="R231" s="62">
        <f t="shared" si="182"/>
        <v>687405893.82999992</v>
      </c>
      <c r="S231" s="62">
        <f t="shared" si="182"/>
        <v>96091934.829999924</v>
      </c>
      <c r="T231" s="62">
        <f t="shared" si="182"/>
        <v>153599616.72</v>
      </c>
      <c r="U231" s="62">
        <f t="shared" si="182"/>
        <v>1368994489.45</v>
      </c>
      <c r="V231" s="62">
        <f t="shared" si="182"/>
        <v>144154939.72</v>
      </c>
      <c r="W231" s="62">
        <f t="shared" si="182"/>
        <v>9444677</v>
      </c>
      <c r="X231" s="38">
        <f t="shared" si="159"/>
        <v>0.68895660912669687</v>
      </c>
      <c r="Y231" s="38">
        <f t="shared" si="160"/>
        <v>6.9502089013574658E-2</v>
      </c>
      <c r="Z231" s="38">
        <f t="shared" si="161"/>
        <v>6.5228479511312221E-2</v>
      </c>
      <c r="AA231" s="38">
        <f t="shared" si="149"/>
        <v>0.10088021232813728</v>
      </c>
      <c r="AB231" s="38">
        <f t="shared" si="179"/>
        <v>0.93851106401380613</v>
      </c>
    </row>
    <row r="232" spans="1:28" ht="51.75" customHeight="1" x14ac:dyDescent="0.25">
      <c r="A232" s="39" t="s">
        <v>391</v>
      </c>
      <c r="B232" s="34" t="s">
        <v>37</v>
      </c>
      <c r="C232" s="34">
        <v>10</v>
      </c>
      <c r="D232" s="34" t="s">
        <v>38</v>
      </c>
      <c r="E232" s="40" t="s">
        <v>390</v>
      </c>
      <c r="F232" s="62">
        <f t="shared" si="181"/>
        <v>2210000000</v>
      </c>
      <c r="G232" s="62">
        <f t="shared" si="181"/>
        <v>0</v>
      </c>
      <c r="H232" s="62">
        <f t="shared" si="181"/>
        <v>0</v>
      </c>
      <c r="I232" s="62">
        <f t="shared" si="181"/>
        <v>0</v>
      </c>
      <c r="J232" s="62">
        <f t="shared" si="181"/>
        <v>0</v>
      </c>
      <c r="K232" s="62">
        <f t="shared" si="173"/>
        <v>0</v>
      </c>
      <c r="L232" s="66">
        <f>+L233</f>
        <v>2210000000</v>
      </c>
      <c r="M232" s="42">
        <f t="shared" si="157"/>
        <v>2.8003179319631969E-4</v>
      </c>
      <c r="N232" s="62">
        <f t="shared" si="182"/>
        <v>0</v>
      </c>
      <c r="O232" s="62">
        <f t="shared" si="182"/>
        <v>1618686041</v>
      </c>
      <c r="P232" s="62">
        <f t="shared" si="182"/>
        <v>591313959</v>
      </c>
      <c r="Q232" s="62">
        <f t="shared" si="182"/>
        <v>1522594106.1700001</v>
      </c>
      <c r="R232" s="62">
        <f t="shared" si="182"/>
        <v>687405893.82999992</v>
      </c>
      <c r="S232" s="62">
        <f t="shared" si="182"/>
        <v>96091934.829999924</v>
      </c>
      <c r="T232" s="62">
        <f t="shared" si="182"/>
        <v>153599616.72</v>
      </c>
      <c r="U232" s="62">
        <f t="shared" si="182"/>
        <v>1368994489.45</v>
      </c>
      <c r="V232" s="62">
        <f t="shared" si="182"/>
        <v>144154939.72</v>
      </c>
      <c r="W232" s="62">
        <f t="shared" si="182"/>
        <v>9444677</v>
      </c>
      <c r="X232" s="38">
        <f t="shared" si="159"/>
        <v>0.68895660912669687</v>
      </c>
      <c r="Y232" s="38">
        <f t="shared" si="160"/>
        <v>6.9502089013574658E-2</v>
      </c>
      <c r="Z232" s="38">
        <f t="shared" si="161"/>
        <v>6.5228479511312221E-2</v>
      </c>
      <c r="AA232" s="38">
        <f t="shared" si="149"/>
        <v>0.10088021232813728</v>
      </c>
      <c r="AB232" s="38">
        <f t="shared" si="179"/>
        <v>0.93851106401380613</v>
      </c>
    </row>
    <row r="233" spans="1:28" ht="29.25" customHeight="1" x14ac:dyDescent="0.25">
      <c r="A233" s="39" t="s">
        <v>392</v>
      </c>
      <c r="B233" s="34" t="s">
        <v>37</v>
      </c>
      <c r="C233" s="34">
        <v>10</v>
      </c>
      <c r="D233" s="34" t="s">
        <v>38</v>
      </c>
      <c r="E233" s="95" t="s">
        <v>393</v>
      </c>
      <c r="F233" s="62">
        <f t="shared" si="181"/>
        <v>2210000000</v>
      </c>
      <c r="G233" s="62">
        <f t="shared" si="181"/>
        <v>0</v>
      </c>
      <c r="H233" s="62">
        <f t="shared" si="181"/>
        <v>0</v>
      </c>
      <c r="I233" s="62">
        <f t="shared" si="181"/>
        <v>0</v>
      </c>
      <c r="J233" s="62">
        <f t="shared" si="181"/>
        <v>0</v>
      </c>
      <c r="K233" s="62">
        <f t="shared" si="173"/>
        <v>0</v>
      </c>
      <c r="L233" s="66">
        <f>+L234</f>
        <v>2210000000</v>
      </c>
      <c r="M233" s="42">
        <f t="shared" si="157"/>
        <v>2.8003179319631969E-4</v>
      </c>
      <c r="N233" s="62">
        <f t="shared" si="182"/>
        <v>0</v>
      </c>
      <c r="O233" s="62">
        <f t="shared" si="182"/>
        <v>1618686041</v>
      </c>
      <c r="P233" s="62">
        <f t="shared" si="182"/>
        <v>591313959</v>
      </c>
      <c r="Q233" s="62">
        <f t="shared" si="182"/>
        <v>1522594106.1700001</v>
      </c>
      <c r="R233" s="62">
        <f t="shared" si="182"/>
        <v>687405893.82999992</v>
      </c>
      <c r="S233" s="62">
        <f t="shared" si="182"/>
        <v>96091934.829999924</v>
      </c>
      <c r="T233" s="62">
        <f t="shared" si="182"/>
        <v>153599616.72</v>
      </c>
      <c r="U233" s="62">
        <f t="shared" si="182"/>
        <v>1368994489.45</v>
      </c>
      <c r="V233" s="62">
        <f t="shared" si="182"/>
        <v>144154939.72</v>
      </c>
      <c r="W233" s="62">
        <f t="shared" si="182"/>
        <v>9444677</v>
      </c>
      <c r="X233" s="38">
        <f t="shared" si="159"/>
        <v>0.68895660912669687</v>
      </c>
      <c r="Y233" s="38">
        <f t="shared" si="160"/>
        <v>6.9502089013574658E-2</v>
      </c>
      <c r="Z233" s="38">
        <f t="shared" si="161"/>
        <v>6.5228479511312221E-2</v>
      </c>
      <c r="AA233" s="38">
        <f t="shared" si="149"/>
        <v>0.10088021232813728</v>
      </c>
      <c r="AB233" s="38">
        <f t="shared" si="179"/>
        <v>0.93851106401380613</v>
      </c>
    </row>
    <row r="234" spans="1:28" ht="30" customHeight="1" x14ac:dyDescent="0.25">
      <c r="A234" s="43" t="s">
        <v>394</v>
      </c>
      <c r="B234" s="44" t="s">
        <v>37</v>
      </c>
      <c r="C234" s="44">
        <v>10</v>
      </c>
      <c r="D234" s="44" t="s">
        <v>38</v>
      </c>
      <c r="E234" s="45" t="s">
        <v>258</v>
      </c>
      <c r="F234" s="46">
        <v>2210000000</v>
      </c>
      <c r="G234" s="46">
        <v>0</v>
      </c>
      <c r="H234" s="46">
        <v>0</v>
      </c>
      <c r="I234" s="46">
        <v>0</v>
      </c>
      <c r="J234" s="46">
        <v>0</v>
      </c>
      <c r="K234" s="46">
        <f t="shared" si="173"/>
        <v>0</v>
      </c>
      <c r="L234" s="56">
        <f>+F234+K234</f>
        <v>2210000000</v>
      </c>
      <c r="M234" s="51">
        <f t="shared" si="157"/>
        <v>2.8003179319631969E-4</v>
      </c>
      <c r="N234" s="46">
        <v>0</v>
      </c>
      <c r="O234" s="46">
        <v>1618686041</v>
      </c>
      <c r="P234" s="46">
        <f>L234-O234</f>
        <v>591313959</v>
      </c>
      <c r="Q234" s="46">
        <v>1522594106.1700001</v>
      </c>
      <c r="R234" s="46">
        <f>+L234-Q234</f>
        <v>687405893.82999992</v>
      </c>
      <c r="S234" s="46">
        <f>O234-Q234</f>
        <v>96091934.829999924</v>
      </c>
      <c r="T234" s="46">
        <v>153599616.72</v>
      </c>
      <c r="U234" s="46">
        <f>+Q234-T234</f>
        <v>1368994489.45</v>
      </c>
      <c r="V234" s="46">
        <v>144154939.72</v>
      </c>
      <c r="W234" s="48">
        <f>+T234-V234</f>
        <v>9444677</v>
      </c>
      <c r="X234" s="49">
        <f t="shared" si="159"/>
        <v>0.68895660912669687</v>
      </c>
      <c r="Y234" s="49">
        <f t="shared" si="160"/>
        <v>6.9502089013574658E-2</v>
      </c>
      <c r="Z234" s="49">
        <f t="shared" si="161"/>
        <v>6.5228479511312221E-2</v>
      </c>
      <c r="AA234" s="49">
        <f t="shared" si="149"/>
        <v>0.10088021232813728</v>
      </c>
      <c r="AB234" s="49">
        <f t="shared" si="179"/>
        <v>0.93851106401380613</v>
      </c>
    </row>
    <row r="235" spans="1:28" ht="51.75" customHeight="1" x14ac:dyDescent="0.25">
      <c r="A235" s="39" t="s">
        <v>395</v>
      </c>
      <c r="B235" s="34" t="s">
        <v>37</v>
      </c>
      <c r="C235" s="34">
        <v>10</v>
      </c>
      <c r="D235" s="34" t="s">
        <v>38</v>
      </c>
      <c r="E235" s="40" t="s">
        <v>396</v>
      </c>
      <c r="F235" s="62">
        <f t="shared" ref="F235:J237" si="183">+F236</f>
        <v>3000000000</v>
      </c>
      <c r="G235" s="62">
        <f t="shared" si="183"/>
        <v>0</v>
      </c>
      <c r="H235" s="62">
        <f t="shared" si="183"/>
        <v>0</v>
      </c>
      <c r="I235" s="62">
        <f t="shared" si="183"/>
        <v>0</v>
      </c>
      <c r="J235" s="62">
        <f t="shared" si="183"/>
        <v>0</v>
      </c>
      <c r="K235" s="62">
        <f t="shared" si="173"/>
        <v>0</v>
      </c>
      <c r="L235" s="66">
        <f>+L236</f>
        <v>3000000000</v>
      </c>
      <c r="M235" s="42">
        <f t="shared" si="157"/>
        <v>3.8013365592260589E-4</v>
      </c>
      <c r="N235" s="62">
        <f t="shared" ref="N235:W237" si="184">+N236</f>
        <v>0</v>
      </c>
      <c r="O235" s="62">
        <f t="shared" si="184"/>
        <v>0</v>
      </c>
      <c r="P235" s="62">
        <f t="shared" si="184"/>
        <v>3000000000</v>
      </c>
      <c r="Q235" s="62">
        <f t="shared" si="184"/>
        <v>0</v>
      </c>
      <c r="R235" s="62">
        <f t="shared" si="184"/>
        <v>3000000000</v>
      </c>
      <c r="S235" s="62">
        <f t="shared" si="184"/>
        <v>0</v>
      </c>
      <c r="T235" s="62">
        <f t="shared" si="184"/>
        <v>0</v>
      </c>
      <c r="U235" s="62">
        <f t="shared" si="184"/>
        <v>0</v>
      </c>
      <c r="V235" s="62">
        <f t="shared" si="184"/>
        <v>0</v>
      </c>
      <c r="W235" s="62">
        <f t="shared" si="184"/>
        <v>0</v>
      </c>
      <c r="X235" s="38">
        <f t="shared" si="159"/>
        <v>0</v>
      </c>
      <c r="Y235" s="38">
        <f t="shared" si="160"/>
        <v>0</v>
      </c>
      <c r="Z235" s="38">
        <f t="shared" si="161"/>
        <v>0</v>
      </c>
      <c r="AA235" s="38" t="s">
        <v>40</v>
      </c>
      <c r="AB235" s="38" t="s">
        <v>40</v>
      </c>
    </row>
    <row r="236" spans="1:28" ht="51.75" customHeight="1" x14ac:dyDescent="0.25">
      <c r="A236" s="39" t="s">
        <v>397</v>
      </c>
      <c r="B236" s="34" t="s">
        <v>37</v>
      </c>
      <c r="C236" s="34">
        <v>10</v>
      </c>
      <c r="D236" s="34" t="s">
        <v>38</v>
      </c>
      <c r="E236" s="40" t="s">
        <v>398</v>
      </c>
      <c r="F236" s="62">
        <f t="shared" si="183"/>
        <v>3000000000</v>
      </c>
      <c r="G236" s="62">
        <f t="shared" si="183"/>
        <v>0</v>
      </c>
      <c r="H236" s="62">
        <f t="shared" si="183"/>
        <v>0</v>
      </c>
      <c r="I236" s="62">
        <f t="shared" si="183"/>
        <v>0</v>
      </c>
      <c r="J236" s="62">
        <f t="shared" si="183"/>
        <v>0</v>
      </c>
      <c r="K236" s="62">
        <f t="shared" si="173"/>
        <v>0</v>
      </c>
      <c r="L236" s="66">
        <f>+L237</f>
        <v>3000000000</v>
      </c>
      <c r="M236" s="42">
        <f t="shared" si="157"/>
        <v>3.8013365592260589E-4</v>
      </c>
      <c r="N236" s="62">
        <f t="shared" si="184"/>
        <v>0</v>
      </c>
      <c r="O236" s="62">
        <f t="shared" si="184"/>
        <v>0</v>
      </c>
      <c r="P236" s="62">
        <f t="shared" si="184"/>
        <v>3000000000</v>
      </c>
      <c r="Q236" s="62">
        <f t="shared" si="184"/>
        <v>0</v>
      </c>
      <c r="R236" s="62">
        <f t="shared" si="184"/>
        <v>3000000000</v>
      </c>
      <c r="S236" s="62">
        <f t="shared" si="184"/>
        <v>0</v>
      </c>
      <c r="T236" s="62">
        <f t="shared" si="184"/>
        <v>0</v>
      </c>
      <c r="U236" s="62">
        <f t="shared" si="184"/>
        <v>0</v>
      </c>
      <c r="V236" s="62">
        <f t="shared" si="184"/>
        <v>0</v>
      </c>
      <c r="W236" s="62">
        <f t="shared" si="184"/>
        <v>0</v>
      </c>
      <c r="X236" s="38">
        <f t="shared" si="159"/>
        <v>0</v>
      </c>
      <c r="Y236" s="38">
        <f t="shared" si="160"/>
        <v>0</v>
      </c>
      <c r="Z236" s="38">
        <f t="shared" si="161"/>
        <v>0</v>
      </c>
      <c r="AA236" s="38" t="s">
        <v>40</v>
      </c>
      <c r="AB236" s="38" t="s">
        <v>40</v>
      </c>
    </row>
    <row r="237" spans="1:28" ht="29.25" customHeight="1" x14ac:dyDescent="0.25">
      <c r="A237" s="39" t="s">
        <v>399</v>
      </c>
      <c r="B237" s="34" t="s">
        <v>37</v>
      </c>
      <c r="C237" s="34">
        <v>10</v>
      </c>
      <c r="D237" s="34" t="s">
        <v>38</v>
      </c>
      <c r="E237" s="95" t="s">
        <v>393</v>
      </c>
      <c r="F237" s="62">
        <f t="shared" si="183"/>
        <v>3000000000</v>
      </c>
      <c r="G237" s="62">
        <f t="shared" si="183"/>
        <v>0</v>
      </c>
      <c r="H237" s="62">
        <f t="shared" si="183"/>
        <v>0</v>
      </c>
      <c r="I237" s="62">
        <f t="shared" si="183"/>
        <v>0</v>
      </c>
      <c r="J237" s="62">
        <f t="shared" si="183"/>
        <v>0</v>
      </c>
      <c r="K237" s="62">
        <f t="shared" si="173"/>
        <v>0</v>
      </c>
      <c r="L237" s="66">
        <f>+L238</f>
        <v>3000000000</v>
      </c>
      <c r="M237" s="42">
        <f t="shared" si="157"/>
        <v>3.8013365592260589E-4</v>
      </c>
      <c r="N237" s="62">
        <f t="shared" si="184"/>
        <v>0</v>
      </c>
      <c r="O237" s="62">
        <f t="shared" si="184"/>
        <v>0</v>
      </c>
      <c r="P237" s="62">
        <f t="shared" si="184"/>
        <v>3000000000</v>
      </c>
      <c r="Q237" s="62">
        <f t="shared" si="184"/>
        <v>0</v>
      </c>
      <c r="R237" s="62">
        <f t="shared" si="184"/>
        <v>3000000000</v>
      </c>
      <c r="S237" s="62">
        <f t="shared" si="184"/>
        <v>0</v>
      </c>
      <c r="T237" s="62">
        <f t="shared" si="184"/>
        <v>0</v>
      </c>
      <c r="U237" s="62">
        <f t="shared" si="184"/>
        <v>0</v>
      </c>
      <c r="V237" s="62">
        <f t="shared" si="184"/>
        <v>0</v>
      </c>
      <c r="W237" s="62">
        <f t="shared" si="184"/>
        <v>0</v>
      </c>
      <c r="X237" s="38">
        <f t="shared" si="159"/>
        <v>0</v>
      </c>
      <c r="Y237" s="38">
        <f t="shared" si="160"/>
        <v>0</v>
      </c>
      <c r="Z237" s="38">
        <f t="shared" si="161"/>
        <v>0</v>
      </c>
      <c r="AA237" s="38" t="s">
        <v>40</v>
      </c>
      <c r="AB237" s="38" t="s">
        <v>40</v>
      </c>
    </row>
    <row r="238" spans="1:28" ht="30" customHeight="1" x14ac:dyDescent="0.25">
      <c r="A238" s="43" t="s">
        <v>400</v>
      </c>
      <c r="B238" s="44" t="s">
        <v>37</v>
      </c>
      <c r="C238" s="44">
        <v>10</v>
      </c>
      <c r="D238" s="44" t="s">
        <v>38</v>
      </c>
      <c r="E238" s="45" t="s">
        <v>258</v>
      </c>
      <c r="F238" s="46">
        <v>3000000000</v>
      </c>
      <c r="G238" s="46">
        <v>0</v>
      </c>
      <c r="H238" s="46">
        <v>0</v>
      </c>
      <c r="I238" s="46">
        <v>0</v>
      </c>
      <c r="J238" s="46">
        <v>0</v>
      </c>
      <c r="K238" s="46">
        <f t="shared" si="173"/>
        <v>0</v>
      </c>
      <c r="L238" s="56">
        <f>+F238+K238</f>
        <v>3000000000</v>
      </c>
      <c r="M238" s="51">
        <f t="shared" si="157"/>
        <v>3.8013365592260589E-4</v>
      </c>
      <c r="N238" s="46">
        <v>0</v>
      </c>
      <c r="O238" s="46">
        <v>0</v>
      </c>
      <c r="P238" s="46">
        <f>L238-O238</f>
        <v>3000000000</v>
      </c>
      <c r="Q238" s="46">
        <v>0</v>
      </c>
      <c r="R238" s="46">
        <f>+L238-Q238</f>
        <v>3000000000</v>
      </c>
      <c r="S238" s="46">
        <f>O238-Q238</f>
        <v>0</v>
      </c>
      <c r="T238" s="46">
        <v>0</v>
      </c>
      <c r="U238" s="46">
        <f>+Q238-T238</f>
        <v>0</v>
      </c>
      <c r="V238" s="46">
        <v>0</v>
      </c>
      <c r="W238" s="48">
        <f>+T238-V238</f>
        <v>0</v>
      </c>
      <c r="X238" s="49">
        <f t="shared" si="159"/>
        <v>0</v>
      </c>
      <c r="Y238" s="49">
        <f t="shared" si="160"/>
        <v>0</v>
      </c>
      <c r="Z238" s="49">
        <f t="shared" si="161"/>
        <v>0</v>
      </c>
      <c r="AA238" s="49" t="s">
        <v>40</v>
      </c>
      <c r="AB238" s="49" t="s">
        <v>40</v>
      </c>
    </row>
    <row r="239" spans="1:28" ht="29.25" customHeight="1" x14ac:dyDescent="0.25">
      <c r="A239" s="39" t="s">
        <v>401</v>
      </c>
      <c r="B239" s="34" t="s">
        <v>41</v>
      </c>
      <c r="C239" s="34">
        <v>20</v>
      </c>
      <c r="D239" s="34" t="s">
        <v>38</v>
      </c>
      <c r="E239" s="40" t="s">
        <v>402</v>
      </c>
      <c r="F239" s="62">
        <f>+F240</f>
        <v>125768894272</v>
      </c>
      <c r="G239" s="62">
        <f>+G240</f>
        <v>0</v>
      </c>
      <c r="H239" s="62">
        <f>+H240</f>
        <v>0</v>
      </c>
      <c r="I239" s="62">
        <f>+I240</f>
        <v>0</v>
      </c>
      <c r="J239" s="62">
        <f>+J240</f>
        <v>0</v>
      </c>
      <c r="K239" s="62">
        <f t="shared" si="173"/>
        <v>0</v>
      </c>
      <c r="L239" s="66">
        <f>+L240</f>
        <v>125768894272</v>
      </c>
      <c r="M239" s="253">
        <f t="shared" si="157"/>
        <v>1.5936329860319683E-2</v>
      </c>
      <c r="N239" s="62">
        <f t="shared" ref="N239:W239" si="185">+N240</f>
        <v>0</v>
      </c>
      <c r="O239" s="62">
        <f t="shared" si="185"/>
        <v>110695749352</v>
      </c>
      <c r="P239" s="62">
        <f t="shared" si="185"/>
        <v>15073144920</v>
      </c>
      <c r="Q239" s="62">
        <f t="shared" si="185"/>
        <v>80044779334.679993</v>
      </c>
      <c r="R239" s="62">
        <f t="shared" si="185"/>
        <v>45724114937.32</v>
      </c>
      <c r="S239" s="62">
        <f t="shared" si="185"/>
        <v>30650970017.320004</v>
      </c>
      <c r="T239" s="62">
        <f t="shared" si="185"/>
        <v>52233532173.809998</v>
      </c>
      <c r="U239" s="62">
        <f t="shared" si="185"/>
        <v>27811247160.869999</v>
      </c>
      <c r="V239" s="62">
        <f t="shared" si="185"/>
        <v>52228895639.809998</v>
      </c>
      <c r="W239" s="62">
        <f t="shared" si="185"/>
        <v>4636534</v>
      </c>
      <c r="X239" s="38">
        <f t="shared" si="159"/>
        <v>0.63644337336358703</v>
      </c>
      <c r="Y239" s="244">
        <f t="shared" si="160"/>
        <v>0.41531359940912493</v>
      </c>
      <c r="Z239" s="147">
        <f t="shared" si="161"/>
        <v>0.41527673390253972</v>
      </c>
      <c r="AA239" s="38">
        <f t="shared" ref="AA239:AA288" si="186">+T239/Q239</f>
        <v>0.65255389055934887</v>
      </c>
      <c r="AB239" s="147">
        <f t="shared" ref="AB239:AB244" si="187">+V239/T239</f>
        <v>0.99991123453063502</v>
      </c>
    </row>
    <row r="240" spans="1:28" ht="29.25" customHeight="1" x14ac:dyDescent="0.25">
      <c r="A240" s="39" t="s">
        <v>403</v>
      </c>
      <c r="B240" s="34" t="s">
        <v>41</v>
      </c>
      <c r="C240" s="34">
        <v>20</v>
      </c>
      <c r="D240" s="34" t="s">
        <v>38</v>
      </c>
      <c r="E240" s="40" t="s">
        <v>251</v>
      </c>
      <c r="F240" s="62">
        <f>+F241+F247</f>
        <v>125768894272</v>
      </c>
      <c r="G240" s="62">
        <f>+G241+G247</f>
        <v>0</v>
      </c>
      <c r="H240" s="62">
        <f>+H241+H247</f>
        <v>0</v>
      </c>
      <c r="I240" s="62">
        <f>+I241+I247</f>
        <v>0</v>
      </c>
      <c r="J240" s="62">
        <f>+J241+J247</f>
        <v>0</v>
      </c>
      <c r="K240" s="62">
        <f t="shared" si="173"/>
        <v>0</v>
      </c>
      <c r="L240" s="66">
        <f>+L241+L247</f>
        <v>125768894272</v>
      </c>
      <c r="M240" s="253">
        <f t="shared" si="157"/>
        <v>1.5936329860319683E-2</v>
      </c>
      <c r="N240" s="62">
        <f t="shared" ref="N240:W240" si="188">+N241+N247</f>
        <v>0</v>
      </c>
      <c r="O240" s="62">
        <f t="shared" si="188"/>
        <v>110695749352</v>
      </c>
      <c r="P240" s="62">
        <f t="shared" si="188"/>
        <v>15073144920</v>
      </c>
      <c r="Q240" s="62">
        <f t="shared" si="188"/>
        <v>80044779334.679993</v>
      </c>
      <c r="R240" s="62">
        <f t="shared" si="188"/>
        <v>45724114937.32</v>
      </c>
      <c r="S240" s="62">
        <f t="shared" si="188"/>
        <v>30650970017.320004</v>
      </c>
      <c r="T240" s="62">
        <f t="shared" si="188"/>
        <v>52233532173.809998</v>
      </c>
      <c r="U240" s="62">
        <f t="shared" si="188"/>
        <v>27811247160.869999</v>
      </c>
      <c r="V240" s="62">
        <f t="shared" si="188"/>
        <v>52228895639.809998</v>
      </c>
      <c r="W240" s="62">
        <f t="shared" si="188"/>
        <v>4636534</v>
      </c>
      <c r="X240" s="38">
        <f t="shared" si="159"/>
        <v>0.63644337336358703</v>
      </c>
      <c r="Y240" s="244">
        <f t="shared" si="160"/>
        <v>0.41531359940912493</v>
      </c>
      <c r="Z240" s="147">
        <f t="shared" si="161"/>
        <v>0.41527673390253972</v>
      </c>
      <c r="AA240" s="38">
        <f t="shared" si="186"/>
        <v>0.65255389055934887</v>
      </c>
      <c r="AB240" s="147">
        <f t="shared" si="187"/>
        <v>0.99991123453063502</v>
      </c>
    </row>
    <row r="241" spans="1:28" ht="49.5" customHeight="1" x14ac:dyDescent="0.25">
      <c r="A241" s="39" t="s">
        <v>404</v>
      </c>
      <c r="B241" s="34" t="s">
        <v>41</v>
      </c>
      <c r="C241" s="34">
        <v>20</v>
      </c>
      <c r="D241" s="34" t="s">
        <v>38</v>
      </c>
      <c r="E241" s="95" t="s">
        <v>405</v>
      </c>
      <c r="F241" s="62">
        <f>+F242</f>
        <v>124596460713</v>
      </c>
      <c r="G241" s="62">
        <f>+G242</f>
        <v>0</v>
      </c>
      <c r="H241" s="62">
        <f>+H242</f>
        <v>0</v>
      </c>
      <c r="I241" s="62">
        <f>+I242</f>
        <v>0</v>
      </c>
      <c r="J241" s="62">
        <f>+J242</f>
        <v>0</v>
      </c>
      <c r="K241" s="62">
        <f t="shared" si="173"/>
        <v>0</v>
      </c>
      <c r="L241" s="66">
        <f>+L242</f>
        <v>124596460713</v>
      </c>
      <c r="M241" s="253">
        <f t="shared" si="157"/>
        <v>1.5787769375283343E-2</v>
      </c>
      <c r="N241" s="62">
        <f t="shared" ref="N241:W241" si="189">+N242</f>
        <v>0</v>
      </c>
      <c r="O241" s="62">
        <f t="shared" si="189"/>
        <v>109847646450</v>
      </c>
      <c r="P241" s="62">
        <f t="shared" si="189"/>
        <v>14748814263</v>
      </c>
      <c r="Q241" s="62">
        <f t="shared" si="189"/>
        <v>79216079725.949997</v>
      </c>
      <c r="R241" s="62">
        <f t="shared" si="189"/>
        <v>45380380987.050003</v>
      </c>
      <c r="S241" s="62">
        <f t="shared" si="189"/>
        <v>30631566724.050003</v>
      </c>
      <c r="T241" s="62">
        <f t="shared" si="189"/>
        <v>52143658141.949997</v>
      </c>
      <c r="U241" s="62">
        <f t="shared" si="189"/>
        <v>27072421584</v>
      </c>
      <c r="V241" s="62">
        <f t="shared" si="189"/>
        <v>52143658141.949997</v>
      </c>
      <c r="W241" s="62">
        <f t="shared" si="189"/>
        <v>0</v>
      </c>
      <c r="X241" s="38">
        <f t="shared" si="159"/>
        <v>0.63578113914823942</v>
      </c>
      <c r="Y241" s="38">
        <f t="shared" si="160"/>
        <v>0.41850031568761481</v>
      </c>
      <c r="Z241" s="147">
        <f t="shared" si="161"/>
        <v>0.41850031568761481</v>
      </c>
      <c r="AA241" s="65">
        <f t="shared" si="186"/>
        <v>0.65824588041143017</v>
      </c>
      <c r="AB241" s="38">
        <f t="shared" si="187"/>
        <v>1</v>
      </c>
    </row>
    <row r="242" spans="1:28" ht="49.5" customHeight="1" x14ac:dyDescent="0.25">
      <c r="A242" s="39" t="s">
        <v>406</v>
      </c>
      <c r="B242" s="34" t="s">
        <v>41</v>
      </c>
      <c r="C242" s="34">
        <v>20</v>
      </c>
      <c r="D242" s="34" t="s">
        <v>38</v>
      </c>
      <c r="E242" s="40" t="s">
        <v>405</v>
      </c>
      <c r="F242" s="62">
        <f>+F243+F245</f>
        <v>124596460713</v>
      </c>
      <c r="G242" s="62">
        <f>+G243+G245</f>
        <v>0</v>
      </c>
      <c r="H242" s="62">
        <f>+H243+H245</f>
        <v>0</v>
      </c>
      <c r="I242" s="62">
        <f>+I243+I245</f>
        <v>0</v>
      </c>
      <c r="J242" s="62">
        <f>+J243+J245</f>
        <v>0</v>
      </c>
      <c r="K242" s="62">
        <f t="shared" si="173"/>
        <v>0</v>
      </c>
      <c r="L242" s="66">
        <f>+L243+L245</f>
        <v>124596460713</v>
      </c>
      <c r="M242" s="253">
        <f t="shared" si="157"/>
        <v>1.5787769375283343E-2</v>
      </c>
      <c r="N242" s="62">
        <f t="shared" ref="N242:W242" si="190">+N243+N245</f>
        <v>0</v>
      </c>
      <c r="O242" s="62">
        <f t="shared" si="190"/>
        <v>109847646450</v>
      </c>
      <c r="P242" s="62">
        <f t="shared" si="190"/>
        <v>14748814263</v>
      </c>
      <c r="Q242" s="62">
        <f t="shared" si="190"/>
        <v>79216079725.949997</v>
      </c>
      <c r="R242" s="62">
        <f t="shared" si="190"/>
        <v>45380380987.050003</v>
      </c>
      <c r="S242" s="62">
        <f t="shared" si="190"/>
        <v>30631566724.050003</v>
      </c>
      <c r="T242" s="62">
        <f t="shared" si="190"/>
        <v>52143658141.949997</v>
      </c>
      <c r="U242" s="62">
        <f t="shared" si="190"/>
        <v>27072421584</v>
      </c>
      <c r="V242" s="62">
        <f t="shared" si="190"/>
        <v>52143658141.949997</v>
      </c>
      <c r="W242" s="62">
        <f t="shared" si="190"/>
        <v>0</v>
      </c>
      <c r="X242" s="38">
        <f t="shared" si="159"/>
        <v>0.63578113914823942</v>
      </c>
      <c r="Y242" s="38">
        <f t="shared" si="160"/>
        <v>0.41850031568761481</v>
      </c>
      <c r="Z242" s="147">
        <f t="shared" si="161"/>
        <v>0.41850031568761481</v>
      </c>
      <c r="AA242" s="65">
        <f t="shared" si="186"/>
        <v>0.65824588041143017</v>
      </c>
      <c r="AB242" s="38">
        <f t="shared" si="187"/>
        <v>1</v>
      </c>
    </row>
    <row r="243" spans="1:28" ht="36.75" customHeight="1" x14ac:dyDescent="0.25">
      <c r="A243" s="39" t="s">
        <v>407</v>
      </c>
      <c r="B243" s="34" t="s">
        <v>41</v>
      </c>
      <c r="C243" s="34">
        <v>20</v>
      </c>
      <c r="D243" s="34" t="s">
        <v>38</v>
      </c>
      <c r="E243" s="40" t="s">
        <v>408</v>
      </c>
      <c r="F243" s="62">
        <f>+F244</f>
        <v>108096582879</v>
      </c>
      <c r="G243" s="62">
        <f>+G244</f>
        <v>0</v>
      </c>
      <c r="H243" s="62">
        <f>+H244</f>
        <v>0</v>
      </c>
      <c r="I243" s="62">
        <f>+I244</f>
        <v>0</v>
      </c>
      <c r="J243" s="62">
        <f>+J244</f>
        <v>0</v>
      </c>
      <c r="K243" s="62">
        <f t="shared" si="173"/>
        <v>0</v>
      </c>
      <c r="L243" s="66">
        <f>+L244</f>
        <v>108096582879</v>
      </c>
      <c r="M243" s="253">
        <f t="shared" si="157"/>
        <v>1.3697049747511746E-2</v>
      </c>
      <c r="N243" s="62">
        <f t="shared" ref="N243:W243" si="191">+N244</f>
        <v>0</v>
      </c>
      <c r="O243" s="62">
        <f t="shared" si="191"/>
        <v>107233636980</v>
      </c>
      <c r="P243" s="62">
        <f t="shared" si="191"/>
        <v>862945899</v>
      </c>
      <c r="Q243" s="62">
        <f t="shared" si="191"/>
        <v>77037098791.949997</v>
      </c>
      <c r="R243" s="62">
        <f t="shared" si="191"/>
        <v>31059484087.050003</v>
      </c>
      <c r="S243" s="62">
        <f t="shared" si="191"/>
        <v>30196538188.050003</v>
      </c>
      <c r="T243" s="62">
        <f t="shared" si="191"/>
        <v>52143658141.949997</v>
      </c>
      <c r="U243" s="62">
        <f t="shared" si="191"/>
        <v>24893440650</v>
      </c>
      <c r="V243" s="62">
        <f t="shared" si="191"/>
        <v>52143658141.949997</v>
      </c>
      <c r="W243" s="62">
        <f t="shared" si="191"/>
        <v>0</v>
      </c>
      <c r="X243" s="38">
        <f t="shared" si="159"/>
        <v>0.71266914032040185</v>
      </c>
      <c r="Y243" s="38">
        <f t="shared" si="160"/>
        <v>0.48238026358629676</v>
      </c>
      <c r="Z243" s="38">
        <f t="shared" si="161"/>
        <v>0.48238026358629676</v>
      </c>
      <c r="AA243" s="38">
        <f t="shared" si="186"/>
        <v>0.67686425059660682</v>
      </c>
      <c r="AB243" s="38">
        <f t="shared" si="187"/>
        <v>1</v>
      </c>
    </row>
    <row r="244" spans="1:28" ht="30" customHeight="1" x14ac:dyDescent="0.25">
      <c r="A244" s="43" t="s">
        <v>409</v>
      </c>
      <c r="B244" s="44" t="s">
        <v>41</v>
      </c>
      <c r="C244" s="44">
        <v>20</v>
      </c>
      <c r="D244" s="44" t="s">
        <v>38</v>
      </c>
      <c r="E244" s="45" t="s">
        <v>258</v>
      </c>
      <c r="F244" s="46">
        <v>108096582879</v>
      </c>
      <c r="G244" s="46">
        <v>0</v>
      </c>
      <c r="H244" s="46">
        <v>0</v>
      </c>
      <c r="I244" s="46"/>
      <c r="J244" s="46">
        <v>0</v>
      </c>
      <c r="K244" s="46">
        <f t="shared" si="173"/>
        <v>0</v>
      </c>
      <c r="L244" s="56">
        <f>+F244+K244</f>
        <v>108096582879</v>
      </c>
      <c r="M244" s="266">
        <f t="shared" si="157"/>
        <v>1.3697049747511746E-2</v>
      </c>
      <c r="N244" s="46">
        <v>0</v>
      </c>
      <c r="O244" s="46">
        <v>107233636980</v>
      </c>
      <c r="P244" s="46">
        <f>L244-O244</f>
        <v>862945899</v>
      </c>
      <c r="Q244" s="46">
        <v>77037098791.949997</v>
      </c>
      <c r="R244" s="46">
        <f>+L244-Q244</f>
        <v>31059484087.050003</v>
      </c>
      <c r="S244" s="46">
        <f>O244-Q244</f>
        <v>30196538188.050003</v>
      </c>
      <c r="T244" s="46">
        <v>52143658141.949997</v>
      </c>
      <c r="U244" s="46">
        <f>+Q244-T244</f>
        <v>24893440650</v>
      </c>
      <c r="V244" s="46">
        <v>52143658141.949997</v>
      </c>
      <c r="W244" s="48">
        <f>+T244-V244</f>
        <v>0</v>
      </c>
      <c r="X244" s="49">
        <f t="shared" si="159"/>
        <v>0.71266914032040185</v>
      </c>
      <c r="Y244" s="49">
        <f t="shared" si="160"/>
        <v>0.48238026358629676</v>
      </c>
      <c r="Z244" s="49">
        <f t="shared" si="161"/>
        <v>0.48238026358629676</v>
      </c>
      <c r="AA244" s="49">
        <f t="shared" si="186"/>
        <v>0.67686425059660682</v>
      </c>
      <c r="AB244" s="49">
        <f t="shared" si="187"/>
        <v>1</v>
      </c>
    </row>
    <row r="245" spans="1:28" ht="36.75" customHeight="1" x14ac:dyDescent="0.25">
      <c r="A245" s="39" t="s">
        <v>410</v>
      </c>
      <c r="B245" s="34" t="s">
        <v>41</v>
      </c>
      <c r="C245" s="34">
        <v>20</v>
      </c>
      <c r="D245" s="34" t="s">
        <v>38</v>
      </c>
      <c r="E245" s="40" t="s">
        <v>411</v>
      </c>
      <c r="F245" s="62">
        <f>+F246</f>
        <v>16499877834</v>
      </c>
      <c r="G245" s="62">
        <f>+G246</f>
        <v>0</v>
      </c>
      <c r="H245" s="62">
        <f>+H246</f>
        <v>0</v>
      </c>
      <c r="I245" s="62">
        <f>+I246</f>
        <v>0</v>
      </c>
      <c r="J245" s="62">
        <f>+J246</f>
        <v>0</v>
      </c>
      <c r="K245" s="62">
        <f t="shared" si="173"/>
        <v>0</v>
      </c>
      <c r="L245" s="66">
        <f>+L246</f>
        <v>16499877834</v>
      </c>
      <c r="M245" s="42">
        <f t="shared" si="157"/>
        <v>2.090719627771596E-3</v>
      </c>
      <c r="N245" s="62">
        <f t="shared" ref="N245:W245" si="192">+N246</f>
        <v>0</v>
      </c>
      <c r="O245" s="62">
        <f t="shared" si="192"/>
        <v>2614009470</v>
      </c>
      <c r="P245" s="62">
        <f t="shared" si="192"/>
        <v>13885868364</v>
      </c>
      <c r="Q245" s="62">
        <f t="shared" si="192"/>
        <v>2178980934</v>
      </c>
      <c r="R245" s="62">
        <f t="shared" si="192"/>
        <v>14320896900</v>
      </c>
      <c r="S245" s="62">
        <f t="shared" si="192"/>
        <v>435028536</v>
      </c>
      <c r="T245" s="62">
        <f t="shared" si="192"/>
        <v>0</v>
      </c>
      <c r="U245" s="62">
        <f t="shared" si="192"/>
        <v>2178980934</v>
      </c>
      <c r="V245" s="62">
        <f t="shared" si="192"/>
        <v>0</v>
      </c>
      <c r="W245" s="62">
        <f t="shared" si="192"/>
        <v>0</v>
      </c>
      <c r="X245" s="38">
        <f t="shared" si="159"/>
        <v>0.13206042832086584</v>
      </c>
      <c r="Y245" s="38">
        <f t="shared" si="160"/>
        <v>0</v>
      </c>
      <c r="Z245" s="38">
        <f t="shared" si="161"/>
        <v>0</v>
      </c>
      <c r="AA245" s="38">
        <f t="shared" si="186"/>
        <v>0</v>
      </c>
      <c r="AB245" s="147" t="s">
        <v>40</v>
      </c>
    </row>
    <row r="246" spans="1:28" ht="30" customHeight="1" x14ac:dyDescent="0.25">
      <c r="A246" s="43" t="s">
        <v>412</v>
      </c>
      <c r="B246" s="44" t="s">
        <v>41</v>
      </c>
      <c r="C246" s="44">
        <v>20</v>
      </c>
      <c r="D246" s="44" t="s">
        <v>38</v>
      </c>
      <c r="E246" s="45" t="s">
        <v>258</v>
      </c>
      <c r="F246" s="46">
        <v>16499877834</v>
      </c>
      <c r="G246" s="46">
        <v>0</v>
      </c>
      <c r="H246" s="46">
        <v>0</v>
      </c>
      <c r="I246" s="46">
        <v>0</v>
      </c>
      <c r="J246" s="46"/>
      <c r="K246" s="46">
        <f t="shared" si="173"/>
        <v>0</v>
      </c>
      <c r="L246" s="56">
        <f>+F246+K246</f>
        <v>16499877834</v>
      </c>
      <c r="M246" s="42">
        <f t="shared" si="157"/>
        <v>2.090719627771596E-3</v>
      </c>
      <c r="N246" s="46">
        <v>0</v>
      </c>
      <c r="O246" s="46">
        <v>2614009470</v>
      </c>
      <c r="P246" s="46">
        <f>L246-O246</f>
        <v>13885868364</v>
      </c>
      <c r="Q246" s="46">
        <v>2178980934</v>
      </c>
      <c r="R246" s="46">
        <f>+L246-Q246</f>
        <v>14320896900</v>
      </c>
      <c r="S246" s="46">
        <f>O246-Q246</f>
        <v>435028536</v>
      </c>
      <c r="T246" s="46">
        <v>0</v>
      </c>
      <c r="U246" s="46">
        <f>+Q246-T246</f>
        <v>2178980934</v>
      </c>
      <c r="V246" s="46">
        <v>0</v>
      </c>
      <c r="W246" s="48">
        <f>+T246-V246</f>
        <v>0</v>
      </c>
      <c r="X246" s="49">
        <f t="shared" si="159"/>
        <v>0.13206042832086584</v>
      </c>
      <c r="Y246" s="49">
        <f t="shared" si="160"/>
        <v>0</v>
      </c>
      <c r="Z246" s="49">
        <f t="shared" si="161"/>
        <v>0</v>
      </c>
      <c r="AA246" s="49">
        <f t="shared" si="186"/>
        <v>0</v>
      </c>
      <c r="AB246" s="55" t="s">
        <v>40</v>
      </c>
    </row>
    <row r="247" spans="1:28" ht="39" customHeight="1" x14ac:dyDescent="0.25">
      <c r="A247" s="39" t="s">
        <v>413</v>
      </c>
      <c r="B247" s="34" t="s">
        <v>41</v>
      </c>
      <c r="C247" s="34">
        <v>20</v>
      </c>
      <c r="D247" s="34" t="s">
        <v>38</v>
      </c>
      <c r="E247" s="40" t="s">
        <v>414</v>
      </c>
      <c r="F247" s="62">
        <f t="shared" ref="F247:J249" si="193">+F248</f>
        <v>1172433559</v>
      </c>
      <c r="G247" s="62">
        <f t="shared" si="193"/>
        <v>0</v>
      </c>
      <c r="H247" s="62">
        <f t="shared" si="193"/>
        <v>0</v>
      </c>
      <c r="I247" s="62">
        <f t="shared" si="193"/>
        <v>0</v>
      </c>
      <c r="J247" s="62">
        <f t="shared" si="193"/>
        <v>0</v>
      </c>
      <c r="K247" s="62">
        <f t="shared" si="173"/>
        <v>0</v>
      </c>
      <c r="L247" s="66">
        <f>+L248</f>
        <v>1172433559</v>
      </c>
      <c r="M247" s="42">
        <f t="shared" si="157"/>
        <v>1.4856048503634076E-4</v>
      </c>
      <c r="N247" s="62">
        <f t="shared" ref="N247:W249" si="194">+N248</f>
        <v>0</v>
      </c>
      <c r="O247" s="62">
        <f t="shared" si="194"/>
        <v>848102902</v>
      </c>
      <c r="P247" s="62">
        <f t="shared" si="194"/>
        <v>324330657</v>
      </c>
      <c r="Q247" s="62">
        <f t="shared" si="194"/>
        <v>828699608.73000002</v>
      </c>
      <c r="R247" s="62">
        <f t="shared" si="194"/>
        <v>343733950.26999998</v>
      </c>
      <c r="S247" s="62">
        <f t="shared" si="194"/>
        <v>19403293.269999981</v>
      </c>
      <c r="T247" s="62">
        <f t="shared" si="194"/>
        <v>89874031.859999999</v>
      </c>
      <c r="U247" s="62">
        <f t="shared" si="194"/>
        <v>738825576.87</v>
      </c>
      <c r="V247" s="62">
        <f t="shared" si="194"/>
        <v>85237497.859999999</v>
      </c>
      <c r="W247" s="62">
        <f t="shared" si="194"/>
        <v>4636534</v>
      </c>
      <c r="X247" s="38">
        <f t="shared" si="159"/>
        <v>0.70682010282682473</v>
      </c>
      <c r="Y247" s="38">
        <f t="shared" si="160"/>
        <v>7.6655970114550429E-2</v>
      </c>
      <c r="Z247" s="38">
        <f t="shared" si="161"/>
        <v>7.2701346021433702E-2</v>
      </c>
      <c r="AA247" s="38">
        <f t="shared" si="186"/>
        <v>0.10845188161453809</v>
      </c>
      <c r="AB247" s="38">
        <f t="shared" ref="AB247:AB260" si="195">+V247/T247</f>
        <v>0.94841074886656362</v>
      </c>
    </row>
    <row r="248" spans="1:28" ht="39" customHeight="1" x14ac:dyDescent="0.25">
      <c r="A248" s="39" t="s">
        <v>415</v>
      </c>
      <c r="B248" s="34" t="s">
        <v>41</v>
      </c>
      <c r="C248" s="34">
        <v>20</v>
      </c>
      <c r="D248" s="34" t="s">
        <v>38</v>
      </c>
      <c r="E248" s="40" t="s">
        <v>414</v>
      </c>
      <c r="F248" s="62">
        <f t="shared" si="193"/>
        <v>1172433559</v>
      </c>
      <c r="G248" s="62">
        <f t="shared" si="193"/>
        <v>0</v>
      </c>
      <c r="H248" s="62">
        <f t="shared" si="193"/>
        <v>0</v>
      </c>
      <c r="I248" s="62">
        <f t="shared" si="193"/>
        <v>0</v>
      </c>
      <c r="J248" s="62">
        <f t="shared" si="193"/>
        <v>0</v>
      </c>
      <c r="K248" s="62">
        <f t="shared" si="173"/>
        <v>0</v>
      </c>
      <c r="L248" s="66">
        <f>+L249</f>
        <v>1172433559</v>
      </c>
      <c r="M248" s="42">
        <f t="shared" si="157"/>
        <v>1.4856048503634076E-4</v>
      </c>
      <c r="N248" s="62">
        <f t="shared" si="194"/>
        <v>0</v>
      </c>
      <c r="O248" s="62">
        <f t="shared" si="194"/>
        <v>848102902</v>
      </c>
      <c r="P248" s="62">
        <f t="shared" si="194"/>
        <v>324330657</v>
      </c>
      <c r="Q248" s="62">
        <f t="shared" si="194"/>
        <v>828699608.73000002</v>
      </c>
      <c r="R248" s="62">
        <f t="shared" si="194"/>
        <v>343733950.26999998</v>
      </c>
      <c r="S248" s="62">
        <f t="shared" si="194"/>
        <v>19403293.269999981</v>
      </c>
      <c r="T248" s="62">
        <f t="shared" si="194"/>
        <v>89874031.859999999</v>
      </c>
      <c r="U248" s="62">
        <f t="shared" si="194"/>
        <v>738825576.87</v>
      </c>
      <c r="V248" s="62">
        <f t="shared" si="194"/>
        <v>85237497.859999999</v>
      </c>
      <c r="W248" s="62">
        <f t="shared" si="194"/>
        <v>4636534</v>
      </c>
      <c r="X248" s="38">
        <f t="shared" si="159"/>
        <v>0.70682010282682473</v>
      </c>
      <c r="Y248" s="38">
        <f t="shared" si="160"/>
        <v>7.6655970114550429E-2</v>
      </c>
      <c r="Z248" s="38">
        <f t="shared" si="161"/>
        <v>7.2701346021433702E-2</v>
      </c>
      <c r="AA248" s="38">
        <f t="shared" si="186"/>
        <v>0.10845188161453809</v>
      </c>
      <c r="AB248" s="38">
        <f t="shared" si="195"/>
        <v>0.94841074886656362</v>
      </c>
    </row>
    <row r="249" spans="1:28" ht="39" customHeight="1" x14ac:dyDescent="0.25">
      <c r="A249" s="39" t="s">
        <v>416</v>
      </c>
      <c r="B249" s="34" t="s">
        <v>41</v>
      </c>
      <c r="C249" s="34">
        <v>20</v>
      </c>
      <c r="D249" s="34" t="s">
        <v>38</v>
      </c>
      <c r="E249" s="40" t="s">
        <v>393</v>
      </c>
      <c r="F249" s="41">
        <f t="shared" si="193"/>
        <v>1172433559</v>
      </c>
      <c r="G249" s="41">
        <f t="shared" si="193"/>
        <v>0</v>
      </c>
      <c r="H249" s="41">
        <f t="shared" si="193"/>
        <v>0</v>
      </c>
      <c r="I249" s="41">
        <f t="shared" si="193"/>
        <v>0</v>
      </c>
      <c r="J249" s="41">
        <f t="shared" si="193"/>
        <v>0</v>
      </c>
      <c r="K249" s="41">
        <f t="shared" si="173"/>
        <v>0</v>
      </c>
      <c r="L249" s="250">
        <f>+L250</f>
        <v>1172433559</v>
      </c>
      <c r="M249" s="42">
        <f t="shared" si="157"/>
        <v>1.4856048503634076E-4</v>
      </c>
      <c r="N249" s="41">
        <f t="shared" si="194"/>
        <v>0</v>
      </c>
      <c r="O249" s="41">
        <f t="shared" si="194"/>
        <v>848102902</v>
      </c>
      <c r="P249" s="41">
        <f t="shared" si="194"/>
        <v>324330657</v>
      </c>
      <c r="Q249" s="41">
        <f t="shared" si="194"/>
        <v>828699608.73000002</v>
      </c>
      <c r="R249" s="41">
        <f t="shared" si="194"/>
        <v>343733950.26999998</v>
      </c>
      <c r="S249" s="41">
        <f t="shared" si="194"/>
        <v>19403293.269999981</v>
      </c>
      <c r="T249" s="41">
        <f t="shared" si="194"/>
        <v>89874031.859999999</v>
      </c>
      <c r="U249" s="41">
        <f t="shared" si="194"/>
        <v>738825576.87</v>
      </c>
      <c r="V249" s="41">
        <f t="shared" si="194"/>
        <v>85237497.859999999</v>
      </c>
      <c r="W249" s="41">
        <f t="shared" si="194"/>
        <v>4636534</v>
      </c>
      <c r="X249" s="38">
        <f t="shared" si="159"/>
        <v>0.70682010282682473</v>
      </c>
      <c r="Y249" s="38">
        <f t="shared" si="160"/>
        <v>7.6655970114550429E-2</v>
      </c>
      <c r="Z249" s="38">
        <f t="shared" si="161"/>
        <v>7.2701346021433702E-2</v>
      </c>
      <c r="AA249" s="38">
        <f t="shared" si="186"/>
        <v>0.10845188161453809</v>
      </c>
      <c r="AB249" s="38">
        <f t="shared" si="195"/>
        <v>0.94841074886656362</v>
      </c>
    </row>
    <row r="250" spans="1:28" ht="30" customHeight="1" x14ac:dyDescent="0.25">
      <c r="A250" s="43" t="s">
        <v>417</v>
      </c>
      <c r="B250" s="44" t="s">
        <v>41</v>
      </c>
      <c r="C250" s="44">
        <v>20</v>
      </c>
      <c r="D250" s="44" t="s">
        <v>38</v>
      </c>
      <c r="E250" s="45" t="s">
        <v>258</v>
      </c>
      <c r="F250" s="46">
        <v>1172433559</v>
      </c>
      <c r="G250" s="46">
        <v>0</v>
      </c>
      <c r="H250" s="46">
        <v>0</v>
      </c>
      <c r="I250" s="46">
        <v>0</v>
      </c>
      <c r="J250" s="46">
        <v>0</v>
      </c>
      <c r="K250" s="46">
        <f t="shared" si="173"/>
        <v>0</v>
      </c>
      <c r="L250" s="56">
        <f>+F250+K250</f>
        <v>1172433559</v>
      </c>
      <c r="M250" s="51">
        <f t="shared" si="157"/>
        <v>1.4856048503634076E-4</v>
      </c>
      <c r="N250" s="46">
        <v>0</v>
      </c>
      <c r="O250" s="46">
        <v>848102902</v>
      </c>
      <c r="P250" s="46">
        <f>L250-O250</f>
        <v>324330657</v>
      </c>
      <c r="Q250" s="46">
        <v>828699608.73000002</v>
      </c>
      <c r="R250" s="46">
        <f>+L250-Q250</f>
        <v>343733950.26999998</v>
      </c>
      <c r="S250" s="46">
        <f>O250-Q250</f>
        <v>19403293.269999981</v>
      </c>
      <c r="T250" s="46">
        <v>89874031.859999999</v>
      </c>
      <c r="U250" s="46">
        <f>+Q250-T250</f>
        <v>738825576.87</v>
      </c>
      <c r="V250" s="46">
        <v>85237497.859999999</v>
      </c>
      <c r="W250" s="48">
        <f>+T250-V250</f>
        <v>4636534</v>
      </c>
      <c r="X250" s="49">
        <f t="shared" si="159"/>
        <v>0.70682010282682473</v>
      </c>
      <c r="Y250" s="49">
        <f t="shared" si="160"/>
        <v>7.6655970114550429E-2</v>
      </c>
      <c r="Z250" s="49">
        <f t="shared" si="161"/>
        <v>7.2701346021433702E-2</v>
      </c>
      <c r="AA250" s="49">
        <f t="shared" si="186"/>
        <v>0.10845188161453809</v>
      </c>
      <c r="AB250" s="49">
        <f t="shared" si="195"/>
        <v>0.94841074886656362</v>
      </c>
    </row>
    <row r="251" spans="1:28" ht="34.5" customHeight="1" x14ac:dyDescent="0.25">
      <c r="A251" s="39" t="s">
        <v>418</v>
      </c>
      <c r="B251" s="34" t="s">
        <v>37</v>
      </c>
      <c r="C251" s="34">
        <v>10</v>
      </c>
      <c r="D251" s="34" t="s">
        <v>38</v>
      </c>
      <c r="E251" s="40" t="s">
        <v>419</v>
      </c>
      <c r="F251" s="60">
        <f>+F252</f>
        <v>3746000000</v>
      </c>
      <c r="G251" s="60">
        <f>+G252</f>
        <v>0</v>
      </c>
      <c r="H251" s="60">
        <f>+H252</f>
        <v>0</v>
      </c>
      <c r="I251" s="60">
        <f>+I252</f>
        <v>0</v>
      </c>
      <c r="J251" s="60">
        <f>+J252</f>
        <v>0</v>
      </c>
      <c r="K251" s="60">
        <f t="shared" si="173"/>
        <v>0</v>
      </c>
      <c r="L251" s="66">
        <f>+L252</f>
        <v>3746000000</v>
      </c>
      <c r="M251" s="42">
        <f t="shared" si="157"/>
        <v>4.7466022502869388E-4</v>
      </c>
      <c r="N251" s="60">
        <f t="shared" ref="N251:W251" si="196">+N252</f>
        <v>0</v>
      </c>
      <c r="O251" s="60">
        <f t="shared" si="196"/>
        <v>2862631895</v>
      </c>
      <c r="P251" s="60">
        <f t="shared" si="196"/>
        <v>883368105</v>
      </c>
      <c r="Q251" s="60">
        <f t="shared" si="196"/>
        <v>2485841595.2000003</v>
      </c>
      <c r="R251" s="60">
        <f t="shared" si="196"/>
        <v>1260158404.7999997</v>
      </c>
      <c r="S251" s="60">
        <f t="shared" si="196"/>
        <v>376790299.79999983</v>
      </c>
      <c r="T251" s="60">
        <f t="shared" si="196"/>
        <v>222286923.73000002</v>
      </c>
      <c r="U251" s="60">
        <f t="shared" si="196"/>
        <v>2263554671.4700003</v>
      </c>
      <c r="V251" s="60">
        <f t="shared" si="196"/>
        <v>210164362.73000002</v>
      </c>
      <c r="W251" s="60">
        <f t="shared" si="196"/>
        <v>12122561</v>
      </c>
      <c r="X251" s="38">
        <f t="shared" si="159"/>
        <v>0.66359893091297395</v>
      </c>
      <c r="Y251" s="38">
        <f t="shared" si="160"/>
        <v>5.9339808790710095E-2</v>
      </c>
      <c r="Z251" s="38">
        <f t="shared" si="161"/>
        <v>5.61036739802456E-2</v>
      </c>
      <c r="AA251" s="38">
        <f t="shared" si="186"/>
        <v>8.9421194077378752E-2</v>
      </c>
      <c r="AB251" s="38">
        <f t="shared" si="195"/>
        <v>0.94546435392337957</v>
      </c>
    </row>
    <row r="252" spans="1:28" ht="34.5" customHeight="1" x14ac:dyDescent="0.25">
      <c r="A252" s="39" t="s">
        <v>420</v>
      </c>
      <c r="B252" s="34" t="s">
        <v>37</v>
      </c>
      <c r="C252" s="34">
        <v>10</v>
      </c>
      <c r="D252" s="34" t="s">
        <v>38</v>
      </c>
      <c r="E252" s="95" t="s">
        <v>251</v>
      </c>
      <c r="F252" s="60">
        <f>+F253+F257</f>
        <v>3746000000</v>
      </c>
      <c r="G252" s="60">
        <f>+G253+G257</f>
        <v>0</v>
      </c>
      <c r="H252" s="60">
        <f>+H253+H257</f>
        <v>0</v>
      </c>
      <c r="I252" s="60">
        <f>+I253+I257</f>
        <v>0</v>
      </c>
      <c r="J252" s="60">
        <f>+J253+J257</f>
        <v>0</v>
      </c>
      <c r="K252" s="60">
        <f t="shared" si="173"/>
        <v>0</v>
      </c>
      <c r="L252" s="66">
        <f>+L253+L257</f>
        <v>3746000000</v>
      </c>
      <c r="M252" s="42">
        <f t="shared" si="157"/>
        <v>4.7466022502869388E-4</v>
      </c>
      <c r="N252" s="60">
        <f t="shared" ref="N252:W252" si="197">+N253+N257</f>
        <v>0</v>
      </c>
      <c r="O252" s="60">
        <f t="shared" si="197"/>
        <v>2862631895</v>
      </c>
      <c r="P252" s="60">
        <f t="shared" si="197"/>
        <v>883368105</v>
      </c>
      <c r="Q252" s="60">
        <f t="shared" si="197"/>
        <v>2485841595.2000003</v>
      </c>
      <c r="R252" s="60">
        <f t="shared" si="197"/>
        <v>1260158404.7999997</v>
      </c>
      <c r="S252" s="60">
        <f t="shared" si="197"/>
        <v>376790299.79999983</v>
      </c>
      <c r="T252" s="60">
        <f t="shared" si="197"/>
        <v>222286923.73000002</v>
      </c>
      <c r="U252" s="60">
        <f t="shared" si="197"/>
        <v>2263554671.4700003</v>
      </c>
      <c r="V252" s="60">
        <f t="shared" si="197"/>
        <v>210164362.73000002</v>
      </c>
      <c r="W252" s="60">
        <f t="shared" si="197"/>
        <v>12122561</v>
      </c>
      <c r="X252" s="38">
        <f t="shared" si="159"/>
        <v>0.66359893091297395</v>
      </c>
      <c r="Y252" s="38">
        <f t="shared" si="160"/>
        <v>5.9339808790710095E-2</v>
      </c>
      <c r="Z252" s="38">
        <f t="shared" si="161"/>
        <v>5.61036739802456E-2</v>
      </c>
      <c r="AA252" s="38">
        <f t="shared" si="186"/>
        <v>8.9421194077378752E-2</v>
      </c>
      <c r="AB252" s="38">
        <f t="shared" si="195"/>
        <v>0.94546435392337957</v>
      </c>
    </row>
    <row r="253" spans="1:28" ht="34.5" customHeight="1" x14ac:dyDescent="0.25">
      <c r="A253" s="39" t="s">
        <v>421</v>
      </c>
      <c r="B253" s="34" t="s">
        <v>37</v>
      </c>
      <c r="C253" s="34">
        <v>10</v>
      </c>
      <c r="D253" s="34" t="s">
        <v>38</v>
      </c>
      <c r="E253" s="40" t="s">
        <v>422</v>
      </c>
      <c r="F253" s="60">
        <f>F254</f>
        <v>700000000</v>
      </c>
      <c r="G253" s="60">
        <f>G254</f>
        <v>0</v>
      </c>
      <c r="H253" s="60">
        <f>H254</f>
        <v>0</v>
      </c>
      <c r="I253" s="60">
        <f>I254</f>
        <v>0</v>
      </c>
      <c r="J253" s="60">
        <f>J254</f>
        <v>0</v>
      </c>
      <c r="K253" s="60">
        <f t="shared" si="173"/>
        <v>0</v>
      </c>
      <c r="L253" s="66">
        <f>L254</f>
        <v>700000000</v>
      </c>
      <c r="M253" s="42">
        <f t="shared" si="157"/>
        <v>8.8697853048608037E-5</v>
      </c>
      <c r="N253" s="60">
        <f t="shared" ref="N253:W253" si="198">N254</f>
        <v>0</v>
      </c>
      <c r="O253" s="60">
        <f t="shared" si="198"/>
        <v>227008800</v>
      </c>
      <c r="P253" s="60">
        <f t="shared" si="198"/>
        <v>472991200</v>
      </c>
      <c r="Q253" s="60">
        <f t="shared" si="198"/>
        <v>2343.86</v>
      </c>
      <c r="R253" s="60">
        <f t="shared" si="198"/>
        <v>699997656.13999999</v>
      </c>
      <c r="S253" s="60">
        <f t="shared" si="198"/>
        <v>227006456.13999999</v>
      </c>
      <c r="T253" s="60">
        <f t="shared" si="198"/>
        <v>2343.86</v>
      </c>
      <c r="U253" s="60">
        <f t="shared" si="198"/>
        <v>0</v>
      </c>
      <c r="V253" s="60">
        <f t="shared" si="198"/>
        <v>2343.86</v>
      </c>
      <c r="W253" s="60">
        <f t="shared" si="198"/>
        <v>0</v>
      </c>
      <c r="X253" s="97">
        <f t="shared" si="159"/>
        <v>3.3483714285714289E-6</v>
      </c>
      <c r="Y253" s="97">
        <f t="shared" si="160"/>
        <v>3.3483714285714289E-6</v>
      </c>
      <c r="Z253" s="97">
        <f t="shared" si="161"/>
        <v>3.3483714285714289E-6</v>
      </c>
      <c r="AA253" s="38">
        <f t="shared" si="186"/>
        <v>1</v>
      </c>
      <c r="AB253" s="38">
        <f t="shared" si="195"/>
        <v>1</v>
      </c>
    </row>
    <row r="254" spans="1:28" ht="43.5" customHeight="1" x14ac:dyDescent="0.25">
      <c r="A254" s="39" t="s">
        <v>423</v>
      </c>
      <c r="B254" s="34" t="s">
        <v>37</v>
      </c>
      <c r="C254" s="34">
        <v>10</v>
      </c>
      <c r="D254" s="34" t="s">
        <v>38</v>
      </c>
      <c r="E254" s="40" t="s">
        <v>422</v>
      </c>
      <c r="F254" s="60">
        <f t="shared" ref="F254:J255" si="199">+F255</f>
        <v>700000000</v>
      </c>
      <c r="G254" s="60">
        <f t="shared" si="199"/>
        <v>0</v>
      </c>
      <c r="H254" s="60">
        <f t="shared" si="199"/>
        <v>0</v>
      </c>
      <c r="I254" s="60">
        <f t="shared" si="199"/>
        <v>0</v>
      </c>
      <c r="J254" s="60">
        <f t="shared" si="199"/>
        <v>0</v>
      </c>
      <c r="K254" s="60">
        <f t="shared" si="173"/>
        <v>0</v>
      </c>
      <c r="L254" s="66">
        <f>+L255</f>
        <v>700000000</v>
      </c>
      <c r="M254" s="42">
        <f t="shared" si="157"/>
        <v>8.8697853048608037E-5</v>
      </c>
      <c r="N254" s="60">
        <f t="shared" ref="N254:W255" si="200">+N255</f>
        <v>0</v>
      </c>
      <c r="O254" s="60">
        <f t="shared" si="200"/>
        <v>227008800</v>
      </c>
      <c r="P254" s="60">
        <f t="shared" si="200"/>
        <v>472991200</v>
      </c>
      <c r="Q254" s="60">
        <f t="shared" si="200"/>
        <v>2343.86</v>
      </c>
      <c r="R254" s="60">
        <f t="shared" si="200"/>
        <v>699997656.13999999</v>
      </c>
      <c r="S254" s="60">
        <f t="shared" si="200"/>
        <v>227006456.13999999</v>
      </c>
      <c r="T254" s="60">
        <f t="shared" si="200"/>
        <v>2343.86</v>
      </c>
      <c r="U254" s="60">
        <f t="shared" si="200"/>
        <v>0</v>
      </c>
      <c r="V254" s="60">
        <f t="shared" si="200"/>
        <v>2343.86</v>
      </c>
      <c r="W254" s="60">
        <f t="shared" si="200"/>
        <v>0</v>
      </c>
      <c r="X254" s="97">
        <f t="shared" si="159"/>
        <v>3.3483714285714289E-6</v>
      </c>
      <c r="Y254" s="97">
        <f t="shared" si="160"/>
        <v>3.3483714285714289E-6</v>
      </c>
      <c r="Z254" s="97">
        <f t="shared" si="161"/>
        <v>3.3483714285714289E-6</v>
      </c>
      <c r="AA254" s="38">
        <f t="shared" si="186"/>
        <v>1</v>
      </c>
      <c r="AB254" s="38">
        <f t="shared" si="195"/>
        <v>1</v>
      </c>
    </row>
    <row r="255" spans="1:28" ht="33.75" customHeight="1" x14ac:dyDescent="0.25">
      <c r="A255" s="39" t="s">
        <v>424</v>
      </c>
      <c r="B255" s="34" t="s">
        <v>37</v>
      </c>
      <c r="C255" s="34">
        <v>10</v>
      </c>
      <c r="D255" s="34" t="s">
        <v>38</v>
      </c>
      <c r="E255" s="40" t="s">
        <v>425</v>
      </c>
      <c r="F255" s="60">
        <f t="shared" si="199"/>
        <v>700000000</v>
      </c>
      <c r="G255" s="60">
        <f t="shared" si="199"/>
        <v>0</v>
      </c>
      <c r="H255" s="60">
        <f t="shared" si="199"/>
        <v>0</v>
      </c>
      <c r="I255" s="60">
        <f t="shared" si="199"/>
        <v>0</v>
      </c>
      <c r="J255" s="60">
        <f t="shared" si="199"/>
        <v>0</v>
      </c>
      <c r="K255" s="60">
        <f t="shared" si="173"/>
        <v>0</v>
      </c>
      <c r="L255" s="66">
        <f>+L256</f>
        <v>700000000</v>
      </c>
      <c r="M255" s="42">
        <f t="shared" si="157"/>
        <v>8.8697853048608037E-5</v>
      </c>
      <c r="N255" s="60">
        <f t="shared" si="200"/>
        <v>0</v>
      </c>
      <c r="O255" s="60">
        <f t="shared" si="200"/>
        <v>227008800</v>
      </c>
      <c r="P255" s="60">
        <f t="shared" si="200"/>
        <v>472991200</v>
      </c>
      <c r="Q255" s="60">
        <f t="shared" si="200"/>
        <v>2343.86</v>
      </c>
      <c r="R255" s="60">
        <f t="shared" si="200"/>
        <v>699997656.13999999</v>
      </c>
      <c r="S255" s="60">
        <f t="shared" si="200"/>
        <v>227006456.13999999</v>
      </c>
      <c r="T255" s="60">
        <f t="shared" si="200"/>
        <v>2343.86</v>
      </c>
      <c r="U255" s="60">
        <f t="shared" si="200"/>
        <v>0</v>
      </c>
      <c r="V255" s="60">
        <f t="shared" si="200"/>
        <v>2343.86</v>
      </c>
      <c r="W255" s="60">
        <f t="shared" si="200"/>
        <v>0</v>
      </c>
      <c r="X255" s="97">
        <f t="shared" si="159"/>
        <v>3.3483714285714289E-6</v>
      </c>
      <c r="Y255" s="97">
        <f t="shared" si="160"/>
        <v>3.3483714285714289E-6</v>
      </c>
      <c r="Z255" s="97">
        <f t="shared" si="161"/>
        <v>3.3483714285714289E-6</v>
      </c>
      <c r="AA255" s="38">
        <f t="shared" si="186"/>
        <v>1</v>
      </c>
      <c r="AB255" s="38">
        <f t="shared" si="195"/>
        <v>1</v>
      </c>
    </row>
    <row r="256" spans="1:28" ht="41.25" customHeight="1" x14ac:dyDescent="0.25">
      <c r="A256" s="43" t="s">
        <v>426</v>
      </c>
      <c r="B256" s="44" t="s">
        <v>37</v>
      </c>
      <c r="C256" s="44">
        <v>10</v>
      </c>
      <c r="D256" s="44" t="s">
        <v>38</v>
      </c>
      <c r="E256" s="45" t="s">
        <v>258</v>
      </c>
      <c r="F256" s="46">
        <v>700000000</v>
      </c>
      <c r="G256" s="46">
        <v>0</v>
      </c>
      <c r="H256" s="46">
        <v>0</v>
      </c>
      <c r="I256" s="46">
        <v>0</v>
      </c>
      <c r="J256" s="46">
        <v>0</v>
      </c>
      <c r="K256" s="46">
        <f t="shared" si="173"/>
        <v>0</v>
      </c>
      <c r="L256" s="56">
        <f>+F256+K256</f>
        <v>700000000</v>
      </c>
      <c r="M256" s="51">
        <f t="shared" si="157"/>
        <v>8.8697853048608037E-5</v>
      </c>
      <c r="N256" s="46">
        <v>0</v>
      </c>
      <c r="O256" s="46">
        <v>227008800</v>
      </c>
      <c r="P256" s="46">
        <f>L256-O256</f>
        <v>472991200</v>
      </c>
      <c r="Q256" s="46">
        <v>2343.86</v>
      </c>
      <c r="R256" s="46">
        <f>+L256-Q256</f>
        <v>699997656.13999999</v>
      </c>
      <c r="S256" s="46">
        <f>O256-Q256</f>
        <v>227006456.13999999</v>
      </c>
      <c r="T256" s="46">
        <v>2343.86</v>
      </c>
      <c r="U256" s="46">
        <f>+Q256-T256</f>
        <v>0</v>
      </c>
      <c r="V256" s="46">
        <v>2343.86</v>
      </c>
      <c r="W256" s="48">
        <f>+T256-V256</f>
        <v>0</v>
      </c>
      <c r="X256" s="72">
        <f t="shared" si="159"/>
        <v>3.3483714285714289E-6</v>
      </c>
      <c r="Y256" s="72">
        <f t="shared" si="160"/>
        <v>3.3483714285714289E-6</v>
      </c>
      <c r="Z256" s="72">
        <f t="shared" si="161"/>
        <v>3.3483714285714289E-6</v>
      </c>
      <c r="AA256" s="49">
        <f t="shared" si="186"/>
        <v>1</v>
      </c>
      <c r="AB256" s="49">
        <f t="shared" si="195"/>
        <v>1</v>
      </c>
    </row>
    <row r="257" spans="1:28" ht="49.5" customHeight="1" x14ac:dyDescent="0.25">
      <c r="A257" s="39" t="s">
        <v>427</v>
      </c>
      <c r="B257" s="34" t="s">
        <v>37</v>
      </c>
      <c r="C257" s="34">
        <v>10</v>
      </c>
      <c r="D257" s="34" t="s">
        <v>38</v>
      </c>
      <c r="E257" s="40" t="s">
        <v>428</v>
      </c>
      <c r="F257" s="62">
        <f t="shared" ref="F257:J259" si="201">+F258</f>
        <v>3046000000</v>
      </c>
      <c r="G257" s="62">
        <f t="shared" si="201"/>
        <v>0</v>
      </c>
      <c r="H257" s="62">
        <f t="shared" si="201"/>
        <v>0</v>
      </c>
      <c r="I257" s="62">
        <f t="shared" si="201"/>
        <v>0</v>
      </c>
      <c r="J257" s="62">
        <f t="shared" si="201"/>
        <v>0</v>
      </c>
      <c r="K257" s="62">
        <f t="shared" si="173"/>
        <v>0</v>
      </c>
      <c r="L257" s="66">
        <f>+L258</f>
        <v>3046000000</v>
      </c>
      <c r="M257" s="42">
        <f t="shared" si="157"/>
        <v>3.8596237198008584E-4</v>
      </c>
      <c r="N257" s="62">
        <f t="shared" ref="N257:W259" si="202">+N258</f>
        <v>0</v>
      </c>
      <c r="O257" s="62">
        <f t="shared" si="202"/>
        <v>2635623095</v>
      </c>
      <c r="P257" s="62">
        <f t="shared" si="202"/>
        <v>410376905</v>
      </c>
      <c r="Q257" s="62">
        <f t="shared" si="202"/>
        <v>2485839251.3400002</v>
      </c>
      <c r="R257" s="62">
        <f t="shared" si="202"/>
        <v>560160748.65999985</v>
      </c>
      <c r="S257" s="62">
        <f t="shared" si="202"/>
        <v>149783843.65999985</v>
      </c>
      <c r="T257" s="62">
        <f t="shared" si="202"/>
        <v>222284579.87</v>
      </c>
      <c r="U257" s="62">
        <f t="shared" si="202"/>
        <v>2263554671.4700003</v>
      </c>
      <c r="V257" s="62">
        <f t="shared" si="202"/>
        <v>210162018.87</v>
      </c>
      <c r="W257" s="62">
        <f t="shared" si="202"/>
        <v>12122561</v>
      </c>
      <c r="X257" s="38">
        <f t="shared" si="159"/>
        <v>0.81609955723571903</v>
      </c>
      <c r="Y257" s="38">
        <f t="shared" si="160"/>
        <v>7.2975896214707819E-2</v>
      </c>
      <c r="Z257" s="38">
        <f t="shared" si="161"/>
        <v>6.8996066602101114E-2</v>
      </c>
      <c r="AA257" s="38">
        <f t="shared" si="186"/>
        <v>8.9420335506480056E-2</v>
      </c>
      <c r="AB257" s="38">
        <f t="shared" si="195"/>
        <v>0.94546377887710564</v>
      </c>
    </row>
    <row r="258" spans="1:28" ht="49.5" customHeight="1" x14ac:dyDescent="0.25">
      <c r="A258" s="39" t="s">
        <v>429</v>
      </c>
      <c r="B258" s="34" t="s">
        <v>37</v>
      </c>
      <c r="C258" s="34">
        <v>10</v>
      </c>
      <c r="D258" s="34" t="s">
        <v>38</v>
      </c>
      <c r="E258" s="40" t="s">
        <v>428</v>
      </c>
      <c r="F258" s="62">
        <f t="shared" si="201"/>
        <v>3046000000</v>
      </c>
      <c r="G258" s="62">
        <f t="shared" si="201"/>
        <v>0</v>
      </c>
      <c r="H258" s="62">
        <f t="shared" si="201"/>
        <v>0</v>
      </c>
      <c r="I258" s="62">
        <f t="shared" si="201"/>
        <v>0</v>
      </c>
      <c r="J258" s="62">
        <f t="shared" si="201"/>
        <v>0</v>
      </c>
      <c r="K258" s="62">
        <f t="shared" si="173"/>
        <v>0</v>
      </c>
      <c r="L258" s="66">
        <f>+L259</f>
        <v>3046000000</v>
      </c>
      <c r="M258" s="42">
        <f t="shared" si="157"/>
        <v>3.8596237198008584E-4</v>
      </c>
      <c r="N258" s="62">
        <f t="shared" si="202"/>
        <v>0</v>
      </c>
      <c r="O258" s="62">
        <f t="shared" si="202"/>
        <v>2635623095</v>
      </c>
      <c r="P258" s="62">
        <f t="shared" si="202"/>
        <v>410376905</v>
      </c>
      <c r="Q258" s="62">
        <f t="shared" si="202"/>
        <v>2485839251.3400002</v>
      </c>
      <c r="R258" s="62">
        <f t="shared" si="202"/>
        <v>560160748.65999985</v>
      </c>
      <c r="S258" s="62">
        <f t="shared" si="202"/>
        <v>149783843.65999985</v>
      </c>
      <c r="T258" s="62">
        <f t="shared" si="202"/>
        <v>222284579.87</v>
      </c>
      <c r="U258" s="62">
        <f t="shared" si="202"/>
        <v>2263554671.4700003</v>
      </c>
      <c r="V258" s="62">
        <f t="shared" si="202"/>
        <v>210162018.87</v>
      </c>
      <c r="W258" s="62">
        <f t="shared" si="202"/>
        <v>12122561</v>
      </c>
      <c r="X258" s="38">
        <f t="shared" si="159"/>
        <v>0.81609955723571903</v>
      </c>
      <c r="Y258" s="38">
        <f t="shared" si="160"/>
        <v>7.2975896214707819E-2</v>
      </c>
      <c r="Z258" s="38">
        <f t="shared" si="161"/>
        <v>6.8996066602101114E-2</v>
      </c>
      <c r="AA258" s="38">
        <f t="shared" si="186"/>
        <v>8.9420335506480056E-2</v>
      </c>
      <c r="AB258" s="38">
        <f t="shared" si="195"/>
        <v>0.94546377887710564</v>
      </c>
    </row>
    <row r="259" spans="1:28" ht="34.5" customHeight="1" x14ac:dyDescent="0.25">
      <c r="A259" s="39" t="s">
        <v>430</v>
      </c>
      <c r="B259" s="34" t="s">
        <v>37</v>
      </c>
      <c r="C259" s="34">
        <v>10</v>
      </c>
      <c r="D259" s="34" t="s">
        <v>38</v>
      </c>
      <c r="E259" s="40" t="s">
        <v>393</v>
      </c>
      <c r="F259" s="62">
        <f t="shared" si="201"/>
        <v>3046000000</v>
      </c>
      <c r="G259" s="62">
        <f t="shared" si="201"/>
        <v>0</v>
      </c>
      <c r="H259" s="62">
        <f t="shared" si="201"/>
        <v>0</v>
      </c>
      <c r="I259" s="62">
        <f t="shared" si="201"/>
        <v>0</v>
      </c>
      <c r="J259" s="62">
        <f t="shared" si="201"/>
        <v>0</v>
      </c>
      <c r="K259" s="62">
        <f t="shared" si="173"/>
        <v>0</v>
      </c>
      <c r="L259" s="66">
        <f>+L260</f>
        <v>3046000000</v>
      </c>
      <c r="M259" s="42">
        <f t="shared" si="157"/>
        <v>3.8596237198008584E-4</v>
      </c>
      <c r="N259" s="62">
        <f t="shared" si="202"/>
        <v>0</v>
      </c>
      <c r="O259" s="62">
        <f t="shared" si="202"/>
        <v>2635623095</v>
      </c>
      <c r="P259" s="62">
        <f t="shared" si="202"/>
        <v>410376905</v>
      </c>
      <c r="Q259" s="62">
        <f t="shared" si="202"/>
        <v>2485839251.3400002</v>
      </c>
      <c r="R259" s="62">
        <f t="shared" si="202"/>
        <v>560160748.65999985</v>
      </c>
      <c r="S259" s="62">
        <f t="shared" si="202"/>
        <v>149783843.65999985</v>
      </c>
      <c r="T259" s="62">
        <f t="shared" si="202"/>
        <v>222284579.87</v>
      </c>
      <c r="U259" s="62">
        <f t="shared" si="202"/>
        <v>2263554671.4700003</v>
      </c>
      <c r="V259" s="62">
        <f t="shared" si="202"/>
        <v>210162018.87</v>
      </c>
      <c r="W259" s="62">
        <f t="shared" si="202"/>
        <v>12122561</v>
      </c>
      <c r="X259" s="38">
        <f t="shared" si="159"/>
        <v>0.81609955723571903</v>
      </c>
      <c r="Y259" s="38">
        <f t="shared" si="160"/>
        <v>7.2975896214707819E-2</v>
      </c>
      <c r="Z259" s="38">
        <f t="shared" si="161"/>
        <v>6.8996066602101114E-2</v>
      </c>
      <c r="AA259" s="38">
        <f t="shared" si="186"/>
        <v>8.9420335506480056E-2</v>
      </c>
      <c r="AB259" s="38">
        <f t="shared" si="195"/>
        <v>0.94546377887710564</v>
      </c>
    </row>
    <row r="260" spans="1:28" ht="30" customHeight="1" x14ac:dyDescent="0.25">
      <c r="A260" s="43" t="s">
        <v>431</v>
      </c>
      <c r="B260" s="44" t="s">
        <v>37</v>
      </c>
      <c r="C260" s="44">
        <v>10</v>
      </c>
      <c r="D260" s="44" t="s">
        <v>38</v>
      </c>
      <c r="E260" s="45" t="s">
        <v>258</v>
      </c>
      <c r="F260" s="46">
        <v>3046000000</v>
      </c>
      <c r="G260" s="46">
        <v>0</v>
      </c>
      <c r="H260" s="46">
        <v>0</v>
      </c>
      <c r="I260" s="46">
        <v>0</v>
      </c>
      <c r="J260" s="46">
        <v>0</v>
      </c>
      <c r="K260" s="46">
        <f t="shared" si="173"/>
        <v>0</v>
      </c>
      <c r="L260" s="56">
        <f>+F260+K260</f>
        <v>3046000000</v>
      </c>
      <c r="M260" s="51">
        <f t="shared" si="157"/>
        <v>3.8596237198008584E-4</v>
      </c>
      <c r="N260" s="46">
        <v>0</v>
      </c>
      <c r="O260" s="46">
        <v>2635623095</v>
      </c>
      <c r="P260" s="46">
        <f>L260-O260</f>
        <v>410376905</v>
      </c>
      <c r="Q260" s="46">
        <v>2485839251.3400002</v>
      </c>
      <c r="R260" s="46">
        <f>+L260-Q260</f>
        <v>560160748.65999985</v>
      </c>
      <c r="S260" s="46">
        <f>O260-Q260</f>
        <v>149783843.65999985</v>
      </c>
      <c r="T260" s="46">
        <v>222284579.87</v>
      </c>
      <c r="U260" s="46">
        <f>+Q260-T260</f>
        <v>2263554671.4700003</v>
      </c>
      <c r="V260" s="46">
        <v>210162018.87</v>
      </c>
      <c r="W260" s="48">
        <f>+T260-V260</f>
        <v>12122561</v>
      </c>
      <c r="X260" s="49">
        <f t="shared" si="159"/>
        <v>0.81609955723571903</v>
      </c>
      <c r="Y260" s="49">
        <f t="shared" si="160"/>
        <v>7.2975896214707819E-2</v>
      </c>
      <c r="Z260" s="49">
        <f t="shared" si="161"/>
        <v>6.8996066602101114E-2</v>
      </c>
      <c r="AA260" s="49">
        <f t="shared" si="186"/>
        <v>8.9420335506480056E-2</v>
      </c>
      <c r="AB260" s="49">
        <f t="shared" si="195"/>
        <v>0.94546377887710564</v>
      </c>
    </row>
    <row r="261" spans="1:28" ht="34.5" customHeight="1" x14ac:dyDescent="0.25">
      <c r="A261" s="39" t="s">
        <v>432</v>
      </c>
      <c r="B261" s="34" t="s">
        <v>37</v>
      </c>
      <c r="C261" s="34">
        <v>10</v>
      </c>
      <c r="D261" s="34" t="s">
        <v>38</v>
      </c>
      <c r="E261" s="40" t="s">
        <v>433</v>
      </c>
      <c r="F261" s="60">
        <f t="shared" ref="F261:J265" si="203">+F262</f>
        <v>49596199265</v>
      </c>
      <c r="G261" s="60">
        <f t="shared" si="203"/>
        <v>0</v>
      </c>
      <c r="H261" s="60">
        <f t="shared" si="203"/>
        <v>0</v>
      </c>
      <c r="I261" s="60">
        <f t="shared" si="203"/>
        <v>0</v>
      </c>
      <c r="J261" s="60">
        <f t="shared" si="203"/>
        <v>0</v>
      </c>
      <c r="K261" s="60">
        <f t="shared" si="173"/>
        <v>0</v>
      </c>
      <c r="L261" s="66">
        <f>+L262</f>
        <v>49596199265</v>
      </c>
      <c r="M261" s="42">
        <f t="shared" ref="M261:M303" si="204">L261/$L$303</f>
        <v>6.2843948488235032E-3</v>
      </c>
      <c r="N261" s="60">
        <f t="shared" ref="N261:W265" si="205">+N262</f>
        <v>0</v>
      </c>
      <c r="O261" s="60">
        <f t="shared" si="205"/>
        <v>49596199265</v>
      </c>
      <c r="P261" s="60">
        <f t="shared" si="205"/>
        <v>0</v>
      </c>
      <c r="Q261" s="60">
        <f t="shared" si="205"/>
        <v>49596199265</v>
      </c>
      <c r="R261" s="60">
        <f t="shared" si="205"/>
        <v>0</v>
      </c>
      <c r="S261" s="60">
        <f t="shared" si="205"/>
        <v>0</v>
      </c>
      <c r="T261" s="60">
        <f t="shared" si="205"/>
        <v>0</v>
      </c>
      <c r="U261" s="60">
        <f t="shared" si="205"/>
        <v>49596199265</v>
      </c>
      <c r="V261" s="60">
        <f t="shared" si="205"/>
        <v>0</v>
      </c>
      <c r="W261" s="60">
        <f t="shared" si="205"/>
        <v>0</v>
      </c>
      <c r="X261" s="38">
        <f t="shared" si="159"/>
        <v>1</v>
      </c>
      <c r="Y261" s="38">
        <f t="shared" si="160"/>
        <v>0</v>
      </c>
      <c r="Z261" s="38">
        <f t="shared" si="161"/>
        <v>0</v>
      </c>
      <c r="AA261" s="38">
        <f t="shared" si="186"/>
        <v>0</v>
      </c>
      <c r="AB261" s="38" t="s">
        <v>40</v>
      </c>
    </row>
    <row r="262" spans="1:28" ht="34.5" customHeight="1" x14ac:dyDescent="0.25">
      <c r="A262" s="39" t="s">
        <v>434</v>
      </c>
      <c r="B262" s="34" t="s">
        <v>37</v>
      </c>
      <c r="C262" s="34">
        <v>10</v>
      </c>
      <c r="D262" s="34" t="s">
        <v>38</v>
      </c>
      <c r="E262" s="95" t="s">
        <v>251</v>
      </c>
      <c r="F262" s="60">
        <f t="shared" si="203"/>
        <v>49596199265</v>
      </c>
      <c r="G262" s="60">
        <f t="shared" si="203"/>
        <v>0</v>
      </c>
      <c r="H262" s="60">
        <f t="shared" si="203"/>
        <v>0</v>
      </c>
      <c r="I262" s="60">
        <f t="shared" si="203"/>
        <v>0</v>
      </c>
      <c r="J262" s="60">
        <f t="shared" si="203"/>
        <v>0</v>
      </c>
      <c r="K262" s="60">
        <f t="shared" si="173"/>
        <v>0</v>
      </c>
      <c r="L262" s="66">
        <f>+L263</f>
        <v>49596199265</v>
      </c>
      <c r="M262" s="42">
        <f t="shared" si="204"/>
        <v>6.2843948488235032E-3</v>
      </c>
      <c r="N262" s="60">
        <f t="shared" si="205"/>
        <v>0</v>
      </c>
      <c r="O262" s="60">
        <f t="shared" si="205"/>
        <v>49596199265</v>
      </c>
      <c r="P262" s="60">
        <f t="shared" si="205"/>
        <v>0</v>
      </c>
      <c r="Q262" s="60">
        <f t="shared" si="205"/>
        <v>49596199265</v>
      </c>
      <c r="R262" s="60">
        <f t="shared" si="205"/>
        <v>0</v>
      </c>
      <c r="S262" s="60">
        <f t="shared" si="205"/>
        <v>0</v>
      </c>
      <c r="T262" s="60">
        <f t="shared" si="205"/>
        <v>0</v>
      </c>
      <c r="U262" s="60">
        <f t="shared" si="205"/>
        <v>49596199265</v>
      </c>
      <c r="V262" s="60">
        <f t="shared" si="205"/>
        <v>0</v>
      </c>
      <c r="W262" s="60">
        <f t="shared" si="205"/>
        <v>0</v>
      </c>
      <c r="X262" s="38">
        <f t="shared" si="159"/>
        <v>1</v>
      </c>
      <c r="Y262" s="38">
        <f t="shared" si="160"/>
        <v>0</v>
      </c>
      <c r="Z262" s="38">
        <f t="shared" si="161"/>
        <v>0</v>
      </c>
      <c r="AA262" s="38">
        <f t="shared" si="186"/>
        <v>0</v>
      </c>
      <c r="AB262" s="38" t="s">
        <v>40</v>
      </c>
    </row>
    <row r="263" spans="1:28" ht="34.5" customHeight="1" x14ac:dyDescent="0.25">
      <c r="A263" s="39" t="s">
        <v>435</v>
      </c>
      <c r="B263" s="34" t="s">
        <v>37</v>
      </c>
      <c r="C263" s="34">
        <v>10</v>
      </c>
      <c r="D263" s="34" t="s">
        <v>38</v>
      </c>
      <c r="E263" s="40" t="s">
        <v>436</v>
      </c>
      <c r="F263" s="60">
        <f t="shared" si="203"/>
        <v>49596199265</v>
      </c>
      <c r="G263" s="60">
        <f t="shared" si="203"/>
        <v>0</v>
      </c>
      <c r="H263" s="60">
        <f t="shared" si="203"/>
        <v>0</v>
      </c>
      <c r="I263" s="60">
        <f t="shared" si="203"/>
        <v>0</v>
      </c>
      <c r="J263" s="60">
        <f t="shared" si="203"/>
        <v>0</v>
      </c>
      <c r="K263" s="60">
        <f t="shared" si="173"/>
        <v>0</v>
      </c>
      <c r="L263" s="66">
        <f>+L264</f>
        <v>49596199265</v>
      </c>
      <c r="M263" s="42">
        <f t="shared" si="204"/>
        <v>6.2843948488235032E-3</v>
      </c>
      <c r="N263" s="60">
        <f t="shared" si="205"/>
        <v>0</v>
      </c>
      <c r="O263" s="60">
        <f t="shared" si="205"/>
        <v>49596199265</v>
      </c>
      <c r="P263" s="60">
        <f t="shared" si="205"/>
        <v>0</v>
      </c>
      <c r="Q263" s="60">
        <f t="shared" si="205"/>
        <v>49596199265</v>
      </c>
      <c r="R263" s="60">
        <f t="shared" si="205"/>
        <v>0</v>
      </c>
      <c r="S263" s="60">
        <f t="shared" si="205"/>
        <v>0</v>
      </c>
      <c r="T263" s="60">
        <f t="shared" si="205"/>
        <v>0</v>
      </c>
      <c r="U263" s="60">
        <f t="shared" si="205"/>
        <v>49596199265</v>
      </c>
      <c r="V263" s="60">
        <f t="shared" si="205"/>
        <v>0</v>
      </c>
      <c r="W263" s="60">
        <f t="shared" si="205"/>
        <v>0</v>
      </c>
      <c r="X263" s="38">
        <f t="shared" ref="X263:X303" si="206">+Q263/L263</f>
        <v>1</v>
      </c>
      <c r="Y263" s="38">
        <f t="shared" ref="Y263:Y303" si="207">+T263/L263</f>
        <v>0</v>
      </c>
      <c r="Z263" s="38">
        <f t="shared" ref="Z263:Z303" si="208">+V263/L263</f>
        <v>0</v>
      </c>
      <c r="AA263" s="38">
        <f t="shared" si="186"/>
        <v>0</v>
      </c>
      <c r="AB263" s="38" t="s">
        <v>40</v>
      </c>
    </row>
    <row r="264" spans="1:28" ht="43.5" customHeight="1" x14ac:dyDescent="0.25">
      <c r="A264" s="39" t="s">
        <v>437</v>
      </c>
      <c r="B264" s="34" t="s">
        <v>37</v>
      </c>
      <c r="C264" s="34">
        <v>10</v>
      </c>
      <c r="D264" s="34" t="s">
        <v>38</v>
      </c>
      <c r="E264" s="40" t="s">
        <v>436</v>
      </c>
      <c r="F264" s="60">
        <f t="shared" si="203"/>
        <v>49596199265</v>
      </c>
      <c r="G264" s="60">
        <f t="shared" si="203"/>
        <v>0</v>
      </c>
      <c r="H264" s="60">
        <f t="shared" si="203"/>
        <v>0</v>
      </c>
      <c r="I264" s="60">
        <f t="shared" si="203"/>
        <v>0</v>
      </c>
      <c r="J264" s="60">
        <f t="shared" si="203"/>
        <v>0</v>
      </c>
      <c r="K264" s="60">
        <f t="shared" si="173"/>
        <v>0</v>
      </c>
      <c r="L264" s="66">
        <f>+L265</f>
        <v>49596199265</v>
      </c>
      <c r="M264" s="42">
        <f t="shared" si="204"/>
        <v>6.2843948488235032E-3</v>
      </c>
      <c r="N264" s="60">
        <f t="shared" si="205"/>
        <v>0</v>
      </c>
      <c r="O264" s="60">
        <f t="shared" si="205"/>
        <v>49596199265</v>
      </c>
      <c r="P264" s="60">
        <f t="shared" si="205"/>
        <v>0</v>
      </c>
      <c r="Q264" s="60">
        <f t="shared" si="205"/>
        <v>49596199265</v>
      </c>
      <c r="R264" s="60">
        <f t="shared" si="205"/>
        <v>0</v>
      </c>
      <c r="S264" s="60">
        <f t="shared" si="205"/>
        <v>0</v>
      </c>
      <c r="T264" s="60">
        <f t="shared" si="205"/>
        <v>0</v>
      </c>
      <c r="U264" s="60">
        <f t="shared" si="205"/>
        <v>49596199265</v>
      </c>
      <c r="V264" s="60">
        <f t="shared" si="205"/>
        <v>0</v>
      </c>
      <c r="W264" s="60">
        <f t="shared" si="205"/>
        <v>0</v>
      </c>
      <c r="X264" s="38">
        <f t="shared" si="206"/>
        <v>1</v>
      </c>
      <c r="Y264" s="38">
        <f t="shared" si="207"/>
        <v>0</v>
      </c>
      <c r="Z264" s="38">
        <f t="shared" si="208"/>
        <v>0</v>
      </c>
      <c r="AA264" s="38">
        <f t="shared" si="186"/>
        <v>0</v>
      </c>
      <c r="AB264" s="38" t="s">
        <v>40</v>
      </c>
    </row>
    <row r="265" spans="1:28" ht="33.75" customHeight="1" x14ac:dyDescent="0.25">
      <c r="A265" s="39" t="s">
        <v>438</v>
      </c>
      <c r="B265" s="34" t="s">
        <v>37</v>
      </c>
      <c r="C265" s="34">
        <v>10</v>
      </c>
      <c r="D265" s="34" t="s">
        <v>38</v>
      </c>
      <c r="E265" s="40" t="s">
        <v>439</v>
      </c>
      <c r="F265" s="60">
        <f t="shared" si="203"/>
        <v>49596199265</v>
      </c>
      <c r="G265" s="60">
        <f t="shared" si="203"/>
        <v>0</v>
      </c>
      <c r="H265" s="60">
        <f t="shared" si="203"/>
        <v>0</v>
      </c>
      <c r="I265" s="60">
        <f t="shared" si="203"/>
        <v>0</v>
      </c>
      <c r="J265" s="60">
        <f t="shared" si="203"/>
        <v>0</v>
      </c>
      <c r="K265" s="60">
        <f t="shared" si="173"/>
        <v>0</v>
      </c>
      <c r="L265" s="66">
        <f>+L266</f>
        <v>49596199265</v>
      </c>
      <c r="M265" s="42">
        <f t="shared" si="204"/>
        <v>6.2843948488235032E-3</v>
      </c>
      <c r="N265" s="60">
        <f t="shared" si="205"/>
        <v>0</v>
      </c>
      <c r="O265" s="60">
        <f t="shared" si="205"/>
        <v>49596199265</v>
      </c>
      <c r="P265" s="60">
        <f t="shared" si="205"/>
        <v>0</v>
      </c>
      <c r="Q265" s="60">
        <f t="shared" si="205"/>
        <v>49596199265</v>
      </c>
      <c r="R265" s="60">
        <f t="shared" si="205"/>
        <v>0</v>
      </c>
      <c r="S265" s="60">
        <f t="shared" si="205"/>
        <v>0</v>
      </c>
      <c r="T265" s="60">
        <f t="shared" si="205"/>
        <v>0</v>
      </c>
      <c r="U265" s="60">
        <f t="shared" si="205"/>
        <v>49596199265</v>
      </c>
      <c r="V265" s="60">
        <f t="shared" si="205"/>
        <v>0</v>
      </c>
      <c r="W265" s="60">
        <f t="shared" si="205"/>
        <v>0</v>
      </c>
      <c r="X265" s="38">
        <f t="shared" si="206"/>
        <v>1</v>
      </c>
      <c r="Y265" s="38">
        <f t="shared" si="207"/>
        <v>0</v>
      </c>
      <c r="Z265" s="38">
        <f t="shared" si="208"/>
        <v>0</v>
      </c>
      <c r="AA265" s="38">
        <f t="shared" si="186"/>
        <v>0</v>
      </c>
      <c r="AB265" s="38" t="s">
        <v>40</v>
      </c>
    </row>
    <row r="266" spans="1:28" ht="41.25" customHeight="1" x14ac:dyDescent="0.25">
      <c r="A266" s="43" t="s">
        <v>440</v>
      </c>
      <c r="B266" s="44" t="s">
        <v>37</v>
      </c>
      <c r="C266" s="44">
        <v>10</v>
      </c>
      <c r="D266" s="44" t="s">
        <v>38</v>
      </c>
      <c r="E266" s="45" t="s">
        <v>258</v>
      </c>
      <c r="F266" s="46">
        <v>49596199265</v>
      </c>
      <c r="G266" s="46">
        <v>0</v>
      </c>
      <c r="H266" s="46">
        <v>0</v>
      </c>
      <c r="I266" s="46">
        <v>0</v>
      </c>
      <c r="J266" s="46">
        <v>0</v>
      </c>
      <c r="K266" s="46">
        <f t="shared" si="173"/>
        <v>0</v>
      </c>
      <c r="L266" s="56">
        <f>+F266+K266</f>
        <v>49596199265</v>
      </c>
      <c r="M266" s="51">
        <f t="shared" si="204"/>
        <v>6.2843948488235032E-3</v>
      </c>
      <c r="N266" s="46">
        <v>0</v>
      </c>
      <c r="O266" s="46">
        <v>49596199265</v>
      </c>
      <c r="P266" s="46">
        <f>L266-O266</f>
        <v>0</v>
      </c>
      <c r="Q266" s="46">
        <v>49596199265</v>
      </c>
      <c r="R266" s="46">
        <f>+L266-Q266</f>
        <v>0</v>
      </c>
      <c r="S266" s="46">
        <f>O266-Q266</f>
        <v>0</v>
      </c>
      <c r="T266" s="46">
        <v>0</v>
      </c>
      <c r="U266" s="46">
        <f>+Q266-T266</f>
        <v>49596199265</v>
      </c>
      <c r="V266" s="46">
        <v>0</v>
      </c>
      <c r="W266" s="48">
        <f>+T266-V266</f>
        <v>0</v>
      </c>
      <c r="X266" s="49">
        <f t="shared" si="206"/>
        <v>1</v>
      </c>
      <c r="Y266" s="49">
        <f t="shared" si="207"/>
        <v>0</v>
      </c>
      <c r="Z266" s="49">
        <f t="shared" si="208"/>
        <v>0</v>
      </c>
      <c r="AA266" s="49">
        <f t="shared" si="186"/>
        <v>0</v>
      </c>
      <c r="AB266" s="49" t="s">
        <v>40</v>
      </c>
    </row>
    <row r="267" spans="1:28" ht="34.5" customHeight="1" x14ac:dyDescent="0.25">
      <c r="A267" s="105" t="s">
        <v>441</v>
      </c>
      <c r="B267" s="100" t="s">
        <v>37</v>
      </c>
      <c r="C267" s="34">
        <v>10</v>
      </c>
      <c r="D267" s="34" t="s">
        <v>38</v>
      </c>
      <c r="E267" s="95" t="s">
        <v>442</v>
      </c>
      <c r="F267" s="66">
        <f t="shared" ref="F267:J269" si="209">+F270</f>
        <v>26169238642</v>
      </c>
      <c r="G267" s="66">
        <f t="shared" si="209"/>
        <v>0</v>
      </c>
      <c r="H267" s="66">
        <f t="shared" si="209"/>
        <v>0</v>
      </c>
      <c r="I267" s="66">
        <f t="shared" si="209"/>
        <v>0</v>
      </c>
      <c r="J267" s="66">
        <f t="shared" si="209"/>
        <v>0</v>
      </c>
      <c r="K267" s="66">
        <f t="shared" si="173"/>
        <v>0</v>
      </c>
      <c r="L267" s="66">
        <f>+L270</f>
        <v>26169238642</v>
      </c>
      <c r="M267" s="42">
        <f t="shared" si="204"/>
        <v>3.3159361192315303E-3</v>
      </c>
      <c r="N267" s="66">
        <f t="shared" ref="N267:W269" si="210">+N270</f>
        <v>0</v>
      </c>
      <c r="O267" s="66">
        <f t="shared" si="210"/>
        <v>16226586732.43</v>
      </c>
      <c r="P267" s="66">
        <f t="shared" si="210"/>
        <v>9942651909.5699997</v>
      </c>
      <c r="Q267" s="66">
        <f t="shared" si="210"/>
        <v>14085296704.500002</v>
      </c>
      <c r="R267" s="66">
        <f t="shared" si="210"/>
        <v>12083941937.499998</v>
      </c>
      <c r="S267" s="66">
        <f t="shared" si="210"/>
        <v>2141290027.9299991</v>
      </c>
      <c r="T267" s="66">
        <f t="shared" si="210"/>
        <v>1077763196.3800001</v>
      </c>
      <c r="U267" s="66">
        <f t="shared" si="210"/>
        <v>13007533508.120001</v>
      </c>
      <c r="V267" s="66">
        <f t="shared" si="210"/>
        <v>1059862876.3800001</v>
      </c>
      <c r="W267" s="66">
        <f t="shared" si="210"/>
        <v>17900320</v>
      </c>
      <c r="X267" s="38">
        <f t="shared" si="206"/>
        <v>0.53823868921788109</v>
      </c>
      <c r="Y267" s="38">
        <f t="shared" si="207"/>
        <v>4.118435431477388E-2</v>
      </c>
      <c r="Z267" s="38">
        <f t="shared" si="208"/>
        <v>4.0500332886222609E-2</v>
      </c>
      <c r="AA267" s="38">
        <f t="shared" si="186"/>
        <v>7.6516896945143797E-2</v>
      </c>
      <c r="AB267" s="38">
        <f>+V267/T267</f>
        <v>0.98339123096787517</v>
      </c>
    </row>
    <row r="268" spans="1:28" ht="34.5" customHeight="1" x14ac:dyDescent="0.25">
      <c r="A268" s="105" t="s">
        <v>441</v>
      </c>
      <c r="B268" s="100" t="s">
        <v>37</v>
      </c>
      <c r="C268" s="34">
        <v>13</v>
      </c>
      <c r="D268" s="34" t="s">
        <v>38</v>
      </c>
      <c r="E268" s="95" t="s">
        <v>442</v>
      </c>
      <c r="F268" s="66">
        <f t="shared" si="209"/>
        <v>15000000000</v>
      </c>
      <c r="G268" s="66">
        <f t="shared" si="209"/>
        <v>0</v>
      </c>
      <c r="H268" s="66">
        <f t="shared" si="209"/>
        <v>0</v>
      </c>
      <c r="I268" s="66">
        <f t="shared" si="209"/>
        <v>2925000000</v>
      </c>
      <c r="J268" s="66">
        <f t="shared" si="209"/>
        <v>2925000000</v>
      </c>
      <c r="K268" s="66">
        <f t="shared" si="173"/>
        <v>0</v>
      </c>
      <c r="L268" s="66">
        <f>+L271</f>
        <v>15000000000</v>
      </c>
      <c r="M268" s="42">
        <f t="shared" si="204"/>
        <v>1.9006682796130295E-3</v>
      </c>
      <c r="N268" s="66">
        <f t="shared" si="210"/>
        <v>0</v>
      </c>
      <c r="O268" s="66">
        <f t="shared" si="210"/>
        <v>6405089410</v>
      </c>
      <c r="P268" s="66">
        <f t="shared" si="210"/>
        <v>8594910590</v>
      </c>
      <c r="Q268" s="66">
        <f t="shared" si="210"/>
        <v>6405089410</v>
      </c>
      <c r="R268" s="66">
        <f t="shared" si="210"/>
        <v>8594910590</v>
      </c>
      <c r="S268" s="66">
        <f t="shared" si="210"/>
        <v>0</v>
      </c>
      <c r="T268" s="66">
        <f t="shared" si="210"/>
        <v>0</v>
      </c>
      <c r="U268" s="66">
        <f>+U271</f>
        <v>6405089410</v>
      </c>
      <c r="V268" s="66">
        <f t="shared" si="210"/>
        <v>0</v>
      </c>
      <c r="W268" s="66">
        <f t="shared" si="210"/>
        <v>0</v>
      </c>
      <c r="X268" s="38">
        <f t="shared" si="206"/>
        <v>0.42700596066666668</v>
      </c>
      <c r="Y268" s="38">
        <f t="shared" si="207"/>
        <v>0</v>
      </c>
      <c r="Z268" s="38">
        <f t="shared" si="208"/>
        <v>0</v>
      </c>
      <c r="AA268" s="38">
        <f t="shared" si="186"/>
        <v>0</v>
      </c>
      <c r="AB268" s="38" t="s">
        <v>40</v>
      </c>
    </row>
    <row r="269" spans="1:28" ht="34.5" customHeight="1" x14ac:dyDescent="0.25">
      <c r="A269" s="105" t="s">
        <v>441</v>
      </c>
      <c r="B269" s="100" t="s">
        <v>41</v>
      </c>
      <c r="C269" s="34">
        <v>20</v>
      </c>
      <c r="D269" s="34" t="s">
        <v>38</v>
      </c>
      <c r="E269" s="95" t="s">
        <v>442</v>
      </c>
      <c r="F269" s="60">
        <f t="shared" si="209"/>
        <v>21336005728</v>
      </c>
      <c r="G269" s="60">
        <f t="shared" si="209"/>
        <v>0</v>
      </c>
      <c r="H269" s="60">
        <f t="shared" si="209"/>
        <v>0</v>
      </c>
      <c r="I269" s="60">
        <f t="shared" si="209"/>
        <v>2074546116</v>
      </c>
      <c r="J269" s="60">
        <f t="shared" si="209"/>
        <v>2074546116</v>
      </c>
      <c r="K269" s="66">
        <f t="shared" si="173"/>
        <v>0</v>
      </c>
      <c r="L269" s="66">
        <f>+L272</f>
        <v>21336005728</v>
      </c>
      <c r="M269" s="42">
        <f t="shared" si="204"/>
        <v>2.7035112867234336E-3</v>
      </c>
      <c r="N269" s="60">
        <f t="shared" si="210"/>
        <v>0</v>
      </c>
      <c r="O269" s="60">
        <f t="shared" si="210"/>
        <v>4523394589</v>
      </c>
      <c r="P269" s="60">
        <f t="shared" si="210"/>
        <v>16812611139</v>
      </c>
      <c r="Q269" s="60">
        <f t="shared" si="210"/>
        <v>4199752991.5599999</v>
      </c>
      <c r="R269" s="60">
        <f t="shared" si="210"/>
        <v>17136252736.440001</v>
      </c>
      <c r="S269" s="60">
        <f t="shared" si="210"/>
        <v>323641597.44000006</v>
      </c>
      <c r="T269" s="60">
        <f t="shared" si="210"/>
        <v>942452578.55999994</v>
      </c>
      <c r="U269" s="60">
        <f t="shared" si="210"/>
        <v>3257300413</v>
      </c>
      <c r="V269" s="60">
        <f t="shared" si="210"/>
        <v>924681349.55999994</v>
      </c>
      <c r="W269" s="60">
        <f t="shared" si="210"/>
        <v>17771229</v>
      </c>
      <c r="X269" s="38">
        <f t="shared" si="206"/>
        <v>0.19683876378269408</v>
      </c>
      <c r="Y269" s="38">
        <f t="shared" si="207"/>
        <v>4.4171931268427896E-2</v>
      </c>
      <c r="Z269" s="38">
        <f t="shared" si="208"/>
        <v>4.3339009247945023E-2</v>
      </c>
      <c r="AA269" s="38">
        <f t="shared" si="186"/>
        <v>0.2244066687859958</v>
      </c>
      <c r="AB269" s="38">
        <f>+V269/T269</f>
        <v>0.98114363586637621</v>
      </c>
    </row>
    <row r="270" spans="1:28" ht="34.5" customHeight="1" x14ac:dyDescent="0.25">
      <c r="A270" s="105" t="s">
        <v>443</v>
      </c>
      <c r="B270" s="100" t="s">
        <v>37</v>
      </c>
      <c r="C270" s="34">
        <v>10</v>
      </c>
      <c r="D270" s="34" t="s">
        <v>38</v>
      </c>
      <c r="E270" s="95" t="s">
        <v>251</v>
      </c>
      <c r="F270" s="66">
        <f>+F273+F277+F295+F299</f>
        <v>26169238642</v>
      </c>
      <c r="G270" s="66">
        <f>+G273+G277+G295+G299</f>
        <v>0</v>
      </c>
      <c r="H270" s="66">
        <f>+H273+H277+H295+H299</f>
        <v>0</v>
      </c>
      <c r="I270" s="66">
        <f>+I273+I277+I295+I299</f>
        <v>0</v>
      </c>
      <c r="J270" s="66">
        <f>+J273+J277+J295+J299</f>
        <v>0</v>
      </c>
      <c r="K270" s="66">
        <f t="shared" si="173"/>
        <v>0</v>
      </c>
      <c r="L270" s="66">
        <f>+L273+L277+L295+L299</f>
        <v>26169238642</v>
      </c>
      <c r="M270" s="42">
        <f t="shared" si="204"/>
        <v>3.3159361192315303E-3</v>
      </c>
      <c r="N270" s="66">
        <f t="shared" ref="N270:W270" si="211">+N273+N277+N295+N299</f>
        <v>0</v>
      </c>
      <c r="O270" s="66">
        <f t="shared" si="211"/>
        <v>16226586732.43</v>
      </c>
      <c r="P270" s="66">
        <f t="shared" si="211"/>
        <v>9942651909.5699997</v>
      </c>
      <c r="Q270" s="66">
        <f t="shared" si="211"/>
        <v>14085296704.500002</v>
      </c>
      <c r="R270" s="66">
        <f t="shared" si="211"/>
        <v>12083941937.499998</v>
      </c>
      <c r="S270" s="66">
        <f t="shared" si="211"/>
        <v>2141290027.9299991</v>
      </c>
      <c r="T270" s="66">
        <f t="shared" si="211"/>
        <v>1077763196.3800001</v>
      </c>
      <c r="U270" s="66">
        <f t="shared" si="211"/>
        <v>13007533508.120001</v>
      </c>
      <c r="V270" s="66">
        <f t="shared" si="211"/>
        <v>1059862876.3800001</v>
      </c>
      <c r="W270" s="66">
        <f t="shared" si="211"/>
        <v>17900320</v>
      </c>
      <c r="X270" s="38">
        <f t="shared" si="206"/>
        <v>0.53823868921788109</v>
      </c>
      <c r="Y270" s="38">
        <f t="shared" si="207"/>
        <v>4.118435431477388E-2</v>
      </c>
      <c r="Z270" s="38">
        <f t="shared" si="208"/>
        <v>4.0500332886222609E-2</v>
      </c>
      <c r="AA270" s="38">
        <f t="shared" si="186"/>
        <v>7.6516896945143797E-2</v>
      </c>
      <c r="AB270" s="38">
        <f>+V270/T270</f>
        <v>0.98339123096787517</v>
      </c>
    </row>
    <row r="271" spans="1:28" ht="34.5" customHeight="1" x14ac:dyDescent="0.25">
      <c r="A271" s="105" t="s">
        <v>443</v>
      </c>
      <c r="B271" s="100" t="s">
        <v>37</v>
      </c>
      <c r="C271" s="34">
        <v>13</v>
      </c>
      <c r="D271" s="34" t="s">
        <v>38</v>
      </c>
      <c r="E271" s="95" t="s">
        <v>251</v>
      </c>
      <c r="F271" s="66">
        <f t="shared" ref="F271:J272" si="212">+F278</f>
        <v>15000000000</v>
      </c>
      <c r="G271" s="66">
        <f t="shared" si="212"/>
        <v>0</v>
      </c>
      <c r="H271" s="66">
        <f t="shared" si="212"/>
        <v>0</v>
      </c>
      <c r="I271" s="66">
        <f t="shared" si="212"/>
        <v>2925000000</v>
      </c>
      <c r="J271" s="66">
        <f t="shared" si="212"/>
        <v>2925000000</v>
      </c>
      <c r="K271" s="66">
        <f t="shared" si="173"/>
        <v>0</v>
      </c>
      <c r="L271" s="66">
        <f>+L278</f>
        <v>15000000000</v>
      </c>
      <c r="M271" s="42">
        <f t="shared" si="204"/>
        <v>1.9006682796130295E-3</v>
      </c>
      <c r="N271" s="66">
        <f t="shared" ref="N271:W272" si="213">+N278</f>
        <v>0</v>
      </c>
      <c r="O271" s="66">
        <f t="shared" si="213"/>
        <v>6405089410</v>
      </c>
      <c r="P271" s="66">
        <f t="shared" si="213"/>
        <v>8594910590</v>
      </c>
      <c r="Q271" s="66">
        <f t="shared" si="213"/>
        <v>6405089410</v>
      </c>
      <c r="R271" s="66">
        <f t="shared" si="213"/>
        <v>8594910590</v>
      </c>
      <c r="S271" s="66">
        <f t="shared" si="213"/>
        <v>0</v>
      </c>
      <c r="T271" s="66">
        <f t="shared" si="213"/>
        <v>0</v>
      </c>
      <c r="U271" s="66">
        <f t="shared" si="213"/>
        <v>6405089410</v>
      </c>
      <c r="V271" s="66">
        <f t="shared" si="213"/>
        <v>0</v>
      </c>
      <c r="W271" s="66">
        <f t="shared" si="213"/>
        <v>0</v>
      </c>
      <c r="X271" s="38">
        <f t="shared" si="206"/>
        <v>0.42700596066666668</v>
      </c>
      <c r="Y271" s="38">
        <f t="shared" si="207"/>
        <v>0</v>
      </c>
      <c r="Z271" s="38">
        <f t="shared" si="208"/>
        <v>0</v>
      </c>
      <c r="AA271" s="38">
        <f t="shared" si="186"/>
        <v>0</v>
      </c>
      <c r="AB271" s="38" t="s">
        <v>40</v>
      </c>
    </row>
    <row r="272" spans="1:28" ht="34.5" customHeight="1" x14ac:dyDescent="0.25">
      <c r="A272" s="105" t="s">
        <v>443</v>
      </c>
      <c r="B272" s="100" t="s">
        <v>41</v>
      </c>
      <c r="C272" s="34">
        <v>20</v>
      </c>
      <c r="D272" s="34" t="s">
        <v>38</v>
      </c>
      <c r="E272" s="95" t="s">
        <v>251</v>
      </c>
      <c r="F272" s="66">
        <f t="shared" si="212"/>
        <v>21336005728</v>
      </c>
      <c r="G272" s="66">
        <f t="shared" si="212"/>
        <v>0</v>
      </c>
      <c r="H272" s="66">
        <f t="shared" si="212"/>
        <v>0</v>
      </c>
      <c r="I272" s="66">
        <f t="shared" si="212"/>
        <v>2074546116</v>
      </c>
      <c r="J272" s="66">
        <f t="shared" si="212"/>
        <v>2074546116</v>
      </c>
      <c r="K272" s="66">
        <f t="shared" si="173"/>
        <v>0</v>
      </c>
      <c r="L272" s="66">
        <f>+L279</f>
        <v>21336005728</v>
      </c>
      <c r="M272" s="42">
        <f t="shared" si="204"/>
        <v>2.7035112867234336E-3</v>
      </c>
      <c r="N272" s="66">
        <f t="shared" si="213"/>
        <v>0</v>
      </c>
      <c r="O272" s="66">
        <f t="shared" si="213"/>
        <v>4523394589</v>
      </c>
      <c r="P272" s="66">
        <f t="shared" si="213"/>
        <v>16812611139</v>
      </c>
      <c r="Q272" s="66">
        <f t="shared" si="213"/>
        <v>4199752991.5599999</v>
      </c>
      <c r="R272" s="66">
        <f t="shared" si="213"/>
        <v>17136252736.440001</v>
      </c>
      <c r="S272" s="66">
        <f t="shared" si="213"/>
        <v>323641597.44000006</v>
      </c>
      <c r="T272" s="66">
        <f t="shared" si="213"/>
        <v>942452578.55999994</v>
      </c>
      <c r="U272" s="66">
        <f t="shared" si="213"/>
        <v>3257300413</v>
      </c>
      <c r="V272" s="66">
        <f t="shared" si="213"/>
        <v>924681349.55999994</v>
      </c>
      <c r="W272" s="66">
        <f t="shared" si="213"/>
        <v>17771229</v>
      </c>
      <c r="X272" s="38">
        <f t="shared" si="206"/>
        <v>0.19683876378269408</v>
      </c>
      <c r="Y272" s="38">
        <f t="shared" si="207"/>
        <v>4.4171931268427896E-2</v>
      </c>
      <c r="Z272" s="38">
        <f t="shared" si="208"/>
        <v>4.3339009247945023E-2</v>
      </c>
      <c r="AA272" s="38">
        <f t="shared" si="186"/>
        <v>0.2244066687859958</v>
      </c>
      <c r="AB272" s="38">
        <f>+V272/T272</f>
        <v>0.98114363586637621</v>
      </c>
    </row>
    <row r="273" spans="1:28" ht="66" customHeight="1" x14ac:dyDescent="0.25">
      <c r="A273" s="96" t="s">
        <v>444</v>
      </c>
      <c r="B273" s="100" t="s">
        <v>37</v>
      </c>
      <c r="C273" s="34">
        <v>10</v>
      </c>
      <c r="D273" s="34" t="s">
        <v>38</v>
      </c>
      <c r="E273" s="95" t="s">
        <v>445</v>
      </c>
      <c r="F273" s="66">
        <f t="shared" ref="F273:J275" si="214">+F274</f>
        <v>50000000</v>
      </c>
      <c r="G273" s="66">
        <f t="shared" si="214"/>
        <v>0</v>
      </c>
      <c r="H273" s="66">
        <f t="shared" si="214"/>
        <v>0</v>
      </c>
      <c r="I273" s="66">
        <f t="shared" si="214"/>
        <v>0</v>
      </c>
      <c r="J273" s="66">
        <f t="shared" si="214"/>
        <v>0</v>
      </c>
      <c r="K273" s="66">
        <f t="shared" si="173"/>
        <v>0</v>
      </c>
      <c r="L273" s="66">
        <f>+L274</f>
        <v>50000000</v>
      </c>
      <c r="M273" s="61">
        <f t="shared" si="204"/>
        <v>6.3355609320434317E-6</v>
      </c>
      <c r="N273" s="66">
        <f t="shared" ref="N273:W275" si="215">+N274</f>
        <v>0</v>
      </c>
      <c r="O273" s="66">
        <f t="shared" si="215"/>
        <v>15643314</v>
      </c>
      <c r="P273" s="66">
        <f t="shared" si="215"/>
        <v>34356686</v>
      </c>
      <c r="Q273" s="66">
        <f t="shared" si="215"/>
        <v>15640316.59</v>
      </c>
      <c r="R273" s="66">
        <f t="shared" si="215"/>
        <v>34359683.409999996</v>
      </c>
      <c r="S273" s="66">
        <f t="shared" si="215"/>
        <v>2997.410000000149</v>
      </c>
      <c r="T273" s="66">
        <f t="shared" si="215"/>
        <v>2071779.59</v>
      </c>
      <c r="U273" s="66">
        <f t="shared" si="215"/>
        <v>13568537</v>
      </c>
      <c r="V273" s="66">
        <f t="shared" si="215"/>
        <v>2071779.59</v>
      </c>
      <c r="W273" s="66">
        <f t="shared" si="215"/>
        <v>0</v>
      </c>
      <c r="X273" s="38">
        <f t="shared" si="206"/>
        <v>0.3128063318</v>
      </c>
      <c r="Y273" s="38">
        <f t="shared" si="207"/>
        <v>4.1435591800000005E-2</v>
      </c>
      <c r="Z273" s="38">
        <f t="shared" si="208"/>
        <v>4.1435591800000005E-2</v>
      </c>
      <c r="AA273" s="38">
        <f t="shared" si="186"/>
        <v>0.13246404432277545</v>
      </c>
      <c r="AB273" s="38">
        <f>+V273/T273</f>
        <v>1</v>
      </c>
    </row>
    <row r="274" spans="1:28" ht="49.5" customHeight="1" x14ac:dyDescent="0.25">
      <c r="A274" s="96" t="s">
        <v>446</v>
      </c>
      <c r="B274" s="100" t="s">
        <v>37</v>
      </c>
      <c r="C274" s="34">
        <v>10</v>
      </c>
      <c r="D274" s="34" t="s">
        <v>38</v>
      </c>
      <c r="E274" s="95" t="s">
        <v>445</v>
      </c>
      <c r="F274" s="66">
        <f t="shared" si="214"/>
        <v>50000000</v>
      </c>
      <c r="G274" s="66">
        <f t="shared" si="214"/>
        <v>0</v>
      </c>
      <c r="H274" s="66">
        <f t="shared" si="214"/>
        <v>0</v>
      </c>
      <c r="I274" s="66">
        <f t="shared" si="214"/>
        <v>0</v>
      </c>
      <c r="J274" s="66">
        <f t="shared" si="214"/>
        <v>0</v>
      </c>
      <c r="K274" s="66">
        <f t="shared" si="173"/>
        <v>0</v>
      </c>
      <c r="L274" s="66">
        <f>+L275</f>
        <v>50000000</v>
      </c>
      <c r="M274" s="61">
        <f t="shared" si="204"/>
        <v>6.3355609320434317E-6</v>
      </c>
      <c r="N274" s="66">
        <f t="shared" si="215"/>
        <v>0</v>
      </c>
      <c r="O274" s="66">
        <f t="shared" si="215"/>
        <v>15643314</v>
      </c>
      <c r="P274" s="66">
        <f t="shared" si="215"/>
        <v>34356686</v>
      </c>
      <c r="Q274" s="66">
        <f t="shared" si="215"/>
        <v>15640316.59</v>
      </c>
      <c r="R274" s="66">
        <f t="shared" si="215"/>
        <v>34359683.409999996</v>
      </c>
      <c r="S274" s="66">
        <f t="shared" si="215"/>
        <v>2997.410000000149</v>
      </c>
      <c r="T274" s="66">
        <f t="shared" si="215"/>
        <v>2071779.59</v>
      </c>
      <c r="U274" s="66">
        <f t="shared" si="215"/>
        <v>13568537</v>
      </c>
      <c r="V274" s="66">
        <f t="shared" si="215"/>
        <v>2071779.59</v>
      </c>
      <c r="W274" s="66">
        <f t="shared" si="215"/>
        <v>0</v>
      </c>
      <c r="X274" s="38">
        <f t="shared" si="206"/>
        <v>0.3128063318</v>
      </c>
      <c r="Y274" s="38">
        <f t="shared" si="207"/>
        <v>4.1435591800000005E-2</v>
      </c>
      <c r="Z274" s="38">
        <f t="shared" si="208"/>
        <v>4.1435591800000005E-2</v>
      </c>
      <c r="AA274" s="38">
        <f t="shared" si="186"/>
        <v>0.13246404432277545</v>
      </c>
      <c r="AB274" s="38">
        <f>+V274/T274</f>
        <v>1</v>
      </c>
    </row>
    <row r="275" spans="1:28" ht="35.25" customHeight="1" x14ac:dyDescent="0.25">
      <c r="A275" s="96" t="s">
        <v>447</v>
      </c>
      <c r="B275" s="100" t="s">
        <v>37</v>
      </c>
      <c r="C275" s="34">
        <v>10</v>
      </c>
      <c r="D275" s="34" t="s">
        <v>38</v>
      </c>
      <c r="E275" s="95" t="s">
        <v>448</v>
      </c>
      <c r="F275" s="66">
        <f t="shared" si="214"/>
        <v>50000000</v>
      </c>
      <c r="G275" s="66">
        <f t="shared" si="214"/>
        <v>0</v>
      </c>
      <c r="H275" s="66">
        <f t="shared" si="214"/>
        <v>0</v>
      </c>
      <c r="I275" s="66">
        <f t="shared" si="214"/>
        <v>0</v>
      </c>
      <c r="J275" s="66">
        <f t="shared" si="214"/>
        <v>0</v>
      </c>
      <c r="K275" s="66">
        <f t="shared" si="173"/>
        <v>0</v>
      </c>
      <c r="L275" s="66">
        <f>+L276</f>
        <v>50000000</v>
      </c>
      <c r="M275" s="61">
        <f t="shared" si="204"/>
        <v>6.3355609320434317E-6</v>
      </c>
      <c r="N275" s="66">
        <f t="shared" si="215"/>
        <v>0</v>
      </c>
      <c r="O275" s="66">
        <f t="shared" si="215"/>
        <v>15643314</v>
      </c>
      <c r="P275" s="66">
        <f t="shared" si="215"/>
        <v>34356686</v>
      </c>
      <c r="Q275" s="66">
        <f t="shared" si="215"/>
        <v>15640316.59</v>
      </c>
      <c r="R275" s="66">
        <f t="shared" si="215"/>
        <v>34359683.409999996</v>
      </c>
      <c r="S275" s="66">
        <f t="shared" si="215"/>
        <v>2997.410000000149</v>
      </c>
      <c r="T275" s="66">
        <f t="shared" si="215"/>
        <v>2071779.59</v>
      </c>
      <c r="U275" s="66">
        <f t="shared" si="215"/>
        <v>13568537</v>
      </c>
      <c r="V275" s="66">
        <f t="shared" si="215"/>
        <v>2071779.59</v>
      </c>
      <c r="W275" s="66">
        <f t="shared" si="215"/>
        <v>0</v>
      </c>
      <c r="X275" s="38">
        <f t="shared" si="206"/>
        <v>0.3128063318</v>
      </c>
      <c r="Y275" s="38">
        <f t="shared" si="207"/>
        <v>4.1435591800000005E-2</v>
      </c>
      <c r="Z275" s="38">
        <f t="shared" si="208"/>
        <v>4.1435591800000005E-2</v>
      </c>
      <c r="AA275" s="38">
        <f t="shared" si="186"/>
        <v>0.13246404432277545</v>
      </c>
      <c r="AB275" s="38">
        <f>+V275/T275</f>
        <v>1</v>
      </c>
    </row>
    <row r="276" spans="1:28" ht="48" customHeight="1" x14ac:dyDescent="0.25">
      <c r="A276" s="43" t="s">
        <v>449</v>
      </c>
      <c r="B276" s="103" t="s">
        <v>37</v>
      </c>
      <c r="C276" s="44">
        <v>10</v>
      </c>
      <c r="D276" s="44" t="s">
        <v>38</v>
      </c>
      <c r="E276" s="45" t="s">
        <v>258</v>
      </c>
      <c r="F276" s="46">
        <v>50000000</v>
      </c>
      <c r="G276" s="46">
        <v>0</v>
      </c>
      <c r="H276" s="46">
        <v>0</v>
      </c>
      <c r="I276" s="46">
        <v>0</v>
      </c>
      <c r="J276" s="46">
        <v>0</v>
      </c>
      <c r="K276" s="46">
        <f t="shared" si="173"/>
        <v>0</v>
      </c>
      <c r="L276" s="56">
        <f>+F276+K276</f>
        <v>50000000</v>
      </c>
      <c r="M276" s="53">
        <f t="shared" si="204"/>
        <v>6.3355609320434317E-6</v>
      </c>
      <c r="N276" s="46">
        <v>0</v>
      </c>
      <c r="O276" s="46">
        <v>15643314</v>
      </c>
      <c r="P276" s="46">
        <f>L276-O276</f>
        <v>34356686</v>
      </c>
      <c r="Q276" s="46">
        <v>15640316.59</v>
      </c>
      <c r="R276" s="46">
        <f>+L276-Q276</f>
        <v>34359683.409999996</v>
      </c>
      <c r="S276" s="46">
        <f>O276-Q276</f>
        <v>2997.410000000149</v>
      </c>
      <c r="T276" s="46">
        <v>2071779.59</v>
      </c>
      <c r="U276" s="46">
        <f>+Q276-T276</f>
        <v>13568537</v>
      </c>
      <c r="V276" s="46">
        <v>2071779.59</v>
      </c>
      <c r="W276" s="48">
        <f>+T276-V276</f>
        <v>0</v>
      </c>
      <c r="X276" s="49">
        <f t="shared" si="206"/>
        <v>0.3128063318</v>
      </c>
      <c r="Y276" s="49">
        <f t="shared" si="207"/>
        <v>4.1435591800000005E-2</v>
      </c>
      <c r="Z276" s="49">
        <f t="shared" si="208"/>
        <v>4.1435591800000005E-2</v>
      </c>
      <c r="AA276" s="49">
        <f t="shared" si="186"/>
        <v>0.13246404432277545</v>
      </c>
      <c r="AB276" s="258">
        <f>+V276/T276</f>
        <v>1</v>
      </c>
    </row>
    <row r="277" spans="1:28" ht="64.5" customHeight="1" x14ac:dyDescent="0.25">
      <c r="A277" s="96" t="s">
        <v>450</v>
      </c>
      <c r="B277" s="107" t="s">
        <v>37</v>
      </c>
      <c r="C277" s="34">
        <v>10</v>
      </c>
      <c r="D277" s="34" t="s">
        <v>38</v>
      </c>
      <c r="E277" s="95" t="s">
        <v>451</v>
      </c>
      <c r="F277" s="60">
        <f>+F280</f>
        <v>19000238642</v>
      </c>
      <c r="G277" s="60">
        <f t="shared" ref="G277:J279" si="216">+G280</f>
        <v>0</v>
      </c>
      <c r="H277" s="60">
        <f t="shared" si="216"/>
        <v>0</v>
      </c>
      <c r="I277" s="60">
        <f t="shared" si="216"/>
        <v>0</v>
      </c>
      <c r="J277" s="60">
        <f t="shared" si="216"/>
        <v>0</v>
      </c>
      <c r="K277" s="66">
        <f t="shared" si="173"/>
        <v>0</v>
      </c>
      <c r="L277" s="66">
        <f>+L280</f>
        <v>19000238642</v>
      </c>
      <c r="M277" s="42">
        <f t="shared" si="204"/>
        <v>2.407543392795143E-3</v>
      </c>
      <c r="N277" s="60">
        <f t="shared" ref="N277:W279" si="217">+N280</f>
        <v>0</v>
      </c>
      <c r="O277" s="60">
        <f t="shared" si="217"/>
        <v>11632198412</v>
      </c>
      <c r="P277" s="60">
        <f t="shared" si="217"/>
        <v>7368040230</v>
      </c>
      <c r="Q277" s="60">
        <f t="shared" si="217"/>
        <v>9973291285.8700008</v>
      </c>
      <c r="R277" s="60">
        <f t="shared" si="217"/>
        <v>9026947356.1299992</v>
      </c>
      <c r="S277" s="60">
        <f t="shared" si="217"/>
        <v>1658907126.1299992</v>
      </c>
      <c r="T277" s="60">
        <f t="shared" si="217"/>
        <v>895577029.14999998</v>
      </c>
      <c r="U277" s="60">
        <f t="shared" si="217"/>
        <v>9077714256.7200012</v>
      </c>
      <c r="V277" s="60">
        <f t="shared" si="217"/>
        <v>877676709.14999998</v>
      </c>
      <c r="W277" s="60">
        <f t="shared" si="217"/>
        <v>17900320</v>
      </c>
      <c r="X277" s="38">
        <f t="shared" si="206"/>
        <v>0.52490347483447153</v>
      </c>
      <c r="Y277" s="38">
        <f t="shared" si="207"/>
        <v>4.7135041092080193E-2</v>
      </c>
      <c r="Z277" s="38">
        <f t="shared" si="208"/>
        <v>4.6192930819821225E-2</v>
      </c>
      <c r="AA277" s="38">
        <f t="shared" si="186"/>
        <v>8.9797540599143952E-2</v>
      </c>
      <c r="AB277" s="38">
        <f t="shared" ref="AB277:AB288" si="218">+V277/T277</f>
        <v>0.98001252888655555</v>
      </c>
    </row>
    <row r="278" spans="1:28" ht="64.5" customHeight="1" x14ac:dyDescent="0.25">
      <c r="A278" s="96" t="s">
        <v>450</v>
      </c>
      <c r="B278" s="100" t="s">
        <v>37</v>
      </c>
      <c r="C278" s="34">
        <v>13</v>
      </c>
      <c r="D278" s="34" t="s">
        <v>38</v>
      </c>
      <c r="E278" s="95" t="s">
        <v>451</v>
      </c>
      <c r="F278" s="60">
        <f>+F281</f>
        <v>15000000000</v>
      </c>
      <c r="G278" s="60">
        <f t="shared" si="216"/>
        <v>0</v>
      </c>
      <c r="H278" s="60">
        <f t="shared" si="216"/>
        <v>0</v>
      </c>
      <c r="I278" s="60">
        <f t="shared" si="216"/>
        <v>2925000000</v>
      </c>
      <c r="J278" s="60">
        <f t="shared" si="216"/>
        <v>2925000000</v>
      </c>
      <c r="K278" s="66">
        <f t="shared" si="173"/>
        <v>0</v>
      </c>
      <c r="L278" s="66">
        <f>+L281</f>
        <v>15000000000</v>
      </c>
      <c r="M278" s="42">
        <f t="shared" si="204"/>
        <v>1.9006682796130295E-3</v>
      </c>
      <c r="N278" s="60">
        <f t="shared" si="217"/>
        <v>0</v>
      </c>
      <c r="O278" s="60">
        <f t="shared" si="217"/>
        <v>6405089410</v>
      </c>
      <c r="P278" s="60">
        <f t="shared" si="217"/>
        <v>8594910590</v>
      </c>
      <c r="Q278" s="60">
        <f t="shared" si="217"/>
        <v>6405089410</v>
      </c>
      <c r="R278" s="60">
        <f t="shared" si="217"/>
        <v>8594910590</v>
      </c>
      <c r="S278" s="60">
        <f t="shared" si="217"/>
        <v>0</v>
      </c>
      <c r="T278" s="60">
        <f t="shared" si="217"/>
        <v>0</v>
      </c>
      <c r="U278" s="60">
        <f t="shared" si="217"/>
        <v>6405089410</v>
      </c>
      <c r="V278" s="60">
        <f t="shared" si="217"/>
        <v>0</v>
      </c>
      <c r="W278" s="60">
        <f t="shared" si="217"/>
        <v>0</v>
      </c>
      <c r="X278" s="38">
        <f t="shared" si="206"/>
        <v>0.42700596066666668</v>
      </c>
      <c r="Y278" s="38">
        <f t="shared" si="207"/>
        <v>0</v>
      </c>
      <c r="Z278" s="38">
        <f t="shared" si="208"/>
        <v>0</v>
      </c>
      <c r="AA278" s="38">
        <f t="shared" si="186"/>
        <v>0</v>
      </c>
      <c r="AB278" s="38" t="s">
        <v>40</v>
      </c>
    </row>
    <row r="279" spans="1:28" ht="64.5" customHeight="1" x14ac:dyDescent="0.25">
      <c r="A279" s="96" t="s">
        <v>450</v>
      </c>
      <c r="B279" s="100" t="s">
        <v>41</v>
      </c>
      <c r="C279" s="34">
        <v>20</v>
      </c>
      <c r="D279" s="34" t="s">
        <v>38</v>
      </c>
      <c r="E279" s="95" t="s">
        <v>451</v>
      </c>
      <c r="F279" s="60">
        <f>+F282</f>
        <v>21336005728</v>
      </c>
      <c r="G279" s="60">
        <f t="shared" si="216"/>
        <v>0</v>
      </c>
      <c r="H279" s="60">
        <f t="shared" si="216"/>
        <v>0</v>
      </c>
      <c r="I279" s="60">
        <f t="shared" si="216"/>
        <v>2074546116</v>
      </c>
      <c r="J279" s="60">
        <f t="shared" si="216"/>
        <v>2074546116</v>
      </c>
      <c r="K279" s="66">
        <f t="shared" si="173"/>
        <v>0</v>
      </c>
      <c r="L279" s="66">
        <f>+L282</f>
        <v>21336005728</v>
      </c>
      <c r="M279" s="42">
        <f t="shared" si="204"/>
        <v>2.7035112867234336E-3</v>
      </c>
      <c r="N279" s="60">
        <f t="shared" si="217"/>
        <v>0</v>
      </c>
      <c r="O279" s="60">
        <f t="shared" si="217"/>
        <v>4523394589</v>
      </c>
      <c r="P279" s="60">
        <f t="shared" si="217"/>
        <v>16812611139</v>
      </c>
      <c r="Q279" s="60">
        <f t="shared" si="217"/>
        <v>4199752991.5599999</v>
      </c>
      <c r="R279" s="60">
        <f t="shared" si="217"/>
        <v>17136252736.440001</v>
      </c>
      <c r="S279" s="60">
        <f t="shared" si="217"/>
        <v>323641597.44000006</v>
      </c>
      <c r="T279" s="60">
        <f t="shared" si="217"/>
        <v>942452578.55999994</v>
      </c>
      <c r="U279" s="60">
        <f t="shared" si="217"/>
        <v>3257300413</v>
      </c>
      <c r="V279" s="60">
        <f t="shared" si="217"/>
        <v>924681349.55999994</v>
      </c>
      <c r="W279" s="60">
        <f t="shared" si="217"/>
        <v>17771229</v>
      </c>
      <c r="X279" s="38">
        <f t="shared" si="206"/>
        <v>0.19683876378269408</v>
      </c>
      <c r="Y279" s="38">
        <f t="shared" si="207"/>
        <v>4.4171931268427896E-2</v>
      </c>
      <c r="Z279" s="38">
        <f t="shared" si="208"/>
        <v>4.3339009247945023E-2</v>
      </c>
      <c r="AA279" s="38">
        <f t="shared" si="186"/>
        <v>0.2244066687859958</v>
      </c>
      <c r="AB279" s="38">
        <f t="shared" si="218"/>
        <v>0.98114363586637621</v>
      </c>
    </row>
    <row r="280" spans="1:28" ht="49.5" customHeight="1" x14ac:dyDescent="0.25">
      <c r="A280" s="96" t="s">
        <v>452</v>
      </c>
      <c r="B280" s="107" t="s">
        <v>37</v>
      </c>
      <c r="C280" s="34">
        <v>10</v>
      </c>
      <c r="D280" s="34" t="s">
        <v>38</v>
      </c>
      <c r="E280" s="95" t="s">
        <v>451</v>
      </c>
      <c r="F280" s="66">
        <f>+F283+F286</f>
        <v>19000238642</v>
      </c>
      <c r="G280" s="66">
        <f t="shared" ref="G280:J282" si="219">+G283+G286</f>
        <v>0</v>
      </c>
      <c r="H280" s="66">
        <f t="shared" si="219"/>
        <v>0</v>
      </c>
      <c r="I280" s="66">
        <f t="shared" si="219"/>
        <v>0</v>
      </c>
      <c r="J280" s="66">
        <f t="shared" si="219"/>
        <v>0</v>
      </c>
      <c r="K280" s="66">
        <f t="shared" si="173"/>
        <v>0</v>
      </c>
      <c r="L280" s="66">
        <f>+L283+L286</f>
        <v>19000238642</v>
      </c>
      <c r="M280" s="42">
        <f t="shared" si="204"/>
        <v>2.407543392795143E-3</v>
      </c>
      <c r="N280" s="66">
        <f>+N283+N286</f>
        <v>0</v>
      </c>
      <c r="O280" s="66">
        <f>+O283+O286</f>
        <v>11632198412</v>
      </c>
      <c r="P280" s="66">
        <f>+P283+P286</f>
        <v>7368040230</v>
      </c>
      <c r="Q280" s="66">
        <f>+Q283+Q286</f>
        <v>9973291285.8700008</v>
      </c>
      <c r="R280" s="66">
        <f t="shared" ref="R280:W282" si="220">+R283+R286</f>
        <v>9026947356.1299992</v>
      </c>
      <c r="S280" s="66">
        <f t="shared" si="220"/>
        <v>1658907126.1299992</v>
      </c>
      <c r="T280" s="66">
        <f t="shared" si="220"/>
        <v>895577029.14999998</v>
      </c>
      <c r="U280" s="66">
        <f t="shared" si="220"/>
        <v>9077714256.7200012</v>
      </c>
      <c r="V280" s="66">
        <f t="shared" si="220"/>
        <v>877676709.14999998</v>
      </c>
      <c r="W280" s="66">
        <f t="shared" si="220"/>
        <v>17900320</v>
      </c>
      <c r="X280" s="38">
        <f t="shared" si="206"/>
        <v>0.52490347483447153</v>
      </c>
      <c r="Y280" s="38">
        <f t="shared" si="207"/>
        <v>4.7135041092080193E-2</v>
      </c>
      <c r="Z280" s="38">
        <f t="shared" si="208"/>
        <v>4.6192930819821225E-2</v>
      </c>
      <c r="AA280" s="38">
        <f t="shared" si="186"/>
        <v>8.9797540599143952E-2</v>
      </c>
      <c r="AB280" s="38">
        <f t="shared" si="218"/>
        <v>0.98001252888655555</v>
      </c>
    </row>
    <row r="281" spans="1:28" ht="49.5" customHeight="1" x14ac:dyDescent="0.25">
      <c r="A281" s="96" t="s">
        <v>452</v>
      </c>
      <c r="B281" s="100" t="s">
        <v>37</v>
      </c>
      <c r="C281" s="34">
        <v>13</v>
      </c>
      <c r="D281" s="34" t="s">
        <v>38</v>
      </c>
      <c r="E281" s="95" t="s">
        <v>451</v>
      </c>
      <c r="F281" s="66">
        <f>+F284+F287</f>
        <v>15000000000</v>
      </c>
      <c r="G281" s="66">
        <f t="shared" si="219"/>
        <v>0</v>
      </c>
      <c r="H281" s="66">
        <f t="shared" si="219"/>
        <v>0</v>
      </c>
      <c r="I281" s="66">
        <f t="shared" si="219"/>
        <v>2925000000</v>
      </c>
      <c r="J281" s="66">
        <f t="shared" si="219"/>
        <v>2925000000</v>
      </c>
      <c r="K281" s="66">
        <f t="shared" si="173"/>
        <v>0</v>
      </c>
      <c r="L281" s="66">
        <f>+L284+L287</f>
        <v>15000000000</v>
      </c>
      <c r="M281" s="42">
        <f t="shared" si="204"/>
        <v>1.9006682796130295E-3</v>
      </c>
      <c r="N281" s="66">
        <f>+N287</f>
        <v>0</v>
      </c>
      <c r="O281" s="66">
        <f t="shared" ref="O281:Q282" si="221">+O284+O287</f>
        <v>6405089410</v>
      </c>
      <c r="P281" s="66">
        <f t="shared" si="221"/>
        <v>8594910590</v>
      </c>
      <c r="Q281" s="66">
        <f t="shared" si="221"/>
        <v>6405089410</v>
      </c>
      <c r="R281" s="66">
        <f t="shared" si="220"/>
        <v>8594910590</v>
      </c>
      <c r="S281" s="66">
        <f t="shared" si="220"/>
        <v>0</v>
      </c>
      <c r="T281" s="66">
        <f t="shared" si="220"/>
        <v>0</v>
      </c>
      <c r="U281" s="66">
        <f t="shared" si="220"/>
        <v>6405089410</v>
      </c>
      <c r="V281" s="66">
        <f t="shared" si="220"/>
        <v>0</v>
      </c>
      <c r="W281" s="66">
        <f t="shared" si="220"/>
        <v>0</v>
      </c>
      <c r="X281" s="38">
        <f t="shared" si="206"/>
        <v>0.42700596066666668</v>
      </c>
      <c r="Y281" s="38">
        <f t="shared" si="207"/>
        <v>0</v>
      </c>
      <c r="Z281" s="38">
        <f t="shared" si="208"/>
        <v>0</v>
      </c>
      <c r="AA281" s="38">
        <f t="shared" si="186"/>
        <v>0</v>
      </c>
      <c r="AB281" s="38" t="s">
        <v>40</v>
      </c>
    </row>
    <row r="282" spans="1:28" ht="49.5" customHeight="1" x14ac:dyDescent="0.25">
      <c r="A282" s="96" t="s">
        <v>452</v>
      </c>
      <c r="B282" s="100" t="s">
        <v>41</v>
      </c>
      <c r="C282" s="34">
        <v>20</v>
      </c>
      <c r="D282" s="34" t="s">
        <v>38</v>
      </c>
      <c r="E282" s="95" t="s">
        <v>451</v>
      </c>
      <c r="F282" s="66">
        <f>+F285+F288</f>
        <v>21336005728</v>
      </c>
      <c r="G282" s="66">
        <f t="shared" si="219"/>
        <v>0</v>
      </c>
      <c r="H282" s="66">
        <f t="shared" si="219"/>
        <v>0</v>
      </c>
      <c r="I282" s="66">
        <f t="shared" si="219"/>
        <v>2074546116</v>
      </c>
      <c r="J282" s="66">
        <f t="shared" si="219"/>
        <v>2074546116</v>
      </c>
      <c r="K282" s="66">
        <f t="shared" si="173"/>
        <v>0</v>
      </c>
      <c r="L282" s="66">
        <f>+L285+L288</f>
        <v>21336005728</v>
      </c>
      <c r="M282" s="42">
        <f t="shared" si="204"/>
        <v>2.7035112867234336E-3</v>
      </c>
      <c r="N282" s="66">
        <f>+N285+N288</f>
        <v>0</v>
      </c>
      <c r="O282" s="66">
        <f t="shared" si="221"/>
        <v>4523394589</v>
      </c>
      <c r="P282" s="66">
        <f t="shared" si="221"/>
        <v>16812611139</v>
      </c>
      <c r="Q282" s="66">
        <f t="shared" si="221"/>
        <v>4199752991.5599999</v>
      </c>
      <c r="R282" s="66">
        <f t="shared" si="220"/>
        <v>17136252736.440001</v>
      </c>
      <c r="S282" s="66">
        <f t="shared" si="220"/>
        <v>323641597.44000006</v>
      </c>
      <c r="T282" s="66">
        <f t="shared" si="220"/>
        <v>942452578.55999994</v>
      </c>
      <c r="U282" s="66">
        <f t="shared" si="220"/>
        <v>3257300413</v>
      </c>
      <c r="V282" s="66">
        <f t="shared" si="220"/>
        <v>924681349.55999994</v>
      </c>
      <c r="W282" s="66">
        <f t="shared" si="220"/>
        <v>17771229</v>
      </c>
      <c r="X282" s="38">
        <f t="shared" si="206"/>
        <v>0.19683876378269408</v>
      </c>
      <c r="Y282" s="38">
        <f t="shared" si="207"/>
        <v>4.4171931268427896E-2</v>
      </c>
      <c r="Z282" s="38">
        <f t="shared" si="208"/>
        <v>4.3339009247945023E-2</v>
      </c>
      <c r="AA282" s="38">
        <f t="shared" si="186"/>
        <v>0.2244066687859958</v>
      </c>
      <c r="AB282" s="38">
        <f t="shared" si="218"/>
        <v>0.98114363586637621</v>
      </c>
    </row>
    <row r="283" spans="1:28" ht="34.5" customHeight="1" x14ac:dyDescent="0.25">
      <c r="A283" s="96" t="s">
        <v>453</v>
      </c>
      <c r="B283" s="107" t="s">
        <v>37</v>
      </c>
      <c r="C283" s="34">
        <v>10</v>
      </c>
      <c r="D283" s="34" t="s">
        <v>38</v>
      </c>
      <c r="E283" s="40" t="s">
        <v>393</v>
      </c>
      <c r="F283" s="66">
        <f t="shared" ref="F283:J288" si="222">+F289</f>
        <v>18384779632</v>
      </c>
      <c r="G283" s="66">
        <f t="shared" si="222"/>
        <v>0</v>
      </c>
      <c r="H283" s="66">
        <f t="shared" si="222"/>
        <v>0</v>
      </c>
      <c r="I283" s="66">
        <f t="shared" si="222"/>
        <v>0</v>
      </c>
      <c r="J283" s="66">
        <f t="shared" si="222"/>
        <v>0</v>
      </c>
      <c r="K283" s="66">
        <f t="shared" si="173"/>
        <v>0</v>
      </c>
      <c r="L283" s="66">
        <f t="shared" ref="L283:L288" si="223">+L289</f>
        <v>18384779632</v>
      </c>
      <c r="M283" s="42">
        <f t="shared" si="204"/>
        <v>2.3295578316145401E-3</v>
      </c>
      <c r="N283" s="66">
        <f>+N289</f>
        <v>0</v>
      </c>
      <c r="O283" s="66">
        <f>+O289</f>
        <v>11632198412</v>
      </c>
      <c r="P283" s="66">
        <f>+P289</f>
        <v>6752581220</v>
      </c>
      <c r="Q283" s="66">
        <f>+Q289</f>
        <v>9973291285.8700008</v>
      </c>
      <c r="R283" s="66">
        <f t="shared" ref="R283:W288" si="224">+R289</f>
        <v>8411488346.1299992</v>
      </c>
      <c r="S283" s="66">
        <f t="shared" si="224"/>
        <v>1658907126.1299992</v>
      </c>
      <c r="T283" s="66">
        <f t="shared" si="224"/>
        <v>895577029.14999998</v>
      </c>
      <c r="U283" s="66">
        <f t="shared" si="224"/>
        <v>9077714256.7200012</v>
      </c>
      <c r="V283" s="66">
        <f t="shared" si="224"/>
        <v>877676709.14999998</v>
      </c>
      <c r="W283" s="66">
        <f t="shared" si="224"/>
        <v>17900320</v>
      </c>
      <c r="X283" s="38">
        <f t="shared" si="206"/>
        <v>0.5424754326949226</v>
      </c>
      <c r="Y283" s="38">
        <f t="shared" si="207"/>
        <v>4.87129596914605E-2</v>
      </c>
      <c r="Z283" s="38">
        <f t="shared" si="208"/>
        <v>4.7739310816777049E-2</v>
      </c>
      <c r="AA283" s="38">
        <f t="shared" si="186"/>
        <v>8.9797540599143952E-2</v>
      </c>
      <c r="AB283" s="38">
        <f t="shared" si="218"/>
        <v>0.98001252888655555</v>
      </c>
    </row>
    <row r="284" spans="1:28" ht="34.5" customHeight="1" x14ac:dyDescent="0.25">
      <c r="A284" s="96" t="s">
        <v>453</v>
      </c>
      <c r="B284" s="107" t="s">
        <v>37</v>
      </c>
      <c r="C284" s="34">
        <v>13</v>
      </c>
      <c r="D284" s="34" t="s">
        <v>38</v>
      </c>
      <c r="E284" s="40" t="s">
        <v>393</v>
      </c>
      <c r="F284" s="66">
        <f t="shared" si="222"/>
        <v>0</v>
      </c>
      <c r="G284" s="66">
        <f t="shared" si="222"/>
        <v>0</v>
      </c>
      <c r="H284" s="66">
        <f t="shared" si="222"/>
        <v>0</v>
      </c>
      <c r="I284" s="66">
        <f t="shared" si="222"/>
        <v>2925000000</v>
      </c>
      <c r="J284" s="66">
        <f t="shared" si="222"/>
        <v>0</v>
      </c>
      <c r="K284" s="66">
        <f t="shared" ref="K284:K303" si="225">+G284-H284+I284-J284</f>
        <v>2925000000</v>
      </c>
      <c r="L284" s="66">
        <f t="shared" si="223"/>
        <v>2925000000</v>
      </c>
      <c r="M284" s="42">
        <f t="shared" si="204"/>
        <v>3.7063031452454074E-4</v>
      </c>
      <c r="N284" s="66">
        <f t="shared" ref="N284:Q288" si="226">+N290</f>
        <v>0</v>
      </c>
      <c r="O284" s="66">
        <f t="shared" si="226"/>
        <v>0</v>
      </c>
      <c r="P284" s="66">
        <f t="shared" si="226"/>
        <v>2925000000</v>
      </c>
      <c r="Q284" s="66">
        <f t="shared" si="226"/>
        <v>0</v>
      </c>
      <c r="R284" s="66">
        <f t="shared" si="224"/>
        <v>2925000000</v>
      </c>
      <c r="S284" s="66">
        <f t="shared" si="224"/>
        <v>0</v>
      </c>
      <c r="T284" s="66">
        <f t="shared" si="224"/>
        <v>0</v>
      </c>
      <c r="U284" s="66">
        <f t="shared" si="224"/>
        <v>0</v>
      </c>
      <c r="V284" s="66">
        <f t="shared" si="224"/>
        <v>0</v>
      </c>
      <c r="W284" s="66">
        <f t="shared" si="224"/>
        <v>0</v>
      </c>
      <c r="X284" s="38">
        <f t="shared" si="206"/>
        <v>0</v>
      </c>
      <c r="Y284" s="38">
        <f t="shared" si="207"/>
        <v>0</v>
      </c>
      <c r="Z284" s="38">
        <f t="shared" si="208"/>
        <v>0</v>
      </c>
      <c r="AA284" s="38" t="s">
        <v>40</v>
      </c>
      <c r="AB284" s="38" t="s">
        <v>40</v>
      </c>
    </row>
    <row r="285" spans="1:28" ht="34.5" customHeight="1" x14ac:dyDescent="0.25">
      <c r="A285" s="96" t="s">
        <v>453</v>
      </c>
      <c r="B285" s="107" t="s">
        <v>41</v>
      </c>
      <c r="C285" s="34">
        <v>20</v>
      </c>
      <c r="D285" s="34" t="s">
        <v>38</v>
      </c>
      <c r="E285" s="40" t="s">
        <v>393</v>
      </c>
      <c r="F285" s="66">
        <f t="shared" si="222"/>
        <v>5269459612</v>
      </c>
      <c r="G285" s="66">
        <f t="shared" si="222"/>
        <v>0</v>
      </c>
      <c r="H285" s="66">
        <f t="shared" si="222"/>
        <v>0</v>
      </c>
      <c r="I285" s="66">
        <f t="shared" si="222"/>
        <v>2074546116</v>
      </c>
      <c r="J285" s="66">
        <f t="shared" si="222"/>
        <v>0</v>
      </c>
      <c r="K285" s="66">
        <f t="shared" si="225"/>
        <v>2074546116</v>
      </c>
      <c r="L285" s="66">
        <f t="shared" si="223"/>
        <v>7344005728</v>
      </c>
      <c r="M285" s="42">
        <f t="shared" si="204"/>
        <v>9.3056791550039965E-4</v>
      </c>
      <c r="N285" s="66">
        <f>+N291</f>
        <v>0</v>
      </c>
      <c r="O285" s="66">
        <f t="shared" si="226"/>
        <v>3731260989</v>
      </c>
      <c r="P285" s="66">
        <f t="shared" si="226"/>
        <v>3612744739</v>
      </c>
      <c r="Q285" s="66">
        <f t="shared" si="226"/>
        <v>3407717486</v>
      </c>
      <c r="R285" s="66">
        <f t="shared" si="224"/>
        <v>3936288242</v>
      </c>
      <c r="S285" s="66">
        <f t="shared" si="224"/>
        <v>323543503</v>
      </c>
      <c r="T285" s="66">
        <f t="shared" si="224"/>
        <v>150417073</v>
      </c>
      <c r="U285" s="66">
        <f t="shared" si="224"/>
        <v>3257300413</v>
      </c>
      <c r="V285" s="66">
        <f t="shared" si="224"/>
        <v>132645844</v>
      </c>
      <c r="W285" s="66">
        <f t="shared" si="224"/>
        <v>17771229</v>
      </c>
      <c r="X285" s="38">
        <f t="shared" si="206"/>
        <v>0.46401345698950414</v>
      </c>
      <c r="Y285" s="38">
        <f t="shared" si="207"/>
        <v>2.0481611612381358E-2</v>
      </c>
      <c r="Z285" s="38">
        <f t="shared" si="208"/>
        <v>1.8061783842878834E-2</v>
      </c>
      <c r="AA285" s="38">
        <f t="shared" si="186"/>
        <v>4.4140124179296476E-2</v>
      </c>
      <c r="AB285" s="38">
        <f t="shared" si="218"/>
        <v>0.881853644366554</v>
      </c>
    </row>
    <row r="286" spans="1:28" ht="30.75" customHeight="1" x14ac:dyDescent="0.25">
      <c r="A286" s="96" t="s">
        <v>454</v>
      </c>
      <c r="B286" s="107" t="s">
        <v>37</v>
      </c>
      <c r="C286" s="34">
        <v>10</v>
      </c>
      <c r="D286" s="34" t="s">
        <v>38</v>
      </c>
      <c r="E286" s="40" t="s">
        <v>455</v>
      </c>
      <c r="F286" s="62">
        <f t="shared" si="222"/>
        <v>615459010</v>
      </c>
      <c r="G286" s="62">
        <f t="shared" si="222"/>
        <v>0</v>
      </c>
      <c r="H286" s="62">
        <f t="shared" si="222"/>
        <v>0</v>
      </c>
      <c r="I286" s="62">
        <f t="shared" si="222"/>
        <v>0</v>
      </c>
      <c r="J286" s="62">
        <f t="shared" si="222"/>
        <v>0</v>
      </c>
      <c r="K286" s="62">
        <f t="shared" si="225"/>
        <v>0</v>
      </c>
      <c r="L286" s="66">
        <f t="shared" si="223"/>
        <v>615459010</v>
      </c>
      <c r="M286" s="42">
        <f t="shared" si="204"/>
        <v>7.798556118060255E-5</v>
      </c>
      <c r="N286" s="62">
        <f>+N292</f>
        <v>0</v>
      </c>
      <c r="O286" s="62">
        <f t="shared" si="226"/>
        <v>0</v>
      </c>
      <c r="P286" s="62">
        <f t="shared" si="226"/>
        <v>615459010</v>
      </c>
      <c r="Q286" s="62">
        <f t="shared" si="226"/>
        <v>0</v>
      </c>
      <c r="R286" s="62">
        <f t="shared" si="224"/>
        <v>615459010</v>
      </c>
      <c r="S286" s="62">
        <f t="shared" si="224"/>
        <v>0</v>
      </c>
      <c r="T286" s="62">
        <f t="shared" si="224"/>
        <v>0</v>
      </c>
      <c r="U286" s="62">
        <f t="shared" si="224"/>
        <v>0</v>
      </c>
      <c r="V286" s="62">
        <f t="shared" si="224"/>
        <v>0</v>
      </c>
      <c r="W286" s="62">
        <f t="shared" si="224"/>
        <v>0</v>
      </c>
      <c r="X286" s="38">
        <f t="shared" si="206"/>
        <v>0</v>
      </c>
      <c r="Y286" s="38">
        <f t="shared" si="207"/>
        <v>0</v>
      </c>
      <c r="Z286" s="38">
        <f t="shared" si="208"/>
        <v>0</v>
      </c>
      <c r="AA286" s="38" t="s">
        <v>40</v>
      </c>
      <c r="AB286" s="38" t="s">
        <v>40</v>
      </c>
    </row>
    <row r="287" spans="1:28" ht="30.75" customHeight="1" x14ac:dyDescent="0.25">
      <c r="A287" s="96" t="s">
        <v>454</v>
      </c>
      <c r="B287" s="107" t="s">
        <v>37</v>
      </c>
      <c r="C287" s="34">
        <v>13</v>
      </c>
      <c r="D287" s="34" t="s">
        <v>38</v>
      </c>
      <c r="E287" s="40" t="s">
        <v>455</v>
      </c>
      <c r="F287" s="62">
        <f t="shared" si="222"/>
        <v>15000000000</v>
      </c>
      <c r="G287" s="62">
        <f t="shared" si="222"/>
        <v>0</v>
      </c>
      <c r="H287" s="62">
        <f t="shared" si="222"/>
        <v>0</v>
      </c>
      <c r="I287" s="62">
        <f t="shared" si="222"/>
        <v>0</v>
      </c>
      <c r="J287" s="62">
        <f t="shared" si="222"/>
        <v>2925000000</v>
      </c>
      <c r="K287" s="62">
        <f t="shared" si="225"/>
        <v>-2925000000</v>
      </c>
      <c r="L287" s="66">
        <f t="shared" si="223"/>
        <v>12075000000</v>
      </c>
      <c r="M287" s="42">
        <f t="shared" si="204"/>
        <v>1.5300379650884887E-3</v>
      </c>
      <c r="N287" s="62">
        <f>+N293+N290</f>
        <v>0</v>
      </c>
      <c r="O287" s="62">
        <f t="shared" si="226"/>
        <v>6405089410</v>
      </c>
      <c r="P287" s="62">
        <f t="shared" si="226"/>
        <v>5669910590</v>
      </c>
      <c r="Q287" s="62">
        <f t="shared" si="226"/>
        <v>6405089410</v>
      </c>
      <c r="R287" s="62">
        <f t="shared" si="224"/>
        <v>5669910590</v>
      </c>
      <c r="S287" s="62">
        <f t="shared" si="224"/>
        <v>0</v>
      </c>
      <c r="T287" s="62">
        <f t="shared" si="224"/>
        <v>0</v>
      </c>
      <c r="U287" s="62">
        <f t="shared" si="224"/>
        <v>6405089410</v>
      </c>
      <c r="V287" s="62">
        <f t="shared" si="224"/>
        <v>0</v>
      </c>
      <c r="W287" s="62">
        <f t="shared" si="224"/>
        <v>0</v>
      </c>
      <c r="X287" s="38">
        <f t="shared" si="206"/>
        <v>0.53044218716356106</v>
      </c>
      <c r="Y287" s="38">
        <f t="shared" si="207"/>
        <v>0</v>
      </c>
      <c r="Z287" s="38">
        <f t="shared" si="208"/>
        <v>0</v>
      </c>
      <c r="AA287" s="38">
        <f t="shared" si="186"/>
        <v>0</v>
      </c>
      <c r="AB287" s="38" t="s">
        <v>40</v>
      </c>
    </row>
    <row r="288" spans="1:28" ht="30.75" customHeight="1" x14ac:dyDescent="0.25">
      <c r="A288" s="96" t="s">
        <v>454</v>
      </c>
      <c r="B288" s="100" t="s">
        <v>41</v>
      </c>
      <c r="C288" s="34">
        <v>20</v>
      </c>
      <c r="D288" s="34" t="s">
        <v>38</v>
      </c>
      <c r="E288" s="40" t="s">
        <v>455</v>
      </c>
      <c r="F288" s="62">
        <f t="shared" si="222"/>
        <v>16066546116</v>
      </c>
      <c r="G288" s="62">
        <f t="shared" si="222"/>
        <v>0</v>
      </c>
      <c r="H288" s="62">
        <f t="shared" si="222"/>
        <v>0</v>
      </c>
      <c r="I288" s="62">
        <f t="shared" si="222"/>
        <v>0</v>
      </c>
      <c r="J288" s="62">
        <f t="shared" si="222"/>
        <v>2074546116</v>
      </c>
      <c r="K288" s="62">
        <f t="shared" si="225"/>
        <v>-2074546116</v>
      </c>
      <c r="L288" s="66">
        <f t="shared" si="223"/>
        <v>13992000000</v>
      </c>
      <c r="M288" s="42">
        <f t="shared" si="204"/>
        <v>1.7729433712230338E-3</v>
      </c>
      <c r="N288" s="62">
        <f>+N294</f>
        <v>0</v>
      </c>
      <c r="O288" s="62">
        <f t="shared" si="226"/>
        <v>792133600</v>
      </c>
      <c r="P288" s="62">
        <f t="shared" si="226"/>
        <v>13199866400</v>
      </c>
      <c r="Q288" s="62">
        <f t="shared" si="226"/>
        <v>792035505.55999994</v>
      </c>
      <c r="R288" s="62">
        <f t="shared" si="224"/>
        <v>13199964494.440001</v>
      </c>
      <c r="S288" s="62">
        <f t="shared" si="224"/>
        <v>98094.44000005722</v>
      </c>
      <c r="T288" s="62">
        <f t="shared" si="224"/>
        <v>792035505.55999994</v>
      </c>
      <c r="U288" s="62">
        <f t="shared" si="224"/>
        <v>0</v>
      </c>
      <c r="V288" s="62">
        <f t="shared" si="224"/>
        <v>792035505.55999994</v>
      </c>
      <c r="W288" s="62">
        <f t="shared" si="224"/>
        <v>0</v>
      </c>
      <c r="X288" s="38">
        <f t="shared" si="206"/>
        <v>5.6606311146369347E-2</v>
      </c>
      <c r="Y288" s="38">
        <f t="shared" si="207"/>
        <v>5.6606311146369347E-2</v>
      </c>
      <c r="Z288" s="38">
        <f t="shared" si="208"/>
        <v>5.6606311146369347E-2</v>
      </c>
      <c r="AA288" s="38">
        <f t="shared" si="186"/>
        <v>1</v>
      </c>
      <c r="AB288" s="38">
        <f t="shared" si="218"/>
        <v>1</v>
      </c>
    </row>
    <row r="289" spans="1:28" ht="32.25" customHeight="1" x14ac:dyDescent="0.25">
      <c r="A289" s="102" t="s">
        <v>456</v>
      </c>
      <c r="B289" s="99" t="s">
        <v>37</v>
      </c>
      <c r="C289" s="44">
        <v>10</v>
      </c>
      <c r="D289" s="44" t="s">
        <v>38</v>
      </c>
      <c r="E289" s="108" t="s">
        <v>258</v>
      </c>
      <c r="F289" s="46">
        <v>18384779632</v>
      </c>
      <c r="G289" s="46">
        <v>0</v>
      </c>
      <c r="H289" s="46">
        <v>0</v>
      </c>
      <c r="I289" s="46">
        <v>0</v>
      </c>
      <c r="J289" s="46">
        <v>0</v>
      </c>
      <c r="K289" s="46">
        <f t="shared" si="225"/>
        <v>0</v>
      </c>
      <c r="L289" s="56">
        <f>+F289+K289</f>
        <v>18384779632</v>
      </c>
      <c r="M289" s="51">
        <f t="shared" si="204"/>
        <v>2.3295578316145401E-3</v>
      </c>
      <c r="N289" s="46">
        <v>0</v>
      </c>
      <c r="O289" s="46">
        <v>11632198412</v>
      </c>
      <c r="P289" s="46">
        <f t="shared" ref="P289:P294" si="227">L289-O289</f>
        <v>6752581220</v>
      </c>
      <c r="Q289" s="46">
        <v>9973291285.8700008</v>
      </c>
      <c r="R289" s="46">
        <f t="shared" ref="R289:R294" si="228">+L289-Q289</f>
        <v>8411488346.1299992</v>
      </c>
      <c r="S289" s="46">
        <f t="shared" ref="S289:S294" si="229">O289-Q289</f>
        <v>1658907126.1299992</v>
      </c>
      <c r="T289" s="46">
        <v>895577029.14999998</v>
      </c>
      <c r="U289" s="46">
        <f t="shared" ref="U289:U294" si="230">+Q289-T289</f>
        <v>9077714256.7200012</v>
      </c>
      <c r="V289" s="46">
        <v>877676709.14999998</v>
      </c>
      <c r="W289" s="48">
        <f t="shared" ref="W289:W294" si="231">+T289-V289</f>
        <v>17900320</v>
      </c>
      <c r="X289" s="49">
        <f t="shared" si="206"/>
        <v>0.5424754326949226</v>
      </c>
      <c r="Y289" s="49">
        <f t="shared" si="207"/>
        <v>4.87129596914605E-2</v>
      </c>
      <c r="Z289" s="49">
        <f t="shared" si="208"/>
        <v>4.7739310816777049E-2</v>
      </c>
      <c r="AA289" s="49">
        <f>+T289/Q289</f>
        <v>8.9797540599143952E-2</v>
      </c>
      <c r="AB289" s="49">
        <f>+V289/T289</f>
        <v>0.98001252888655555</v>
      </c>
    </row>
    <row r="290" spans="1:28" ht="48" customHeight="1" x14ac:dyDescent="0.25">
      <c r="A290" s="102" t="s">
        <v>456</v>
      </c>
      <c r="B290" s="103" t="s">
        <v>37</v>
      </c>
      <c r="C290" s="44">
        <v>13</v>
      </c>
      <c r="D290" s="44" t="s">
        <v>38</v>
      </c>
      <c r="E290" s="108" t="s">
        <v>258</v>
      </c>
      <c r="F290" s="46">
        <v>0</v>
      </c>
      <c r="G290" s="46">
        <v>0</v>
      </c>
      <c r="H290" s="46">
        <v>0</v>
      </c>
      <c r="I290" s="46">
        <v>2925000000</v>
      </c>
      <c r="J290" s="46">
        <v>0</v>
      </c>
      <c r="K290" s="46">
        <f t="shared" si="225"/>
        <v>2925000000</v>
      </c>
      <c r="L290" s="56">
        <f t="shared" ref="L290:L294" si="232">+F290+K290</f>
        <v>2925000000</v>
      </c>
      <c r="M290" s="51">
        <f t="shared" si="204"/>
        <v>3.7063031452454074E-4</v>
      </c>
      <c r="N290" s="112">
        <v>0</v>
      </c>
      <c r="O290" s="46">
        <v>0</v>
      </c>
      <c r="P290" s="46">
        <f t="shared" si="227"/>
        <v>2925000000</v>
      </c>
      <c r="Q290" s="46">
        <v>0</v>
      </c>
      <c r="R290" s="46">
        <f t="shared" si="228"/>
        <v>2925000000</v>
      </c>
      <c r="S290" s="46">
        <f t="shared" si="229"/>
        <v>0</v>
      </c>
      <c r="T290" s="46">
        <v>0</v>
      </c>
      <c r="U290" s="46">
        <f t="shared" si="230"/>
        <v>0</v>
      </c>
      <c r="V290" s="46">
        <v>0</v>
      </c>
      <c r="W290" s="48">
        <f t="shared" si="231"/>
        <v>0</v>
      </c>
      <c r="X290" s="49">
        <f t="shared" si="206"/>
        <v>0</v>
      </c>
      <c r="Y290" s="49">
        <f t="shared" si="207"/>
        <v>0</v>
      </c>
      <c r="Z290" s="49">
        <f t="shared" si="208"/>
        <v>0</v>
      </c>
      <c r="AA290" s="49" t="s">
        <v>40</v>
      </c>
      <c r="AB290" s="49" t="s">
        <v>40</v>
      </c>
    </row>
    <row r="291" spans="1:28" ht="48" customHeight="1" x14ac:dyDescent="0.25">
      <c r="A291" s="102" t="s">
        <v>456</v>
      </c>
      <c r="B291" s="103" t="s">
        <v>41</v>
      </c>
      <c r="C291" s="44">
        <v>20</v>
      </c>
      <c r="D291" s="44" t="s">
        <v>38</v>
      </c>
      <c r="E291" s="108" t="s">
        <v>258</v>
      </c>
      <c r="F291" s="46">
        <v>5269459612</v>
      </c>
      <c r="G291" s="46">
        <v>0</v>
      </c>
      <c r="H291" s="46">
        <v>0</v>
      </c>
      <c r="I291" s="46">
        <v>2074546116</v>
      </c>
      <c r="J291" s="46">
        <v>0</v>
      </c>
      <c r="K291" s="46">
        <f t="shared" si="225"/>
        <v>2074546116</v>
      </c>
      <c r="L291" s="56">
        <f t="shared" si="232"/>
        <v>7344005728</v>
      </c>
      <c r="M291" s="51">
        <f t="shared" si="204"/>
        <v>9.3056791550039965E-4</v>
      </c>
      <c r="N291" s="112">
        <v>0</v>
      </c>
      <c r="O291" s="46">
        <v>3731260989</v>
      </c>
      <c r="P291" s="46">
        <f t="shared" si="227"/>
        <v>3612744739</v>
      </c>
      <c r="Q291" s="46">
        <v>3407717486</v>
      </c>
      <c r="R291" s="46">
        <f t="shared" si="228"/>
        <v>3936288242</v>
      </c>
      <c r="S291" s="46">
        <f t="shared" si="229"/>
        <v>323543503</v>
      </c>
      <c r="T291" s="46">
        <v>150417073</v>
      </c>
      <c r="U291" s="46">
        <f t="shared" si="230"/>
        <v>3257300413</v>
      </c>
      <c r="V291" s="46">
        <v>132645844</v>
      </c>
      <c r="W291" s="48">
        <f t="shared" si="231"/>
        <v>17771229</v>
      </c>
      <c r="X291" s="49">
        <f t="shared" si="206"/>
        <v>0.46401345698950414</v>
      </c>
      <c r="Y291" s="49">
        <f t="shared" si="207"/>
        <v>2.0481611612381358E-2</v>
      </c>
      <c r="Z291" s="49">
        <f t="shared" si="208"/>
        <v>1.8061783842878834E-2</v>
      </c>
      <c r="AA291" s="49">
        <f>+T291/Q291</f>
        <v>4.4140124179296476E-2</v>
      </c>
      <c r="AB291" s="49">
        <f>+V291/T291</f>
        <v>0.881853644366554</v>
      </c>
    </row>
    <row r="292" spans="1:28" ht="48" customHeight="1" x14ac:dyDescent="0.25">
      <c r="A292" s="102" t="s">
        <v>457</v>
      </c>
      <c r="B292" s="103" t="s">
        <v>37</v>
      </c>
      <c r="C292" s="44">
        <v>10</v>
      </c>
      <c r="D292" s="44" t="s">
        <v>38</v>
      </c>
      <c r="E292" s="108" t="s">
        <v>258</v>
      </c>
      <c r="F292" s="46">
        <v>615459010</v>
      </c>
      <c r="G292" s="46">
        <v>0</v>
      </c>
      <c r="H292" s="46">
        <v>0</v>
      </c>
      <c r="I292" s="46">
        <v>0</v>
      </c>
      <c r="J292" s="46">
        <v>0</v>
      </c>
      <c r="K292" s="46">
        <f t="shared" si="225"/>
        <v>0</v>
      </c>
      <c r="L292" s="56">
        <f t="shared" si="232"/>
        <v>615459010</v>
      </c>
      <c r="M292" s="51">
        <f t="shared" si="204"/>
        <v>7.798556118060255E-5</v>
      </c>
      <c r="N292" s="112">
        <v>0</v>
      </c>
      <c r="O292" s="46">
        <v>0</v>
      </c>
      <c r="P292" s="46">
        <f t="shared" si="227"/>
        <v>615459010</v>
      </c>
      <c r="Q292" s="46">
        <v>0</v>
      </c>
      <c r="R292" s="46">
        <f t="shared" si="228"/>
        <v>615459010</v>
      </c>
      <c r="S292" s="46">
        <f t="shared" si="229"/>
        <v>0</v>
      </c>
      <c r="T292" s="46">
        <v>0</v>
      </c>
      <c r="U292" s="46">
        <f t="shared" si="230"/>
        <v>0</v>
      </c>
      <c r="V292" s="46">
        <v>0</v>
      </c>
      <c r="W292" s="48">
        <f t="shared" si="231"/>
        <v>0</v>
      </c>
      <c r="X292" s="49">
        <f t="shared" si="206"/>
        <v>0</v>
      </c>
      <c r="Y292" s="49">
        <f t="shared" si="207"/>
        <v>0</v>
      </c>
      <c r="Z292" s="49">
        <f t="shared" si="208"/>
        <v>0</v>
      </c>
      <c r="AA292" s="49" t="s">
        <v>40</v>
      </c>
      <c r="AB292" s="49" t="s">
        <v>40</v>
      </c>
    </row>
    <row r="293" spans="1:28" ht="48" customHeight="1" x14ac:dyDescent="0.25">
      <c r="A293" s="102" t="s">
        <v>457</v>
      </c>
      <c r="B293" s="103" t="s">
        <v>37</v>
      </c>
      <c r="C293" s="44">
        <v>13</v>
      </c>
      <c r="D293" s="44" t="s">
        <v>38</v>
      </c>
      <c r="E293" s="108" t="s">
        <v>258</v>
      </c>
      <c r="F293" s="46">
        <v>15000000000</v>
      </c>
      <c r="G293" s="46">
        <v>0</v>
      </c>
      <c r="H293" s="46">
        <v>0</v>
      </c>
      <c r="I293" s="46">
        <v>0</v>
      </c>
      <c r="J293" s="46">
        <v>2925000000</v>
      </c>
      <c r="K293" s="46">
        <f t="shared" si="225"/>
        <v>-2925000000</v>
      </c>
      <c r="L293" s="56">
        <f t="shared" si="232"/>
        <v>12075000000</v>
      </c>
      <c r="M293" s="51">
        <f t="shared" si="204"/>
        <v>1.5300379650884887E-3</v>
      </c>
      <c r="N293" s="112">
        <v>0</v>
      </c>
      <c r="O293" s="46">
        <v>6405089410</v>
      </c>
      <c r="P293" s="46">
        <f t="shared" si="227"/>
        <v>5669910590</v>
      </c>
      <c r="Q293" s="46">
        <v>6405089410</v>
      </c>
      <c r="R293" s="46">
        <f t="shared" si="228"/>
        <v>5669910590</v>
      </c>
      <c r="S293" s="46">
        <f t="shared" si="229"/>
        <v>0</v>
      </c>
      <c r="T293" s="46">
        <v>0</v>
      </c>
      <c r="U293" s="46">
        <f t="shared" si="230"/>
        <v>6405089410</v>
      </c>
      <c r="V293" s="46">
        <v>0</v>
      </c>
      <c r="W293" s="48">
        <f t="shared" si="231"/>
        <v>0</v>
      </c>
      <c r="X293" s="49">
        <f t="shared" si="206"/>
        <v>0.53044218716356106</v>
      </c>
      <c r="Y293" s="49">
        <f t="shared" si="207"/>
        <v>0</v>
      </c>
      <c r="Z293" s="49">
        <f t="shared" si="208"/>
        <v>0</v>
      </c>
      <c r="AA293" s="49">
        <f t="shared" ref="AA293:AA303" si="233">+T293/Q293</f>
        <v>0</v>
      </c>
      <c r="AB293" s="49" t="s">
        <v>40</v>
      </c>
    </row>
    <row r="294" spans="1:28" ht="48" customHeight="1" x14ac:dyDescent="0.25">
      <c r="A294" s="102" t="s">
        <v>457</v>
      </c>
      <c r="B294" s="103" t="s">
        <v>41</v>
      </c>
      <c r="C294" s="44">
        <v>20</v>
      </c>
      <c r="D294" s="44" t="s">
        <v>38</v>
      </c>
      <c r="E294" s="108" t="s">
        <v>258</v>
      </c>
      <c r="F294" s="46">
        <v>16066546116</v>
      </c>
      <c r="G294" s="46">
        <v>0</v>
      </c>
      <c r="H294" s="46">
        <v>0</v>
      </c>
      <c r="I294" s="46">
        <v>0</v>
      </c>
      <c r="J294" s="46">
        <v>2074546116</v>
      </c>
      <c r="K294" s="46">
        <f t="shared" si="225"/>
        <v>-2074546116</v>
      </c>
      <c r="L294" s="56">
        <f t="shared" si="232"/>
        <v>13992000000</v>
      </c>
      <c r="M294" s="51">
        <f t="shared" si="204"/>
        <v>1.7729433712230338E-3</v>
      </c>
      <c r="N294" s="112">
        <v>0</v>
      </c>
      <c r="O294" s="46">
        <v>792133600</v>
      </c>
      <c r="P294" s="46">
        <f t="shared" si="227"/>
        <v>13199866400</v>
      </c>
      <c r="Q294" s="46">
        <v>792035505.55999994</v>
      </c>
      <c r="R294" s="46">
        <f t="shared" si="228"/>
        <v>13199964494.440001</v>
      </c>
      <c r="S294" s="46">
        <f t="shared" si="229"/>
        <v>98094.44000005722</v>
      </c>
      <c r="T294" s="46">
        <v>792035505.55999994</v>
      </c>
      <c r="U294" s="46">
        <f t="shared" si="230"/>
        <v>0</v>
      </c>
      <c r="V294" s="46">
        <v>792035505.55999994</v>
      </c>
      <c r="W294" s="48">
        <f t="shared" si="231"/>
        <v>0</v>
      </c>
      <c r="X294" s="49">
        <f t="shared" si="206"/>
        <v>5.6606311146369347E-2</v>
      </c>
      <c r="Y294" s="49">
        <f t="shared" si="207"/>
        <v>5.6606311146369347E-2</v>
      </c>
      <c r="Z294" s="49">
        <f t="shared" si="208"/>
        <v>5.6606311146369347E-2</v>
      </c>
      <c r="AA294" s="49">
        <f t="shared" si="233"/>
        <v>1</v>
      </c>
      <c r="AB294" s="49">
        <f t="shared" ref="AB294:AB303" si="234">+V294/T294</f>
        <v>1</v>
      </c>
    </row>
    <row r="295" spans="1:28" ht="66" customHeight="1" x14ac:dyDescent="0.25">
      <c r="A295" s="96" t="s">
        <v>458</v>
      </c>
      <c r="B295" s="100" t="s">
        <v>37</v>
      </c>
      <c r="C295" s="34">
        <v>10</v>
      </c>
      <c r="D295" s="34" t="s">
        <v>38</v>
      </c>
      <c r="E295" s="95" t="s">
        <v>459</v>
      </c>
      <c r="F295" s="66">
        <f t="shared" ref="F295:J297" si="235">+F296</f>
        <v>6215000000</v>
      </c>
      <c r="G295" s="66">
        <f t="shared" si="235"/>
        <v>0</v>
      </c>
      <c r="H295" s="66">
        <f t="shared" si="235"/>
        <v>0</v>
      </c>
      <c r="I295" s="66">
        <f t="shared" si="235"/>
        <v>0</v>
      </c>
      <c r="J295" s="66">
        <f t="shared" si="235"/>
        <v>0</v>
      </c>
      <c r="K295" s="66">
        <f t="shared" si="225"/>
        <v>0</v>
      </c>
      <c r="L295" s="66">
        <f>+L296</f>
        <v>6215000000</v>
      </c>
      <c r="M295" s="42">
        <f t="shared" si="204"/>
        <v>7.8751022385299858E-4</v>
      </c>
      <c r="N295" s="66">
        <f t="shared" ref="N295:W297" si="236">+N296</f>
        <v>0</v>
      </c>
      <c r="O295" s="66">
        <f t="shared" si="236"/>
        <v>4230178843.4000001</v>
      </c>
      <c r="P295" s="66">
        <f t="shared" si="236"/>
        <v>1984821156.5999999</v>
      </c>
      <c r="Q295" s="66">
        <f t="shared" si="236"/>
        <v>3758606556.0900002</v>
      </c>
      <c r="R295" s="66">
        <f t="shared" si="236"/>
        <v>2456393443.9099998</v>
      </c>
      <c r="S295" s="66">
        <f t="shared" si="236"/>
        <v>471572287.30999994</v>
      </c>
      <c r="T295" s="66">
        <f t="shared" si="236"/>
        <v>153072282.69</v>
      </c>
      <c r="U295" s="66">
        <f t="shared" si="236"/>
        <v>3605534273.4000001</v>
      </c>
      <c r="V295" s="66">
        <f t="shared" si="236"/>
        <v>153072282.69</v>
      </c>
      <c r="W295" s="66">
        <f t="shared" si="236"/>
        <v>0</v>
      </c>
      <c r="X295" s="38">
        <f t="shared" si="206"/>
        <v>0.60476372583909899</v>
      </c>
      <c r="Y295" s="38">
        <f t="shared" si="207"/>
        <v>2.4629490376508446E-2</v>
      </c>
      <c r="Z295" s="38">
        <f t="shared" si="208"/>
        <v>2.4629490376508446E-2</v>
      </c>
      <c r="AA295" s="38">
        <f t="shared" si="233"/>
        <v>4.0725806334259658E-2</v>
      </c>
      <c r="AB295" s="38">
        <f t="shared" si="234"/>
        <v>1</v>
      </c>
    </row>
    <row r="296" spans="1:28" ht="60.75" customHeight="1" x14ac:dyDescent="0.25">
      <c r="A296" s="96" t="s">
        <v>460</v>
      </c>
      <c r="B296" s="100" t="s">
        <v>37</v>
      </c>
      <c r="C296" s="34">
        <v>10</v>
      </c>
      <c r="D296" s="34" t="s">
        <v>38</v>
      </c>
      <c r="E296" s="95" t="s">
        <v>459</v>
      </c>
      <c r="F296" s="66">
        <f t="shared" si="235"/>
        <v>6215000000</v>
      </c>
      <c r="G296" s="66">
        <f t="shared" si="235"/>
        <v>0</v>
      </c>
      <c r="H296" s="66">
        <f t="shared" si="235"/>
        <v>0</v>
      </c>
      <c r="I296" s="66">
        <f t="shared" si="235"/>
        <v>0</v>
      </c>
      <c r="J296" s="66">
        <f t="shared" si="235"/>
        <v>0</v>
      </c>
      <c r="K296" s="66">
        <f t="shared" si="225"/>
        <v>0</v>
      </c>
      <c r="L296" s="66">
        <f>+L297</f>
        <v>6215000000</v>
      </c>
      <c r="M296" s="42">
        <f t="shared" si="204"/>
        <v>7.8751022385299858E-4</v>
      </c>
      <c r="N296" s="66">
        <f t="shared" si="236"/>
        <v>0</v>
      </c>
      <c r="O296" s="66">
        <f t="shared" si="236"/>
        <v>4230178843.4000001</v>
      </c>
      <c r="P296" s="66">
        <f t="shared" si="236"/>
        <v>1984821156.5999999</v>
      </c>
      <c r="Q296" s="66">
        <f t="shared" si="236"/>
        <v>3758606556.0900002</v>
      </c>
      <c r="R296" s="66">
        <f t="shared" si="236"/>
        <v>2456393443.9099998</v>
      </c>
      <c r="S296" s="66">
        <f t="shared" si="236"/>
        <v>471572287.30999994</v>
      </c>
      <c r="T296" s="66">
        <f t="shared" si="236"/>
        <v>153072282.69</v>
      </c>
      <c r="U296" s="66">
        <f t="shared" si="236"/>
        <v>3605534273.4000001</v>
      </c>
      <c r="V296" s="66">
        <f t="shared" si="236"/>
        <v>153072282.69</v>
      </c>
      <c r="W296" s="66">
        <f t="shared" si="236"/>
        <v>0</v>
      </c>
      <c r="X296" s="38">
        <f t="shared" si="206"/>
        <v>0.60476372583909899</v>
      </c>
      <c r="Y296" s="38">
        <f t="shared" si="207"/>
        <v>2.4629490376508446E-2</v>
      </c>
      <c r="Z296" s="38">
        <f t="shared" si="208"/>
        <v>2.4629490376508446E-2</v>
      </c>
      <c r="AA296" s="38">
        <f t="shared" si="233"/>
        <v>4.0725806334259658E-2</v>
      </c>
      <c r="AB296" s="38">
        <f t="shared" si="234"/>
        <v>1</v>
      </c>
    </row>
    <row r="297" spans="1:28" ht="35.25" customHeight="1" x14ac:dyDescent="0.25">
      <c r="A297" s="96" t="s">
        <v>461</v>
      </c>
      <c r="B297" s="100" t="s">
        <v>37</v>
      </c>
      <c r="C297" s="34">
        <v>10</v>
      </c>
      <c r="D297" s="34" t="s">
        <v>38</v>
      </c>
      <c r="E297" s="95" t="s">
        <v>462</v>
      </c>
      <c r="F297" s="66">
        <f t="shared" si="235"/>
        <v>6215000000</v>
      </c>
      <c r="G297" s="66">
        <f t="shared" si="235"/>
        <v>0</v>
      </c>
      <c r="H297" s="66">
        <f t="shared" si="235"/>
        <v>0</v>
      </c>
      <c r="I297" s="66">
        <f t="shared" si="235"/>
        <v>0</v>
      </c>
      <c r="J297" s="66">
        <f t="shared" si="235"/>
        <v>0</v>
      </c>
      <c r="K297" s="66">
        <f t="shared" si="225"/>
        <v>0</v>
      </c>
      <c r="L297" s="66">
        <f>+L298</f>
        <v>6215000000</v>
      </c>
      <c r="M297" s="42">
        <f t="shared" si="204"/>
        <v>7.8751022385299858E-4</v>
      </c>
      <c r="N297" s="66">
        <f t="shared" si="236"/>
        <v>0</v>
      </c>
      <c r="O297" s="66">
        <f t="shared" si="236"/>
        <v>4230178843.4000001</v>
      </c>
      <c r="P297" s="66">
        <f t="shared" si="236"/>
        <v>1984821156.5999999</v>
      </c>
      <c r="Q297" s="66">
        <f t="shared" si="236"/>
        <v>3758606556.0900002</v>
      </c>
      <c r="R297" s="66">
        <f t="shared" si="236"/>
        <v>2456393443.9099998</v>
      </c>
      <c r="S297" s="66">
        <f t="shared" si="236"/>
        <v>471572287.30999994</v>
      </c>
      <c r="T297" s="66">
        <f t="shared" si="236"/>
        <v>153072282.69</v>
      </c>
      <c r="U297" s="66">
        <f t="shared" si="236"/>
        <v>3605534273.4000001</v>
      </c>
      <c r="V297" s="66">
        <f t="shared" si="236"/>
        <v>153072282.69</v>
      </c>
      <c r="W297" s="66">
        <f t="shared" si="236"/>
        <v>0</v>
      </c>
      <c r="X297" s="38">
        <f t="shared" si="206"/>
        <v>0.60476372583909899</v>
      </c>
      <c r="Y297" s="38">
        <f t="shared" si="207"/>
        <v>2.4629490376508446E-2</v>
      </c>
      <c r="Z297" s="38">
        <f t="shared" si="208"/>
        <v>2.4629490376508446E-2</v>
      </c>
      <c r="AA297" s="38">
        <f t="shared" si="233"/>
        <v>4.0725806334259658E-2</v>
      </c>
      <c r="AB297" s="38">
        <f t="shared" si="234"/>
        <v>1</v>
      </c>
    </row>
    <row r="298" spans="1:28" ht="48.75" customHeight="1" x14ac:dyDescent="0.25">
      <c r="A298" s="43" t="s">
        <v>463</v>
      </c>
      <c r="B298" s="103" t="s">
        <v>37</v>
      </c>
      <c r="C298" s="44">
        <v>10</v>
      </c>
      <c r="D298" s="44" t="s">
        <v>38</v>
      </c>
      <c r="E298" s="108" t="s">
        <v>258</v>
      </c>
      <c r="F298" s="46">
        <v>6215000000</v>
      </c>
      <c r="G298" s="46">
        <v>0</v>
      </c>
      <c r="H298" s="46">
        <v>0</v>
      </c>
      <c r="I298" s="46">
        <v>0</v>
      </c>
      <c r="J298" s="46">
        <v>0</v>
      </c>
      <c r="K298" s="46">
        <f t="shared" si="225"/>
        <v>0</v>
      </c>
      <c r="L298" s="56">
        <f>+F298+K298</f>
        <v>6215000000</v>
      </c>
      <c r="M298" s="51">
        <f t="shared" si="204"/>
        <v>7.8751022385299858E-4</v>
      </c>
      <c r="N298" s="46">
        <v>0</v>
      </c>
      <c r="O298" s="46">
        <v>4230178843.4000001</v>
      </c>
      <c r="P298" s="46">
        <f>L298-O298</f>
        <v>1984821156.5999999</v>
      </c>
      <c r="Q298" s="46">
        <v>3758606556.0900002</v>
      </c>
      <c r="R298" s="46">
        <f>+L298-Q298</f>
        <v>2456393443.9099998</v>
      </c>
      <c r="S298" s="46">
        <f>O298-Q298</f>
        <v>471572287.30999994</v>
      </c>
      <c r="T298" s="46">
        <v>153072282.69</v>
      </c>
      <c r="U298" s="46">
        <f>+Q298-T298</f>
        <v>3605534273.4000001</v>
      </c>
      <c r="V298" s="46">
        <v>153072282.69</v>
      </c>
      <c r="W298" s="48">
        <f>+T298-V298</f>
        <v>0</v>
      </c>
      <c r="X298" s="49">
        <f t="shared" si="206"/>
        <v>0.60476372583909899</v>
      </c>
      <c r="Y298" s="49">
        <f t="shared" si="207"/>
        <v>2.4629490376508446E-2</v>
      </c>
      <c r="Z298" s="49">
        <f t="shared" si="208"/>
        <v>2.4629490376508446E-2</v>
      </c>
      <c r="AA298" s="49">
        <f t="shared" si="233"/>
        <v>4.0725806334259658E-2</v>
      </c>
      <c r="AB298" s="49">
        <f t="shared" si="234"/>
        <v>1</v>
      </c>
    </row>
    <row r="299" spans="1:28" ht="72" customHeight="1" x14ac:dyDescent="0.25">
      <c r="A299" s="96" t="s">
        <v>464</v>
      </c>
      <c r="B299" s="100" t="s">
        <v>37</v>
      </c>
      <c r="C299" s="34">
        <v>10</v>
      </c>
      <c r="D299" s="34" t="s">
        <v>38</v>
      </c>
      <c r="E299" s="95" t="s">
        <v>465</v>
      </c>
      <c r="F299" s="66">
        <f t="shared" ref="F299:J301" si="237">+F300</f>
        <v>904000000</v>
      </c>
      <c r="G299" s="66">
        <f t="shared" si="237"/>
        <v>0</v>
      </c>
      <c r="H299" s="66">
        <f t="shared" si="237"/>
        <v>0</v>
      </c>
      <c r="I299" s="66">
        <f t="shared" si="237"/>
        <v>0</v>
      </c>
      <c r="J299" s="66">
        <f t="shared" si="237"/>
        <v>0</v>
      </c>
      <c r="K299" s="66">
        <f t="shared" si="225"/>
        <v>0</v>
      </c>
      <c r="L299" s="66">
        <f>+L300</f>
        <v>904000000</v>
      </c>
      <c r="M299" s="42">
        <f t="shared" si="204"/>
        <v>1.1454694165134525E-4</v>
      </c>
      <c r="N299" s="66">
        <f t="shared" ref="N299:W301" si="238">+N300</f>
        <v>0</v>
      </c>
      <c r="O299" s="66">
        <f t="shared" si="238"/>
        <v>348566163.02999997</v>
      </c>
      <c r="P299" s="66">
        <f t="shared" si="238"/>
        <v>555433836.97000003</v>
      </c>
      <c r="Q299" s="66">
        <f t="shared" si="238"/>
        <v>337758545.94999999</v>
      </c>
      <c r="R299" s="66">
        <f t="shared" si="238"/>
        <v>566241454.04999995</v>
      </c>
      <c r="S299" s="66">
        <f t="shared" si="238"/>
        <v>10807617.079999983</v>
      </c>
      <c r="T299" s="66">
        <f t="shared" si="238"/>
        <v>27042104.949999999</v>
      </c>
      <c r="U299" s="66">
        <f t="shared" si="238"/>
        <v>310716441</v>
      </c>
      <c r="V299" s="66">
        <f t="shared" si="238"/>
        <v>27042104.949999999</v>
      </c>
      <c r="W299" s="66">
        <f t="shared" si="238"/>
        <v>0</v>
      </c>
      <c r="X299" s="38">
        <f t="shared" si="206"/>
        <v>0.37362671012168142</v>
      </c>
      <c r="Y299" s="38">
        <f t="shared" si="207"/>
        <v>2.9913832909292035E-2</v>
      </c>
      <c r="Z299" s="38">
        <f t="shared" si="208"/>
        <v>2.9913832909292035E-2</v>
      </c>
      <c r="AA299" s="38">
        <f t="shared" si="233"/>
        <v>8.0063421856402625E-2</v>
      </c>
      <c r="AB299" s="38">
        <f t="shared" si="234"/>
        <v>1</v>
      </c>
    </row>
    <row r="300" spans="1:28" ht="49.5" customHeight="1" x14ac:dyDescent="0.25">
      <c r="A300" s="96" t="s">
        <v>466</v>
      </c>
      <c r="B300" s="100" t="s">
        <v>37</v>
      </c>
      <c r="C300" s="34">
        <v>10</v>
      </c>
      <c r="D300" s="34" t="s">
        <v>38</v>
      </c>
      <c r="E300" s="95" t="s">
        <v>465</v>
      </c>
      <c r="F300" s="66">
        <f t="shared" si="237"/>
        <v>904000000</v>
      </c>
      <c r="G300" s="66">
        <f t="shared" si="237"/>
        <v>0</v>
      </c>
      <c r="H300" s="66">
        <f t="shared" si="237"/>
        <v>0</v>
      </c>
      <c r="I300" s="66">
        <f t="shared" si="237"/>
        <v>0</v>
      </c>
      <c r="J300" s="66">
        <f t="shared" si="237"/>
        <v>0</v>
      </c>
      <c r="K300" s="66">
        <f t="shared" si="225"/>
        <v>0</v>
      </c>
      <c r="L300" s="66">
        <f>+L301</f>
        <v>904000000</v>
      </c>
      <c r="M300" s="42">
        <f t="shared" si="204"/>
        <v>1.1454694165134525E-4</v>
      </c>
      <c r="N300" s="66">
        <f t="shared" si="238"/>
        <v>0</v>
      </c>
      <c r="O300" s="66">
        <f t="shared" si="238"/>
        <v>348566163.02999997</v>
      </c>
      <c r="P300" s="66">
        <f t="shared" si="238"/>
        <v>555433836.97000003</v>
      </c>
      <c r="Q300" s="66">
        <f t="shared" si="238"/>
        <v>337758545.94999999</v>
      </c>
      <c r="R300" s="66">
        <f t="shared" si="238"/>
        <v>566241454.04999995</v>
      </c>
      <c r="S300" s="66">
        <f t="shared" si="238"/>
        <v>10807617.079999983</v>
      </c>
      <c r="T300" s="66">
        <f t="shared" si="238"/>
        <v>27042104.949999999</v>
      </c>
      <c r="U300" s="66">
        <f t="shared" si="238"/>
        <v>310716441</v>
      </c>
      <c r="V300" s="66">
        <f t="shared" si="238"/>
        <v>27042104.949999999</v>
      </c>
      <c r="W300" s="66">
        <f t="shared" si="238"/>
        <v>0</v>
      </c>
      <c r="X300" s="38">
        <f t="shared" si="206"/>
        <v>0.37362671012168142</v>
      </c>
      <c r="Y300" s="38">
        <f t="shared" si="207"/>
        <v>2.9913832909292035E-2</v>
      </c>
      <c r="Z300" s="38">
        <f t="shared" si="208"/>
        <v>2.9913832909292035E-2</v>
      </c>
      <c r="AA300" s="38">
        <f t="shared" si="233"/>
        <v>8.0063421856402625E-2</v>
      </c>
      <c r="AB300" s="38">
        <f t="shared" si="234"/>
        <v>1</v>
      </c>
    </row>
    <row r="301" spans="1:28" ht="35.25" customHeight="1" x14ac:dyDescent="0.25">
      <c r="A301" s="96" t="s">
        <v>467</v>
      </c>
      <c r="B301" s="100" t="s">
        <v>37</v>
      </c>
      <c r="C301" s="34">
        <v>10</v>
      </c>
      <c r="D301" s="34" t="s">
        <v>38</v>
      </c>
      <c r="E301" s="95" t="s">
        <v>468</v>
      </c>
      <c r="F301" s="66">
        <f t="shared" si="237"/>
        <v>904000000</v>
      </c>
      <c r="G301" s="66">
        <f t="shared" si="237"/>
        <v>0</v>
      </c>
      <c r="H301" s="66">
        <f t="shared" si="237"/>
        <v>0</v>
      </c>
      <c r="I301" s="66">
        <f t="shared" si="237"/>
        <v>0</v>
      </c>
      <c r="J301" s="66">
        <f t="shared" si="237"/>
        <v>0</v>
      </c>
      <c r="K301" s="66">
        <f t="shared" si="225"/>
        <v>0</v>
      </c>
      <c r="L301" s="66">
        <f>+L302</f>
        <v>904000000</v>
      </c>
      <c r="M301" s="42">
        <f t="shared" si="204"/>
        <v>1.1454694165134525E-4</v>
      </c>
      <c r="N301" s="66">
        <f t="shared" si="238"/>
        <v>0</v>
      </c>
      <c r="O301" s="66">
        <f t="shared" si="238"/>
        <v>348566163.02999997</v>
      </c>
      <c r="P301" s="66">
        <f t="shared" si="238"/>
        <v>555433836.97000003</v>
      </c>
      <c r="Q301" s="66">
        <f t="shared" si="238"/>
        <v>337758545.94999999</v>
      </c>
      <c r="R301" s="66">
        <f t="shared" si="238"/>
        <v>566241454.04999995</v>
      </c>
      <c r="S301" s="66">
        <f t="shared" si="238"/>
        <v>10807617.079999983</v>
      </c>
      <c r="T301" s="66">
        <f t="shared" si="238"/>
        <v>27042104.949999999</v>
      </c>
      <c r="U301" s="66">
        <f t="shared" si="238"/>
        <v>310716441</v>
      </c>
      <c r="V301" s="66">
        <f t="shared" si="238"/>
        <v>27042104.949999999</v>
      </c>
      <c r="W301" s="66">
        <f t="shared" si="238"/>
        <v>0</v>
      </c>
      <c r="X301" s="38">
        <f t="shared" si="206"/>
        <v>0.37362671012168142</v>
      </c>
      <c r="Y301" s="38">
        <f t="shared" si="207"/>
        <v>2.9913832909292035E-2</v>
      </c>
      <c r="Z301" s="38">
        <f t="shared" si="208"/>
        <v>2.9913832909292035E-2</v>
      </c>
      <c r="AA301" s="38">
        <f t="shared" si="233"/>
        <v>8.0063421856402625E-2</v>
      </c>
      <c r="AB301" s="38">
        <f t="shared" si="234"/>
        <v>1</v>
      </c>
    </row>
    <row r="302" spans="1:28" ht="42.75" customHeight="1" x14ac:dyDescent="0.25">
      <c r="A302" s="43" t="s">
        <v>469</v>
      </c>
      <c r="B302" s="103" t="s">
        <v>37</v>
      </c>
      <c r="C302" s="44">
        <v>10</v>
      </c>
      <c r="D302" s="44" t="s">
        <v>38</v>
      </c>
      <c r="E302" s="108" t="s">
        <v>258</v>
      </c>
      <c r="F302" s="56">
        <v>904000000</v>
      </c>
      <c r="G302" s="46">
        <v>0</v>
      </c>
      <c r="H302" s="46">
        <v>0</v>
      </c>
      <c r="I302" s="46">
        <v>0</v>
      </c>
      <c r="J302" s="46">
        <v>0</v>
      </c>
      <c r="K302" s="46">
        <f t="shared" si="225"/>
        <v>0</v>
      </c>
      <c r="L302" s="56">
        <f>+F302+K302</f>
        <v>904000000</v>
      </c>
      <c r="M302" s="51">
        <f t="shared" si="204"/>
        <v>1.1454694165134525E-4</v>
      </c>
      <c r="N302" s="46">
        <v>0</v>
      </c>
      <c r="O302" s="46">
        <v>348566163.02999997</v>
      </c>
      <c r="P302" s="46">
        <f>L302-O302</f>
        <v>555433836.97000003</v>
      </c>
      <c r="Q302" s="46">
        <v>337758545.94999999</v>
      </c>
      <c r="R302" s="46">
        <f>+L302-Q302</f>
        <v>566241454.04999995</v>
      </c>
      <c r="S302" s="46">
        <f>O302-Q302</f>
        <v>10807617.079999983</v>
      </c>
      <c r="T302" s="46">
        <v>27042104.949999999</v>
      </c>
      <c r="U302" s="46">
        <f>+Q302-T302</f>
        <v>310716441</v>
      </c>
      <c r="V302" s="46">
        <v>27042104.949999999</v>
      </c>
      <c r="W302" s="48">
        <f>+T302-V302</f>
        <v>0</v>
      </c>
      <c r="X302" s="49">
        <f t="shared" si="206"/>
        <v>0.37362671012168142</v>
      </c>
      <c r="Y302" s="49">
        <f t="shared" si="207"/>
        <v>2.9913832909292035E-2</v>
      </c>
      <c r="Z302" s="49">
        <f t="shared" si="208"/>
        <v>2.9913832909292035E-2</v>
      </c>
      <c r="AA302" s="49">
        <f t="shared" si="233"/>
        <v>8.0063421856402625E-2</v>
      </c>
      <c r="AB302" s="49">
        <f t="shared" si="234"/>
        <v>1</v>
      </c>
    </row>
    <row r="303" spans="1:28" s="118" customFormat="1" ht="33" customHeight="1" thickBot="1" x14ac:dyDescent="0.3">
      <c r="A303" s="281" t="s">
        <v>470</v>
      </c>
      <c r="B303" s="282"/>
      <c r="C303" s="282"/>
      <c r="D303" s="282"/>
      <c r="E303" s="282"/>
      <c r="F303" s="114">
        <f>+F7+F8+F111+F112+F120+F121+F122</f>
        <v>7891961033334</v>
      </c>
      <c r="G303" s="114">
        <f>+G7+G8+G111+G112+G120+G121+G122</f>
        <v>0</v>
      </c>
      <c r="H303" s="114">
        <f>+H7+H8+H111+H112+H120+H121+H122</f>
        <v>0</v>
      </c>
      <c r="I303" s="114">
        <f>+I7+I8+I111+I112+I120+I121+I122</f>
        <v>5279579384</v>
      </c>
      <c r="J303" s="114">
        <f>+J7+J8+J111+J112+J120+J121+J122</f>
        <v>5279579384</v>
      </c>
      <c r="K303" s="114">
        <f t="shared" si="225"/>
        <v>0</v>
      </c>
      <c r="L303" s="114">
        <f>+L7+L8+L111+L112+L120+L121+L122</f>
        <v>7891961033334</v>
      </c>
      <c r="M303" s="115">
        <f t="shared" si="204"/>
        <v>1</v>
      </c>
      <c r="N303" s="114">
        <f t="shared" ref="N303:W303" si="239">+N7+N8+N111+N112+N120+N121+N122</f>
        <v>10913069000</v>
      </c>
      <c r="O303" s="114">
        <f t="shared" si="239"/>
        <v>4764734392404.5205</v>
      </c>
      <c r="P303" s="114">
        <f t="shared" si="239"/>
        <v>3127226640929.4805</v>
      </c>
      <c r="Q303" s="114">
        <f t="shared" si="239"/>
        <v>4683337355086.6309</v>
      </c>
      <c r="R303" s="114">
        <f t="shared" si="239"/>
        <v>3208623678247.3701</v>
      </c>
      <c r="S303" s="114">
        <f t="shared" si="239"/>
        <v>81397037317.889984</v>
      </c>
      <c r="T303" s="114">
        <f t="shared" si="239"/>
        <v>892597730691.39001</v>
      </c>
      <c r="U303" s="114">
        <f t="shared" si="239"/>
        <v>3790739624395.2402</v>
      </c>
      <c r="V303" s="114">
        <f t="shared" si="239"/>
        <v>891447557152.39001</v>
      </c>
      <c r="W303" s="114">
        <f t="shared" si="239"/>
        <v>1150173539</v>
      </c>
      <c r="X303" s="116">
        <f t="shared" si="206"/>
        <v>0.59343138356932945</v>
      </c>
      <c r="Y303" s="116">
        <f t="shared" si="207"/>
        <v>0.11310214621197989</v>
      </c>
      <c r="Z303" s="116">
        <f t="shared" si="208"/>
        <v>0.11295640632120472</v>
      </c>
      <c r="AA303" s="116">
        <f t="shared" si="233"/>
        <v>0.19059009911424138</v>
      </c>
      <c r="AB303" s="117">
        <f t="shared" si="234"/>
        <v>0.99871143125346162</v>
      </c>
    </row>
    <row r="304" spans="1:28" s="120" customFormat="1" ht="15" customHeight="1" thickBot="1" x14ac:dyDescent="0.3">
      <c r="A304" s="119" t="s">
        <v>471</v>
      </c>
      <c r="E304" s="121"/>
      <c r="F304" s="122"/>
      <c r="G304" s="122"/>
      <c r="H304" s="122"/>
      <c r="I304" s="122"/>
      <c r="J304" s="122"/>
      <c r="K304" s="122"/>
      <c r="L304" s="259"/>
      <c r="M304" s="123"/>
      <c r="N304" s="122"/>
      <c r="O304" s="122"/>
      <c r="P304" s="122"/>
      <c r="Q304" s="122"/>
      <c r="R304" s="122"/>
      <c r="S304" s="122"/>
      <c r="T304" s="122"/>
      <c r="U304" s="122"/>
      <c r="V304" s="122"/>
      <c r="W304" s="122"/>
      <c r="X304" s="124"/>
      <c r="Y304" s="124"/>
      <c r="Z304" s="124"/>
      <c r="AA304" s="124"/>
      <c r="AB304" s="124"/>
    </row>
    <row r="305" spans="1:30" s="118" customFormat="1" ht="139.5" customHeight="1" thickBot="1" x14ac:dyDescent="0.3">
      <c r="A305" s="283" t="s">
        <v>472</v>
      </c>
      <c r="B305" s="284"/>
      <c r="C305" s="284"/>
      <c r="D305" s="284"/>
      <c r="E305" s="284"/>
      <c r="F305" s="284"/>
      <c r="G305" s="284"/>
      <c r="H305" s="284"/>
      <c r="I305" s="284"/>
      <c r="J305" s="284"/>
      <c r="K305" s="284"/>
      <c r="L305" s="284"/>
      <c r="M305" s="284"/>
      <c r="N305" s="285"/>
      <c r="O305" s="125"/>
      <c r="P305" s="125"/>
      <c r="Q305" s="125"/>
      <c r="R305" s="125"/>
      <c r="S305" s="125"/>
      <c r="T305" s="125"/>
      <c r="U305" s="125"/>
      <c r="V305" s="125"/>
      <c r="W305" s="125"/>
      <c r="X305" s="126"/>
      <c r="Y305" s="126"/>
      <c r="Z305" s="126"/>
      <c r="AA305" s="126"/>
      <c r="AB305" s="126"/>
    </row>
    <row r="306" spans="1:30" s="120" customFormat="1" ht="15.75" customHeight="1" x14ac:dyDescent="0.25">
      <c r="A306" s="127" t="s">
        <v>534</v>
      </c>
      <c r="E306" s="121"/>
      <c r="F306" s="121"/>
      <c r="G306" s="121"/>
      <c r="H306" s="121"/>
      <c r="I306" s="121"/>
      <c r="J306" s="121"/>
      <c r="K306" s="121"/>
      <c r="L306" s="260"/>
      <c r="M306" s="128"/>
      <c r="N306" s="129"/>
      <c r="O306" s="128"/>
      <c r="P306" s="128"/>
      <c r="Q306" s="128"/>
      <c r="R306" s="128"/>
      <c r="S306" s="128"/>
      <c r="T306" s="128"/>
      <c r="U306" s="128"/>
      <c r="V306" s="128"/>
      <c r="W306" s="128"/>
      <c r="X306" s="130"/>
      <c r="Y306" s="130"/>
      <c r="Z306" s="130"/>
      <c r="AA306" s="130"/>
      <c r="AB306" s="130"/>
    </row>
    <row r="307" spans="1:30" s="130" customFormat="1" x14ac:dyDescent="0.25">
      <c r="A307" s="127" t="s">
        <v>474</v>
      </c>
      <c r="B307" s="5"/>
      <c r="C307" s="3"/>
      <c r="D307" s="3"/>
      <c r="E307" s="8"/>
      <c r="F307" s="8"/>
      <c r="G307" s="8"/>
      <c r="H307" s="8"/>
      <c r="I307" s="8"/>
      <c r="J307" s="8"/>
      <c r="K307" s="8"/>
      <c r="L307" s="261"/>
      <c r="M307" s="9"/>
      <c r="N307" s="10"/>
      <c r="O307" s="9"/>
      <c r="P307" s="9"/>
      <c r="Q307" s="9"/>
      <c r="R307" s="9"/>
      <c r="S307" s="9"/>
      <c r="T307" s="9"/>
      <c r="U307" s="9"/>
      <c r="V307" s="9"/>
      <c r="W307" s="9"/>
      <c r="AC307" s="3"/>
      <c r="AD307" s="3"/>
    </row>
    <row r="309" spans="1:30" s="130" customFormat="1" x14ac:dyDescent="0.25">
      <c r="A309" s="3"/>
      <c r="B309" s="5"/>
      <c r="C309" s="3"/>
      <c r="D309" s="3"/>
      <c r="E309" s="8"/>
      <c r="F309" s="7"/>
      <c r="G309" s="8"/>
      <c r="H309" s="8"/>
      <c r="I309" s="8"/>
      <c r="J309" s="8"/>
      <c r="K309" s="8"/>
      <c r="L309" s="261"/>
      <c r="M309" s="16"/>
      <c r="N309" s="131"/>
      <c r="O309" s="16"/>
      <c r="P309" s="16"/>
      <c r="Q309" s="16"/>
      <c r="R309" s="16"/>
      <c r="S309" s="16"/>
      <c r="T309" s="16"/>
      <c r="U309" s="16"/>
      <c r="V309" s="16"/>
      <c r="W309" s="16"/>
      <c r="AC309" s="3"/>
      <c r="AD309" s="3"/>
    </row>
    <row r="310" spans="1:30" s="130" customFormat="1" x14ac:dyDescent="0.25">
      <c r="A310" s="3"/>
      <c r="B310" s="5"/>
      <c r="C310" s="3"/>
      <c r="D310" s="3"/>
      <c r="E310" s="8"/>
      <c r="F310" s="7"/>
      <c r="G310" s="8"/>
      <c r="H310" s="8"/>
      <c r="I310" s="8"/>
      <c r="J310" s="8"/>
      <c r="K310" s="8"/>
      <c r="L310" s="261"/>
      <c r="M310" s="16"/>
      <c r="N310" s="131"/>
      <c r="O310" s="16"/>
      <c r="P310" s="16"/>
      <c r="Q310" s="16"/>
      <c r="R310" s="16"/>
      <c r="S310" s="16"/>
      <c r="T310" s="16"/>
      <c r="U310" s="16"/>
      <c r="V310" s="16"/>
      <c r="W310" s="16"/>
      <c r="AC310" s="3"/>
      <c r="AD310" s="3"/>
    </row>
  </sheetData>
  <mergeCells count="25">
    <mergeCell ref="A1:AB1"/>
    <mergeCell ref="A2:AB2"/>
    <mergeCell ref="A3:AB3"/>
    <mergeCell ref="A5:A6"/>
    <mergeCell ref="B5:B6"/>
    <mergeCell ref="C5:C6"/>
    <mergeCell ref="D5:D6"/>
    <mergeCell ref="E5:E6"/>
    <mergeCell ref="F5:F6"/>
    <mergeCell ref="G5:K5"/>
    <mergeCell ref="X5:AB5"/>
    <mergeCell ref="U5:U6"/>
    <mergeCell ref="V5:V6"/>
    <mergeCell ref="W5:W6"/>
    <mergeCell ref="A303:E303"/>
    <mergeCell ref="A305:N305"/>
    <mergeCell ref="R5:R6"/>
    <mergeCell ref="S5:S6"/>
    <mergeCell ref="T5:T6"/>
    <mergeCell ref="L5:L6"/>
    <mergeCell ref="M5:M6"/>
    <mergeCell ref="N5:N6"/>
    <mergeCell ref="O5:O6"/>
    <mergeCell ref="P5:P6"/>
    <mergeCell ref="Q5:Q6"/>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5F1DB-B3E5-4DE1-BD88-9EB654843C36}">
  <sheetPr>
    <tabColor theme="0"/>
  </sheetPr>
  <dimension ref="A1:AC310"/>
  <sheetViews>
    <sheetView zoomScale="82" zoomScaleNormal="82" workbookViewId="0">
      <pane xSplit="4" ySplit="6" topLeftCell="V7" activePane="bottomRight" state="frozen"/>
      <selection activeCell="V303" sqref="V303"/>
      <selection pane="topRight" activeCell="V303" sqref="V303"/>
      <selection pane="bottomLeft" activeCell="V303" sqref="V303"/>
      <selection pane="bottomRight" activeCell="L9" sqref="L9"/>
    </sheetView>
  </sheetViews>
  <sheetFormatPr baseColWidth="10" defaultRowHeight="15.75" x14ac:dyDescent="0.25"/>
  <cols>
    <col min="1" max="1" width="37.5703125" style="3" customWidth="1"/>
    <col min="2" max="2" width="16.140625" style="5" customWidth="1"/>
    <col min="3" max="3" width="11" style="3" customWidth="1"/>
    <col min="4" max="4" width="9.5703125" style="3" customWidth="1"/>
    <col min="5" max="5" width="49.28515625" style="8" customWidth="1"/>
    <col min="6" max="6" width="30.85546875" style="8" customWidth="1"/>
    <col min="7" max="7" width="21.42578125" style="8" customWidth="1"/>
    <col min="8" max="8" width="17.28515625" style="8" customWidth="1"/>
    <col min="9" max="9" width="27.85546875" style="8" customWidth="1"/>
    <col min="10" max="10" width="27" style="8" customWidth="1"/>
    <col min="11" max="11" width="30" style="8" customWidth="1"/>
    <col min="12" max="12" width="37.28515625" style="261" customWidth="1"/>
    <col min="13" max="13" width="17" style="16" customWidth="1"/>
    <col min="14" max="14" width="26.140625" style="131" customWidth="1"/>
    <col min="15" max="15" width="31.28515625" style="16" customWidth="1"/>
    <col min="16" max="16" width="30.7109375" style="16" customWidth="1"/>
    <col min="17" max="17" width="34.140625" style="16" customWidth="1"/>
    <col min="18" max="19" width="28.140625" style="16" customWidth="1"/>
    <col min="20" max="20" width="29.42578125" style="16" customWidth="1"/>
    <col min="21" max="21" width="30.140625" style="16" customWidth="1"/>
    <col min="22" max="22" width="29.42578125" style="16" customWidth="1"/>
    <col min="23" max="23" width="26" style="16" customWidth="1"/>
    <col min="24" max="24" width="25.28515625" style="130" customWidth="1"/>
    <col min="25" max="25" width="21.42578125" style="130" customWidth="1"/>
    <col min="26" max="26" width="17.5703125" style="130" customWidth="1"/>
    <col min="27" max="27" width="18.28515625" style="130" customWidth="1"/>
    <col min="28" max="28" width="19" style="130" customWidth="1"/>
    <col min="29" max="66" width="11.42578125" style="3"/>
    <col min="67" max="67" width="15.42578125" style="3" customWidth="1"/>
    <col min="68" max="68" width="9.5703125" style="3" customWidth="1"/>
    <col min="69" max="69" width="14.42578125" style="3" customWidth="1"/>
    <col min="70" max="70" width="49.85546875" style="3" customWidth="1"/>
    <col min="71" max="71" width="22.5703125" style="3" customWidth="1"/>
    <col min="72" max="72" width="23" style="3" customWidth="1"/>
    <col min="73" max="73" width="22.85546875" style="3" customWidth="1"/>
    <col min="74" max="74" width="23.42578125" style="3" customWidth="1"/>
    <col min="75" max="75" width="22.42578125" style="3" customWidth="1"/>
    <col min="76" max="76" width="13.85546875" style="3" customWidth="1"/>
    <col min="77" max="77" width="20.7109375" style="3" customWidth="1"/>
    <col min="78" max="78" width="18.140625" style="3" customWidth="1"/>
    <col min="79" max="79" width="14.85546875" style="3" bestFit="1" customWidth="1"/>
    <col min="80" max="80" width="11.42578125" style="3"/>
    <col min="81" max="81" width="17.42578125" style="3" customWidth="1"/>
    <col min="82" max="84" width="18.140625" style="3" customWidth="1"/>
    <col min="85" max="88" width="11.42578125" style="3"/>
    <col min="89" max="89" width="34" style="3" customWidth="1"/>
    <col min="90" max="90" width="9.5703125" style="3" customWidth="1"/>
    <col min="91" max="91" width="16.7109375" style="3" customWidth="1"/>
    <col min="92" max="92" width="55.140625" style="3" customWidth="1"/>
    <col min="93" max="93" width="22.5703125" style="3" customWidth="1"/>
    <col min="94" max="94" width="23" style="3" customWidth="1"/>
    <col min="95" max="95" width="22.85546875" style="3" customWidth="1"/>
    <col min="96" max="96" width="23.42578125" style="3" customWidth="1"/>
    <col min="97" max="97" width="28.7109375" style="3" customWidth="1"/>
    <col min="98" max="98" width="12.7109375" style="3" customWidth="1"/>
    <col min="99" max="99" width="11.42578125" style="3"/>
    <col min="100" max="100" width="25.28515625" style="3" customWidth="1"/>
    <col min="101" max="101" width="15.85546875" style="3" bestFit="1" customWidth="1"/>
    <col min="102" max="103" width="18" style="3" bestFit="1" customWidth="1"/>
    <col min="104" max="322" width="11.42578125" style="3"/>
    <col min="323" max="323" width="15.42578125" style="3" customWidth="1"/>
    <col min="324" max="324" width="9.5703125" style="3" customWidth="1"/>
    <col min="325" max="325" width="14.42578125" style="3" customWidth="1"/>
    <col min="326" max="326" width="49.85546875" style="3" customWidth="1"/>
    <col min="327" max="327" width="22.5703125" style="3" customWidth="1"/>
    <col min="328" max="328" width="23" style="3" customWidth="1"/>
    <col min="329" max="329" width="22.85546875" style="3" customWidth="1"/>
    <col min="330" max="330" width="23.42578125" style="3" customWidth="1"/>
    <col min="331" max="331" width="22.42578125" style="3" customWidth="1"/>
    <col min="332" max="332" width="13.85546875" style="3" customWidth="1"/>
    <col min="333" max="333" width="20.7109375" style="3" customWidth="1"/>
    <col min="334" max="334" width="18.140625" style="3" customWidth="1"/>
    <col min="335" max="335" width="14.85546875" style="3" bestFit="1" customWidth="1"/>
    <col min="336" max="336" width="11.42578125" style="3"/>
    <col min="337" max="337" width="17.42578125" style="3" customWidth="1"/>
    <col min="338" max="340" width="18.140625" style="3" customWidth="1"/>
    <col min="341" max="344" width="11.42578125" style="3"/>
    <col min="345" max="345" width="34" style="3" customWidth="1"/>
    <col min="346" max="346" width="9.5703125" style="3" customWidth="1"/>
    <col min="347" max="347" width="16.7109375" style="3" customWidth="1"/>
    <col min="348" max="348" width="55.140625" style="3" customWidth="1"/>
    <col min="349" max="349" width="22.5703125" style="3" customWidth="1"/>
    <col min="350" max="350" width="23" style="3" customWidth="1"/>
    <col min="351" max="351" width="22.85546875" style="3" customWidth="1"/>
    <col min="352" max="352" width="23.42578125" style="3" customWidth="1"/>
    <col min="353" max="353" width="28.7109375" style="3" customWidth="1"/>
    <col min="354" max="354" width="12.7109375" style="3" customWidth="1"/>
    <col min="355" max="355" width="11.42578125" style="3"/>
    <col min="356" max="356" width="25.28515625" style="3" customWidth="1"/>
    <col min="357" max="357" width="15.85546875" style="3" bestFit="1" customWidth="1"/>
    <col min="358" max="359" width="18" style="3" bestFit="1" customWidth="1"/>
    <col min="360" max="578" width="11.42578125" style="3"/>
    <col min="579" max="579" width="15.42578125" style="3" customWidth="1"/>
    <col min="580" max="580" width="9.5703125" style="3" customWidth="1"/>
    <col min="581" max="581" width="14.42578125" style="3" customWidth="1"/>
    <col min="582" max="582" width="49.85546875" style="3" customWidth="1"/>
    <col min="583" max="583" width="22.5703125" style="3" customWidth="1"/>
    <col min="584" max="584" width="23" style="3" customWidth="1"/>
    <col min="585" max="585" width="22.85546875" style="3" customWidth="1"/>
    <col min="586" max="586" width="23.42578125" style="3" customWidth="1"/>
    <col min="587" max="587" width="22.42578125" style="3" customWidth="1"/>
    <col min="588" max="588" width="13.85546875" style="3" customWidth="1"/>
    <col min="589" max="589" width="20.7109375" style="3" customWidth="1"/>
    <col min="590" max="590" width="18.140625" style="3" customWidth="1"/>
    <col min="591" max="591" width="14.85546875" style="3" bestFit="1" customWidth="1"/>
    <col min="592" max="592" width="11.42578125" style="3"/>
    <col min="593" max="593" width="17.42578125" style="3" customWidth="1"/>
    <col min="594" max="596" width="18.140625" style="3" customWidth="1"/>
    <col min="597" max="600" width="11.42578125" style="3"/>
    <col min="601" max="601" width="34" style="3" customWidth="1"/>
    <col min="602" max="602" width="9.5703125" style="3" customWidth="1"/>
    <col min="603" max="603" width="16.7109375" style="3" customWidth="1"/>
    <col min="604" max="604" width="55.140625" style="3" customWidth="1"/>
    <col min="605" max="605" width="22.5703125" style="3" customWidth="1"/>
    <col min="606" max="606" width="23" style="3" customWidth="1"/>
    <col min="607" max="607" width="22.85546875" style="3" customWidth="1"/>
    <col min="608" max="608" width="23.42578125" style="3" customWidth="1"/>
    <col min="609" max="609" width="28.7109375" style="3" customWidth="1"/>
    <col min="610" max="610" width="12.7109375" style="3" customWidth="1"/>
    <col min="611" max="611" width="11.42578125" style="3"/>
    <col min="612" max="612" width="25.28515625" style="3" customWidth="1"/>
    <col min="613" max="613" width="15.85546875" style="3" bestFit="1" customWidth="1"/>
    <col min="614" max="615" width="18" style="3" bestFit="1" customWidth="1"/>
    <col min="616" max="834" width="11.42578125" style="3"/>
    <col min="835" max="835" width="15.42578125" style="3" customWidth="1"/>
    <col min="836" max="836" width="9.5703125" style="3" customWidth="1"/>
    <col min="837" max="837" width="14.42578125" style="3" customWidth="1"/>
    <col min="838" max="838" width="49.85546875" style="3" customWidth="1"/>
    <col min="839" max="839" width="22.5703125" style="3" customWidth="1"/>
    <col min="840" max="840" width="23" style="3" customWidth="1"/>
    <col min="841" max="841" width="22.85546875" style="3" customWidth="1"/>
    <col min="842" max="842" width="23.42578125" style="3" customWidth="1"/>
    <col min="843" max="843" width="22.42578125" style="3" customWidth="1"/>
    <col min="844" max="844" width="13.85546875" style="3" customWidth="1"/>
    <col min="845" max="845" width="20.7109375" style="3" customWidth="1"/>
    <col min="846" max="846" width="18.140625" style="3" customWidth="1"/>
    <col min="847" max="847" width="14.85546875" style="3" bestFit="1" customWidth="1"/>
    <col min="848" max="848" width="11.42578125" style="3"/>
    <col min="849" max="849" width="17.42578125" style="3" customWidth="1"/>
    <col min="850" max="852" width="18.140625" style="3" customWidth="1"/>
    <col min="853" max="856" width="11.42578125" style="3"/>
    <col min="857" max="857" width="34" style="3" customWidth="1"/>
    <col min="858" max="858" width="9.5703125" style="3" customWidth="1"/>
    <col min="859" max="859" width="16.7109375" style="3" customWidth="1"/>
    <col min="860" max="860" width="55.140625" style="3" customWidth="1"/>
    <col min="861" max="861" width="22.5703125" style="3" customWidth="1"/>
    <col min="862" max="862" width="23" style="3" customWidth="1"/>
    <col min="863" max="863" width="22.85546875" style="3" customWidth="1"/>
    <col min="864" max="864" width="23.42578125" style="3" customWidth="1"/>
    <col min="865" max="865" width="28.7109375" style="3" customWidth="1"/>
    <col min="866" max="866" width="12.7109375" style="3" customWidth="1"/>
    <col min="867" max="867" width="11.42578125" style="3"/>
    <col min="868" max="868" width="25.28515625" style="3" customWidth="1"/>
    <col min="869" max="869" width="15.85546875" style="3" bestFit="1" customWidth="1"/>
    <col min="870" max="871" width="18" style="3" bestFit="1" customWidth="1"/>
    <col min="872" max="1090" width="11.42578125" style="3"/>
    <col min="1091" max="1091" width="15.42578125" style="3" customWidth="1"/>
    <col min="1092" max="1092" width="9.5703125" style="3" customWidth="1"/>
    <col min="1093" max="1093" width="14.42578125" style="3" customWidth="1"/>
    <col min="1094" max="1094" width="49.85546875" style="3" customWidth="1"/>
    <col min="1095" max="1095" width="22.5703125" style="3" customWidth="1"/>
    <col min="1096" max="1096" width="23" style="3" customWidth="1"/>
    <col min="1097" max="1097" width="22.85546875" style="3" customWidth="1"/>
    <col min="1098" max="1098" width="23.42578125" style="3" customWidth="1"/>
    <col min="1099" max="1099" width="22.42578125" style="3" customWidth="1"/>
    <col min="1100" max="1100" width="13.85546875" style="3" customWidth="1"/>
    <col min="1101" max="1101" width="20.7109375" style="3" customWidth="1"/>
    <col min="1102" max="1102" width="18.140625" style="3" customWidth="1"/>
    <col min="1103" max="1103" width="14.85546875" style="3" bestFit="1" customWidth="1"/>
    <col min="1104" max="1104" width="11.42578125" style="3"/>
    <col min="1105" max="1105" width="17.42578125" style="3" customWidth="1"/>
    <col min="1106" max="1108" width="18.140625" style="3" customWidth="1"/>
    <col min="1109" max="1112" width="11.42578125" style="3"/>
    <col min="1113" max="1113" width="34" style="3" customWidth="1"/>
    <col min="1114" max="1114" width="9.5703125" style="3" customWidth="1"/>
    <col min="1115" max="1115" width="16.7109375" style="3" customWidth="1"/>
    <col min="1116" max="1116" width="55.140625" style="3" customWidth="1"/>
    <col min="1117" max="1117" width="22.5703125" style="3" customWidth="1"/>
    <col min="1118" max="1118" width="23" style="3" customWidth="1"/>
    <col min="1119" max="1119" width="22.85546875" style="3" customWidth="1"/>
    <col min="1120" max="1120" width="23.42578125" style="3" customWidth="1"/>
    <col min="1121" max="1121" width="28.7109375" style="3" customWidth="1"/>
    <col min="1122" max="1122" width="12.7109375" style="3" customWidth="1"/>
    <col min="1123" max="1123" width="11.42578125" style="3"/>
    <col min="1124" max="1124" width="25.28515625" style="3" customWidth="1"/>
    <col min="1125" max="1125" width="15.85546875" style="3" bestFit="1" customWidth="1"/>
    <col min="1126" max="1127" width="18" style="3" bestFit="1" customWidth="1"/>
    <col min="1128" max="1346" width="11.42578125" style="3"/>
    <col min="1347" max="1347" width="15.42578125" style="3" customWidth="1"/>
    <col min="1348" max="1348" width="9.5703125" style="3" customWidth="1"/>
    <col min="1349" max="1349" width="14.42578125" style="3" customWidth="1"/>
    <col min="1350" max="1350" width="49.85546875" style="3" customWidth="1"/>
    <col min="1351" max="1351" width="22.5703125" style="3" customWidth="1"/>
    <col min="1352" max="1352" width="23" style="3" customWidth="1"/>
    <col min="1353" max="1353" width="22.85546875" style="3" customWidth="1"/>
    <col min="1354" max="1354" width="23.42578125" style="3" customWidth="1"/>
    <col min="1355" max="1355" width="22.42578125" style="3" customWidth="1"/>
    <col min="1356" max="1356" width="13.85546875" style="3" customWidth="1"/>
    <col min="1357" max="1357" width="20.7109375" style="3" customWidth="1"/>
    <col min="1358" max="1358" width="18.140625" style="3" customWidth="1"/>
    <col min="1359" max="1359" width="14.85546875" style="3" bestFit="1" customWidth="1"/>
    <col min="1360" max="1360" width="11.42578125" style="3"/>
    <col min="1361" max="1361" width="17.42578125" style="3" customWidth="1"/>
    <col min="1362" max="1364" width="18.140625" style="3" customWidth="1"/>
    <col min="1365" max="1368" width="11.42578125" style="3"/>
    <col min="1369" max="1369" width="34" style="3" customWidth="1"/>
    <col min="1370" max="1370" width="9.5703125" style="3" customWidth="1"/>
    <col min="1371" max="1371" width="16.7109375" style="3" customWidth="1"/>
    <col min="1372" max="1372" width="55.140625" style="3" customWidth="1"/>
    <col min="1373" max="1373" width="22.5703125" style="3" customWidth="1"/>
    <col min="1374" max="1374" width="23" style="3" customWidth="1"/>
    <col min="1375" max="1375" width="22.85546875" style="3" customWidth="1"/>
    <col min="1376" max="1376" width="23.42578125" style="3" customWidth="1"/>
    <col min="1377" max="1377" width="28.7109375" style="3" customWidth="1"/>
    <col min="1378" max="1378" width="12.7109375" style="3" customWidth="1"/>
    <col min="1379" max="1379" width="11.42578125" style="3"/>
    <col min="1380" max="1380" width="25.28515625" style="3" customWidth="1"/>
    <col min="1381" max="1381" width="15.85546875" style="3" bestFit="1" customWidth="1"/>
    <col min="1382" max="1383" width="18" style="3" bestFit="1" customWidth="1"/>
    <col min="1384" max="1602" width="11.42578125" style="3"/>
    <col min="1603" max="1603" width="15.42578125" style="3" customWidth="1"/>
    <col min="1604" max="1604" width="9.5703125" style="3" customWidth="1"/>
    <col min="1605" max="1605" width="14.42578125" style="3" customWidth="1"/>
    <col min="1606" max="1606" width="49.85546875" style="3" customWidth="1"/>
    <col min="1607" max="1607" width="22.5703125" style="3" customWidth="1"/>
    <col min="1608" max="1608" width="23" style="3" customWidth="1"/>
    <col min="1609" max="1609" width="22.85546875" style="3" customWidth="1"/>
    <col min="1610" max="1610" width="23.42578125" style="3" customWidth="1"/>
    <col min="1611" max="1611" width="22.42578125" style="3" customWidth="1"/>
    <col min="1612" max="1612" width="13.85546875" style="3" customWidth="1"/>
    <col min="1613" max="1613" width="20.7109375" style="3" customWidth="1"/>
    <col min="1614" max="1614" width="18.140625" style="3" customWidth="1"/>
    <col min="1615" max="1615" width="14.85546875" style="3" bestFit="1" customWidth="1"/>
    <col min="1616" max="1616" width="11.42578125" style="3"/>
    <col min="1617" max="1617" width="17.42578125" style="3" customWidth="1"/>
    <col min="1618" max="1620" width="18.140625" style="3" customWidth="1"/>
    <col min="1621" max="1624" width="11.42578125" style="3"/>
    <col min="1625" max="1625" width="34" style="3" customWidth="1"/>
    <col min="1626" max="1626" width="9.5703125" style="3" customWidth="1"/>
    <col min="1627" max="1627" width="16.7109375" style="3" customWidth="1"/>
    <col min="1628" max="1628" width="55.140625" style="3" customWidth="1"/>
    <col min="1629" max="1629" width="22.5703125" style="3" customWidth="1"/>
    <col min="1630" max="1630" width="23" style="3" customWidth="1"/>
    <col min="1631" max="1631" width="22.85546875" style="3" customWidth="1"/>
    <col min="1632" max="1632" width="23.42578125" style="3" customWidth="1"/>
    <col min="1633" max="1633" width="28.7109375" style="3" customWidth="1"/>
    <col min="1634" max="1634" width="12.7109375" style="3" customWidth="1"/>
    <col min="1635" max="1635" width="11.42578125" style="3"/>
    <col min="1636" max="1636" width="25.28515625" style="3" customWidth="1"/>
    <col min="1637" max="1637" width="15.85546875" style="3" bestFit="1" customWidth="1"/>
    <col min="1638" max="1639" width="18" style="3" bestFit="1" customWidth="1"/>
    <col min="1640" max="1858" width="11.42578125" style="3"/>
    <col min="1859" max="1859" width="15.42578125" style="3" customWidth="1"/>
    <col min="1860" max="1860" width="9.5703125" style="3" customWidth="1"/>
    <col min="1861" max="1861" width="14.42578125" style="3" customWidth="1"/>
    <col min="1862" max="1862" width="49.85546875" style="3" customWidth="1"/>
    <col min="1863" max="1863" width="22.5703125" style="3" customWidth="1"/>
    <col min="1864" max="1864" width="23" style="3" customWidth="1"/>
    <col min="1865" max="1865" width="22.85546875" style="3" customWidth="1"/>
    <col min="1866" max="1866" width="23.42578125" style="3" customWidth="1"/>
    <col min="1867" max="1867" width="22.42578125" style="3" customWidth="1"/>
    <col min="1868" max="1868" width="13.85546875" style="3" customWidth="1"/>
    <col min="1869" max="1869" width="20.7109375" style="3" customWidth="1"/>
    <col min="1870" max="1870" width="18.140625" style="3" customWidth="1"/>
    <col min="1871" max="1871" width="14.85546875" style="3" bestFit="1" customWidth="1"/>
    <col min="1872" max="1872" width="11.42578125" style="3"/>
    <col min="1873" max="1873" width="17.42578125" style="3" customWidth="1"/>
    <col min="1874" max="1876" width="18.140625" style="3" customWidth="1"/>
    <col min="1877" max="1880" width="11.42578125" style="3"/>
    <col min="1881" max="1881" width="34" style="3" customWidth="1"/>
    <col min="1882" max="1882" width="9.5703125" style="3" customWidth="1"/>
    <col min="1883" max="1883" width="16.7109375" style="3" customWidth="1"/>
    <col min="1884" max="1884" width="55.140625" style="3" customWidth="1"/>
    <col min="1885" max="1885" width="22.5703125" style="3" customWidth="1"/>
    <col min="1886" max="1886" width="23" style="3" customWidth="1"/>
    <col min="1887" max="1887" width="22.85546875" style="3" customWidth="1"/>
    <col min="1888" max="1888" width="23.42578125" style="3" customWidth="1"/>
    <col min="1889" max="1889" width="28.7109375" style="3" customWidth="1"/>
    <col min="1890" max="1890" width="12.7109375" style="3" customWidth="1"/>
    <col min="1891" max="1891" width="11.42578125" style="3"/>
    <col min="1892" max="1892" width="25.28515625" style="3" customWidth="1"/>
    <col min="1893" max="1893" width="15.85546875" style="3" bestFit="1" customWidth="1"/>
    <col min="1894" max="1895" width="18" style="3" bestFit="1" customWidth="1"/>
    <col min="1896" max="2114" width="11.42578125" style="3"/>
    <col min="2115" max="2115" width="15.42578125" style="3" customWidth="1"/>
    <col min="2116" max="2116" width="9.5703125" style="3" customWidth="1"/>
    <col min="2117" max="2117" width="14.42578125" style="3" customWidth="1"/>
    <col min="2118" max="2118" width="49.85546875" style="3" customWidth="1"/>
    <col min="2119" max="2119" width="22.5703125" style="3" customWidth="1"/>
    <col min="2120" max="2120" width="23" style="3" customWidth="1"/>
    <col min="2121" max="2121" width="22.85546875" style="3" customWidth="1"/>
    <col min="2122" max="2122" width="23.42578125" style="3" customWidth="1"/>
    <col min="2123" max="2123" width="22.42578125" style="3" customWidth="1"/>
    <col min="2124" max="2124" width="13.85546875" style="3" customWidth="1"/>
    <col min="2125" max="2125" width="20.7109375" style="3" customWidth="1"/>
    <col min="2126" max="2126" width="18.140625" style="3" customWidth="1"/>
    <col min="2127" max="2127" width="14.85546875" style="3" bestFit="1" customWidth="1"/>
    <col min="2128" max="2128" width="11.42578125" style="3"/>
    <col min="2129" max="2129" width="17.42578125" style="3" customWidth="1"/>
    <col min="2130" max="2132" width="18.140625" style="3" customWidth="1"/>
    <col min="2133" max="2136" width="11.42578125" style="3"/>
    <col min="2137" max="2137" width="34" style="3" customWidth="1"/>
    <col min="2138" max="2138" width="9.5703125" style="3" customWidth="1"/>
    <col min="2139" max="2139" width="16.7109375" style="3" customWidth="1"/>
    <col min="2140" max="2140" width="55.140625" style="3" customWidth="1"/>
    <col min="2141" max="2141" width="22.5703125" style="3" customWidth="1"/>
    <col min="2142" max="2142" width="23" style="3" customWidth="1"/>
    <col min="2143" max="2143" width="22.85546875" style="3" customWidth="1"/>
    <col min="2144" max="2144" width="23.42578125" style="3" customWidth="1"/>
    <col min="2145" max="2145" width="28.7109375" style="3" customWidth="1"/>
    <col min="2146" max="2146" width="12.7109375" style="3" customWidth="1"/>
    <col min="2147" max="2147" width="11.42578125" style="3"/>
    <col min="2148" max="2148" width="25.28515625" style="3" customWidth="1"/>
    <col min="2149" max="2149" width="15.85546875" style="3" bestFit="1" customWidth="1"/>
    <col min="2150" max="2151" width="18" style="3" bestFit="1" customWidth="1"/>
    <col min="2152" max="2370" width="11.42578125" style="3"/>
    <col min="2371" max="2371" width="15.42578125" style="3" customWidth="1"/>
    <col min="2372" max="2372" width="9.5703125" style="3" customWidth="1"/>
    <col min="2373" max="2373" width="14.42578125" style="3" customWidth="1"/>
    <col min="2374" max="2374" width="49.85546875" style="3" customWidth="1"/>
    <col min="2375" max="2375" width="22.5703125" style="3" customWidth="1"/>
    <col min="2376" max="2376" width="23" style="3" customWidth="1"/>
    <col min="2377" max="2377" width="22.85546875" style="3" customWidth="1"/>
    <col min="2378" max="2378" width="23.42578125" style="3" customWidth="1"/>
    <col min="2379" max="2379" width="22.42578125" style="3" customWidth="1"/>
    <col min="2380" max="2380" width="13.85546875" style="3" customWidth="1"/>
    <col min="2381" max="2381" width="20.7109375" style="3" customWidth="1"/>
    <col min="2382" max="2382" width="18.140625" style="3" customWidth="1"/>
    <col min="2383" max="2383" width="14.85546875" style="3" bestFit="1" customWidth="1"/>
    <col min="2384" max="2384" width="11.42578125" style="3"/>
    <col min="2385" max="2385" width="17.42578125" style="3" customWidth="1"/>
    <col min="2386" max="2388" width="18.140625" style="3" customWidth="1"/>
    <col min="2389" max="2392" width="11.42578125" style="3"/>
    <col min="2393" max="2393" width="34" style="3" customWidth="1"/>
    <col min="2394" max="2394" width="9.5703125" style="3" customWidth="1"/>
    <col min="2395" max="2395" width="16.7109375" style="3" customWidth="1"/>
    <col min="2396" max="2396" width="55.140625" style="3" customWidth="1"/>
    <col min="2397" max="2397" width="22.5703125" style="3" customWidth="1"/>
    <col min="2398" max="2398" width="23" style="3" customWidth="1"/>
    <col min="2399" max="2399" width="22.85546875" style="3" customWidth="1"/>
    <col min="2400" max="2400" width="23.42578125" style="3" customWidth="1"/>
    <col min="2401" max="2401" width="28.7109375" style="3" customWidth="1"/>
    <col min="2402" max="2402" width="12.7109375" style="3" customWidth="1"/>
    <col min="2403" max="2403" width="11.42578125" style="3"/>
    <col min="2404" max="2404" width="25.28515625" style="3" customWidth="1"/>
    <col min="2405" max="2405" width="15.85546875" style="3" bestFit="1" customWidth="1"/>
    <col min="2406" max="2407" width="18" style="3" bestFit="1" customWidth="1"/>
    <col min="2408" max="2626" width="11.42578125" style="3"/>
    <col min="2627" max="2627" width="15.42578125" style="3" customWidth="1"/>
    <col min="2628" max="2628" width="9.5703125" style="3" customWidth="1"/>
    <col min="2629" max="2629" width="14.42578125" style="3" customWidth="1"/>
    <col min="2630" max="2630" width="49.85546875" style="3" customWidth="1"/>
    <col min="2631" max="2631" width="22.5703125" style="3" customWidth="1"/>
    <col min="2632" max="2632" width="23" style="3" customWidth="1"/>
    <col min="2633" max="2633" width="22.85546875" style="3" customWidth="1"/>
    <col min="2634" max="2634" width="23.42578125" style="3" customWidth="1"/>
    <col min="2635" max="2635" width="22.42578125" style="3" customWidth="1"/>
    <col min="2636" max="2636" width="13.85546875" style="3" customWidth="1"/>
    <col min="2637" max="2637" width="20.7109375" style="3" customWidth="1"/>
    <col min="2638" max="2638" width="18.140625" style="3" customWidth="1"/>
    <col min="2639" max="2639" width="14.85546875" style="3" bestFit="1" customWidth="1"/>
    <col min="2640" max="2640" width="11.42578125" style="3"/>
    <col min="2641" max="2641" width="17.42578125" style="3" customWidth="1"/>
    <col min="2642" max="2644" width="18.140625" style="3" customWidth="1"/>
    <col min="2645" max="2648" width="11.42578125" style="3"/>
    <col min="2649" max="2649" width="34" style="3" customWidth="1"/>
    <col min="2650" max="2650" width="9.5703125" style="3" customWidth="1"/>
    <col min="2651" max="2651" width="16.7109375" style="3" customWidth="1"/>
    <col min="2652" max="2652" width="55.140625" style="3" customWidth="1"/>
    <col min="2653" max="2653" width="22.5703125" style="3" customWidth="1"/>
    <col min="2654" max="2654" width="23" style="3" customWidth="1"/>
    <col min="2655" max="2655" width="22.85546875" style="3" customWidth="1"/>
    <col min="2656" max="2656" width="23.42578125" style="3" customWidth="1"/>
    <col min="2657" max="2657" width="28.7109375" style="3" customWidth="1"/>
    <col min="2658" max="2658" width="12.7109375" style="3" customWidth="1"/>
    <col min="2659" max="2659" width="11.42578125" style="3"/>
    <col min="2660" max="2660" width="25.28515625" style="3" customWidth="1"/>
    <col min="2661" max="2661" width="15.85546875" style="3" bestFit="1" customWidth="1"/>
    <col min="2662" max="2663" width="18" style="3" bestFit="1" customWidth="1"/>
    <col min="2664" max="2882" width="11.42578125" style="3"/>
    <col min="2883" max="2883" width="15.42578125" style="3" customWidth="1"/>
    <col min="2884" max="2884" width="9.5703125" style="3" customWidth="1"/>
    <col min="2885" max="2885" width="14.42578125" style="3" customWidth="1"/>
    <col min="2886" max="2886" width="49.85546875" style="3" customWidth="1"/>
    <col min="2887" max="2887" width="22.5703125" style="3" customWidth="1"/>
    <col min="2888" max="2888" width="23" style="3" customWidth="1"/>
    <col min="2889" max="2889" width="22.85546875" style="3" customWidth="1"/>
    <col min="2890" max="2890" width="23.42578125" style="3" customWidth="1"/>
    <col min="2891" max="2891" width="22.42578125" style="3" customWidth="1"/>
    <col min="2892" max="2892" width="13.85546875" style="3" customWidth="1"/>
    <col min="2893" max="2893" width="20.7109375" style="3" customWidth="1"/>
    <col min="2894" max="2894" width="18.140625" style="3" customWidth="1"/>
    <col min="2895" max="2895" width="14.85546875" style="3" bestFit="1" customWidth="1"/>
    <col min="2896" max="2896" width="11.42578125" style="3"/>
    <col min="2897" max="2897" width="17.42578125" style="3" customWidth="1"/>
    <col min="2898" max="2900" width="18.140625" style="3" customWidth="1"/>
    <col min="2901" max="2904" width="11.42578125" style="3"/>
    <col min="2905" max="2905" width="34" style="3" customWidth="1"/>
    <col min="2906" max="2906" width="9.5703125" style="3" customWidth="1"/>
    <col min="2907" max="2907" width="16.7109375" style="3" customWidth="1"/>
    <col min="2908" max="2908" width="55.140625" style="3" customWidth="1"/>
    <col min="2909" max="2909" width="22.5703125" style="3" customWidth="1"/>
    <col min="2910" max="2910" width="23" style="3" customWidth="1"/>
    <col min="2911" max="2911" width="22.85546875" style="3" customWidth="1"/>
    <col min="2912" max="2912" width="23.42578125" style="3" customWidth="1"/>
    <col min="2913" max="2913" width="28.7109375" style="3" customWidth="1"/>
    <col min="2914" max="2914" width="12.7109375" style="3" customWidth="1"/>
    <col min="2915" max="2915" width="11.42578125" style="3"/>
    <col min="2916" max="2916" width="25.28515625" style="3" customWidth="1"/>
    <col min="2917" max="2917" width="15.85546875" style="3" bestFit="1" customWidth="1"/>
    <col min="2918" max="2919" width="18" style="3" bestFit="1" customWidth="1"/>
    <col min="2920" max="3138" width="11.42578125" style="3"/>
    <col min="3139" max="3139" width="15.42578125" style="3" customWidth="1"/>
    <col min="3140" max="3140" width="9.5703125" style="3" customWidth="1"/>
    <col min="3141" max="3141" width="14.42578125" style="3" customWidth="1"/>
    <col min="3142" max="3142" width="49.85546875" style="3" customWidth="1"/>
    <col min="3143" max="3143" width="22.5703125" style="3" customWidth="1"/>
    <col min="3144" max="3144" width="23" style="3" customWidth="1"/>
    <col min="3145" max="3145" width="22.85546875" style="3" customWidth="1"/>
    <col min="3146" max="3146" width="23.42578125" style="3" customWidth="1"/>
    <col min="3147" max="3147" width="22.42578125" style="3" customWidth="1"/>
    <col min="3148" max="3148" width="13.85546875" style="3" customWidth="1"/>
    <col min="3149" max="3149" width="20.7109375" style="3" customWidth="1"/>
    <col min="3150" max="3150" width="18.140625" style="3" customWidth="1"/>
    <col min="3151" max="3151" width="14.85546875" style="3" bestFit="1" customWidth="1"/>
    <col min="3152" max="3152" width="11.42578125" style="3"/>
    <col min="3153" max="3153" width="17.42578125" style="3" customWidth="1"/>
    <col min="3154" max="3156" width="18.140625" style="3" customWidth="1"/>
    <col min="3157" max="3160" width="11.42578125" style="3"/>
    <col min="3161" max="3161" width="34" style="3" customWidth="1"/>
    <col min="3162" max="3162" width="9.5703125" style="3" customWidth="1"/>
    <col min="3163" max="3163" width="16.7109375" style="3" customWidth="1"/>
    <col min="3164" max="3164" width="55.140625" style="3" customWidth="1"/>
    <col min="3165" max="3165" width="22.5703125" style="3" customWidth="1"/>
    <col min="3166" max="3166" width="23" style="3" customWidth="1"/>
    <col min="3167" max="3167" width="22.85546875" style="3" customWidth="1"/>
    <col min="3168" max="3168" width="23.42578125" style="3" customWidth="1"/>
    <col min="3169" max="3169" width="28.7109375" style="3" customWidth="1"/>
    <col min="3170" max="3170" width="12.7109375" style="3" customWidth="1"/>
    <col min="3171" max="3171" width="11.42578125" style="3"/>
    <col min="3172" max="3172" width="25.28515625" style="3" customWidth="1"/>
    <col min="3173" max="3173" width="15.85546875" style="3" bestFit="1" customWidth="1"/>
    <col min="3174" max="3175" width="18" style="3" bestFit="1" customWidth="1"/>
    <col min="3176" max="3394" width="11.42578125" style="3"/>
    <col min="3395" max="3395" width="15.42578125" style="3" customWidth="1"/>
    <col min="3396" max="3396" width="9.5703125" style="3" customWidth="1"/>
    <col min="3397" max="3397" width="14.42578125" style="3" customWidth="1"/>
    <col min="3398" max="3398" width="49.85546875" style="3" customWidth="1"/>
    <col min="3399" max="3399" width="22.5703125" style="3" customWidth="1"/>
    <col min="3400" max="3400" width="23" style="3" customWidth="1"/>
    <col min="3401" max="3401" width="22.85546875" style="3" customWidth="1"/>
    <col min="3402" max="3402" width="23.42578125" style="3" customWidth="1"/>
    <col min="3403" max="3403" width="22.42578125" style="3" customWidth="1"/>
    <col min="3404" max="3404" width="13.85546875" style="3" customWidth="1"/>
    <col min="3405" max="3405" width="20.7109375" style="3" customWidth="1"/>
    <col min="3406" max="3406" width="18.140625" style="3" customWidth="1"/>
    <col min="3407" max="3407" width="14.85546875" style="3" bestFit="1" customWidth="1"/>
    <col min="3408" max="3408" width="11.42578125" style="3"/>
    <col min="3409" max="3409" width="17.42578125" style="3" customWidth="1"/>
    <col min="3410" max="3412" width="18.140625" style="3" customWidth="1"/>
    <col min="3413" max="3416" width="11.42578125" style="3"/>
    <col min="3417" max="3417" width="34" style="3" customWidth="1"/>
    <col min="3418" max="3418" width="9.5703125" style="3" customWidth="1"/>
    <col min="3419" max="3419" width="16.7109375" style="3" customWidth="1"/>
    <col min="3420" max="3420" width="55.140625" style="3" customWidth="1"/>
    <col min="3421" max="3421" width="22.5703125" style="3" customWidth="1"/>
    <col min="3422" max="3422" width="23" style="3" customWidth="1"/>
    <col min="3423" max="3423" width="22.85546875" style="3" customWidth="1"/>
    <col min="3424" max="3424" width="23.42578125" style="3" customWidth="1"/>
    <col min="3425" max="3425" width="28.7109375" style="3" customWidth="1"/>
    <col min="3426" max="3426" width="12.7109375" style="3" customWidth="1"/>
    <col min="3427" max="3427" width="11.42578125" style="3"/>
    <col min="3428" max="3428" width="25.28515625" style="3" customWidth="1"/>
    <col min="3429" max="3429" width="15.85546875" style="3" bestFit="1" customWidth="1"/>
    <col min="3430" max="3431" width="18" style="3" bestFit="1" customWidth="1"/>
    <col min="3432" max="3650" width="11.42578125" style="3"/>
    <col min="3651" max="3651" width="15.42578125" style="3" customWidth="1"/>
    <col min="3652" max="3652" width="9.5703125" style="3" customWidth="1"/>
    <col min="3653" max="3653" width="14.42578125" style="3" customWidth="1"/>
    <col min="3654" max="3654" width="49.85546875" style="3" customWidth="1"/>
    <col min="3655" max="3655" width="22.5703125" style="3" customWidth="1"/>
    <col min="3656" max="3656" width="23" style="3" customWidth="1"/>
    <col min="3657" max="3657" width="22.85546875" style="3" customWidth="1"/>
    <col min="3658" max="3658" width="23.42578125" style="3" customWidth="1"/>
    <col min="3659" max="3659" width="22.42578125" style="3" customWidth="1"/>
    <col min="3660" max="3660" width="13.85546875" style="3" customWidth="1"/>
    <col min="3661" max="3661" width="20.7109375" style="3" customWidth="1"/>
    <col min="3662" max="3662" width="18.140625" style="3" customWidth="1"/>
    <col min="3663" max="3663" width="14.85546875" style="3" bestFit="1" customWidth="1"/>
    <col min="3664" max="3664" width="11.42578125" style="3"/>
    <col min="3665" max="3665" width="17.42578125" style="3" customWidth="1"/>
    <col min="3666" max="3668" width="18.140625" style="3" customWidth="1"/>
    <col min="3669" max="3672" width="11.42578125" style="3"/>
    <col min="3673" max="3673" width="34" style="3" customWidth="1"/>
    <col min="3674" max="3674" width="9.5703125" style="3" customWidth="1"/>
    <col min="3675" max="3675" width="16.7109375" style="3" customWidth="1"/>
    <col min="3676" max="3676" width="55.140625" style="3" customWidth="1"/>
    <col min="3677" max="3677" width="22.5703125" style="3" customWidth="1"/>
    <col min="3678" max="3678" width="23" style="3" customWidth="1"/>
    <col min="3679" max="3679" width="22.85546875" style="3" customWidth="1"/>
    <col min="3680" max="3680" width="23.42578125" style="3" customWidth="1"/>
    <col min="3681" max="3681" width="28.7109375" style="3" customWidth="1"/>
    <col min="3682" max="3682" width="12.7109375" style="3" customWidth="1"/>
    <col min="3683" max="3683" width="11.42578125" style="3"/>
    <col min="3684" max="3684" width="25.28515625" style="3" customWidth="1"/>
    <col min="3685" max="3685" width="15.85546875" style="3" bestFit="1" customWidth="1"/>
    <col min="3686" max="3687" width="18" style="3" bestFit="1" customWidth="1"/>
    <col min="3688" max="3906" width="11.42578125" style="3"/>
    <col min="3907" max="3907" width="15.42578125" style="3" customWidth="1"/>
    <col min="3908" max="3908" width="9.5703125" style="3" customWidth="1"/>
    <col min="3909" max="3909" width="14.42578125" style="3" customWidth="1"/>
    <col min="3910" max="3910" width="49.85546875" style="3" customWidth="1"/>
    <col min="3911" max="3911" width="22.5703125" style="3" customWidth="1"/>
    <col min="3912" max="3912" width="23" style="3" customWidth="1"/>
    <col min="3913" max="3913" width="22.85546875" style="3" customWidth="1"/>
    <col min="3914" max="3914" width="23.42578125" style="3" customWidth="1"/>
    <col min="3915" max="3915" width="22.42578125" style="3" customWidth="1"/>
    <col min="3916" max="3916" width="13.85546875" style="3" customWidth="1"/>
    <col min="3917" max="3917" width="20.7109375" style="3" customWidth="1"/>
    <col min="3918" max="3918" width="18.140625" style="3" customWidth="1"/>
    <col min="3919" max="3919" width="14.85546875" style="3" bestFit="1" customWidth="1"/>
    <col min="3920" max="3920" width="11.42578125" style="3"/>
    <col min="3921" max="3921" width="17.42578125" style="3" customWidth="1"/>
    <col min="3922" max="3924" width="18.140625" style="3" customWidth="1"/>
    <col min="3925" max="3928" width="11.42578125" style="3"/>
    <col min="3929" max="3929" width="34" style="3" customWidth="1"/>
    <col min="3930" max="3930" width="9.5703125" style="3" customWidth="1"/>
    <col min="3931" max="3931" width="16.7109375" style="3" customWidth="1"/>
    <col min="3932" max="3932" width="55.140625" style="3" customWidth="1"/>
    <col min="3933" max="3933" width="22.5703125" style="3" customWidth="1"/>
    <col min="3934" max="3934" width="23" style="3" customWidth="1"/>
    <col min="3935" max="3935" width="22.85546875" style="3" customWidth="1"/>
    <col min="3936" max="3936" width="23.42578125" style="3" customWidth="1"/>
    <col min="3937" max="3937" width="28.7109375" style="3" customWidth="1"/>
    <col min="3938" max="3938" width="12.7109375" style="3" customWidth="1"/>
    <col min="3939" max="3939" width="11.42578125" style="3"/>
    <col min="3940" max="3940" width="25.28515625" style="3" customWidth="1"/>
    <col min="3941" max="3941" width="15.85546875" style="3" bestFit="1" customWidth="1"/>
    <col min="3942" max="3943" width="18" style="3" bestFit="1" customWidth="1"/>
    <col min="3944" max="4162" width="11.42578125" style="3"/>
    <col min="4163" max="4163" width="15.42578125" style="3" customWidth="1"/>
    <col min="4164" max="4164" width="9.5703125" style="3" customWidth="1"/>
    <col min="4165" max="4165" width="14.42578125" style="3" customWidth="1"/>
    <col min="4166" max="4166" width="49.85546875" style="3" customWidth="1"/>
    <col min="4167" max="4167" width="22.5703125" style="3" customWidth="1"/>
    <col min="4168" max="4168" width="23" style="3" customWidth="1"/>
    <col min="4169" max="4169" width="22.85546875" style="3" customWidth="1"/>
    <col min="4170" max="4170" width="23.42578125" style="3" customWidth="1"/>
    <col min="4171" max="4171" width="22.42578125" style="3" customWidth="1"/>
    <col min="4172" max="4172" width="13.85546875" style="3" customWidth="1"/>
    <col min="4173" max="4173" width="20.7109375" style="3" customWidth="1"/>
    <col min="4174" max="4174" width="18.140625" style="3" customWidth="1"/>
    <col min="4175" max="4175" width="14.85546875" style="3" bestFit="1" customWidth="1"/>
    <col min="4176" max="4176" width="11.42578125" style="3"/>
    <col min="4177" max="4177" width="17.42578125" style="3" customWidth="1"/>
    <col min="4178" max="4180" width="18.140625" style="3" customWidth="1"/>
    <col min="4181" max="4184" width="11.42578125" style="3"/>
    <col min="4185" max="4185" width="34" style="3" customWidth="1"/>
    <col min="4186" max="4186" width="9.5703125" style="3" customWidth="1"/>
    <col min="4187" max="4187" width="16.7109375" style="3" customWidth="1"/>
    <col min="4188" max="4188" width="55.140625" style="3" customWidth="1"/>
    <col min="4189" max="4189" width="22.5703125" style="3" customWidth="1"/>
    <col min="4190" max="4190" width="23" style="3" customWidth="1"/>
    <col min="4191" max="4191" width="22.85546875" style="3" customWidth="1"/>
    <col min="4192" max="4192" width="23.42578125" style="3" customWidth="1"/>
    <col min="4193" max="4193" width="28.7109375" style="3" customWidth="1"/>
    <col min="4194" max="4194" width="12.7109375" style="3" customWidth="1"/>
    <col min="4195" max="4195" width="11.42578125" style="3"/>
    <col min="4196" max="4196" width="25.28515625" style="3" customWidth="1"/>
    <col min="4197" max="4197" width="15.85546875" style="3" bestFit="1" customWidth="1"/>
    <col min="4198" max="4199" width="18" style="3" bestFit="1" customWidth="1"/>
    <col min="4200" max="4418" width="11.42578125" style="3"/>
    <col min="4419" max="4419" width="15.42578125" style="3" customWidth="1"/>
    <col min="4420" max="4420" width="9.5703125" style="3" customWidth="1"/>
    <col min="4421" max="4421" width="14.42578125" style="3" customWidth="1"/>
    <col min="4422" max="4422" width="49.85546875" style="3" customWidth="1"/>
    <col min="4423" max="4423" width="22.5703125" style="3" customWidth="1"/>
    <col min="4424" max="4424" width="23" style="3" customWidth="1"/>
    <col min="4425" max="4425" width="22.85546875" style="3" customWidth="1"/>
    <col min="4426" max="4426" width="23.42578125" style="3" customWidth="1"/>
    <col min="4427" max="4427" width="22.42578125" style="3" customWidth="1"/>
    <col min="4428" max="4428" width="13.85546875" style="3" customWidth="1"/>
    <col min="4429" max="4429" width="20.7109375" style="3" customWidth="1"/>
    <col min="4430" max="4430" width="18.140625" style="3" customWidth="1"/>
    <col min="4431" max="4431" width="14.85546875" style="3" bestFit="1" customWidth="1"/>
    <col min="4432" max="4432" width="11.42578125" style="3"/>
    <col min="4433" max="4433" width="17.42578125" style="3" customWidth="1"/>
    <col min="4434" max="4436" width="18.140625" style="3" customWidth="1"/>
    <col min="4437" max="4440" width="11.42578125" style="3"/>
    <col min="4441" max="4441" width="34" style="3" customWidth="1"/>
    <col min="4442" max="4442" width="9.5703125" style="3" customWidth="1"/>
    <col min="4443" max="4443" width="16.7109375" style="3" customWidth="1"/>
    <col min="4444" max="4444" width="55.140625" style="3" customWidth="1"/>
    <col min="4445" max="4445" width="22.5703125" style="3" customWidth="1"/>
    <col min="4446" max="4446" width="23" style="3" customWidth="1"/>
    <col min="4447" max="4447" width="22.85546875" style="3" customWidth="1"/>
    <col min="4448" max="4448" width="23.42578125" style="3" customWidth="1"/>
    <col min="4449" max="4449" width="28.7109375" style="3" customWidth="1"/>
    <col min="4450" max="4450" width="12.7109375" style="3" customWidth="1"/>
    <col min="4451" max="4451" width="11.42578125" style="3"/>
    <col min="4452" max="4452" width="25.28515625" style="3" customWidth="1"/>
    <col min="4453" max="4453" width="15.85546875" style="3" bestFit="1" customWidth="1"/>
    <col min="4454" max="4455" width="18" style="3" bestFit="1" customWidth="1"/>
    <col min="4456" max="4674" width="11.42578125" style="3"/>
    <col min="4675" max="4675" width="15.42578125" style="3" customWidth="1"/>
    <col min="4676" max="4676" width="9.5703125" style="3" customWidth="1"/>
    <col min="4677" max="4677" width="14.42578125" style="3" customWidth="1"/>
    <col min="4678" max="4678" width="49.85546875" style="3" customWidth="1"/>
    <col min="4679" max="4679" width="22.5703125" style="3" customWidth="1"/>
    <col min="4680" max="4680" width="23" style="3" customWidth="1"/>
    <col min="4681" max="4681" width="22.85546875" style="3" customWidth="1"/>
    <col min="4682" max="4682" width="23.42578125" style="3" customWidth="1"/>
    <col min="4683" max="4683" width="22.42578125" style="3" customWidth="1"/>
    <col min="4684" max="4684" width="13.85546875" style="3" customWidth="1"/>
    <col min="4685" max="4685" width="20.7109375" style="3" customWidth="1"/>
    <col min="4686" max="4686" width="18.140625" style="3" customWidth="1"/>
    <col min="4687" max="4687" width="14.85546875" style="3" bestFit="1" customWidth="1"/>
    <col min="4688" max="4688" width="11.42578125" style="3"/>
    <col min="4689" max="4689" width="17.42578125" style="3" customWidth="1"/>
    <col min="4690" max="4692" width="18.140625" style="3" customWidth="1"/>
    <col min="4693" max="4696" width="11.42578125" style="3"/>
    <col min="4697" max="4697" width="34" style="3" customWidth="1"/>
    <col min="4698" max="4698" width="9.5703125" style="3" customWidth="1"/>
    <col min="4699" max="4699" width="16.7109375" style="3" customWidth="1"/>
    <col min="4700" max="4700" width="55.140625" style="3" customWidth="1"/>
    <col min="4701" max="4701" width="22.5703125" style="3" customWidth="1"/>
    <col min="4702" max="4702" width="23" style="3" customWidth="1"/>
    <col min="4703" max="4703" width="22.85546875" style="3" customWidth="1"/>
    <col min="4704" max="4704" width="23.42578125" style="3" customWidth="1"/>
    <col min="4705" max="4705" width="28.7109375" style="3" customWidth="1"/>
    <col min="4706" max="4706" width="12.7109375" style="3" customWidth="1"/>
    <col min="4707" max="4707" width="11.42578125" style="3"/>
    <col min="4708" max="4708" width="25.28515625" style="3" customWidth="1"/>
    <col min="4709" max="4709" width="15.85546875" style="3" bestFit="1" customWidth="1"/>
    <col min="4710" max="4711" width="18" style="3" bestFit="1" customWidth="1"/>
    <col min="4712" max="4930" width="11.42578125" style="3"/>
    <col min="4931" max="4931" width="15.42578125" style="3" customWidth="1"/>
    <col min="4932" max="4932" width="9.5703125" style="3" customWidth="1"/>
    <col min="4933" max="4933" width="14.42578125" style="3" customWidth="1"/>
    <col min="4934" max="4934" width="49.85546875" style="3" customWidth="1"/>
    <col min="4935" max="4935" width="22.5703125" style="3" customWidth="1"/>
    <col min="4936" max="4936" width="23" style="3" customWidth="1"/>
    <col min="4937" max="4937" width="22.85546875" style="3" customWidth="1"/>
    <col min="4938" max="4938" width="23.42578125" style="3" customWidth="1"/>
    <col min="4939" max="4939" width="22.42578125" style="3" customWidth="1"/>
    <col min="4940" max="4940" width="13.85546875" style="3" customWidth="1"/>
    <col min="4941" max="4941" width="20.7109375" style="3" customWidth="1"/>
    <col min="4942" max="4942" width="18.140625" style="3" customWidth="1"/>
    <col min="4943" max="4943" width="14.85546875" style="3" bestFit="1" customWidth="1"/>
    <col min="4944" max="4944" width="11.42578125" style="3"/>
    <col min="4945" max="4945" width="17.42578125" style="3" customWidth="1"/>
    <col min="4946" max="4948" width="18.140625" style="3" customWidth="1"/>
    <col min="4949" max="4952" width="11.42578125" style="3"/>
    <col min="4953" max="4953" width="34" style="3" customWidth="1"/>
    <col min="4954" max="4954" width="9.5703125" style="3" customWidth="1"/>
    <col min="4955" max="4955" width="16.7109375" style="3" customWidth="1"/>
    <col min="4956" max="4956" width="55.140625" style="3" customWidth="1"/>
    <col min="4957" max="4957" width="22.5703125" style="3" customWidth="1"/>
    <col min="4958" max="4958" width="23" style="3" customWidth="1"/>
    <col min="4959" max="4959" width="22.85546875" style="3" customWidth="1"/>
    <col min="4960" max="4960" width="23.42578125" style="3" customWidth="1"/>
    <col min="4961" max="4961" width="28.7109375" style="3" customWidth="1"/>
    <col min="4962" max="4962" width="12.7109375" style="3" customWidth="1"/>
    <col min="4963" max="4963" width="11.42578125" style="3"/>
    <col min="4964" max="4964" width="25.28515625" style="3" customWidth="1"/>
    <col min="4965" max="4965" width="15.85546875" style="3" bestFit="1" customWidth="1"/>
    <col min="4966" max="4967" width="18" style="3" bestFit="1" customWidth="1"/>
    <col min="4968" max="5186" width="11.42578125" style="3"/>
    <col min="5187" max="5187" width="15.42578125" style="3" customWidth="1"/>
    <col min="5188" max="5188" width="9.5703125" style="3" customWidth="1"/>
    <col min="5189" max="5189" width="14.42578125" style="3" customWidth="1"/>
    <col min="5190" max="5190" width="49.85546875" style="3" customWidth="1"/>
    <col min="5191" max="5191" width="22.5703125" style="3" customWidth="1"/>
    <col min="5192" max="5192" width="23" style="3" customWidth="1"/>
    <col min="5193" max="5193" width="22.85546875" style="3" customWidth="1"/>
    <col min="5194" max="5194" width="23.42578125" style="3" customWidth="1"/>
    <col min="5195" max="5195" width="22.42578125" style="3" customWidth="1"/>
    <col min="5196" max="5196" width="13.85546875" style="3" customWidth="1"/>
    <col min="5197" max="5197" width="20.7109375" style="3" customWidth="1"/>
    <col min="5198" max="5198" width="18.140625" style="3" customWidth="1"/>
    <col min="5199" max="5199" width="14.85546875" style="3" bestFit="1" customWidth="1"/>
    <col min="5200" max="5200" width="11.42578125" style="3"/>
    <col min="5201" max="5201" width="17.42578125" style="3" customWidth="1"/>
    <col min="5202" max="5204" width="18.140625" style="3" customWidth="1"/>
    <col min="5205" max="5208" width="11.42578125" style="3"/>
    <col min="5209" max="5209" width="34" style="3" customWidth="1"/>
    <col min="5210" max="5210" width="9.5703125" style="3" customWidth="1"/>
    <col min="5211" max="5211" width="16.7109375" style="3" customWidth="1"/>
    <col min="5212" max="5212" width="55.140625" style="3" customWidth="1"/>
    <col min="5213" max="5213" width="22.5703125" style="3" customWidth="1"/>
    <col min="5214" max="5214" width="23" style="3" customWidth="1"/>
    <col min="5215" max="5215" width="22.85546875" style="3" customWidth="1"/>
    <col min="5216" max="5216" width="23.42578125" style="3" customWidth="1"/>
    <col min="5217" max="5217" width="28.7109375" style="3" customWidth="1"/>
    <col min="5218" max="5218" width="12.7109375" style="3" customWidth="1"/>
    <col min="5219" max="5219" width="11.42578125" style="3"/>
    <col min="5220" max="5220" width="25.28515625" style="3" customWidth="1"/>
    <col min="5221" max="5221" width="15.85546875" style="3" bestFit="1" customWidth="1"/>
    <col min="5222" max="5223" width="18" style="3" bestFit="1" customWidth="1"/>
    <col min="5224" max="5442" width="11.42578125" style="3"/>
    <col min="5443" max="5443" width="15.42578125" style="3" customWidth="1"/>
    <col min="5444" max="5444" width="9.5703125" style="3" customWidth="1"/>
    <col min="5445" max="5445" width="14.42578125" style="3" customWidth="1"/>
    <col min="5446" max="5446" width="49.85546875" style="3" customWidth="1"/>
    <col min="5447" max="5447" width="22.5703125" style="3" customWidth="1"/>
    <col min="5448" max="5448" width="23" style="3" customWidth="1"/>
    <col min="5449" max="5449" width="22.85546875" style="3" customWidth="1"/>
    <col min="5450" max="5450" width="23.42578125" style="3" customWidth="1"/>
    <col min="5451" max="5451" width="22.42578125" style="3" customWidth="1"/>
    <col min="5452" max="5452" width="13.85546875" style="3" customWidth="1"/>
    <col min="5453" max="5453" width="20.7109375" style="3" customWidth="1"/>
    <col min="5454" max="5454" width="18.140625" style="3" customWidth="1"/>
    <col min="5455" max="5455" width="14.85546875" style="3" bestFit="1" customWidth="1"/>
    <col min="5456" max="5456" width="11.42578125" style="3"/>
    <col min="5457" max="5457" width="17.42578125" style="3" customWidth="1"/>
    <col min="5458" max="5460" width="18.140625" style="3" customWidth="1"/>
    <col min="5461" max="5464" width="11.42578125" style="3"/>
    <col min="5465" max="5465" width="34" style="3" customWidth="1"/>
    <col min="5466" max="5466" width="9.5703125" style="3" customWidth="1"/>
    <col min="5467" max="5467" width="16.7109375" style="3" customWidth="1"/>
    <col min="5468" max="5468" width="55.140625" style="3" customWidth="1"/>
    <col min="5469" max="5469" width="22.5703125" style="3" customWidth="1"/>
    <col min="5470" max="5470" width="23" style="3" customWidth="1"/>
    <col min="5471" max="5471" width="22.85546875" style="3" customWidth="1"/>
    <col min="5472" max="5472" width="23.42578125" style="3" customWidth="1"/>
    <col min="5473" max="5473" width="28.7109375" style="3" customWidth="1"/>
    <col min="5474" max="5474" width="12.7109375" style="3" customWidth="1"/>
    <col min="5475" max="5475" width="11.42578125" style="3"/>
    <col min="5476" max="5476" width="25.28515625" style="3" customWidth="1"/>
    <col min="5477" max="5477" width="15.85546875" style="3" bestFit="1" customWidth="1"/>
    <col min="5478" max="5479" width="18" style="3" bestFit="1" customWidth="1"/>
    <col min="5480" max="5698" width="11.42578125" style="3"/>
    <col min="5699" max="5699" width="15.42578125" style="3" customWidth="1"/>
    <col min="5700" max="5700" width="9.5703125" style="3" customWidth="1"/>
    <col min="5701" max="5701" width="14.42578125" style="3" customWidth="1"/>
    <col min="5702" max="5702" width="49.85546875" style="3" customWidth="1"/>
    <col min="5703" max="5703" width="22.5703125" style="3" customWidth="1"/>
    <col min="5704" max="5704" width="23" style="3" customWidth="1"/>
    <col min="5705" max="5705" width="22.85546875" style="3" customWidth="1"/>
    <col min="5706" max="5706" width="23.42578125" style="3" customWidth="1"/>
    <col min="5707" max="5707" width="22.42578125" style="3" customWidth="1"/>
    <col min="5708" max="5708" width="13.85546875" style="3" customWidth="1"/>
    <col min="5709" max="5709" width="20.7109375" style="3" customWidth="1"/>
    <col min="5710" max="5710" width="18.140625" style="3" customWidth="1"/>
    <col min="5711" max="5711" width="14.85546875" style="3" bestFit="1" customWidth="1"/>
    <col min="5712" max="5712" width="11.42578125" style="3"/>
    <col min="5713" max="5713" width="17.42578125" style="3" customWidth="1"/>
    <col min="5714" max="5716" width="18.140625" style="3" customWidth="1"/>
    <col min="5717" max="5720" width="11.42578125" style="3"/>
    <col min="5721" max="5721" width="34" style="3" customWidth="1"/>
    <col min="5722" max="5722" width="9.5703125" style="3" customWidth="1"/>
    <col min="5723" max="5723" width="16.7109375" style="3" customWidth="1"/>
    <col min="5724" max="5724" width="55.140625" style="3" customWidth="1"/>
    <col min="5725" max="5725" width="22.5703125" style="3" customWidth="1"/>
    <col min="5726" max="5726" width="23" style="3" customWidth="1"/>
    <col min="5727" max="5727" width="22.85546875" style="3" customWidth="1"/>
    <col min="5728" max="5728" width="23.42578125" style="3" customWidth="1"/>
    <col min="5729" max="5729" width="28.7109375" style="3" customWidth="1"/>
    <col min="5730" max="5730" width="12.7109375" style="3" customWidth="1"/>
    <col min="5731" max="5731" width="11.42578125" style="3"/>
    <col min="5732" max="5732" width="25.28515625" style="3" customWidth="1"/>
    <col min="5733" max="5733" width="15.85546875" style="3" bestFit="1" customWidth="1"/>
    <col min="5734" max="5735" width="18" style="3" bestFit="1" customWidth="1"/>
    <col min="5736" max="5954" width="11.42578125" style="3"/>
    <col min="5955" max="5955" width="15.42578125" style="3" customWidth="1"/>
    <col min="5956" max="5956" width="9.5703125" style="3" customWidth="1"/>
    <col min="5957" max="5957" width="14.42578125" style="3" customWidth="1"/>
    <col min="5958" max="5958" width="49.85546875" style="3" customWidth="1"/>
    <col min="5959" max="5959" width="22.5703125" style="3" customWidth="1"/>
    <col min="5960" max="5960" width="23" style="3" customWidth="1"/>
    <col min="5961" max="5961" width="22.85546875" style="3" customWidth="1"/>
    <col min="5962" max="5962" width="23.42578125" style="3" customWidth="1"/>
    <col min="5963" max="5963" width="22.42578125" style="3" customWidth="1"/>
    <col min="5964" max="5964" width="13.85546875" style="3" customWidth="1"/>
    <col min="5965" max="5965" width="20.7109375" style="3" customWidth="1"/>
    <col min="5966" max="5966" width="18.140625" style="3" customWidth="1"/>
    <col min="5967" max="5967" width="14.85546875" style="3" bestFit="1" customWidth="1"/>
    <col min="5968" max="5968" width="11.42578125" style="3"/>
    <col min="5969" max="5969" width="17.42578125" style="3" customWidth="1"/>
    <col min="5970" max="5972" width="18.140625" style="3" customWidth="1"/>
    <col min="5973" max="5976" width="11.42578125" style="3"/>
    <col min="5977" max="5977" width="34" style="3" customWidth="1"/>
    <col min="5978" max="5978" width="9.5703125" style="3" customWidth="1"/>
    <col min="5979" max="5979" width="16.7109375" style="3" customWidth="1"/>
    <col min="5980" max="5980" width="55.140625" style="3" customWidth="1"/>
    <col min="5981" max="5981" width="22.5703125" style="3" customWidth="1"/>
    <col min="5982" max="5982" width="23" style="3" customWidth="1"/>
    <col min="5983" max="5983" width="22.85546875" style="3" customWidth="1"/>
    <col min="5984" max="5984" width="23.42578125" style="3" customWidth="1"/>
    <col min="5985" max="5985" width="28.7109375" style="3" customWidth="1"/>
    <col min="5986" max="5986" width="12.7109375" style="3" customWidth="1"/>
    <col min="5987" max="5987" width="11.42578125" style="3"/>
    <col min="5988" max="5988" width="25.28515625" style="3" customWidth="1"/>
    <col min="5989" max="5989" width="15.85546875" style="3" bestFit="1" customWidth="1"/>
    <col min="5990" max="5991" width="18" style="3" bestFit="1" customWidth="1"/>
    <col min="5992" max="6210" width="11.42578125" style="3"/>
    <col min="6211" max="6211" width="15.42578125" style="3" customWidth="1"/>
    <col min="6212" max="6212" width="9.5703125" style="3" customWidth="1"/>
    <col min="6213" max="6213" width="14.42578125" style="3" customWidth="1"/>
    <col min="6214" max="6214" width="49.85546875" style="3" customWidth="1"/>
    <col min="6215" max="6215" width="22.5703125" style="3" customWidth="1"/>
    <col min="6216" max="6216" width="23" style="3" customWidth="1"/>
    <col min="6217" max="6217" width="22.85546875" style="3" customWidth="1"/>
    <col min="6218" max="6218" width="23.42578125" style="3" customWidth="1"/>
    <col min="6219" max="6219" width="22.42578125" style="3" customWidth="1"/>
    <col min="6220" max="6220" width="13.85546875" style="3" customWidth="1"/>
    <col min="6221" max="6221" width="20.7109375" style="3" customWidth="1"/>
    <col min="6222" max="6222" width="18.140625" style="3" customWidth="1"/>
    <col min="6223" max="6223" width="14.85546875" style="3" bestFit="1" customWidth="1"/>
    <col min="6224" max="6224" width="11.42578125" style="3"/>
    <col min="6225" max="6225" width="17.42578125" style="3" customWidth="1"/>
    <col min="6226" max="6228" width="18.140625" style="3" customWidth="1"/>
    <col min="6229" max="6232" width="11.42578125" style="3"/>
    <col min="6233" max="6233" width="34" style="3" customWidth="1"/>
    <col min="6234" max="6234" width="9.5703125" style="3" customWidth="1"/>
    <col min="6235" max="6235" width="16.7109375" style="3" customWidth="1"/>
    <col min="6236" max="6236" width="55.140625" style="3" customWidth="1"/>
    <col min="6237" max="6237" width="22.5703125" style="3" customWidth="1"/>
    <col min="6238" max="6238" width="23" style="3" customWidth="1"/>
    <col min="6239" max="6239" width="22.85546875" style="3" customWidth="1"/>
    <col min="6240" max="6240" width="23.42578125" style="3" customWidth="1"/>
    <col min="6241" max="6241" width="28.7109375" style="3" customWidth="1"/>
    <col min="6242" max="6242" width="12.7109375" style="3" customWidth="1"/>
    <col min="6243" max="6243" width="11.42578125" style="3"/>
    <col min="6244" max="6244" width="25.28515625" style="3" customWidth="1"/>
    <col min="6245" max="6245" width="15.85546875" style="3" bestFit="1" customWidth="1"/>
    <col min="6246" max="6247" width="18" style="3" bestFit="1" customWidth="1"/>
    <col min="6248" max="6466" width="11.42578125" style="3"/>
    <col min="6467" max="6467" width="15.42578125" style="3" customWidth="1"/>
    <col min="6468" max="6468" width="9.5703125" style="3" customWidth="1"/>
    <col min="6469" max="6469" width="14.42578125" style="3" customWidth="1"/>
    <col min="6470" max="6470" width="49.85546875" style="3" customWidth="1"/>
    <col min="6471" max="6471" width="22.5703125" style="3" customWidth="1"/>
    <col min="6472" max="6472" width="23" style="3" customWidth="1"/>
    <col min="6473" max="6473" width="22.85546875" style="3" customWidth="1"/>
    <col min="6474" max="6474" width="23.42578125" style="3" customWidth="1"/>
    <col min="6475" max="6475" width="22.42578125" style="3" customWidth="1"/>
    <col min="6476" max="6476" width="13.85546875" style="3" customWidth="1"/>
    <col min="6477" max="6477" width="20.7109375" style="3" customWidth="1"/>
    <col min="6478" max="6478" width="18.140625" style="3" customWidth="1"/>
    <col min="6479" max="6479" width="14.85546875" style="3" bestFit="1" customWidth="1"/>
    <col min="6480" max="6480" width="11.42578125" style="3"/>
    <col min="6481" max="6481" width="17.42578125" style="3" customWidth="1"/>
    <col min="6482" max="6484" width="18.140625" style="3" customWidth="1"/>
    <col min="6485" max="6488" width="11.42578125" style="3"/>
    <col min="6489" max="6489" width="34" style="3" customWidth="1"/>
    <col min="6490" max="6490" width="9.5703125" style="3" customWidth="1"/>
    <col min="6491" max="6491" width="16.7109375" style="3" customWidth="1"/>
    <col min="6492" max="6492" width="55.140625" style="3" customWidth="1"/>
    <col min="6493" max="6493" width="22.5703125" style="3" customWidth="1"/>
    <col min="6494" max="6494" width="23" style="3" customWidth="1"/>
    <col min="6495" max="6495" width="22.85546875" style="3" customWidth="1"/>
    <col min="6496" max="6496" width="23.42578125" style="3" customWidth="1"/>
    <col min="6497" max="6497" width="28.7109375" style="3" customWidth="1"/>
    <col min="6498" max="6498" width="12.7109375" style="3" customWidth="1"/>
    <col min="6499" max="6499" width="11.42578125" style="3"/>
    <col min="6500" max="6500" width="25.28515625" style="3" customWidth="1"/>
    <col min="6501" max="6501" width="15.85546875" style="3" bestFit="1" customWidth="1"/>
    <col min="6502" max="6503" width="18" style="3" bestFit="1" customWidth="1"/>
    <col min="6504" max="6722" width="11.42578125" style="3"/>
    <col min="6723" max="6723" width="15.42578125" style="3" customWidth="1"/>
    <col min="6724" max="6724" width="9.5703125" style="3" customWidth="1"/>
    <col min="6725" max="6725" width="14.42578125" style="3" customWidth="1"/>
    <col min="6726" max="6726" width="49.85546875" style="3" customWidth="1"/>
    <col min="6727" max="6727" width="22.5703125" style="3" customWidth="1"/>
    <col min="6728" max="6728" width="23" style="3" customWidth="1"/>
    <col min="6729" max="6729" width="22.85546875" style="3" customWidth="1"/>
    <col min="6730" max="6730" width="23.42578125" style="3" customWidth="1"/>
    <col min="6731" max="6731" width="22.42578125" style="3" customWidth="1"/>
    <col min="6732" max="6732" width="13.85546875" style="3" customWidth="1"/>
    <col min="6733" max="6733" width="20.7109375" style="3" customWidth="1"/>
    <col min="6734" max="6734" width="18.140625" style="3" customWidth="1"/>
    <col min="6735" max="6735" width="14.85546875" style="3" bestFit="1" customWidth="1"/>
    <col min="6736" max="6736" width="11.42578125" style="3"/>
    <col min="6737" max="6737" width="17.42578125" style="3" customWidth="1"/>
    <col min="6738" max="6740" width="18.140625" style="3" customWidth="1"/>
    <col min="6741" max="6744" width="11.42578125" style="3"/>
    <col min="6745" max="6745" width="34" style="3" customWidth="1"/>
    <col min="6746" max="6746" width="9.5703125" style="3" customWidth="1"/>
    <col min="6747" max="6747" width="16.7109375" style="3" customWidth="1"/>
    <col min="6748" max="6748" width="55.140625" style="3" customWidth="1"/>
    <col min="6749" max="6749" width="22.5703125" style="3" customWidth="1"/>
    <col min="6750" max="6750" width="23" style="3" customWidth="1"/>
    <col min="6751" max="6751" width="22.85546875" style="3" customWidth="1"/>
    <col min="6752" max="6752" width="23.42578125" style="3" customWidth="1"/>
    <col min="6753" max="6753" width="28.7109375" style="3" customWidth="1"/>
    <col min="6754" max="6754" width="12.7109375" style="3" customWidth="1"/>
    <col min="6755" max="6755" width="11.42578125" style="3"/>
    <col min="6756" max="6756" width="25.28515625" style="3" customWidth="1"/>
    <col min="6757" max="6757" width="15.85546875" style="3" bestFit="1" customWidth="1"/>
    <col min="6758" max="6759" width="18" style="3" bestFit="1" customWidth="1"/>
    <col min="6760" max="6978" width="11.42578125" style="3"/>
    <col min="6979" max="6979" width="15.42578125" style="3" customWidth="1"/>
    <col min="6980" max="6980" width="9.5703125" style="3" customWidth="1"/>
    <col min="6981" max="6981" width="14.42578125" style="3" customWidth="1"/>
    <col min="6982" max="6982" width="49.85546875" style="3" customWidth="1"/>
    <col min="6983" max="6983" width="22.5703125" style="3" customWidth="1"/>
    <col min="6984" max="6984" width="23" style="3" customWidth="1"/>
    <col min="6985" max="6985" width="22.85546875" style="3" customWidth="1"/>
    <col min="6986" max="6986" width="23.42578125" style="3" customWidth="1"/>
    <col min="6987" max="6987" width="22.42578125" style="3" customWidth="1"/>
    <col min="6988" max="6988" width="13.85546875" style="3" customWidth="1"/>
    <col min="6989" max="6989" width="20.7109375" style="3" customWidth="1"/>
    <col min="6990" max="6990" width="18.140625" style="3" customWidth="1"/>
    <col min="6991" max="6991" width="14.85546875" style="3" bestFit="1" customWidth="1"/>
    <col min="6992" max="6992" width="11.42578125" style="3"/>
    <col min="6993" max="6993" width="17.42578125" style="3" customWidth="1"/>
    <col min="6994" max="6996" width="18.140625" style="3" customWidth="1"/>
    <col min="6997" max="7000" width="11.42578125" style="3"/>
    <col min="7001" max="7001" width="34" style="3" customWidth="1"/>
    <col min="7002" max="7002" width="9.5703125" style="3" customWidth="1"/>
    <col min="7003" max="7003" width="16.7109375" style="3" customWidth="1"/>
    <col min="7004" max="7004" width="55.140625" style="3" customWidth="1"/>
    <col min="7005" max="7005" width="22.5703125" style="3" customWidth="1"/>
    <col min="7006" max="7006" width="23" style="3" customWidth="1"/>
    <col min="7007" max="7007" width="22.85546875" style="3" customWidth="1"/>
    <col min="7008" max="7008" width="23.42578125" style="3" customWidth="1"/>
    <col min="7009" max="7009" width="28.7109375" style="3" customWidth="1"/>
    <col min="7010" max="7010" width="12.7109375" style="3" customWidth="1"/>
    <col min="7011" max="7011" width="11.42578125" style="3"/>
    <col min="7012" max="7012" width="25.28515625" style="3" customWidth="1"/>
    <col min="7013" max="7013" width="15.85546875" style="3" bestFit="1" customWidth="1"/>
    <col min="7014" max="7015" width="18" style="3" bestFit="1" customWidth="1"/>
    <col min="7016" max="7234" width="11.42578125" style="3"/>
    <col min="7235" max="7235" width="15.42578125" style="3" customWidth="1"/>
    <col min="7236" max="7236" width="9.5703125" style="3" customWidth="1"/>
    <col min="7237" max="7237" width="14.42578125" style="3" customWidth="1"/>
    <col min="7238" max="7238" width="49.85546875" style="3" customWidth="1"/>
    <col min="7239" max="7239" width="22.5703125" style="3" customWidth="1"/>
    <col min="7240" max="7240" width="23" style="3" customWidth="1"/>
    <col min="7241" max="7241" width="22.85546875" style="3" customWidth="1"/>
    <col min="7242" max="7242" width="23.42578125" style="3" customWidth="1"/>
    <col min="7243" max="7243" width="22.42578125" style="3" customWidth="1"/>
    <col min="7244" max="7244" width="13.85546875" style="3" customWidth="1"/>
    <col min="7245" max="7245" width="20.7109375" style="3" customWidth="1"/>
    <col min="7246" max="7246" width="18.140625" style="3" customWidth="1"/>
    <col min="7247" max="7247" width="14.85546875" style="3" bestFit="1" customWidth="1"/>
    <col min="7248" max="7248" width="11.42578125" style="3"/>
    <col min="7249" max="7249" width="17.42578125" style="3" customWidth="1"/>
    <col min="7250" max="7252" width="18.140625" style="3" customWidth="1"/>
    <col min="7253" max="7256" width="11.42578125" style="3"/>
    <col min="7257" max="7257" width="34" style="3" customWidth="1"/>
    <col min="7258" max="7258" width="9.5703125" style="3" customWidth="1"/>
    <col min="7259" max="7259" width="16.7109375" style="3" customWidth="1"/>
    <col min="7260" max="7260" width="55.140625" style="3" customWidth="1"/>
    <col min="7261" max="7261" width="22.5703125" style="3" customWidth="1"/>
    <col min="7262" max="7262" width="23" style="3" customWidth="1"/>
    <col min="7263" max="7263" width="22.85546875" style="3" customWidth="1"/>
    <col min="7264" max="7264" width="23.42578125" style="3" customWidth="1"/>
    <col min="7265" max="7265" width="28.7109375" style="3" customWidth="1"/>
    <col min="7266" max="7266" width="12.7109375" style="3" customWidth="1"/>
    <col min="7267" max="7267" width="11.42578125" style="3"/>
    <col min="7268" max="7268" width="25.28515625" style="3" customWidth="1"/>
    <col min="7269" max="7269" width="15.85546875" style="3" bestFit="1" customWidth="1"/>
    <col min="7270" max="7271" width="18" style="3" bestFit="1" customWidth="1"/>
    <col min="7272" max="7490" width="11.42578125" style="3"/>
    <col min="7491" max="7491" width="15.42578125" style="3" customWidth="1"/>
    <col min="7492" max="7492" width="9.5703125" style="3" customWidth="1"/>
    <col min="7493" max="7493" width="14.42578125" style="3" customWidth="1"/>
    <col min="7494" max="7494" width="49.85546875" style="3" customWidth="1"/>
    <col min="7495" max="7495" width="22.5703125" style="3" customWidth="1"/>
    <col min="7496" max="7496" width="23" style="3" customWidth="1"/>
    <col min="7497" max="7497" width="22.85546875" style="3" customWidth="1"/>
    <col min="7498" max="7498" width="23.42578125" style="3" customWidth="1"/>
    <col min="7499" max="7499" width="22.42578125" style="3" customWidth="1"/>
    <col min="7500" max="7500" width="13.85546875" style="3" customWidth="1"/>
    <col min="7501" max="7501" width="20.7109375" style="3" customWidth="1"/>
    <col min="7502" max="7502" width="18.140625" style="3" customWidth="1"/>
    <col min="7503" max="7503" width="14.85546875" style="3" bestFit="1" customWidth="1"/>
    <col min="7504" max="7504" width="11.42578125" style="3"/>
    <col min="7505" max="7505" width="17.42578125" style="3" customWidth="1"/>
    <col min="7506" max="7508" width="18.140625" style="3" customWidth="1"/>
    <col min="7509" max="7512" width="11.42578125" style="3"/>
    <col min="7513" max="7513" width="34" style="3" customWidth="1"/>
    <col min="7514" max="7514" width="9.5703125" style="3" customWidth="1"/>
    <col min="7515" max="7515" width="16.7109375" style="3" customWidth="1"/>
    <col min="7516" max="7516" width="55.140625" style="3" customWidth="1"/>
    <col min="7517" max="7517" width="22.5703125" style="3" customWidth="1"/>
    <col min="7518" max="7518" width="23" style="3" customWidth="1"/>
    <col min="7519" max="7519" width="22.85546875" style="3" customWidth="1"/>
    <col min="7520" max="7520" width="23.42578125" style="3" customWidth="1"/>
    <col min="7521" max="7521" width="28.7109375" style="3" customWidth="1"/>
    <col min="7522" max="7522" width="12.7109375" style="3" customWidth="1"/>
    <col min="7523" max="7523" width="11.42578125" style="3"/>
    <col min="7524" max="7524" width="25.28515625" style="3" customWidth="1"/>
    <col min="7525" max="7525" width="15.85546875" style="3" bestFit="1" customWidth="1"/>
    <col min="7526" max="7527" width="18" style="3" bestFit="1" customWidth="1"/>
    <col min="7528" max="7746" width="11.42578125" style="3"/>
    <col min="7747" max="7747" width="15.42578125" style="3" customWidth="1"/>
    <col min="7748" max="7748" width="9.5703125" style="3" customWidth="1"/>
    <col min="7749" max="7749" width="14.42578125" style="3" customWidth="1"/>
    <col min="7750" max="7750" width="49.85546875" style="3" customWidth="1"/>
    <col min="7751" max="7751" width="22.5703125" style="3" customWidth="1"/>
    <col min="7752" max="7752" width="23" style="3" customWidth="1"/>
    <col min="7753" max="7753" width="22.85546875" style="3" customWidth="1"/>
    <col min="7754" max="7754" width="23.42578125" style="3" customWidth="1"/>
    <col min="7755" max="7755" width="22.42578125" style="3" customWidth="1"/>
    <col min="7756" max="7756" width="13.85546875" style="3" customWidth="1"/>
    <col min="7757" max="7757" width="20.7109375" style="3" customWidth="1"/>
    <col min="7758" max="7758" width="18.140625" style="3" customWidth="1"/>
    <col min="7759" max="7759" width="14.85546875" style="3" bestFit="1" customWidth="1"/>
    <col min="7760" max="7760" width="11.42578125" style="3"/>
    <col min="7761" max="7761" width="17.42578125" style="3" customWidth="1"/>
    <col min="7762" max="7764" width="18.140625" style="3" customWidth="1"/>
    <col min="7765" max="7768" width="11.42578125" style="3"/>
    <col min="7769" max="7769" width="34" style="3" customWidth="1"/>
    <col min="7770" max="7770" width="9.5703125" style="3" customWidth="1"/>
    <col min="7771" max="7771" width="16.7109375" style="3" customWidth="1"/>
    <col min="7772" max="7772" width="55.140625" style="3" customWidth="1"/>
    <col min="7773" max="7773" width="22.5703125" style="3" customWidth="1"/>
    <col min="7774" max="7774" width="23" style="3" customWidth="1"/>
    <col min="7775" max="7775" width="22.85546875" style="3" customWidth="1"/>
    <col min="7776" max="7776" width="23.42578125" style="3" customWidth="1"/>
    <col min="7777" max="7777" width="28.7109375" style="3" customWidth="1"/>
    <col min="7778" max="7778" width="12.7109375" style="3" customWidth="1"/>
    <col min="7779" max="7779" width="11.42578125" style="3"/>
    <col min="7780" max="7780" width="25.28515625" style="3" customWidth="1"/>
    <col min="7781" max="7781" width="15.85546875" style="3" bestFit="1" customWidth="1"/>
    <col min="7782" max="7783" width="18" style="3" bestFit="1" customWidth="1"/>
    <col min="7784" max="8002" width="11.42578125" style="3"/>
    <col min="8003" max="8003" width="15.42578125" style="3" customWidth="1"/>
    <col min="8004" max="8004" width="9.5703125" style="3" customWidth="1"/>
    <col min="8005" max="8005" width="14.42578125" style="3" customWidth="1"/>
    <col min="8006" max="8006" width="49.85546875" style="3" customWidth="1"/>
    <col min="8007" max="8007" width="22.5703125" style="3" customWidth="1"/>
    <col min="8008" max="8008" width="23" style="3" customWidth="1"/>
    <col min="8009" max="8009" width="22.85546875" style="3" customWidth="1"/>
    <col min="8010" max="8010" width="23.42578125" style="3" customWidth="1"/>
    <col min="8011" max="8011" width="22.42578125" style="3" customWidth="1"/>
    <col min="8012" max="8012" width="13.85546875" style="3" customWidth="1"/>
    <col min="8013" max="8013" width="20.7109375" style="3" customWidth="1"/>
    <col min="8014" max="8014" width="18.140625" style="3" customWidth="1"/>
    <col min="8015" max="8015" width="14.85546875" style="3" bestFit="1" customWidth="1"/>
    <col min="8016" max="8016" width="11.42578125" style="3"/>
    <col min="8017" max="8017" width="17.42578125" style="3" customWidth="1"/>
    <col min="8018" max="8020" width="18.140625" style="3" customWidth="1"/>
    <col min="8021" max="8024" width="11.42578125" style="3"/>
    <col min="8025" max="8025" width="34" style="3" customWidth="1"/>
    <col min="8026" max="8026" width="9.5703125" style="3" customWidth="1"/>
    <col min="8027" max="8027" width="16.7109375" style="3" customWidth="1"/>
    <col min="8028" max="8028" width="55.140625" style="3" customWidth="1"/>
    <col min="8029" max="8029" width="22.5703125" style="3" customWidth="1"/>
    <col min="8030" max="8030" width="23" style="3" customWidth="1"/>
    <col min="8031" max="8031" width="22.85546875" style="3" customWidth="1"/>
    <col min="8032" max="8032" width="23.42578125" style="3" customWidth="1"/>
    <col min="8033" max="8033" width="28.7109375" style="3" customWidth="1"/>
    <col min="8034" max="8034" width="12.7109375" style="3" customWidth="1"/>
    <col min="8035" max="8035" width="11.42578125" style="3"/>
    <col min="8036" max="8036" width="25.28515625" style="3" customWidth="1"/>
    <col min="8037" max="8037" width="15.85546875" style="3" bestFit="1" customWidth="1"/>
    <col min="8038" max="8039" width="18" style="3" bestFit="1" customWidth="1"/>
    <col min="8040" max="8258" width="11.42578125" style="3"/>
    <col min="8259" max="8259" width="15.42578125" style="3" customWidth="1"/>
    <col min="8260" max="8260" width="9.5703125" style="3" customWidth="1"/>
    <col min="8261" max="8261" width="14.42578125" style="3" customWidth="1"/>
    <col min="8262" max="8262" width="49.85546875" style="3" customWidth="1"/>
    <col min="8263" max="8263" width="22.5703125" style="3" customWidth="1"/>
    <col min="8264" max="8264" width="23" style="3" customWidth="1"/>
    <col min="8265" max="8265" width="22.85546875" style="3" customWidth="1"/>
    <col min="8266" max="8266" width="23.42578125" style="3" customWidth="1"/>
    <col min="8267" max="8267" width="22.42578125" style="3" customWidth="1"/>
    <col min="8268" max="8268" width="13.85546875" style="3" customWidth="1"/>
    <col min="8269" max="8269" width="20.7109375" style="3" customWidth="1"/>
    <col min="8270" max="8270" width="18.140625" style="3" customWidth="1"/>
    <col min="8271" max="8271" width="14.85546875" style="3" bestFit="1" customWidth="1"/>
    <col min="8272" max="8272" width="11.42578125" style="3"/>
    <col min="8273" max="8273" width="17.42578125" style="3" customWidth="1"/>
    <col min="8274" max="8276" width="18.140625" style="3" customWidth="1"/>
    <col min="8277" max="8280" width="11.42578125" style="3"/>
    <col min="8281" max="8281" width="34" style="3" customWidth="1"/>
    <col min="8282" max="8282" width="9.5703125" style="3" customWidth="1"/>
    <col min="8283" max="8283" width="16.7109375" style="3" customWidth="1"/>
    <col min="8284" max="8284" width="55.140625" style="3" customWidth="1"/>
    <col min="8285" max="8285" width="22.5703125" style="3" customWidth="1"/>
    <col min="8286" max="8286" width="23" style="3" customWidth="1"/>
    <col min="8287" max="8287" width="22.85546875" style="3" customWidth="1"/>
    <col min="8288" max="8288" width="23.42578125" style="3" customWidth="1"/>
    <col min="8289" max="8289" width="28.7109375" style="3" customWidth="1"/>
    <col min="8290" max="8290" width="12.7109375" style="3" customWidth="1"/>
    <col min="8291" max="8291" width="11.42578125" style="3"/>
    <col min="8292" max="8292" width="25.28515625" style="3" customWidth="1"/>
    <col min="8293" max="8293" width="15.85546875" style="3" bestFit="1" customWidth="1"/>
    <col min="8294" max="8295" width="18" style="3" bestFit="1" customWidth="1"/>
    <col min="8296" max="8514" width="11.42578125" style="3"/>
    <col min="8515" max="8515" width="15.42578125" style="3" customWidth="1"/>
    <col min="8516" max="8516" width="9.5703125" style="3" customWidth="1"/>
    <col min="8517" max="8517" width="14.42578125" style="3" customWidth="1"/>
    <col min="8518" max="8518" width="49.85546875" style="3" customWidth="1"/>
    <col min="8519" max="8519" width="22.5703125" style="3" customWidth="1"/>
    <col min="8520" max="8520" width="23" style="3" customWidth="1"/>
    <col min="8521" max="8521" width="22.85546875" style="3" customWidth="1"/>
    <col min="8522" max="8522" width="23.42578125" style="3" customWidth="1"/>
    <col min="8523" max="8523" width="22.42578125" style="3" customWidth="1"/>
    <col min="8524" max="8524" width="13.85546875" style="3" customWidth="1"/>
    <col min="8525" max="8525" width="20.7109375" style="3" customWidth="1"/>
    <col min="8526" max="8526" width="18.140625" style="3" customWidth="1"/>
    <col min="8527" max="8527" width="14.85546875" style="3" bestFit="1" customWidth="1"/>
    <col min="8528" max="8528" width="11.42578125" style="3"/>
    <col min="8529" max="8529" width="17.42578125" style="3" customWidth="1"/>
    <col min="8530" max="8532" width="18.140625" style="3" customWidth="1"/>
    <col min="8533" max="8536" width="11.42578125" style="3"/>
    <col min="8537" max="8537" width="34" style="3" customWidth="1"/>
    <col min="8538" max="8538" width="9.5703125" style="3" customWidth="1"/>
    <col min="8539" max="8539" width="16.7109375" style="3" customWidth="1"/>
    <col min="8540" max="8540" width="55.140625" style="3" customWidth="1"/>
    <col min="8541" max="8541" width="22.5703125" style="3" customWidth="1"/>
    <col min="8542" max="8542" width="23" style="3" customWidth="1"/>
    <col min="8543" max="8543" width="22.85546875" style="3" customWidth="1"/>
    <col min="8544" max="8544" width="23.42578125" style="3" customWidth="1"/>
    <col min="8545" max="8545" width="28.7109375" style="3" customWidth="1"/>
    <col min="8546" max="8546" width="12.7109375" style="3" customWidth="1"/>
    <col min="8547" max="8547" width="11.42578125" style="3"/>
    <col min="8548" max="8548" width="25.28515625" style="3" customWidth="1"/>
    <col min="8549" max="8549" width="15.85546875" style="3" bestFit="1" customWidth="1"/>
    <col min="8550" max="8551" width="18" style="3" bestFit="1" customWidth="1"/>
    <col min="8552" max="8770" width="11.42578125" style="3"/>
    <col min="8771" max="8771" width="15.42578125" style="3" customWidth="1"/>
    <col min="8772" max="8772" width="9.5703125" style="3" customWidth="1"/>
    <col min="8773" max="8773" width="14.42578125" style="3" customWidth="1"/>
    <col min="8774" max="8774" width="49.85546875" style="3" customWidth="1"/>
    <col min="8775" max="8775" width="22.5703125" style="3" customWidth="1"/>
    <col min="8776" max="8776" width="23" style="3" customWidth="1"/>
    <col min="8777" max="8777" width="22.85546875" style="3" customWidth="1"/>
    <col min="8778" max="8778" width="23.42578125" style="3" customWidth="1"/>
    <col min="8779" max="8779" width="22.42578125" style="3" customWidth="1"/>
    <col min="8780" max="8780" width="13.85546875" style="3" customWidth="1"/>
    <col min="8781" max="8781" width="20.7109375" style="3" customWidth="1"/>
    <col min="8782" max="8782" width="18.140625" style="3" customWidth="1"/>
    <col min="8783" max="8783" width="14.85546875" style="3" bestFit="1" customWidth="1"/>
    <col min="8784" max="8784" width="11.42578125" style="3"/>
    <col min="8785" max="8785" width="17.42578125" style="3" customWidth="1"/>
    <col min="8786" max="8788" width="18.140625" style="3" customWidth="1"/>
    <col min="8789" max="8792" width="11.42578125" style="3"/>
    <col min="8793" max="8793" width="34" style="3" customWidth="1"/>
    <col min="8794" max="8794" width="9.5703125" style="3" customWidth="1"/>
    <col min="8795" max="8795" width="16.7109375" style="3" customWidth="1"/>
    <col min="8796" max="8796" width="55.140625" style="3" customWidth="1"/>
    <col min="8797" max="8797" width="22.5703125" style="3" customWidth="1"/>
    <col min="8798" max="8798" width="23" style="3" customWidth="1"/>
    <col min="8799" max="8799" width="22.85546875" style="3" customWidth="1"/>
    <col min="8800" max="8800" width="23.42578125" style="3" customWidth="1"/>
    <col min="8801" max="8801" width="28.7109375" style="3" customWidth="1"/>
    <col min="8802" max="8802" width="12.7109375" style="3" customWidth="1"/>
    <col min="8803" max="8803" width="11.42578125" style="3"/>
    <col min="8804" max="8804" width="25.28515625" style="3" customWidth="1"/>
    <col min="8805" max="8805" width="15.85546875" style="3" bestFit="1" customWidth="1"/>
    <col min="8806" max="8807" width="18" style="3" bestFit="1" customWidth="1"/>
    <col min="8808" max="9026" width="11.42578125" style="3"/>
    <col min="9027" max="9027" width="15.42578125" style="3" customWidth="1"/>
    <col min="9028" max="9028" width="9.5703125" style="3" customWidth="1"/>
    <col min="9029" max="9029" width="14.42578125" style="3" customWidth="1"/>
    <col min="9030" max="9030" width="49.85546875" style="3" customWidth="1"/>
    <col min="9031" max="9031" width="22.5703125" style="3" customWidth="1"/>
    <col min="9032" max="9032" width="23" style="3" customWidth="1"/>
    <col min="9033" max="9033" width="22.85546875" style="3" customWidth="1"/>
    <col min="9034" max="9034" width="23.42578125" style="3" customWidth="1"/>
    <col min="9035" max="9035" width="22.42578125" style="3" customWidth="1"/>
    <col min="9036" max="9036" width="13.85546875" style="3" customWidth="1"/>
    <col min="9037" max="9037" width="20.7109375" style="3" customWidth="1"/>
    <col min="9038" max="9038" width="18.140625" style="3" customWidth="1"/>
    <col min="9039" max="9039" width="14.85546875" style="3" bestFit="1" customWidth="1"/>
    <col min="9040" max="9040" width="11.42578125" style="3"/>
    <col min="9041" max="9041" width="17.42578125" style="3" customWidth="1"/>
    <col min="9042" max="9044" width="18.140625" style="3" customWidth="1"/>
    <col min="9045" max="9048" width="11.42578125" style="3"/>
    <col min="9049" max="9049" width="34" style="3" customWidth="1"/>
    <col min="9050" max="9050" width="9.5703125" style="3" customWidth="1"/>
    <col min="9051" max="9051" width="16.7109375" style="3" customWidth="1"/>
    <col min="9052" max="9052" width="55.140625" style="3" customWidth="1"/>
    <col min="9053" max="9053" width="22.5703125" style="3" customWidth="1"/>
    <col min="9054" max="9054" width="23" style="3" customWidth="1"/>
    <col min="9055" max="9055" width="22.85546875" style="3" customWidth="1"/>
    <col min="9056" max="9056" width="23.42578125" style="3" customWidth="1"/>
    <col min="9057" max="9057" width="28.7109375" style="3" customWidth="1"/>
    <col min="9058" max="9058" width="12.7109375" style="3" customWidth="1"/>
    <col min="9059" max="9059" width="11.42578125" style="3"/>
    <col min="9060" max="9060" width="25.28515625" style="3" customWidth="1"/>
    <col min="9061" max="9061" width="15.85546875" style="3" bestFit="1" customWidth="1"/>
    <col min="9062" max="9063" width="18" style="3" bestFit="1" customWidth="1"/>
    <col min="9064" max="9282" width="11.42578125" style="3"/>
    <col min="9283" max="9283" width="15.42578125" style="3" customWidth="1"/>
    <col min="9284" max="9284" width="9.5703125" style="3" customWidth="1"/>
    <col min="9285" max="9285" width="14.42578125" style="3" customWidth="1"/>
    <col min="9286" max="9286" width="49.85546875" style="3" customWidth="1"/>
    <col min="9287" max="9287" width="22.5703125" style="3" customWidth="1"/>
    <col min="9288" max="9288" width="23" style="3" customWidth="1"/>
    <col min="9289" max="9289" width="22.85546875" style="3" customWidth="1"/>
    <col min="9290" max="9290" width="23.42578125" style="3" customWidth="1"/>
    <col min="9291" max="9291" width="22.42578125" style="3" customWidth="1"/>
    <col min="9292" max="9292" width="13.85546875" style="3" customWidth="1"/>
    <col min="9293" max="9293" width="20.7109375" style="3" customWidth="1"/>
    <col min="9294" max="9294" width="18.140625" style="3" customWidth="1"/>
    <col min="9295" max="9295" width="14.85546875" style="3" bestFit="1" customWidth="1"/>
    <col min="9296" max="9296" width="11.42578125" style="3"/>
    <col min="9297" max="9297" width="17.42578125" style="3" customWidth="1"/>
    <col min="9298" max="9300" width="18.140625" style="3" customWidth="1"/>
    <col min="9301" max="9304" width="11.42578125" style="3"/>
    <col min="9305" max="9305" width="34" style="3" customWidth="1"/>
    <col min="9306" max="9306" width="9.5703125" style="3" customWidth="1"/>
    <col min="9307" max="9307" width="16.7109375" style="3" customWidth="1"/>
    <col min="9308" max="9308" width="55.140625" style="3" customWidth="1"/>
    <col min="9309" max="9309" width="22.5703125" style="3" customWidth="1"/>
    <col min="9310" max="9310" width="23" style="3" customWidth="1"/>
    <col min="9311" max="9311" width="22.85546875" style="3" customWidth="1"/>
    <col min="9312" max="9312" width="23.42578125" style="3" customWidth="1"/>
    <col min="9313" max="9313" width="28.7109375" style="3" customWidth="1"/>
    <col min="9314" max="9314" width="12.7109375" style="3" customWidth="1"/>
    <col min="9315" max="9315" width="11.42578125" style="3"/>
    <col min="9316" max="9316" width="25.28515625" style="3" customWidth="1"/>
    <col min="9317" max="9317" width="15.85546875" style="3" bestFit="1" customWidth="1"/>
    <col min="9318" max="9319" width="18" style="3" bestFit="1" customWidth="1"/>
    <col min="9320" max="9538" width="11.42578125" style="3"/>
    <col min="9539" max="9539" width="15.42578125" style="3" customWidth="1"/>
    <col min="9540" max="9540" width="9.5703125" style="3" customWidth="1"/>
    <col min="9541" max="9541" width="14.42578125" style="3" customWidth="1"/>
    <col min="9542" max="9542" width="49.85546875" style="3" customWidth="1"/>
    <col min="9543" max="9543" width="22.5703125" style="3" customWidth="1"/>
    <col min="9544" max="9544" width="23" style="3" customWidth="1"/>
    <col min="9545" max="9545" width="22.85546875" style="3" customWidth="1"/>
    <col min="9546" max="9546" width="23.42578125" style="3" customWidth="1"/>
    <col min="9547" max="9547" width="22.42578125" style="3" customWidth="1"/>
    <col min="9548" max="9548" width="13.85546875" style="3" customWidth="1"/>
    <col min="9549" max="9549" width="20.7109375" style="3" customWidth="1"/>
    <col min="9550" max="9550" width="18.140625" style="3" customWidth="1"/>
    <col min="9551" max="9551" width="14.85546875" style="3" bestFit="1" customWidth="1"/>
    <col min="9552" max="9552" width="11.42578125" style="3"/>
    <col min="9553" max="9553" width="17.42578125" style="3" customWidth="1"/>
    <col min="9554" max="9556" width="18.140625" style="3" customWidth="1"/>
    <col min="9557" max="9560" width="11.42578125" style="3"/>
    <col min="9561" max="9561" width="34" style="3" customWidth="1"/>
    <col min="9562" max="9562" width="9.5703125" style="3" customWidth="1"/>
    <col min="9563" max="9563" width="16.7109375" style="3" customWidth="1"/>
    <col min="9564" max="9564" width="55.140625" style="3" customWidth="1"/>
    <col min="9565" max="9565" width="22.5703125" style="3" customWidth="1"/>
    <col min="9566" max="9566" width="23" style="3" customWidth="1"/>
    <col min="9567" max="9567" width="22.85546875" style="3" customWidth="1"/>
    <col min="9568" max="9568" width="23.42578125" style="3" customWidth="1"/>
    <col min="9569" max="9569" width="28.7109375" style="3" customWidth="1"/>
    <col min="9570" max="9570" width="12.7109375" style="3" customWidth="1"/>
    <col min="9571" max="9571" width="11.42578125" style="3"/>
    <col min="9572" max="9572" width="25.28515625" style="3" customWidth="1"/>
    <col min="9573" max="9573" width="15.85546875" style="3" bestFit="1" customWidth="1"/>
    <col min="9574" max="9575" width="18" style="3" bestFit="1" customWidth="1"/>
    <col min="9576" max="9794" width="11.42578125" style="3"/>
    <col min="9795" max="9795" width="15.42578125" style="3" customWidth="1"/>
    <col min="9796" max="9796" width="9.5703125" style="3" customWidth="1"/>
    <col min="9797" max="9797" width="14.42578125" style="3" customWidth="1"/>
    <col min="9798" max="9798" width="49.85546875" style="3" customWidth="1"/>
    <col min="9799" max="9799" width="22.5703125" style="3" customWidth="1"/>
    <col min="9800" max="9800" width="23" style="3" customWidth="1"/>
    <col min="9801" max="9801" width="22.85546875" style="3" customWidth="1"/>
    <col min="9802" max="9802" width="23.42578125" style="3" customWidth="1"/>
    <col min="9803" max="9803" width="22.42578125" style="3" customWidth="1"/>
    <col min="9804" max="9804" width="13.85546875" style="3" customWidth="1"/>
    <col min="9805" max="9805" width="20.7109375" style="3" customWidth="1"/>
    <col min="9806" max="9806" width="18.140625" style="3" customWidth="1"/>
    <col min="9807" max="9807" width="14.85546875" style="3" bestFit="1" customWidth="1"/>
    <col min="9808" max="9808" width="11.42578125" style="3"/>
    <col min="9809" max="9809" width="17.42578125" style="3" customWidth="1"/>
    <col min="9810" max="9812" width="18.140625" style="3" customWidth="1"/>
    <col min="9813" max="9816" width="11.42578125" style="3"/>
    <col min="9817" max="9817" width="34" style="3" customWidth="1"/>
    <col min="9818" max="9818" width="9.5703125" style="3" customWidth="1"/>
    <col min="9819" max="9819" width="16.7109375" style="3" customWidth="1"/>
    <col min="9820" max="9820" width="55.140625" style="3" customWidth="1"/>
    <col min="9821" max="9821" width="22.5703125" style="3" customWidth="1"/>
    <col min="9822" max="9822" width="23" style="3" customWidth="1"/>
    <col min="9823" max="9823" width="22.85546875" style="3" customWidth="1"/>
    <col min="9824" max="9824" width="23.42578125" style="3" customWidth="1"/>
    <col min="9825" max="9825" width="28.7109375" style="3" customWidth="1"/>
    <col min="9826" max="9826" width="12.7109375" style="3" customWidth="1"/>
    <col min="9827" max="9827" width="11.42578125" style="3"/>
    <col min="9828" max="9828" width="25.28515625" style="3" customWidth="1"/>
    <col min="9829" max="9829" width="15.85546875" style="3" bestFit="1" customWidth="1"/>
    <col min="9830" max="9831" width="18" style="3" bestFit="1" customWidth="1"/>
    <col min="9832" max="10050" width="11.42578125" style="3"/>
    <col min="10051" max="10051" width="15.42578125" style="3" customWidth="1"/>
    <col min="10052" max="10052" width="9.5703125" style="3" customWidth="1"/>
    <col min="10053" max="10053" width="14.42578125" style="3" customWidth="1"/>
    <col min="10054" max="10054" width="49.85546875" style="3" customWidth="1"/>
    <col min="10055" max="10055" width="22.5703125" style="3" customWidth="1"/>
    <col min="10056" max="10056" width="23" style="3" customWidth="1"/>
    <col min="10057" max="10057" width="22.85546875" style="3" customWidth="1"/>
    <col min="10058" max="10058" width="23.42578125" style="3" customWidth="1"/>
    <col min="10059" max="10059" width="22.42578125" style="3" customWidth="1"/>
    <col min="10060" max="10060" width="13.85546875" style="3" customWidth="1"/>
    <col min="10061" max="10061" width="20.7109375" style="3" customWidth="1"/>
    <col min="10062" max="10062" width="18.140625" style="3" customWidth="1"/>
    <col min="10063" max="10063" width="14.85546875" style="3" bestFit="1" customWidth="1"/>
    <col min="10064" max="10064" width="11.42578125" style="3"/>
    <col min="10065" max="10065" width="17.42578125" style="3" customWidth="1"/>
    <col min="10066" max="10068" width="18.140625" style="3" customWidth="1"/>
    <col min="10069" max="10072" width="11.42578125" style="3"/>
    <col min="10073" max="10073" width="34" style="3" customWidth="1"/>
    <col min="10074" max="10074" width="9.5703125" style="3" customWidth="1"/>
    <col min="10075" max="10075" width="16.7109375" style="3" customWidth="1"/>
    <col min="10076" max="10076" width="55.140625" style="3" customWidth="1"/>
    <col min="10077" max="10077" width="22.5703125" style="3" customWidth="1"/>
    <col min="10078" max="10078" width="23" style="3" customWidth="1"/>
    <col min="10079" max="10079" width="22.85546875" style="3" customWidth="1"/>
    <col min="10080" max="10080" width="23.42578125" style="3" customWidth="1"/>
    <col min="10081" max="10081" width="28.7109375" style="3" customWidth="1"/>
    <col min="10082" max="10082" width="12.7109375" style="3" customWidth="1"/>
    <col min="10083" max="10083" width="11.42578125" style="3"/>
    <col min="10084" max="10084" width="25.28515625" style="3" customWidth="1"/>
    <col min="10085" max="10085" width="15.85546875" style="3" bestFit="1" customWidth="1"/>
    <col min="10086" max="10087" width="18" style="3" bestFit="1" customWidth="1"/>
    <col min="10088" max="10306" width="11.42578125" style="3"/>
    <col min="10307" max="10307" width="15.42578125" style="3" customWidth="1"/>
    <col min="10308" max="10308" width="9.5703125" style="3" customWidth="1"/>
    <col min="10309" max="10309" width="14.42578125" style="3" customWidth="1"/>
    <col min="10310" max="10310" width="49.85546875" style="3" customWidth="1"/>
    <col min="10311" max="10311" width="22.5703125" style="3" customWidth="1"/>
    <col min="10312" max="10312" width="23" style="3" customWidth="1"/>
    <col min="10313" max="10313" width="22.85546875" style="3" customWidth="1"/>
    <col min="10314" max="10314" width="23.42578125" style="3" customWidth="1"/>
    <col min="10315" max="10315" width="22.42578125" style="3" customWidth="1"/>
    <col min="10316" max="10316" width="13.85546875" style="3" customWidth="1"/>
    <col min="10317" max="10317" width="20.7109375" style="3" customWidth="1"/>
    <col min="10318" max="10318" width="18.140625" style="3" customWidth="1"/>
    <col min="10319" max="10319" width="14.85546875" style="3" bestFit="1" customWidth="1"/>
    <col min="10320" max="10320" width="11.42578125" style="3"/>
    <col min="10321" max="10321" width="17.42578125" style="3" customWidth="1"/>
    <col min="10322" max="10324" width="18.140625" style="3" customWidth="1"/>
    <col min="10325" max="10328" width="11.42578125" style="3"/>
    <col min="10329" max="10329" width="34" style="3" customWidth="1"/>
    <col min="10330" max="10330" width="9.5703125" style="3" customWidth="1"/>
    <col min="10331" max="10331" width="16.7109375" style="3" customWidth="1"/>
    <col min="10332" max="10332" width="55.140625" style="3" customWidth="1"/>
    <col min="10333" max="10333" width="22.5703125" style="3" customWidth="1"/>
    <col min="10334" max="10334" width="23" style="3" customWidth="1"/>
    <col min="10335" max="10335" width="22.85546875" style="3" customWidth="1"/>
    <col min="10336" max="10336" width="23.42578125" style="3" customWidth="1"/>
    <col min="10337" max="10337" width="28.7109375" style="3" customWidth="1"/>
    <col min="10338" max="10338" width="12.7109375" style="3" customWidth="1"/>
    <col min="10339" max="10339" width="11.42578125" style="3"/>
    <col min="10340" max="10340" width="25.28515625" style="3" customWidth="1"/>
    <col min="10341" max="10341" width="15.85546875" style="3" bestFit="1" customWidth="1"/>
    <col min="10342" max="10343" width="18" style="3" bestFit="1" customWidth="1"/>
    <col min="10344" max="10562" width="11.42578125" style="3"/>
    <col min="10563" max="10563" width="15.42578125" style="3" customWidth="1"/>
    <col min="10564" max="10564" width="9.5703125" style="3" customWidth="1"/>
    <col min="10565" max="10565" width="14.42578125" style="3" customWidth="1"/>
    <col min="10566" max="10566" width="49.85546875" style="3" customWidth="1"/>
    <col min="10567" max="10567" width="22.5703125" style="3" customWidth="1"/>
    <col min="10568" max="10568" width="23" style="3" customWidth="1"/>
    <col min="10569" max="10569" width="22.85546875" style="3" customWidth="1"/>
    <col min="10570" max="10570" width="23.42578125" style="3" customWidth="1"/>
    <col min="10571" max="10571" width="22.42578125" style="3" customWidth="1"/>
    <col min="10572" max="10572" width="13.85546875" style="3" customWidth="1"/>
    <col min="10573" max="10573" width="20.7109375" style="3" customWidth="1"/>
    <col min="10574" max="10574" width="18.140625" style="3" customWidth="1"/>
    <col min="10575" max="10575" width="14.85546875" style="3" bestFit="1" customWidth="1"/>
    <col min="10576" max="10576" width="11.42578125" style="3"/>
    <col min="10577" max="10577" width="17.42578125" style="3" customWidth="1"/>
    <col min="10578" max="10580" width="18.140625" style="3" customWidth="1"/>
    <col min="10581" max="10584" width="11.42578125" style="3"/>
    <col min="10585" max="10585" width="34" style="3" customWidth="1"/>
    <col min="10586" max="10586" width="9.5703125" style="3" customWidth="1"/>
    <col min="10587" max="10587" width="16.7109375" style="3" customWidth="1"/>
    <col min="10588" max="10588" width="55.140625" style="3" customWidth="1"/>
    <col min="10589" max="10589" width="22.5703125" style="3" customWidth="1"/>
    <col min="10590" max="10590" width="23" style="3" customWidth="1"/>
    <col min="10591" max="10591" width="22.85546875" style="3" customWidth="1"/>
    <col min="10592" max="10592" width="23.42578125" style="3" customWidth="1"/>
    <col min="10593" max="10593" width="28.7109375" style="3" customWidth="1"/>
    <col min="10594" max="10594" width="12.7109375" style="3" customWidth="1"/>
    <col min="10595" max="10595" width="11.42578125" style="3"/>
    <col min="10596" max="10596" width="25.28515625" style="3" customWidth="1"/>
    <col min="10597" max="10597" width="15.85546875" style="3" bestFit="1" customWidth="1"/>
    <col min="10598" max="10599" width="18" style="3" bestFit="1" customWidth="1"/>
    <col min="10600" max="10818" width="11.42578125" style="3"/>
    <col min="10819" max="10819" width="15.42578125" style="3" customWidth="1"/>
    <col min="10820" max="10820" width="9.5703125" style="3" customWidth="1"/>
    <col min="10821" max="10821" width="14.42578125" style="3" customWidth="1"/>
    <col min="10822" max="10822" width="49.85546875" style="3" customWidth="1"/>
    <col min="10823" max="10823" width="22.5703125" style="3" customWidth="1"/>
    <col min="10824" max="10824" width="23" style="3" customWidth="1"/>
    <col min="10825" max="10825" width="22.85546875" style="3" customWidth="1"/>
    <col min="10826" max="10826" width="23.42578125" style="3" customWidth="1"/>
    <col min="10827" max="10827" width="22.42578125" style="3" customWidth="1"/>
    <col min="10828" max="10828" width="13.85546875" style="3" customWidth="1"/>
    <col min="10829" max="10829" width="20.7109375" style="3" customWidth="1"/>
    <col min="10830" max="10830" width="18.140625" style="3" customWidth="1"/>
    <col min="10831" max="10831" width="14.85546875" style="3" bestFit="1" customWidth="1"/>
    <col min="10832" max="10832" width="11.42578125" style="3"/>
    <col min="10833" max="10833" width="17.42578125" style="3" customWidth="1"/>
    <col min="10834" max="10836" width="18.140625" style="3" customWidth="1"/>
    <col min="10837" max="10840" width="11.42578125" style="3"/>
    <col min="10841" max="10841" width="34" style="3" customWidth="1"/>
    <col min="10842" max="10842" width="9.5703125" style="3" customWidth="1"/>
    <col min="10843" max="10843" width="16.7109375" style="3" customWidth="1"/>
    <col min="10844" max="10844" width="55.140625" style="3" customWidth="1"/>
    <col min="10845" max="10845" width="22.5703125" style="3" customWidth="1"/>
    <col min="10846" max="10846" width="23" style="3" customWidth="1"/>
    <col min="10847" max="10847" width="22.85546875" style="3" customWidth="1"/>
    <col min="10848" max="10848" width="23.42578125" style="3" customWidth="1"/>
    <col min="10849" max="10849" width="28.7109375" style="3" customWidth="1"/>
    <col min="10850" max="10850" width="12.7109375" style="3" customWidth="1"/>
    <col min="10851" max="10851" width="11.42578125" style="3"/>
    <col min="10852" max="10852" width="25.28515625" style="3" customWidth="1"/>
    <col min="10853" max="10853" width="15.85546875" style="3" bestFit="1" customWidth="1"/>
    <col min="10854" max="10855" width="18" style="3" bestFit="1" customWidth="1"/>
    <col min="10856" max="11074" width="11.42578125" style="3"/>
    <col min="11075" max="11075" width="15.42578125" style="3" customWidth="1"/>
    <col min="11076" max="11076" width="9.5703125" style="3" customWidth="1"/>
    <col min="11077" max="11077" width="14.42578125" style="3" customWidth="1"/>
    <col min="11078" max="11078" width="49.85546875" style="3" customWidth="1"/>
    <col min="11079" max="11079" width="22.5703125" style="3" customWidth="1"/>
    <col min="11080" max="11080" width="23" style="3" customWidth="1"/>
    <col min="11081" max="11081" width="22.85546875" style="3" customWidth="1"/>
    <col min="11082" max="11082" width="23.42578125" style="3" customWidth="1"/>
    <col min="11083" max="11083" width="22.42578125" style="3" customWidth="1"/>
    <col min="11084" max="11084" width="13.85546875" style="3" customWidth="1"/>
    <col min="11085" max="11085" width="20.7109375" style="3" customWidth="1"/>
    <col min="11086" max="11086" width="18.140625" style="3" customWidth="1"/>
    <col min="11087" max="11087" width="14.85546875" style="3" bestFit="1" customWidth="1"/>
    <col min="11088" max="11088" width="11.42578125" style="3"/>
    <col min="11089" max="11089" width="17.42578125" style="3" customWidth="1"/>
    <col min="11090" max="11092" width="18.140625" style="3" customWidth="1"/>
    <col min="11093" max="11096" width="11.42578125" style="3"/>
    <col min="11097" max="11097" width="34" style="3" customWidth="1"/>
    <col min="11098" max="11098" width="9.5703125" style="3" customWidth="1"/>
    <col min="11099" max="11099" width="16.7109375" style="3" customWidth="1"/>
    <col min="11100" max="11100" width="55.140625" style="3" customWidth="1"/>
    <col min="11101" max="11101" width="22.5703125" style="3" customWidth="1"/>
    <col min="11102" max="11102" width="23" style="3" customWidth="1"/>
    <col min="11103" max="11103" width="22.85546875" style="3" customWidth="1"/>
    <col min="11104" max="11104" width="23.42578125" style="3" customWidth="1"/>
    <col min="11105" max="11105" width="28.7109375" style="3" customWidth="1"/>
    <col min="11106" max="11106" width="12.7109375" style="3" customWidth="1"/>
    <col min="11107" max="11107" width="11.42578125" style="3"/>
    <col min="11108" max="11108" width="25.28515625" style="3" customWidth="1"/>
    <col min="11109" max="11109" width="15.85546875" style="3" bestFit="1" customWidth="1"/>
    <col min="11110" max="11111" width="18" style="3" bestFit="1" customWidth="1"/>
    <col min="11112" max="11330" width="11.42578125" style="3"/>
    <col min="11331" max="11331" width="15.42578125" style="3" customWidth="1"/>
    <col min="11332" max="11332" width="9.5703125" style="3" customWidth="1"/>
    <col min="11333" max="11333" width="14.42578125" style="3" customWidth="1"/>
    <col min="11334" max="11334" width="49.85546875" style="3" customWidth="1"/>
    <col min="11335" max="11335" width="22.5703125" style="3" customWidth="1"/>
    <col min="11336" max="11336" width="23" style="3" customWidth="1"/>
    <col min="11337" max="11337" width="22.85546875" style="3" customWidth="1"/>
    <col min="11338" max="11338" width="23.42578125" style="3" customWidth="1"/>
    <col min="11339" max="11339" width="22.42578125" style="3" customWidth="1"/>
    <col min="11340" max="11340" width="13.85546875" style="3" customWidth="1"/>
    <col min="11341" max="11341" width="20.7109375" style="3" customWidth="1"/>
    <col min="11342" max="11342" width="18.140625" style="3" customWidth="1"/>
    <col min="11343" max="11343" width="14.85546875" style="3" bestFit="1" customWidth="1"/>
    <col min="11344" max="11344" width="11.42578125" style="3"/>
    <col min="11345" max="11345" width="17.42578125" style="3" customWidth="1"/>
    <col min="11346" max="11348" width="18.140625" style="3" customWidth="1"/>
    <col min="11349" max="11352" width="11.42578125" style="3"/>
    <col min="11353" max="11353" width="34" style="3" customWidth="1"/>
    <col min="11354" max="11354" width="9.5703125" style="3" customWidth="1"/>
    <col min="11355" max="11355" width="16.7109375" style="3" customWidth="1"/>
    <col min="11356" max="11356" width="55.140625" style="3" customWidth="1"/>
    <col min="11357" max="11357" width="22.5703125" style="3" customWidth="1"/>
    <col min="11358" max="11358" width="23" style="3" customWidth="1"/>
    <col min="11359" max="11359" width="22.85546875" style="3" customWidth="1"/>
    <col min="11360" max="11360" width="23.42578125" style="3" customWidth="1"/>
    <col min="11361" max="11361" width="28.7109375" style="3" customWidth="1"/>
    <col min="11362" max="11362" width="12.7109375" style="3" customWidth="1"/>
    <col min="11363" max="11363" width="11.42578125" style="3"/>
    <col min="11364" max="11364" width="25.28515625" style="3" customWidth="1"/>
    <col min="11365" max="11365" width="15.85546875" style="3" bestFit="1" customWidth="1"/>
    <col min="11366" max="11367" width="18" style="3" bestFit="1" customWidth="1"/>
    <col min="11368" max="11586" width="11.42578125" style="3"/>
    <col min="11587" max="11587" width="15.42578125" style="3" customWidth="1"/>
    <col min="11588" max="11588" width="9.5703125" style="3" customWidth="1"/>
    <col min="11589" max="11589" width="14.42578125" style="3" customWidth="1"/>
    <col min="11590" max="11590" width="49.85546875" style="3" customWidth="1"/>
    <col min="11591" max="11591" width="22.5703125" style="3" customWidth="1"/>
    <col min="11592" max="11592" width="23" style="3" customWidth="1"/>
    <col min="11593" max="11593" width="22.85546875" style="3" customWidth="1"/>
    <col min="11594" max="11594" width="23.42578125" style="3" customWidth="1"/>
    <col min="11595" max="11595" width="22.42578125" style="3" customWidth="1"/>
    <col min="11596" max="11596" width="13.85546875" style="3" customWidth="1"/>
    <col min="11597" max="11597" width="20.7109375" style="3" customWidth="1"/>
    <col min="11598" max="11598" width="18.140625" style="3" customWidth="1"/>
    <col min="11599" max="11599" width="14.85546875" style="3" bestFit="1" customWidth="1"/>
    <col min="11600" max="11600" width="11.42578125" style="3"/>
    <col min="11601" max="11601" width="17.42578125" style="3" customWidth="1"/>
    <col min="11602" max="11604" width="18.140625" style="3" customWidth="1"/>
    <col min="11605" max="11608" width="11.42578125" style="3"/>
    <col min="11609" max="11609" width="34" style="3" customWidth="1"/>
    <col min="11610" max="11610" width="9.5703125" style="3" customWidth="1"/>
    <col min="11611" max="11611" width="16.7109375" style="3" customWidth="1"/>
    <col min="11612" max="11612" width="55.140625" style="3" customWidth="1"/>
    <col min="11613" max="11613" width="22.5703125" style="3" customWidth="1"/>
    <col min="11614" max="11614" width="23" style="3" customWidth="1"/>
    <col min="11615" max="11615" width="22.85546875" style="3" customWidth="1"/>
    <col min="11616" max="11616" width="23.42578125" style="3" customWidth="1"/>
    <col min="11617" max="11617" width="28.7109375" style="3" customWidth="1"/>
    <col min="11618" max="11618" width="12.7109375" style="3" customWidth="1"/>
    <col min="11619" max="11619" width="11.42578125" style="3"/>
    <col min="11620" max="11620" width="25.28515625" style="3" customWidth="1"/>
    <col min="11621" max="11621" width="15.85546875" style="3" bestFit="1" customWidth="1"/>
    <col min="11622" max="11623" width="18" style="3" bestFit="1" customWidth="1"/>
    <col min="11624" max="11842" width="11.42578125" style="3"/>
    <col min="11843" max="11843" width="15.42578125" style="3" customWidth="1"/>
    <col min="11844" max="11844" width="9.5703125" style="3" customWidth="1"/>
    <col min="11845" max="11845" width="14.42578125" style="3" customWidth="1"/>
    <col min="11846" max="11846" width="49.85546875" style="3" customWidth="1"/>
    <col min="11847" max="11847" width="22.5703125" style="3" customWidth="1"/>
    <col min="11848" max="11848" width="23" style="3" customWidth="1"/>
    <col min="11849" max="11849" width="22.85546875" style="3" customWidth="1"/>
    <col min="11850" max="11850" width="23.42578125" style="3" customWidth="1"/>
    <col min="11851" max="11851" width="22.42578125" style="3" customWidth="1"/>
    <col min="11852" max="11852" width="13.85546875" style="3" customWidth="1"/>
    <col min="11853" max="11853" width="20.7109375" style="3" customWidth="1"/>
    <col min="11854" max="11854" width="18.140625" style="3" customWidth="1"/>
    <col min="11855" max="11855" width="14.85546875" style="3" bestFit="1" customWidth="1"/>
    <col min="11856" max="11856" width="11.42578125" style="3"/>
    <col min="11857" max="11857" width="17.42578125" style="3" customWidth="1"/>
    <col min="11858" max="11860" width="18.140625" style="3" customWidth="1"/>
    <col min="11861" max="11864" width="11.42578125" style="3"/>
    <col min="11865" max="11865" width="34" style="3" customWidth="1"/>
    <col min="11866" max="11866" width="9.5703125" style="3" customWidth="1"/>
    <col min="11867" max="11867" width="16.7109375" style="3" customWidth="1"/>
    <col min="11868" max="11868" width="55.140625" style="3" customWidth="1"/>
    <col min="11869" max="11869" width="22.5703125" style="3" customWidth="1"/>
    <col min="11870" max="11870" width="23" style="3" customWidth="1"/>
    <col min="11871" max="11871" width="22.85546875" style="3" customWidth="1"/>
    <col min="11872" max="11872" width="23.42578125" style="3" customWidth="1"/>
    <col min="11873" max="11873" width="28.7109375" style="3" customWidth="1"/>
    <col min="11874" max="11874" width="12.7109375" style="3" customWidth="1"/>
    <col min="11875" max="11875" width="11.42578125" style="3"/>
    <col min="11876" max="11876" width="25.28515625" style="3" customWidth="1"/>
    <col min="11877" max="11877" width="15.85546875" style="3" bestFit="1" customWidth="1"/>
    <col min="11878" max="11879" width="18" style="3" bestFit="1" customWidth="1"/>
    <col min="11880" max="12098" width="11.42578125" style="3"/>
    <col min="12099" max="12099" width="15.42578125" style="3" customWidth="1"/>
    <col min="12100" max="12100" width="9.5703125" style="3" customWidth="1"/>
    <col min="12101" max="12101" width="14.42578125" style="3" customWidth="1"/>
    <col min="12102" max="12102" width="49.85546875" style="3" customWidth="1"/>
    <col min="12103" max="12103" width="22.5703125" style="3" customWidth="1"/>
    <col min="12104" max="12104" width="23" style="3" customWidth="1"/>
    <col min="12105" max="12105" width="22.85546875" style="3" customWidth="1"/>
    <col min="12106" max="12106" width="23.42578125" style="3" customWidth="1"/>
    <col min="12107" max="12107" width="22.42578125" style="3" customWidth="1"/>
    <col min="12108" max="12108" width="13.85546875" style="3" customWidth="1"/>
    <col min="12109" max="12109" width="20.7109375" style="3" customWidth="1"/>
    <col min="12110" max="12110" width="18.140625" style="3" customWidth="1"/>
    <col min="12111" max="12111" width="14.85546875" style="3" bestFit="1" customWidth="1"/>
    <col min="12112" max="12112" width="11.42578125" style="3"/>
    <col min="12113" max="12113" width="17.42578125" style="3" customWidth="1"/>
    <col min="12114" max="12116" width="18.140625" style="3" customWidth="1"/>
    <col min="12117" max="12120" width="11.42578125" style="3"/>
    <col min="12121" max="12121" width="34" style="3" customWidth="1"/>
    <col min="12122" max="12122" width="9.5703125" style="3" customWidth="1"/>
    <col min="12123" max="12123" width="16.7109375" style="3" customWidth="1"/>
    <col min="12124" max="12124" width="55.140625" style="3" customWidth="1"/>
    <col min="12125" max="12125" width="22.5703125" style="3" customWidth="1"/>
    <col min="12126" max="12126" width="23" style="3" customWidth="1"/>
    <col min="12127" max="12127" width="22.85546875" style="3" customWidth="1"/>
    <col min="12128" max="12128" width="23.42578125" style="3" customWidth="1"/>
    <col min="12129" max="12129" width="28.7109375" style="3" customWidth="1"/>
    <col min="12130" max="12130" width="12.7109375" style="3" customWidth="1"/>
    <col min="12131" max="12131" width="11.42578125" style="3"/>
    <col min="12132" max="12132" width="25.28515625" style="3" customWidth="1"/>
    <col min="12133" max="12133" width="15.85546875" style="3" bestFit="1" customWidth="1"/>
    <col min="12134" max="12135" width="18" style="3" bestFit="1" customWidth="1"/>
    <col min="12136" max="12354" width="11.42578125" style="3"/>
    <col min="12355" max="12355" width="15.42578125" style="3" customWidth="1"/>
    <col min="12356" max="12356" width="9.5703125" style="3" customWidth="1"/>
    <col min="12357" max="12357" width="14.42578125" style="3" customWidth="1"/>
    <col min="12358" max="12358" width="49.85546875" style="3" customWidth="1"/>
    <col min="12359" max="12359" width="22.5703125" style="3" customWidth="1"/>
    <col min="12360" max="12360" width="23" style="3" customWidth="1"/>
    <col min="12361" max="12361" width="22.85546875" style="3" customWidth="1"/>
    <col min="12362" max="12362" width="23.42578125" style="3" customWidth="1"/>
    <col min="12363" max="12363" width="22.42578125" style="3" customWidth="1"/>
    <col min="12364" max="12364" width="13.85546875" style="3" customWidth="1"/>
    <col min="12365" max="12365" width="20.7109375" style="3" customWidth="1"/>
    <col min="12366" max="12366" width="18.140625" style="3" customWidth="1"/>
    <col min="12367" max="12367" width="14.85546875" style="3" bestFit="1" customWidth="1"/>
    <col min="12368" max="12368" width="11.42578125" style="3"/>
    <col min="12369" max="12369" width="17.42578125" style="3" customWidth="1"/>
    <col min="12370" max="12372" width="18.140625" style="3" customWidth="1"/>
    <col min="12373" max="12376" width="11.42578125" style="3"/>
    <col min="12377" max="12377" width="34" style="3" customWidth="1"/>
    <col min="12378" max="12378" width="9.5703125" style="3" customWidth="1"/>
    <col min="12379" max="12379" width="16.7109375" style="3" customWidth="1"/>
    <col min="12380" max="12380" width="55.140625" style="3" customWidth="1"/>
    <col min="12381" max="12381" width="22.5703125" style="3" customWidth="1"/>
    <col min="12382" max="12382" width="23" style="3" customWidth="1"/>
    <col min="12383" max="12383" width="22.85546875" style="3" customWidth="1"/>
    <col min="12384" max="12384" width="23.42578125" style="3" customWidth="1"/>
    <col min="12385" max="12385" width="28.7109375" style="3" customWidth="1"/>
    <col min="12386" max="12386" width="12.7109375" style="3" customWidth="1"/>
    <col min="12387" max="12387" width="11.42578125" style="3"/>
    <col min="12388" max="12388" width="25.28515625" style="3" customWidth="1"/>
    <col min="12389" max="12389" width="15.85546875" style="3" bestFit="1" customWidth="1"/>
    <col min="12390" max="12391" width="18" style="3" bestFit="1" customWidth="1"/>
    <col min="12392" max="12610" width="11.42578125" style="3"/>
    <col min="12611" max="12611" width="15.42578125" style="3" customWidth="1"/>
    <col min="12612" max="12612" width="9.5703125" style="3" customWidth="1"/>
    <col min="12613" max="12613" width="14.42578125" style="3" customWidth="1"/>
    <col min="12614" max="12614" width="49.85546875" style="3" customWidth="1"/>
    <col min="12615" max="12615" width="22.5703125" style="3" customWidth="1"/>
    <col min="12616" max="12616" width="23" style="3" customWidth="1"/>
    <col min="12617" max="12617" width="22.85546875" style="3" customWidth="1"/>
    <col min="12618" max="12618" width="23.42578125" style="3" customWidth="1"/>
    <col min="12619" max="12619" width="22.42578125" style="3" customWidth="1"/>
    <col min="12620" max="12620" width="13.85546875" style="3" customWidth="1"/>
    <col min="12621" max="12621" width="20.7109375" style="3" customWidth="1"/>
    <col min="12622" max="12622" width="18.140625" style="3" customWidth="1"/>
    <col min="12623" max="12623" width="14.85546875" style="3" bestFit="1" customWidth="1"/>
    <col min="12624" max="12624" width="11.42578125" style="3"/>
    <col min="12625" max="12625" width="17.42578125" style="3" customWidth="1"/>
    <col min="12626" max="12628" width="18.140625" style="3" customWidth="1"/>
    <col min="12629" max="12632" width="11.42578125" style="3"/>
    <col min="12633" max="12633" width="34" style="3" customWidth="1"/>
    <col min="12634" max="12634" width="9.5703125" style="3" customWidth="1"/>
    <col min="12635" max="12635" width="16.7109375" style="3" customWidth="1"/>
    <col min="12636" max="12636" width="55.140625" style="3" customWidth="1"/>
    <col min="12637" max="12637" width="22.5703125" style="3" customWidth="1"/>
    <col min="12638" max="12638" width="23" style="3" customWidth="1"/>
    <col min="12639" max="12639" width="22.85546875" style="3" customWidth="1"/>
    <col min="12640" max="12640" width="23.42578125" style="3" customWidth="1"/>
    <col min="12641" max="12641" width="28.7109375" style="3" customWidth="1"/>
    <col min="12642" max="12642" width="12.7109375" style="3" customWidth="1"/>
    <col min="12643" max="12643" width="11.42578125" style="3"/>
    <col min="12644" max="12644" width="25.28515625" style="3" customWidth="1"/>
    <col min="12645" max="12645" width="15.85546875" style="3" bestFit="1" customWidth="1"/>
    <col min="12646" max="12647" width="18" style="3" bestFit="1" customWidth="1"/>
    <col min="12648" max="12866" width="11.42578125" style="3"/>
    <col min="12867" max="12867" width="15.42578125" style="3" customWidth="1"/>
    <col min="12868" max="12868" width="9.5703125" style="3" customWidth="1"/>
    <col min="12869" max="12869" width="14.42578125" style="3" customWidth="1"/>
    <col min="12870" max="12870" width="49.85546875" style="3" customWidth="1"/>
    <col min="12871" max="12871" width="22.5703125" style="3" customWidth="1"/>
    <col min="12872" max="12872" width="23" style="3" customWidth="1"/>
    <col min="12873" max="12873" width="22.85546875" style="3" customWidth="1"/>
    <col min="12874" max="12874" width="23.42578125" style="3" customWidth="1"/>
    <col min="12875" max="12875" width="22.42578125" style="3" customWidth="1"/>
    <col min="12876" max="12876" width="13.85546875" style="3" customWidth="1"/>
    <col min="12877" max="12877" width="20.7109375" style="3" customWidth="1"/>
    <col min="12878" max="12878" width="18.140625" style="3" customWidth="1"/>
    <col min="12879" max="12879" width="14.85546875" style="3" bestFit="1" customWidth="1"/>
    <col min="12880" max="12880" width="11.42578125" style="3"/>
    <col min="12881" max="12881" width="17.42578125" style="3" customWidth="1"/>
    <col min="12882" max="12884" width="18.140625" style="3" customWidth="1"/>
    <col min="12885" max="12888" width="11.42578125" style="3"/>
    <col min="12889" max="12889" width="34" style="3" customWidth="1"/>
    <col min="12890" max="12890" width="9.5703125" style="3" customWidth="1"/>
    <col min="12891" max="12891" width="16.7109375" style="3" customWidth="1"/>
    <col min="12892" max="12892" width="55.140625" style="3" customWidth="1"/>
    <col min="12893" max="12893" width="22.5703125" style="3" customWidth="1"/>
    <col min="12894" max="12894" width="23" style="3" customWidth="1"/>
    <col min="12895" max="12895" width="22.85546875" style="3" customWidth="1"/>
    <col min="12896" max="12896" width="23.42578125" style="3" customWidth="1"/>
    <col min="12897" max="12897" width="28.7109375" style="3" customWidth="1"/>
    <col min="12898" max="12898" width="12.7109375" style="3" customWidth="1"/>
    <col min="12899" max="12899" width="11.42578125" style="3"/>
    <col min="12900" max="12900" width="25.28515625" style="3" customWidth="1"/>
    <col min="12901" max="12901" width="15.85546875" style="3" bestFit="1" customWidth="1"/>
    <col min="12902" max="12903" width="18" style="3" bestFit="1" customWidth="1"/>
    <col min="12904" max="13122" width="11.42578125" style="3"/>
    <col min="13123" max="13123" width="15.42578125" style="3" customWidth="1"/>
    <col min="13124" max="13124" width="9.5703125" style="3" customWidth="1"/>
    <col min="13125" max="13125" width="14.42578125" style="3" customWidth="1"/>
    <col min="13126" max="13126" width="49.85546875" style="3" customWidth="1"/>
    <col min="13127" max="13127" width="22.5703125" style="3" customWidth="1"/>
    <col min="13128" max="13128" width="23" style="3" customWidth="1"/>
    <col min="13129" max="13129" width="22.85546875" style="3" customWidth="1"/>
    <col min="13130" max="13130" width="23.42578125" style="3" customWidth="1"/>
    <col min="13131" max="13131" width="22.42578125" style="3" customWidth="1"/>
    <col min="13132" max="13132" width="13.85546875" style="3" customWidth="1"/>
    <col min="13133" max="13133" width="20.7109375" style="3" customWidth="1"/>
    <col min="13134" max="13134" width="18.140625" style="3" customWidth="1"/>
    <col min="13135" max="13135" width="14.85546875" style="3" bestFit="1" customWidth="1"/>
    <col min="13136" max="13136" width="11.42578125" style="3"/>
    <col min="13137" max="13137" width="17.42578125" style="3" customWidth="1"/>
    <col min="13138" max="13140" width="18.140625" style="3" customWidth="1"/>
    <col min="13141" max="13144" width="11.42578125" style="3"/>
    <col min="13145" max="13145" width="34" style="3" customWidth="1"/>
    <col min="13146" max="13146" width="9.5703125" style="3" customWidth="1"/>
    <col min="13147" max="13147" width="16.7109375" style="3" customWidth="1"/>
    <col min="13148" max="13148" width="55.140625" style="3" customWidth="1"/>
    <col min="13149" max="13149" width="22.5703125" style="3" customWidth="1"/>
    <col min="13150" max="13150" width="23" style="3" customWidth="1"/>
    <col min="13151" max="13151" width="22.85546875" style="3" customWidth="1"/>
    <col min="13152" max="13152" width="23.42578125" style="3" customWidth="1"/>
    <col min="13153" max="13153" width="28.7109375" style="3" customWidth="1"/>
    <col min="13154" max="13154" width="12.7109375" style="3" customWidth="1"/>
    <col min="13155" max="13155" width="11.42578125" style="3"/>
    <col min="13156" max="13156" width="25.28515625" style="3" customWidth="1"/>
    <col min="13157" max="13157" width="15.85546875" style="3" bestFit="1" customWidth="1"/>
    <col min="13158" max="13159" width="18" style="3" bestFit="1" customWidth="1"/>
    <col min="13160" max="13378" width="11.42578125" style="3"/>
    <col min="13379" max="13379" width="15.42578125" style="3" customWidth="1"/>
    <col min="13380" max="13380" width="9.5703125" style="3" customWidth="1"/>
    <col min="13381" max="13381" width="14.42578125" style="3" customWidth="1"/>
    <col min="13382" max="13382" width="49.85546875" style="3" customWidth="1"/>
    <col min="13383" max="13383" width="22.5703125" style="3" customWidth="1"/>
    <col min="13384" max="13384" width="23" style="3" customWidth="1"/>
    <col min="13385" max="13385" width="22.85546875" style="3" customWidth="1"/>
    <col min="13386" max="13386" width="23.42578125" style="3" customWidth="1"/>
    <col min="13387" max="13387" width="22.42578125" style="3" customWidth="1"/>
    <col min="13388" max="13388" width="13.85546875" style="3" customWidth="1"/>
    <col min="13389" max="13389" width="20.7109375" style="3" customWidth="1"/>
    <col min="13390" max="13390" width="18.140625" style="3" customWidth="1"/>
    <col min="13391" max="13391" width="14.85546875" style="3" bestFit="1" customWidth="1"/>
    <col min="13392" max="13392" width="11.42578125" style="3"/>
    <col min="13393" max="13393" width="17.42578125" style="3" customWidth="1"/>
    <col min="13394" max="13396" width="18.140625" style="3" customWidth="1"/>
    <col min="13397" max="13400" width="11.42578125" style="3"/>
    <col min="13401" max="13401" width="34" style="3" customWidth="1"/>
    <col min="13402" max="13402" width="9.5703125" style="3" customWidth="1"/>
    <col min="13403" max="13403" width="16.7109375" style="3" customWidth="1"/>
    <col min="13404" max="13404" width="55.140625" style="3" customWidth="1"/>
    <col min="13405" max="13405" width="22.5703125" style="3" customWidth="1"/>
    <col min="13406" max="13406" width="23" style="3" customWidth="1"/>
    <col min="13407" max="13407" width="22.85546875" style="3" customWidth="1"/>
    <col min="13408" max="13408" width="23.42578125" style="3" customWidth="1"/>
    <col min="13409" max="13409" width="28.7109375" style="3" customWidth="1"/>
    <col min="13410" max="13410" width="12.7109375" style="3" customWidth="1"/>
    <col min="13411" max="13411" width="11.42578125" style="3"/>
    <col min="13412" max="13412" width="25.28515625" style="3" customWidth="1"/>
    <col min="13413" max="13413" width="15.85546875" style="3" bestFit="1" customWidth="1"/>
    <col min="13414" max="13415" width="18" style="3" bestFit="1" customWidth="1"/>
    <col min="13416" max="13634" width="11.42578125" style="3"/>
    <col min="13635" max="13635" width="15.42578125" style="3" customWidth="1"/>
    <col min="13636" max="13636" width="9.5703125" style="3" customWidth="1"/>
    <col min="13637" max="13637" width="14.42578125" style="3" customWidth="1"/>
    <col min="13638" max="13638" width="49.85546875" style="3" customWidth="1"/>
    <col min="13639" max="13639" width="22.5703125" style="3" customWidth="1"/>
    <col min="13640" max="13640" width="23" style="3" customWidth="1"/>
    <col min="13641" max="13641" width="22.85546875" style="3" customWidth="1"/>
    <col min="13642" max="13642" width="23.42578125" style="3" customWidth="1"/>
    <col min="13643" max="13643" width="22.42578125" style="3" customWidth="1"/>
    <col min="13644" max="13644" width="13.85546875" style="3" customWidth="1"/>
    <col min="13645" max="13645" width="20.7109375" style="3" customWidth="1"/>
    <col min="13646" max="13646" width="18.140625" style="3" customWidth="1"/>
    <col min="13647" max="13647" width="14.85546875" style="3" bestFit="1" customWidth="1"/>
    <col min="13648" max="13648" width="11.42578125" style="3"/>
    <col min="13649" max="13649" width="17.42578125" style="3" customWidth="1"/>
    <col min="13650" max="13652" width="18.140625" style="3" customWidth="1"/>
    <col min="13653" max="13656" width="11.42578125" style="3"/>
    <col min="13657" max="13657" width="34" style="3" customWidth="1"/>
    <col min="13658" max="13658" width="9.5703125" style="3" customWidth="1"/>
    <col min="13659" max="13659" width="16.7109375" style="3" customWidth="1"/>
    <col min="13660" max="13660" width="55.140625" style="3" customWidth="1"/>
    <col min="13661" max="13661" width="22.5703125" style="3" customWidth="1"/>
    <col min="13662" max="13662" width="23" style="3" customWidth="1"/>
    <col min="13663" max="13663" width="22.85546875" style="3" customWidth="1"/>
    <col min="13664" max="13664" width="23.42578125" style="3" customWidth="1"/>
    <col min="13665" max="13665" width="28.7109375" style="3" customWidth="1"/>
    <col min="13666" max="13666" width="12.7109375" style="3" customWidth="1"/>
    <col min="13667" max="13667" width="11.42578125" style="3"/>
    <col min="13668" max="13668" width="25.28515625" style="3" customWidth="1"/>
    <col min="13669" max="13669" width="15.85546875" style="3" bestFit="1" customWidth="1"/>
    <col min="13670" max="13671" width="18" style="3" bestFit="1" customWidth="1"/>
    <col min="13672" max="13890" width="11.42578125" style="3"/>
    <col min="13891" max="13891" width="15.42578125" style="3" customWidth="1"/>
    <col min="13892" max="13892" width="9.5703125" style="3" customWidth="1"/>
    <col min="13893" max="13893" width="14.42578125" style="3" customWidth="1"/>
    <col min="13894" max="13894" width="49.85546875" style="3" customWidth="1"/>
    <col min="13895" max="13895" width="22.5703125" style="3" customWidth="1"/>
    <col min="13896" max="13896" width="23" style="3" customWidth="1"/>
    <col min="13897" max="13897" width="22.85546875" style="3" customWidth="1"/>
    <col min="13898" max="13898" width="23.42578125" style="3" customWidth="1"/>
    <col min="13899" max="13899" width="22.42578125" style="3" customWidth="1"/>
    <col min="13900" max="13900" width="13.85546875" style="3" customWidth="1"/>
    <col min="13901" max="13901" width="20.7109375" style="3" customWidth="1"/>
    <col min="13902" max="13902" width="18.140625" style="3" customWidth="1"/>
    <col min="13903" max="13903" width="14.85546875" style="3" bestFit="1" customWidth="1"/>
    <col min="13904" max="13904" width="11.42578125" style="3"/>
    <col min="13905" max="13905" width="17.42578125" style="3" customWidth="1"/>
    <col min="13906" max="13908" width="18.140625" style="3" customWidth="1"/>
    <col min="13909" max="13912" width="11.42578125" style="3"/>
    <col min="13913" max="13913" width="34" style="3" customWidth="1"/>
    <col min="13914" max="13914" width="9.5703125" style="3" customWidth="1"/>
    <col min="13915" max="13915" width="16.7109375" style="3" customWidth="1"/>
    <col min="13916" max="13916" width="55.140625" style="3" customWidth="1"/>
    <col min="13917" max="13917" width="22.5703125" style="3" customWidth="1"/>
    <col min="13918" max="13918" width="23" style="3" customWidth="1"/>
    <col min="13919" max="13919" width="22.85546875" style="3" customWidth="1"/>
    <col min="13920" max="13920" width="23.42578125" style="3" customWidth="1"/>
    <col min="13921" max="13921" width="28.7109375" style="3" customWidth="1"/>
    <col min="13922" max="13922" width="12.7109375" style="3" customWidth="1"/>
    <col min="13923" max="13923" width="11.42578125" style="3"/>
    <col min="13924" max="13924" width="25.28515625" style="3" customWidth="1"/>
    <col min="13925" max="13925" width="15.85546875" style="3" bestFit="1" customWidth="1"/>
    <col min="13926" max="13927" width="18" style="3" bestFit="1" customWidth="1"/>
    <col min="13928" max="14146" width="11.42578125" style="3"/>
    <col min="14147" max="14147" width="15.42578125" style="3" customWidth="1"/>
    <col min="14148" max="14148" width="9.5703125" style="3" customWidth="1"/>
    <col min="14149" max="14149" width="14.42578125" style="3" customWidth="1"/>
    <col min="14150" max="14150" width="49.85546875" style="3" customWidth="1"/>
    <col min="14151" max="14151" width="22.5703125" style="3" customWidth="1"/>
    <col min="14152" max="14152" width="23" style="3" customWidth="1"/>
    <col min="14153" max="14153" width="22.85546875" style="3" customWidth="1"/>
    <col min="14154" max="14154" width="23.42578125" style="3" customWidth="1"/>
    <col min="14155" max="14155" width="22.42578125" style="3" customWidth="1"/>
    <col min="14156" max="14156" width="13.85546875" style="3" customWidth="1"/>
    <col min="14157" max="14157" width="20.7109375" style="3" customWidth="1"/>
    <col min="14158" max="14158" width="18.140625" style="3" customWidth="1"/>
    <col min="14159" max="14159" width="14.85546875" style="3" bestFit="1" customWidth="1"/>
    <col min="14160" max="14160" width="11.42578125" style="3"/>
    <col min="14161" max="14161" width="17.42578125" style="3" customWidth="1"/>
    <col min="14162" max="14164" width="18.140625" style="3" customWidth="1"/>
    <col min="14165" max="14168" width="11.42578125" style="3"/>
    <col min="14169" max="14169" width="34" style="3" customWidth="1"/>
    <col min="14170" max="14170" width="9.5703125" style="3" customWidth="1"/>
    <col min="14171" max="14171" width="16.7109375" style="3" customWidth="1"/>
    <col min="14172" max="14172" width="55.140625" style="3" customWidth="1"/>
    <col min="14173" max="14173" width="22.5703125" style="3" customWidth="1"/>
    <col min="14174" max="14174" width="23" style="3" customWidth="1"/>
    <col min="14175" max="14175" width="22.85546875" style="3" customWidth="1"/>
    <col min="14176" max="14176" width="23.42578125" style="3" customWidth="1"/>
    <col min="14177" max="14177" width="28.7109375" style="3" customWidth="1"/>
    <col min="14178" max="14178" width="12.7109375" style="3" customWidth="1"/>
    <col min="14179" max="14179" width="11.42578125" style="3"/>
    <col min="14180" max="14180" width="25.28515625" style="3" customWidth="1"/>
    <col min="14181" max="14181" width="15.85546875" style="3" bestFit="1" customWidth="1"/>
    <col min="14182" max="14183" width="18" style="3" bestFit="1" customWidth="1"/>
    <col min="14184" max="14402" width="11.42578125" style="3"/>
    <col min="14403" max="14403" width="15.42578125" style="3" customWidth="1"/>
    <col min="14404" max="14404" width="9.5703125" style="3" customWidth="1"/>
    <col min="14405" max="14405" width="14.42578125" style="3" customWidth="1"/>
    <col min="14406" max="14406" width="49.85546875" style="3" customWidth="1"/>
    <col min="14407" max="14407" width="22.5703125" style="3" customWidth="1"/>
    <col min="14408" max="14408" width="23" style="3" customWidth="1"/>
    <col min="14409" max="14409" width="22.85546875" style="3" customWidth="1"/>
    <col min="14410" max="14410" width="23.42578125" style="3" customWidth="1"/>
    <col min="14411" max="14411" width="22.42578125" style="3" customWidth="1"/>
    <col min="14412" max="14412" width="13.85546875" style="3" customWidth="1"/>
    <col min="14413" max="14413" width="20.7109375" style="3" customWidth="1"/>
    <col min="14414" max="14414" width="18.140625" style="3" customWidth="1"/>
    <col min="14415" max="14415" width="14.85546875" style="3" bestFit="1" customWidth="1"/>
    <col min="14416" max="14416" width="11.42578125" style="3"/>
    <col min="14417" max="14417" width="17.42578125" style="3" customWidth="1"/>
    <col min="14418" max="14420" width="18.140625" style="3" customWidth="1"/>
    <col min="14421" max="14424" width="11.42578125" style="3"/>
    <col min="14425" max="14425" width="34" style="3" customWidth="1"/>
    <col min="14426" max="14426" width="9.5703125" style="3" customWidth="1"/>
    <col min="14427" max="14427" width="16.7109375" style="3" customWidth="1"/>
    <col min="14428" max="14428" width="55.140625" style="3" customWidth="1"/>
    <col min="14429" max="14429" width="22.5703125" style="3" customWidth="1"/>
    <col min="14430" max="14430" width="23" style="3" customWidth="1"/>
    <col min="14431" max="14431" width="22.85546875" style="3" customWidth="1"/>
    <col min="14432" max="14432" width="23.42578125" style="3" customWidth="1"/>
    <col min="14433" max="14433" width="28.7109375" style="3" customWidth="1"/>
    <col min="14434" max="14434" width="12.7109375" style="3" customWidth="1"/>
    <col min="14435" max="14435" width="11.42578125" style="3"/>
    <col min="14436" max="14436" width="25.28515625" style="3" customWidth="1"/>
    <col min="14437" max="14437" width="15.85546875" style="3" bestFit="1" customWidth="1"/>
    <col min="14438" max="14439" width="18" style="3" bestFit="1" customWidth="1"/>
    <col min="14440" max="14658" width="11.42578125" style="3"/>
    <col min="14659" max="14659" width="15.42578125" style="3" customWidth="1"/>
    <col min="14660" max="14660" width="9.5703125" style="3" customWidth="1"/>
    <col min="14661" max="14661" width="14.42578125" style="3" customWidth="1"/>
    <col min="14662" max="14662" width="49.85546875" style="3" customWidth="1"/>
    <col min="14663" max="14663" width="22.5703125" style="3" customWidth="1"/>
    <col min="14664" max="14664" width="23" style="3" customWidth="1"/>
    <col min="14665" max="14665" width="22.85546875" style="3" customWidth="1"/>
    <col min="14666" max="14666" width="23.42578125" style="3" customWidth="1"/>
    <col min="14667" max="14667" width="22.42578125" style="3" customWidth="1"/>
    <col min="14668" max="14668" width="13.85546875" style="3" customWidth="1"/>
    <col min="14669" max="14669" width="20.7109375" style="3" customWidth="1"/>
    <col min="14670" max="14670" width="18.140625" style="3" customWidth="1"/>
    <col min="14671" max="14671" width="14.85546875" style="3" bestFit="1" customWidth="1"/>
    <col min="14672" max="14672" width="11.42578125" style="3"/>
    <col min="14673" max="14673" width="17.42578125" style="3" customWidth="1"/>
    <col min="14674" max="14676" width="18.140625" style="3" customWidth="1"/>
    <col min="14677" max="14680" width="11.42578125" style="3"/>
    <col min="14681" max="14681" width="34" style="3" customWidth="1"/>
    <col min="14682" max="14682" width="9.5703125" style="3" customWidth="1"/>
    <col min="14683" max="14683" width="16.7109375" style="3" customWidth="1"/>
    <col min="14684" max="14684" width="55.140625" style="3" customWidth="1"/>
    <col min="14685" max="14685" width="22.5703125" style="3" customWidth="1"/>
    <col min="14686" max="14686" width="23" style="3" customWidth="1"/>
    <col min="14687" max="14687" width="22.85546875" style="3" customWidth="1"/>
    <col min="14688" max="14688" width="23.42578125" style="3" customWidth="1"/>
    <col min="14689" max="14689" width="28.7109375" style="3" customWidth="1"/>
    <col min="14690" max="14690" width="12.7109375" style="3" customWidth="1"/>
    <col min="14691" max="14691" width="11.42578125" style="3"/>
    <col min="14692" max="14692" width="25.28515625" style="3" customWidth="1"/>
    <col min="14693" max="14693" width="15.85546875" style="3" bestFit="1" customWidth="1"/>
    <col min="14694" max="14695" width="18" style="3" bestFit="1" customWidth="1"/>
    <col min="14696" max="14914" width="11.42578125" style="3"/>
    <col min="14915" max="14915" width="15.42578125" style="3" customWidth="1"/>
    <col min="14916" max="14916" width="9.5703125" style="3" customWidth="1"/>
    <col min="14917" max="14917" width="14.42578125" style="3" customWidth="1"/>
    <col min="14918" max="14918" width="49.85546875" style="3" customWidth="1"/>
    <col min="14919" max="14919" width="22.5703125" style="3" customWidth="1"/>
    <col min="14920" max="14920" width="23" style="3" customWidth="1"/>
    <col min="14921" max="14921" width="22.85546875" style="3" customWidth="1"/>
    <col min="14922" max="14922" width="23.42578125" style="3" customWidth="1"/>
    <col min="14923" max="14923" width="22.42578125" style="3" customWidth="1"/>
    <col min="14924" max="14924" width="13.85546875" style="3" customWidth="1"/>
    <col min="14925" max="14925" width="20.7109375" style="3" customWidth="1"/>
    <col min="14926" max="14926" width="18.140625" style="3" customWidth="1"/>
    <col min="14927" max="14927" width="14.85546875" style="3" bestFit="1" customWidth="1"/>
    <col min="14928" max="14928" width="11.42578125" style="3"/>
    <col min="14929" max="14929" width="17.42578125" style="3" customWidth="1"/>
    <col min="14930" max="14932" width="18.140625" style="3" customWidth="1"/>
    <col min="14933" max="14936" width="11.42578125" style="3"/>
    <col min="14937" max="14937" width="34" style="3" customWidth="1"/>
    <col min="14938" max="14938" width="9.5703125" style="3" customWidth="1"/>
    <col min="14939" max="14939" width="16.7109375" style="3" customWidth="1"/>
    <col min="14940" max="14940" width="55.140625" style="3" customWidth="1"/>
    <col min="14941" max="14941" width="22.5703125" style="3" customWidth="1"/>
    <col min="14942" max="14942" width="23" style="3" customWidth="1"/>
    <col min="14943" max="14943" width="22.85546875" style="3" customWidth="1"/>
    <col min="14944" max="14944" width="23.42578125" style="3" customWidth="1"/>
    <col min="14945" max="14945" width="28.7109375" style="3" customWidth="1"/>
    <col min="14946" max="14946" width="12.7109375" style="3" customWidth="1"/>
    <col min="14947" max="14947" width="11.42578125" style="3"/>
    <col min="14948" max="14948" width="25.28515625" style="3" customWidth="1"/>
    <col min="14949" max="14949" width="15.85546875" style="3" bestFit="1" customWidth="1"/>
    <col min="14950" max="14951" width="18" style="3" bestFit="1" customWidth="1"/>
    <col min="14952" max="15170" width="11.42578125" style="3"/>
    <col min="15171" max="15171" width="15.42578125" style="3" customWidth="1"/>
    <col min="15172" max="15172" width="9.5703125" style="3" customWidth="1"/>
    <col min="15173" max="15173" width="14.42578125" style="3" customWidth="1"/>
    <col min="15174" max="15174" width="49.85546875" style="3" customWidth="1"/>
    <col min="15175" max="15175" width="22.5703125" style="3" customWidth="1"/>
    <col min="15176" max="15176" width="23" style="3" customWidth="1"/>
    <col min="15177" max="15177" width="22.85546875" style="3" customWidth="1"/>
    <col min="15178" max="15178" width="23.42578125" style="3" customWidth="1"/>
    <col min="15179" max="15179" width="22.42578125" style="3" customWidth="1"/>
    <col min="15180" max="15180" width="13.85546875" style="3" customWidth="1"/>
    <col min="15181" max="15181" width="20.7109375" style="3" customWidth="1"/>
    <col min="15182" max="15182" width="18.140625" style="3" customWidth="1"/>
    <col min="15183" max="15183" width="14.85546875" style="3" bestFit="1" customWidth="1"/>
    <col min="15184" max="15184" width="11.42578125" style="3"/>
    <col min="15185" max="15185" width="17.42578125" style="3" customWidth="1"/>
    <col min="15186" max="15188" width="18.140625" style="3" customWidth="1"/>
    <col min="15189" max="15192" width="11.42578125" style="3"/>
    <col min="15193" max="15193" width="34" style="3" customWidth="1"/>
    <col min="15194" max="15194" width="9.5703125" style="3" customWidth="1"/>
    <col min="15195" max="15195" width="16.7109375" style="3" customWidth="1"/>
    <col min="15196" max="15196" width="55.140625" style="3" customWidth="1"/>
    <col min="15197" max="15197" width="22.5703125" style="3" customWidth="1"/>
    <col min="15198" max="15198" width="23" style="3" customWidth="1"/>
    <col min="15199" max="15199" width="22.85546875" style="3" customWidth="1"/>
    <col min="15200" max="15200" width="23.42578125" style="3" customWidth="1"/>
    <col min="15201" max="15201" width="28.7109375" style="3" customWidth="1"/>
    <col min="15202" max="15202" width="12.7109375" style="3" customWidth="1"/>
    <col min="15203" max="15203" width="11.42578125" style="3"/>
    <col min="15204" max="15204" width="25.28515625" style="3" customWidth="1"/>
    <col min="15205" max="15205" width="15.85546875" style="3" bestFit="1" customWidth="1"/>
    <col min="15206" max="15207" width="18" style="3" bestFit="1" customWidth="1"/>
    <col min="15208" max="15426" width="11.42578125" style="3"/>
    <col min="15427" max="15427" width="15.42578125" style="3" customWidth="1"/>
    <col min="15428" max="15428" width="9.5703125" style="3" customWidth="1"/>
    <col min="15429" max="15429" width="14.42578125" style="3" customWidth="1"/>
    <col min="15430" max="15430" width="49.85546875" style="3" customWidth="1"/>
    <col min="15431" max="15431" width="22.5703125" style="3" customWidth="1"/>
    <col min="15432" max="15432" width="23" style="3" customWidth="1"/>
    <col min="15433" max="15433" width="22.85546875" style="3" customWidth="1"/>
    <col min="15434" max="15434" width="23.42578125" style="3" customWidth="1"/>
    <col min="15435" max="15435" width="22.42578125" style="3" customWidth="1"/>
    <col min="15436" max="15436" width="13.85546875" style="3" customWidth="1"/>
    <col min="15437" max="15437" width="20.7109375" style="3" customWidth="1"/>
    <col min="15438" max="15438" width="18.140625" style="3" customWidth="1"/>
    <col min="15439" max="15439" width="14.85546875" style="3" bestFit="1" customWidth="1"/>
    <col min="15440" max="15440" width="11.42578125" style="3"/>
    <col min="15441" max="15441" width="17.42578125" style="3" customWidth="1"/>
    <col min="15442" max="15444" width="18.140625" style="3" customWidth="1"/>
    <col min="15445" max="15448" width="11.42578125" style="3"/>
    <col min="15449" max="15449" width="34" style="3" customWidth="1"/>
    <col min="15450" max="15450" width="9.5703125" style="3" customWidth="1"/>
    <col min="15451" max="15451" width="16.7109375" style="3" customWidth="1"/>
    <col min="15452" max="15452" width="55.140625" style="3" customWidth="1"/>
    <col min="15453" max="15453" width="22.5703125" style="3" customWidth="1"/>
    <col min="15454" max="15454" width="23" style="3" customWidth="1"/>
    <col min="15455" max="15455" width="22.85546875" style="3" customWidth="1"/>
    <col min="15456" max="15456" width="23.42578125" style="3" customWidth="1"/>
    <col min="15457" max="15457" width="28.7109375" style="3" customWidth="1"/>
    <col min="15458" max="15458" width="12.7109375" style="3" customWidth="1"/>
    <col min="15459" max="15459" width="11.42578125" style="3"/>
    <col min="15460" max="15460" width="25.28515625" style="3" customWidth="1"/>
    <col min="15461" max="15461" width="15.85546875" style="3" bestFit="1" customWidth="1"/>
    <col min="15462" max="15463" width="18" style="3" bestFit="1" customWidth="1"/>
    <col min="15464" max="15682" width="11.42578125" style="3"/>
    <col min="15683" max="15683" width="15.42578125" style="3" customWidth="1"/>
    <col min="15684" max="15684" width="9.5703125" style="3" customWidth="1"/>
    <col min="15685" max="15685" width="14.42578125" style="3" customWidth="1"/>
    <col min="15686" max="15686" width="49.85546875" style="3" customWidth="1"/>
    <col min="15687" max="15687" width="22.5703125" style="3" customWidth="1"/>
    <col min="15688" max="15688" width="23" style="3" customWidth="1"/>
    <col min="15689" max="15689" width="22.85546875" style="3" customWidth="1"/>
    <col min="15690" max="15690" width="23.42578125" style="3" customWidth="1"/>
    <col min="15691" max="15691" width="22.42578125" style="3" customWidth="1"/>
    <col min="15692" max="15692" width="13.85546875" style="3" customWidth="1"/>
    <col min="15693" max="15693" width="20.7109375" style="3" customWidth="1"/>
    <col min="15694" max="15694" width="18.140625" style="3" customWidth="1"/>
    <col min="15695" max="15695" width="14.85546875" style="3" bestFit="1" customWidth="1"/>
    <col min="15696" max="15696" width="11.42578125" style="3"/>
    <col min="15697" max="15697" width="17.42578125" style="3" customWidth="1"/>
    <col min="15698" max="15700" width="18.140625" style="3" customWidth="1"/>
    <col min="15701" max="15704" width="11.42578125" style="3"/>
    <col min="15705" max="15705" width="34" style="3" customWidth="1"/>
    <col min="15706" max="15706" width="9.5703125" style="3" customWidth="1"/>
    <col min="15707" max="15707" width="16.7109375" style="3" customWidth="1"/>
    <col min="15708" max="15708" width="55.140625" style="3" customWidth="1"/>
    <col min="15709" max="15709" width="22.5703125" style="3" customWidth="1"/>
    <col min="15710" max="15710" width="23" style="3" customWidth="1"/>
    <col min="15711" max="15711" width="22.85546875" style="3" customWidth="1"/>
    <col min="15712" max="15712" width="23.42578125" style="3" customWidth="1"/>
    <col min="15713" max="15713" width="28.7109375" style="3" customWidth="1"/>
    <col min="15714" max="15714" width="12.7109375" style="3" customWidth="1"/>
    <col min="15715" max="15715" width="11.42578125" style="3"/>
    <col min="15716" max="15716" width="25.28515625" style="3" customWidth="1"/>
    <col min="15717" max="15717" width="15.85546875" style="3" bestFit="1" customWidth="1"/>
    <col min="15718" max="15719" width="18" style="3" bestFit="1" customWidth="1"/>
    <col min="15720" max="15938" width="11.42578125" style="3"/>
    <col min="15939" max="15939" width="15.42578125" style="3" customWidth="1"/>
    <col min="15940" max="15940" width="9.5703125" style="3" customWidth="1"/>
    <col min="15941" max="15941" width="14.42578125" style="3" customWidth="1"/>
    <col min="15942" max="15942" width="49.85546875" style="3" customWidth="1"/>
    <col min="15943" max="15943" width="22.5703125" style="3" customWidth="1"/>
    <col min="15944" max="15944" width="23" style="3" customWidth="1"/>
    <col min="15945" max="15945" width="22.85546875" style="3" customWidth="1"/>
    <col min="15946" max="15946" width="23.42578125" style="3" customWidth="1"/>
    <col min="15947" max="15947" width="22.42578125" style="3" customWidth="1"/>
    <col min="15948" max="15948" width="13.85546875" style="3" customWidth="1"/>
    <col min="15949" max="15949" width="20.7109375" style="3" customWidth="1"/>
    <col min="15950" max="15950" width="18.140625" style="3" customWidth="1"/>
    <col min="15951" max="15951" width="14.85546875" style="3" bestFit="1" customWidth="1"/>
    <col min="15952" max="15952" width="11.42578125" style="3"/>
    <col min="15953" max="15953" width="17.42578125" style="3" customWidth="1"/>
    <col min="15954" max="15956" width="18.140625" style="3" customWidth="1"/>
    <col min="15957" max="15960" width="11.42578125" style="3"/>
    <col min="15961" max="15961" width="34" style="3" customWidth="1"/>
    <col min="15962" max="15962" width="9.5703125" style="3" customWidth="1"/>
    <col min="15963" max="15963" width="16.7109375" style="3" customWidth="1"/>
    <col min="15964" max="15964" width="55.140625" style="3" customWidth="1"/>
    <col min="15965" max="15965" width="22.5703125" style="3" customWidth="1"/>
    <col min="15966" max="15966" width="23" style="3" customWidth="1"/>
    <col min="15967" max="15967" width="22.85546875" style="3" customWidth="1"/>
    <col min="15968" max="15968" width="23.42578125" style="3" customWidth="1"/>
    <col min="15969" max="15969" width="28.7109375" style="3" customWidth="1"/>
    <col min="15970" max="15970" width="12.7109375" style="3" customWidth="1"/>
    <col min="15971" max="15971" width="11.42578125" style="3"/>
    <col min="15972" max="15972" width="25.28515625" style="3" customWidth="1"/>
    <col min="15973" max="15973" width="15.85546875" style="3" bestFit="1" customWidth="1"/>
    <col min="15974" max="15975" width="18" style="3" bestFit="1" customWidth="1"/>
    <col min="15976" max="16194" width="11.42578125" style="3"/>
    <col min="16195" max="16195" width="15.42578125" style="3" customWidth="1"/>
    <col min="16196" max="16196" width="9.5703125" style="3" customWidth="1"/>
    <col min="16197" max="16197" width="14.42578125" style="3" customWidth="1"/>
    <col min="16198" max="16198" width="49.85546875" style="3" customWidth="1"/>
    <col min="16199" max="16199" width="22.5703125" style="3" customWidth="1"/>
    <col min="16200" max="16200" width="23" style="3" customWidth="1"/>
    <col min="16201" max="16201" width="22.85546875" style="3" customWidth="1"/>
    <col min="16202" max="16202" width="23.42578125" style="3" customWidth="1"/>
    <col min="16203" max="16203" width="22.42578125" style="3" customWidth="1"/>
    <col min="16204" max="16204" width="13.85546875" style="3" customWidth="1"/>
    <col min="16205" max="16205" width="20.7109375" style="3" customWidth="1"/>
    <col min="16206" max="16206" width="18.140625" style="3" customWidth="1"/>
    <col min="16207" max="16207" width="14.85546875" style="3" bestFit="1" customWidth="1"/>
    <col min="16208" max="16208" width="11.42578125" style="3"/>
    <col min="16209" max="16209" width="17.42578125" style="3" customWidth="1"/>
    <col min="16210" max="16212" width="18.140625" style="3" customWidth="1"/>
    <col min="16213" max="16384" width="11.42578125" style="3"/>
  </cols>
  <sheetData>
    <row r="1" spans="1:28" s="1" customFormat="1" ht="23.25" x14ac:dyDescent="0.25">
      <c r="A1" s="292" t="s">
        <v>0</v>
      </c>
      <c r="B1" s="292"/>
      <c r="C1" s="292"/>
      <c r="D1" s="292"/>
      <c r="E1" s="292"/>
      <c r="F1" s="292"/>
      <c r="G1" s="292"/>
      <c r="H1" s="292"/>
      <c r="I1" s="292"/>
      <c r="J1" s="292"/>
      <c r="K1" s="292"/>
      <c r="L1" s="292"/>
      <c r="M1" s="292"/>
      <c r="N1" s="292"/>
      <c r="O1" s="292"/>
      <c r="P1" s="292"/>
      <c r="Q1" s="292"/>
      <c r="R1" s="292"/>
      <c r="S1" s="292"/>
      <c r="T1" s="292"/>
      <c r="U1" s="292"/>
      <c r="V1" s="292"/>
      <c r="W1" s="292"/>
      <c r="X1" s="292"/>
      <c r="Y1" s="292"/>
      <c r="Z1" s="292"/>
      <c r="AA1" s="292"/>
      <c r="AB1" s="292"/>
    </row>
    <row r="2" spans="1:28" s="1" customFormat="1" ht="24.95" customHeight="1" x14ac:dyDescent="0.25">
      <c r="A2" s="293" t="s">
        <v>1</v>
      </c>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row>
    <row r="3" spans="1:28" ht="24.95" customHeight="1" x14ac:dyDescent="0.25">
      <c r="A3" s="294" t="s">
        <v>545</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row>
    <row r="4" spans="1:28" ht="15.75" customHeight="1" thickBot="1" x14ac:dyDescent="0.3">
      <c r="A4" s="4"/>
      <c r="C4" s="50"/>
      <c r="E4" s="6"/>
      <c r="F4" s="7"/>
      <c r="I4" s="7"/>
      <c r="J4" s="7"/>
      <c r="K4" s="7"/>
      <c r="L4" s="247"/>
      <c r="M4" s="9"/>
      <c r="N4" s="10"/>
      <c r="O4" s="11"/>
      <c r="P4" s="11"/>
      <c r="Q4" s="4" t="s">
        <v>3</v>
      </c>
      <c r="R4" s="12"/>
      <c r="S4" s="13" t="s">
        <v>4</v>
      </c>
      <c r="T4" s="14" t="s">
        <v>5</v>
      </c>
      <c r="U4" s="15"/>
      <c r="W4" s="14"/>
      <c r="X4" s="17"/>
      <c r="Y4" s="17"/>
      <c r="Z4" s="17"/>
      <c r="AA4" s="17"/>
      <c r="AB4" s="17"/>
    </row>
    <row r="5" spans="1:28" ht="29.25" customHeight="1" x14ac:dyDescent="0.25">
      <c r="A5" s="305" t="s">
        <v>6</v>
      </c>
      <c r="B5" s="307" t="s">
        <v>7</v>
      </c>
      <c r="C5" s="307" t="s">
        <v>8</v>
      </c>
      <c r="D5" s="307" t="s">
        <v>9</v>
      </c>
      <c r="E5" s="307" t="s">
        <v>10</v>
      </c>
      <c r="F5" s="307" t="s">
        <v>11</v>
      </c>
      <c r="G5" s="307" t="s">
        <v>12</v>
      </c>
      <c r="H5" s="307"/>
      <c r="I5" s="307"/>
      <c r="J5" s="307"/>
      <c r="K5" s="307"/>
      <c r="L5" s="303" t="s">
        <v>13</v>
      </c>
      <c r="M5" s="303" t="s">
        <v>14</v>
      </c>
      <c r="N5" s="303" t="s">
        <v>15</v>
      </c>
      <c r="O5" s="301" t="s">
        <v>16</v>
      </c>
      <c r="P5" s="301" t="s">
        <v>17</v>
      </c>
      <c r="Q5" s="301" t="s">
        <v>18</v>
      </c>
      <c r="R5" s="301" t="s">
        <v>19</v>
      </c>
      <c r="S5" s="301" t="s">
        <v>20</v>
      </c>
      <c r="T5" s="301" t="s">
        <v>21</v>
      </c>
      <c r="U5" s="301" t="s">
        <v>22</v>
      </c>
      <c r="V5" s="301" t="s">
        <v>23</v>
      </c>
      <c r="W5" s="301" t="s">
        <v>24</v>
      </c>
      <c r="X5" s="309" t="s">
        <v>25</v>
      </c>
      <c r="Y5" s="309"/>
      <c r="Z5" s="309"/>
      <c r="AA5" s="309"/>
      <c r="AB5" s="310"/>
    </row>
    <row r="6" spans="1:28" ht="84.75" customHeight="1" thickBot="1" x14ac:dyDescent="0.3">
      <c r="A6" s="306"/>
      <c r="B6" s="308"/>
      <c r="C6" s="308"/>
      <c r="D6" s="308"/>
      <c r="E6" s="308"/>
      <c r="F6" s="308"/>
      <c r="G6" s="246" t="s">
        <v>26</v>
      </c>
      <c r="H6" s="246" t="s">
        <v>27</v>
      </c>
      <c r="I6" s="246" t="s">
        <v>28</v>
      </c>
      <c r="J6" s="246" t="s">
        <v>29</v>
      </c>
      <c r="K6" s="246" t="s">
        <v>30</v>
      </c>
      <c r="L6" s="304"/>
      <c r="M6" s="304"/>
      <c r="N6" s="304"/>
      <c r="O6" s="302"/>
      <c r="P6" s="302"/>
      <c r="Q6" s="302"/>
      <c r="R6" s="302"/>
      <c r="S6" s="302"/>
      <c r="T6" s="302"/>
      <c r="U6" s="302"/>
      <c r="V6" s="302"/>
      <c r="W6" s="302"/>
      <c r="X6" s="139" t="s">
        <v>31</v>
      </c>
      <c r="Y6" s="139" t="s">
        <v>32</v>
      </c>
      <c r="Z6" s="139" t="s">
        <v>33</v>
      </c>
      <c r="AA6" s="139" t="s">
        <v>34</v>
      </c>
      <c r="AB6" s="140" t="s">
        <v>35</v>
      </c>
    </row>
    <row r="7" spans="1:28" s="4" customFormat="1" ht="28.5" customHeight="1" thickBot="1" x14ac:dyDescent="0.3">
      <c r="A7" s="21" t="s">
        <v>36</v>
      </c>
      <c r="B7" s="22" t="s">
        <v>37</v>
      </c>
      <c r="C7" s="22">
        <v>10</v>
      </c>
      <c r="D7" s="22" t="s">
        <v>38</v>
      </c>
      <c r="E7" s="23" t="s">
        <v>39</v>
      </c>
      <c r="F7" s="24">
        <f>+F104</f>
        <v>10073090054</v>
      </c>
      <c r="G7" s="24">
        <f>+G104</f>
        <v>0</v>
      </c>
      <c r="H7" s="24">
        <f>+H104</f>
        <v>0</v>
      </c>
      <c r="I7" s="24">
        <f>+I104</f>
        <v>0</v>
      </c>
      <c r="J7" s="24">
        <f>+J104</f>
        <v>0</v>
      </c>
      <c r="K7" s="24">
        <f t="shared" ref="K7:K70" si="0">+G7-H7+I7-J7</f>
        <v>0</v>
      </c>
      <c r="L7" s="248">
        <f>+F7+K7</f>
        <v>10073090054</v>
      </c>
      <c r="M7" s="25">
        <f t="shared" ref="M7:M14" si="1">L7/$L$303</f>
        <v>1.2763735162215533E-3</v>
      </c>
      <c r="N7" s="24">
        <f t="shared" ref="N7:W7" si="2">+N104</f>
        <v>0</v>
      </c>
      <c r="O7" s="24">
        <f t="shared" si="2"/>
        <v>10720154.800000001</v>
      </c>
      <c r="P7" s="24">
        <f t="shared" si="2"/>
        <v>10062369899.200001</v>
      </c>
      <c r="Q7" s="24">
        <f t="shared" si="2"/>
        <v>10718478.9</v>
      </c>
      <c r="R7" s="24">
        <f t="shared" si="2"/>
        <v>10062371575.099998</v>
      </c>
      <c r="S7" s="24">
        <f t="shared" si="2"/>
        <v>1675.8999999999996</v>
      </c>
      <c r="T7" s="24">
        <f t="shared" si="2"/>
        <v>10709702.540000001</v>
      </c>
      <c r="U7" s="24">
        <f t="shared" si="2"/>
        <v>8776.36</v>
      </c>
      <c r="V7" s="24">
        <f t="shared" si="2"/>
        <v>10709702.540000001</v>
      </c>
      <c r="W7" s="24">
        <f t="shared" si="2"/>
        <v>0</v>
      </c>
      <c r="X7" s="30">
        <f t="shared" ref="X7:X70" si="3">+Q7/L7</f>
        <v>1.0640705922949352E-3</v>
      </c>
      <c r="Y7" s="31">
        <f t="shared" ref="Y7:Y70" si="4">+T7/L7</f>
        <v>1.0631993243967082E-3</v>
      </c>
      <c r="Z7" s="31">
        <f t="shared" ref="Z7:Z70" si="5">+V7/L7</f>
        <v>1.0631993243967082E-3</v>
      </c>
      <c r="AA7" s="31">
        <f t="shared" ref="AA7:AA35" si="6">+T7/Q7</f>
        <v>0.99918119351804668</v>
      </c>
      <c r="AB7" s="32">
        <f t="shared" ref="AB7:AB35" si="7">+V7/T7</f>
        <v>1</v>
      </c>
    </row>
    <row r="8" spans="1:28" s="4" customFormat="1" ht="28.5" customHeight="1" thickBot="1" x14ac:dyDescent="0.3">
      <c r="A8" s="21" t="s">
        <v>36</v>
      </c>
      <c r="B8" s="22" t="s">
        <v>41</v>
      </c>
      <c r="C8" s="22">
        <v>20</v>
      </c>
      <c r="D8" s="22" t="s">
        <v>38</v>
      </c>
      <c r="E8" s="23" t="s">
        <v>39</v>
      </c>
      <c r="F8" s="24">
        <f>+F9+F38+F95+F108</f>
        <v>103864906976</v>
      </c>
      <c r="G8" s="24">
        <f>+G9+G38+G95+G108</f>
        <v>0</v>
      </c>
      <c r="H8" s="24">
        <f>+H9+H38+H95+H108</f>
        <v>0</v>
      </c>
      <c r="I8" s="24">
        <f>+I9+I38+I95+I108</f>
        <v>280033268</v>
      </c>
      <c r="J8" s="24">
        <f>+J9+J38+J95+J108</f>
        <v>280033268</v>
      </c>
      <c r="K8" s="24">
        <f t="shared" si="0"/>
        <v>0</v>
      </c>
      <c r="L8" s="248">
        <f>+F8+K8</f>
        <v>103864906976</v>
      </c>
      <c r="M8" s="25">
        <f t="shared" si="1"/>
        <v>1.3160848936949417E-2</v>
      </c>
      <c r="N8" s="24">
        <f t="shared" ref="N8:W8" si="8">+N9+N38+N95+N108</f>
        <v>10913069000</v>
      </c>
      <c r="O8" s="24">
        <f t="shared" si="8"/>
        <v>73887382683.309998</v>
      </c>
      <c r="P8" s="24">
        <f t="shared" si="8"/>
        <v>29977524292.690002</v>
      </c>
      <c r="Q8" s="24">
        <f t="shared" si="8"/>
        <v>31185000764.5</v>
      </c>
      <c r="R8" s="24">
        <f t="shared" si="8"/>
        <v>72679906211.5</v>
      </c>
      <c r="S8" s="24">
        <f t="shared" si="8"/>
        <v>42702381918.810005</v>
      </c>
      <c r="T8" s="24">
        <f t="shared" si="8"/>
        <v>20873492973.18</v>
      </c>
      <c r="U8" s="24">
        <f t="shared" si="8"/>
        <v>10311507791.32</v>
      </c>
      <c r="V8" s="24">
        <f t="shared" si="8"/>
        <v>19873001471.470001</v>
      </c>
      <c r="W8" s="24">
        <f t="shared" si="8"/>
        <v>1000491501.71</v>
      </c>
      <c r="X8" s="30">
        <f t="shared" si="3"/>
        <v>0.30024578726774287</v>
      </c>
      <c r="Y8" s="31">
        <f t="shared" si="4"/>
        <v>0.20096771451403914</v>
      </c>
      <c r="Z8" s="31">
        <f t="shared" si="5"/>
        <v>0.19133509141891442</v>
      </c>
      <c r="AA8" s="31">
        <f t="shared" si="6"/>
        <v>0.66934399427502056</v>
      </c>
      <c r="AB8" s="32">
        <f t="shared" si="7"/>
        <v>0.95206880309895836</v>
      </c>
    </row>
    <row r="9" spans="1:28" ht="27" customHeight="1" x14ac:dyDescent="0.25">
      <c r="A9" s="33" t="s">
        <v>42</v>
      </c>
      <c r="B9" s="34" t="s">
        <v>41</v>
      </c>
      <c r="C9" s="34">
        <v>20</v>
      </c>
      <c r="D9" s="34" t="s">
        <v>38</v>
      </c>
      <c r="E9" s="35" t="s">
        <v>43</v>
      </c>
      <c r="F9" s="36">
        <f>+F10</f>
        <v>61887034000</v>
      </c>
      <c r="G9" s="36">
        <f>+G10</f>
        <v>0</v>
      </c>
      <c r="H9" s="36">
        <f>+H10</f>
        <v>0</v>
      </c>
      <c r="I9" s="36">
        <f>+I10</f>
        <v>0</v>
      </c>
      <c r="J9" s="36">
        <f>+J10</f>
        <v>0</v>
      </c>
      <c r="K9" s="36">
        <f t="shared" si="0"/>
        <v>0</v>
      </c>
      <c r="L9" s="249">
        <f>+L10</f>
        <v>61887034000</v>
      </c>
      <c r="M9" s="37">
        <f t="shared" si="1"/>
        <v>7.8417814962088699E-3</v>
      </c>
      <c r="N9" s="36">
        <f t="shared" ref="N9:W9" si="9">+N10</f>
        <v>4848293000</v>
      </c>
      <c r="O9" s="36">
        <f t="shared" si="9"/>
        <v>57038741000</v>
      </c>
      <c r="P9" s="36">
        <f t="shared" si="9"/>
        <v>4848293000</v>
      </c>
      <c r="Q9" s="36">
        <f t="shared" si="9"/>
        <v>15917575087.369999</v>
      </c>
      <c r="R9" s="36">
        <f t="shared" si="9"/>
        <v>45969458912.630005</v>
      </c>
      <c r="S9" s="36">
        <f t="shared" si="9"/>
        <v>41121165912.630005</v>
      </c>
      <c r="T9" s="36">
        <f t="shared" si="9"/>
        <v>15917575087.369999</v>
      </c>
      <c r="U9" s="36">
        <f t="shared" si="9"/>
        <v>0</v>
      </c>
      <c r="V9" s="36">
        <f t="shared" si="9"/>
        <v>14923423730.369999</v>
      </c>
      <c r="W9" s="36">
        <f t="shared" si="9"/>
        <v>994151357</v>
      </c>
      <c r="X9" s="38">
        <f t="shared" si="3"/>
        <v>0.25720371552092802</v>
      </c>
      <c r="Y9" s="38">
        <f t="shared" si="4"/>
        <v>0.25720371552092802</v>
      </c>
      <c r="Z9" s="38">
        <f t="shared" si="5"/>
        <v>0.24113974714590455</v>
      </c>
      <c r="AA9" s="38">
        <f t="shared" si="6"/>
        <v>1</v>
      </c>
      <c r="AB9" s="38">
        <f t="shared" si="7"/>
        <v>0.93754379347713446</v>
      </c>
    </row>
    <row r="10" spans="1:28" ht="35.25" customHeight="1" x14ac:dyDescent="0.25">
      <c r="A10" s="39" t="s">
        <v>44</v>
      </c>
      <c r="B10" s="34" t="s">
        <v>41</v>
      </c>
      <c r="C10" s="34">
        <v>20</v>
      </c>
      <c r="D10" s="34" t="s">
        <v>38</v>
      </c>
      <c r="E10" s="40" t="s">
        <v>45</v>
      </c>
      <c r="F10" s="41">
        <f>+F11+F22+F30+F37</f>
        <v>61887034000</v>
      </c>
      <c r="G10" s="41">
        <f>+G11+G22+G30+G37</f>
        <v>0</v>
      </c>
      <c r="H10" s="41">
        <f>+H11+H22+H30+H37</f>
        <v>0</v>
      </c>
      <c r="I10" s="41">
        <f>+I11+I22+I30+I37</f>
        <v>0</v>
      </c>
      <c r="J10" s="41">
        <f>+J11+J22+J30+J37</f>
        <v>0</v>
      </c>
      <c r="K10" s="41">
        <f t="shared" si="0"/>
        <v>0</v>
      </c>
      <c r="L10" s="250">
        <f>+L11+L22+L30+L37</f>
        <v>61887034000</v>
      </c>
      <c r="M10" s="42">
        <f t="shared" si="1"/>
        <v>7.8417814962088699E-3</v>
      </c>
      <c r="N10" s="41">
        <f t="shared" ref="N10:W10" si="10">+N11+N22+N30+N37</f>
        <v>4848293000</v>
      </c>
      <c r="O10" s="41">
        <f t="shared" si="10"/>
        <v>57038741000</v>
      </c>
      <c r="P10" s="41">
        <f t="shared" si="10"/>
        <v>4848293000</v>
      </c>
      <c r="Q10" s="41">
        <f t="shared" si="10"/>
        <v>15917575087.369999</v>
      </c>
      <c r="R10" s="41">
        <f t="shared" si="10"/>
        <v>45969458912.630005</v>
      </c>
      <c r="S10" s="41">
        <f t="shared" si="10"/>
        <v>41121165912.630005</v>
      </c>
      <c r="T10" s="41">
        <f t="shared" si="10"/>
        <v>15917575087.369999</v>
      </c>
      <c r="U10" s="41">
        <f t="shared" si="10"/>
        <v>0</v>
      </c>
      <c r="V10" s="41">
        <f t="shared" si="10"/>
        <v>14923423730.369999</v>
      </c>
      <c r="W10" s="41">
        <f t="shared" si="10"/>
        <v>994151357</v>
      </c>
      <c r="X10" s="38">
        <f t="shared" si="3"/>
        <v>0.25720371552092802</v>
      </c>
      <c r="Y10" s="38">
        <f t="shared" si="4"/>
        <v>0.25720371552092802</v>
      </c>
      <c r="Z10" s="38">
        <f t="shared" si="5"/>
        <v>0.24113974714590455</v>
      </c>
      <c r="AA10" s="38">
        <f t="shared" si="6"/>
        <v>1</v>
      </c>
      <c r="AB10" s="38">
        <f t="shared" si="7"/>
        <v>0.93754379347713446</v>
      </c>
    </row>
    <row r="11" spans="1:28" ht="27" customHeight="1" x14ac:dyDescent="0.25">
      <c r="A11" s="39" t="s">
        <v>46</v>
      </c>
      <c r="B11" s="34" t="s">
        <v>41</v>
      </c>
      <c r="C11" s="34">
        <v>20</v>
      </c>
      <c r="D11" s="34" t="s">
        <v>38</v>
      </c>
      <c r="E11" s="40" t="s">
        <v>47</v>
      </c>
      <c r="F11" s="41">
        <f>+F12</f>
        <v>39105875000</v>
      </c>
      <c r="G11" s="41">
        <f>+G12</f>
        <v>0</v>
      </c>
      <c r="H11" s="41">
        <f>+H12</f>
        <v>0</v>
      </c>
      <c r="I11" s="41">
        <f>+I12</f>
        <v>0</v>
      </c>
      <c r="J11" s="41">
        <f>+J12</f>
        <v>0</v>
      </c>
      <c r="K11" s="41">
        <f t="shared" si="0"/>
        <v>0</v>
      </c>
      <c r="L11" s="250">
        <f>+L12</f>
        <v>39105875000</v>
      </c>
      <c r="M11" s="42">
        <f t="shared" si="1"/>
        <v>4.9551530772674783E-3</v>
      </c>
      <c r="N11" s="41">
        <f t="shared" ref="N11:W11" si="11">+N12</f>
        <v>0</v>
      </c>
      <c r="O11" s="41">
        <f t="shared" si="11"/>
        <v>39105875000</v>
      </c>
      <c r="P11" s="41">
        <f t="shared" si="11"/>
        <v>0</v>
      </c>
      <c r="Q11" s="41">
        <f t="shared" si="11"/>
        <v>10444027018.529999</v>
      </c>
      <c r="R11" s="41">
        <f t="shared" si="11"/>
        <v>28661847981.470001</v>
      </c>
      <c r="S11" s="41">
        <f t="shared" si="11"/>
        <v>28661847981.470001</v>
      </c>
      <c r="T11" s="41">
        <f t="shared" si="11"/>
        <v>10444027018.529999</v>
      </c>
      <c r="U11" s="41">
        <f t="shared" si="11"/>
        <v>0</v>
      </c>
      <c r="V11" s="41">
        <f t="shared" si="11"/>
        <v>10444027018.529999</v>
      </c>
      <c r="W11" s="41">
        <f t="shared" si="11"/>
        <v>0</v>
      </c>
      <c r="X11" s="38">
        <f t="shared" si="3"/>
        <v>0.26707053655058222</v>
      </c>
      <c r="Y11" s="38">
        <f t="shared" si="4"/>
        <v>0.26707053655058222</v>
      </c>
      <c r="Z11" s="38">
        <f t="shared" si="5"/>
        <v>0.26707053655058222</v>
      </c>
      <c r="AA11" s="38">
        <f t="shared" si="6"/>
        <v>1</v>
      </c>
      <c r="AB11" s="38">
        <f t="shared" si="7"/>
        <v>1</v>
      </c>
    </row>
    <row r="12" spans="1:28" ht="27" customHeight="1" x14ac:dyDescent="0.25">
      <c r="A12" s="39" t="s">
        <v>48</v>
      </c>
      <c r="B12" s="34" t="s">
        <v>41</v>
      </c>
      <c r="C12" s="34">
        <v>20</v>
      </c>
      <c r="D12" s="34" t="s">
        <v>38</v>
      </c>
      <c r="E12" s="40" t="s">
        <v>49</v>
      </c>
      <c r="F12" s="41">
        <f>SUM(F13:F21)</f>
        <v>39105875000</v>
      </c>
      <c r="G12" s="41">
        <f>SUM(G13:G21)</f>
        <v>0</v>
      </c>
      <c r="H12" s="41">
        <f>SUM(H13:H21)</f>
        <v>0</v>
      </c>
      <c r="I12" s="41">
        <f>SUM(I13:I21)</f>
        <v>0</v>
      </c>
      <c r="J12" s="41">
        <f>SUM(J13:J21)</f>
        <v>0</v>
      </c>
      <c r="K12" s="41">
        <f t="shared" si="0"/>
        <v>0</v>
      </c>
      <c r="L12" s="250">
        <f>SUM(L13:L21)</f>
        <v>39105875000</v>
      </c>
      <c r="M12" s="42">
        <f t="shared" si="1"/>
        <v>4.9551530772674783E-3</v>
      </c>
      <c r="N12" s="41">
        <f t="shared" ref="N12:W12" si="12">SUM(N13:N21)</f>
        <v>0</v>
      </c>
      <c r="O12" s="41">
        <f t="shared" si="12"/>
        <v>39105875000</v>
      </c>
      <c r="P12" s="41">
        <f t="shared" si="12"/>
        <v>0</v>
      </c>
      <c r="Q12" s="41">
        <f t="shared" si="12"/>
        <v>10444027018.529999</v>
      </c>
      <c r="R12" s="41">
        <f t="shared" si="12"/>
        <v>28661847981.470001</v>
      </c>
      <c r="S12" s="41">
        <f t="shared" si="12"/>
        <v>28661847981.470001</v>
      </c>
      <c r="T12" s="41">
        <f t="shared" si="12"/>
        <v>10444027018.529999</v>
      </c>
      <c r="U12" s="41">
        <f t="shared" si="12"/>
        <v>0</v>
      </c>
      <c r="V12" s="41">
        <f t="shared" si="12"/>
        <v>10444027018.529999</v>
      </c>
      <c r="W12" s="41">
        <f t="shared" si="12"/>
        <v>0</v>
      </c>
      <c r="X12" s="38">
        <f t="shared" si="3"/>
        <v>0.26707053655058222</v>
      </c>
      <c r="Y12" s="38">
        <f t="shared" si="4"/>
        <v>0.26707053655058222</v>
      </c>
      <c r="Z12" s="38">
        <f t="shared" si="5"/>
        <v>0.26707053655058222</v>
      </c>
      <c r="AA12" s="38">
        <f t="shared" si="6"/>
        <v>1</v>
      </c>
      <c r="AB12" s="38">
        <f t="shared" si="7"/>
        <v>1</v>
      </c>
    </row>
    <row r="13" spans="1:28" ht="27" customHeight="1" x14ac:dyDescent="0.25">
      <c r="A13" s="43" t="s">
        <v>50</v>
      </c>
      <c r="B13" s="44" t="s">
        <v>41</v>
      </c>
      <c r="C13" s="44">
        <v>20</v>
      </c>
      <c r="D13" s="44" t="s">
        <v>38</v>
      </c>
      <c r="E13" s="45" t="s">
        <v>51</v>
      </c>
      <c r="F13" s="46">
        <v>27743250237</v>
      </c>
      <c r="G13" s="46">
        <v>0</v>
      </c>
      <c r="H13" s="46">
        <v>0</v>
      </c>
      <c r="I13" s="46">
        <v>0</v>
      </c>
      <c r="J13" s="46">
        <v>0</v>
      </c>
      <c r="K13" s="46">
        <f t="shared" si="0"/>
        <v>0</v>
      </c>
      <c r="L13" s="251">
        <f t="shared" ref="L13:L21" si="13">+F13+K13</f>
        <v>27743250237</v>
      </c>
      <c r="M13" s="42">
        <f t="shared" si="1"/>
        <v>3.5153810465888375E-3</v>
      </c>
      <c r="N13" s="46">
        <v>0</v>
      </c>
      <c r="O13" s="46">
        <v>27743250237</v>
      </c>
      <c r="P13" s="46">
        <f t="shared" ref="P13:P21" si="14">L13-O13</f>
        <v>0</v>
      </c>
      <c r="Q13" s="46">
        <v>9015740675.8899994</v>
      </c>
      <c r="R13" s="46">
        <f t="shared" ref="R13:R21" si="15">+L13-Q13</f>
        <v>18727509561.110001</v>
      </c>
      <c r="S13" s="46">
        <f t="shared" ref="S13:S21" si="16">O13-Q13</f>
        <v>18727509561.110001</v>
      </c>
      <c r="T13" s="46">
        <v>9015740675.8899994</v>
      </c>
      <c r="U13" s="46">
        <f t="shared" ref="U13:U21" si="17">+Q13-T13</f>
        <v>0</v>
      </c>
      <c r="V13" s="46">
        <v>9015740675.8899994</v>
      </c>
      <c r="W13" s="48">
        <f t="shared" ref="W13:W21" si="18">+T13-V13</f>
        <v>0</v>
      </c>
      <c r="X13" s="49">
        <f t="shared" si="3"/>
        <v>0.32497060001520972</v>
      </c>
      <c r="Y13" s="49">
        <f t="shared" si="4"/>
        <v>0.32497060001520972</v>
      </c>
      <c r="Z13" s="49">
        <f t="shared" si="5"/>
        <v>0.32497060001520972</v>
      </c>
      <c r="AA13" s="49">
        <f t="shared" si="6"/>
        <v>1</v>
      </c>
      <c r="AB13" s="49">
        <f t="shared" si="7"/>
        <v>1</v>
      </c>
    </row>
    <row r="14" spans="1:28" ht="27" customHeight="1" x14ac:dyDescent="0.25">
      <c r="A14" s="43" t="s">
        <v>52</v>
      </c>
      <c r="B14" s="44" t="s">
        <v>41</v>
      </c>
      <c r="C14" s="44">
        <v>20</v>
      </c>
      <c r="D14" s="44" t="s">
        <v>38</v>
      </c>
      <c r="E14" s="45" t="s">
        <v>53</v>
      </c>
      <c r="F14" s="46">
        <v>2408972010</v>
      </c>
      <c r="G14" s="46">
        <v>0</v>
      </c>
      <c r="H14" s="46">
        <v>0</v>
      </c>
      <c r="I14" s="46">
        <v>0</v>
      </c>
      <c r="J14" s="46">
        <v>0</v>
      </c>
      <c r="K14" s="46">
        <f t="shared" si="0"/>
        <v>0</v>
      </c>
      <c r="L14" s="251">
        <f t="shared" si="13"/>
        <v>2408972010</v>
      </c>
      <c r="M14" s="51">
        <f t="shared" si="1"/>
        <v>3.0524377905884279E-4</v>
      </c>
      <c r="N14" s="46">
        <v>0</v>
      </c>
      <c r="O14" s="46">
        <v>2408972010</v>
      </c>
      <c r="P14" s="46">
        <f t="shared" si="14"/>
        <v>0</v>
      </c>
      <c r="Q14" s="46">
        <v>719681266</v>
      </c>
      <c r="R14" s="46">
        <f t="shared" si="15"/>
        <v>1689290744</v>
      </c>
      <c r="S14" s="46">
        <f t="shared" si="16"/>
        <v>1689290744</v>
      </c>
      <c r="T14" s="46">
        <v>719681266</v>
      </c>
      <c r="U14" s="46">
        <f t="shared" si="17"/>
        <v>0</v>
      </c>
      <c r="V14" s="46">
        <v>719681266</v>
      </c>
      <c r="W14" s="48">
        <f t="shared" si="18"/>
        <v>0</v>
      </c>
      <c r="X14" s="49">
        <f t="shared" si="3"/>
        <v>0.29875036447600734</v>
      </c>
      <c r="Y14" s="49">
        <f t="shared" si="4"/>
        <v>0.29875036447600734</v>
      </c>
      <c r="Z14" s="49">
        <f t="shared" si="5"/>
        <v>0.29875036447600734</v>
      </c>
      <c r="AA14" s="49">
        <f t="shared" si="6"/>
        <v>1</v>
      </c>
      <c r="AB14" s="49">
        <f t="shared" si="7"/>
        <v>1</v>
      </c>
    </row>
    <row r="15" spans="1:28" ht="27" customHeight="1" x14ac:dyDescent="0.25">
      <c r="A15" s="43" t="s">
        <v>54</v>
      </c>
      <c r="B15" s="44" t="s">
        <v>41</v>
      </c>
      <c r="C15" s="44">
        <v>20</v>
      </c>
      <c r="D15" s="44" t="s">
        <v>38</v>
      </c>
      <c r="E15" s="45" t="s">
        <v>55</v>
      </c>
      <c r="F15" s="46">
        <v>2985660</v>
      </c>
      <c r="G15" s="46">
        <v>0</v>
      </c>
      <c r="H15" s="46">
        <v>0</v>
      </c>
      <c r="I15" s="46">
        <v>0</v>
      </c>
      <c r="J15" s="46">
        <v>0</v>
      </c>
      <c r="K15" s="46">
        <f t="shared" si="0"/>
        <v>0</v>
      </c>
      <c r="L15" s="251">
        <f t="shared" si="13"/>
        <v>2985660</v>
      </c>
      <c r="M15" s="68">
        <f>+L15/L303</f>
        <v>3.7831661704729586E-7</v>
      </c>
      <c r="N15" s="46">
        <v>0</v>
      </c>
      <c r="O15" s="46">
        <v>2985660</v>
      </c>
      <c r="P15" s="46">
        <f t="shared" si="14"/>
        <v>0</v>
      </c>
      <c r="Q15" s="46">
        <v>826914</v>
      </c>
      <c r="R15" s="46">
        <f t="shared" si="15"/>
        <v>2158746</v>
      </c>
      <c r="S15" s="46">
        <f t="shared" si="16"/>
        <v>2158746</v>
      </c>
      <c r="T15" s="46">
        <v>826914</v>
      </c>
      <c r="U15" s="46">
        <f t="shared" si="17"/>
        <v>0</v>
      </c>
      <c r="V15" s="46">
        <v>826914</v>
      </c>
      <c r="W15" s="48">
        <f t="shared" si="18"/>
        <v>0</v>
      </c>
      <c r="X15" s="49">
        <f t="shared" si="3"/>
        <v>0.27696187777576819</v>
      </c>
      <c r="Y15" s="49">
        <f t="shared" si="4"/>
        <v>0.27696187777576819</v>
      </c>
      <c r="Z15" s="49">
        <f t="shared" si="5"/>
        <v>0.27696187777576819</v>
      </c>
      <c r="AA15" s="49">
        <f t="shared" si="6"/>
        <v>1</v>
      </c>
      <c r="AB15" s="49">
        <f t="shared" si="7"/>
        <v>1</v>
      </c>
    </row>
    <row r="16" spans="1:28" ht="27" customHeight="1" x14ac:dyDescent="0.25">
      <c r="A16" s="43" t="s">
        <v>56</v>
      </c>
      <c r="B16" s="44" t="s">
        <v>41</v>
      </c>
      <c r="C16" s="44">
        <v>20</v>
      </c>
      <c r="D16" s="44" t="s">
        <v>38</v>
      </c>
      <c r="E16" s="45" t="s">
        <v>57</v>
      </c>
      <c r="F16" s="46">
        <v>5040000</v>
      </c>
      <c r="G16" s="46">
        <v>0</v>
      </c>
      <c r="H16" s="46">
        <v>0</v>
      </c>
      <c r="I16" s="46">
        <v>0</v>
      </c>
      <c r="J16" s="46">
        <v>0</v>
      </c>
      <c r="K16" s="46">
        <f t="shared" si="0"/>
        <v>0</v>
      </c>
      <c r="L16" s="251">
        <f t="shared" si="13"/>
        <v>5040000</v>
      </c>
      <c r="M16" s="52">
        <f>+L16/L303</f>
        <v>6.3862454194997794E-7</v>
      </c>
      <c r="N16" s="46">
        <v>0</v>
      </c>
      <c r="O16" s="46">
        <v>5040000</v>
      </c>
      <c r="P16" s="46">
        <f t="shared" si="14"/>
        <v>0</v>
      </c>
      <c r="Q16" s="46">
        <v>1598222</v>
      </c>
      <c r="R16" s="46">
        <f t="shared" si="15"/>
        <v>3441778</v>
      </c>
      <c r="S16" s="46">
        <f t="shared" si="16"/>
        <v>3441778</v>
      </c>
      <c r="T16" s="46">
        <v>1598222</v>
      </c>
      <c r="U16" s="46">
        <f t="shared" si="17"/>
        <v>0</v>
      </c>
      <c r="V16" s="46">
        <v>1598222</v>
      </c>
      <c r="W16" s="48">
        <f t="shared" si="18"/>
        <v>0</v>
      </c>
      <c r="X16" s="49">
        <f t="shared" si="3"/>
        <v>0.31710753968253969</v>
      </c>
      <c r="Y16" s="49">
        <f t="shared" si="4"/>
        <v>0.31710753968253969</v>
      </c>
      <c r="Z16" s="49">
        <f t="shared" si="5"/>
        <v>0.31710753968253969</v>
      </c>
      <c r="AA16" s="49">
        <f t="shared" si="6"/>
        <v>1</v>
      </c>
      <c r="AB16" s="49">
        <f t="shared" si="7"/>
        <v>1</v>
      </c>
    </row>
    <row r="17" spans="1:28" ht="27" customHeight="1" x14ac:dyDescent="0.25">
      <c r="A17" s="43" t="s">
        <v>58</v>
      </c>
      <c r="B17" s="44" t="s">
        <v>41</v>
      </c>
      <c r="C17" s="44">
        <v>20</v>
      </c>
      <c r="D17" s="44" t="s">
        <v>38</v>
      </c>
      <c r="E17" s="45" t="s">
        <v>59</v>
      </c>
      <c r="F17" s="46">
        <v>1713900234</v>
      </c>
      <c r="G17" s="46">
        <v>0</v>
      </c>
      <c r="H17" s="46">
        <v>0</v>
      </c>
      <c r="I17" s="46">
        <v>0</v>
      </c>
      <c r="J17" s="46">
        <v>0</v>
      </c>
      <c r="K17" s="46">
        <f t="shared" si="0"/>
        <v>0</v>
      </c>
      <c r="L17" s="251">
        <f t="shared" si="13"/>
        <v>1713900234</v>
      </c>
      <c r="M17" s="51">
        <f t="shared" ref="M17:M52" si="19">L17/$L$303</f>
        <v>2.171703872790099E-4</v>
      </c>
      <c r="N17" s="46">
        <v>0</v>
      </c>
      <c r="O17" s="46">
        <v>1713900234</v>
      </c>
      <c r="P17" s="46">
        <f t="shared" si="14"/>
        <v>0</v>
      </c>
      <c r="Q17" s="46">
        <v>75485568</v>
      </c>
      <c r="R17" s="46">
        <f t="shared" si="15"/>
        <v>1638414666</v>
      </c>
      <c r="S17" s="46">
        <f t="shared" si="16"/>
        <v>1638414666</v>
      </c>
      <c r="T17" s="46">
        <v>75485568</v>
      </c>
      <c r="U17" s="46">
        <f t="shared" si="17"/>
        <v>0</v>
      </c>
      <c r="V17" s="46">
        <v>75485568</v>
      </c>
      <c r="W17" s="48">
        <f t="shared" si="18"/>
        <v>0</v>
      </c>
      <c r="X17" s="49">
        <f t="shared" si="3"/>
        <v>4.404315169724167E-2</v>
      </c>
      <c r="Y17" s="49">
        <f t="shared" si="4"/>
        <v>4.404315169724167E-2</v>
      </c>
      <c r="Z17" s="49">
        <f t="shared" si="5"/>
        <v>4.404315169724167E-2</v>
      </c>
      <c r="AA17" s="49">
        <f t="shared" si="6"/>
        <v>1</v>
      </c>
      <c r="AB17" s="49">
        <f t="shared" si="7"/>
        <v>1</v>
      </c>
    </row>
    <row r="18" spans="1:28" ht="27" customHeight="1" x14ac:dyDescent="0.25">
      <c r="A18" s="43" t="s">
        <v>60</v>
      </c>
      <c r="B18" s="44" t="s">
        <v>41</v>
      </c>
      <c r="C18" s="44">
        <v>20</v>
      </c>
      <c r="D18" s="44" t="s">
        <v>38</v>
      </c>
      <c r="E18" s="45" t="s">
        <v>61</v>
      </c>
      <c r="F18" s="46">
        <v>1149297511</v>
      </c>
      <c r="G18" s="46">
        <v>0</v>
      </c>
      <c r="H18" s="46">
        <v>0</v>
      </c>
      <c r="I18" s="46">
        <v>0</v>
      </c>
      <c r="J18" s="46">
        <v>0</v>
      </c>
      <c r="K18" s="46">
        <f t="shared" si="0"/>
        <v>0</v>
      </c>
      <c r="L18" s="251">
        <f t="shared" si="13"/>
        <v>1149297511</v>
      </c>
      <c r="M18" s="51">
        <f t="shared" si="19"/>
        <v>1.4562888819972711E-4</v>
      </c>
      <c r="N18" s="46">
        <v>0</v>
      </c>
      <c r="O18" s="46">
        <v>1149297511</v>
      </c>
      <c r="P18" s="46">
        <f t="shared" si="14"/>
        <v>0</v>
      </c>
      <c r="Q18" s="46">
        <v>167477590</v>
      </c>
      <c r="R18" s="46">
        <f t="shared" si="15"/>
        <v>981819921</v>
      </c>
      <c r="S18" s="46">
        <f t="shared" si="16"/>
        <v>981819921</v>
      </c>
      <c r="T18" s="46">
        <v>167477590</v>
      </c>
      <c r="U18" s="46">
        <f t="shared" si="17"/>
        <v>0</v>
      </c>
      <c r="V18" s="46">
        <v>167477590</v>
      </c>
      <c r="W18" s="48">
        <f t="shared" si="18"/>
        <v>0</v>
      </c>
      <c r="X18" s="49">
        <f t="shared" si="3"/>
        <v>0.1457217025157205</v>
      </c>
      <c r="Y18" s="49">
        <f t="shared" si="4"/>
        <v>0.1457217025157205</v>
      </c>
      <c r="Z18" s="49">
        <f t="shared" si="5"/>
        <v>0.1457217025157205</v>
      </c>
      <c r="AA18" s="49">
        <f t="shared" si="6"/>
        <v>1</v>
      </c>
      <c r="AB18" s="49">
        <f t="shared" si="7"/>
        <v>1</v>
      </c>
    </row>
    <row r="19" spans="1:28" ht="33.75" customHeight="1" x14ac:dyDescent="0.25">
      <c r="A19" s="43" t="s">
        <v>62</v>
      </c>
      <c r="B19" s="44" t="s">
        <v>41</v>
      </c>
      <c r="C19" s="44">
        <v>20</v>
      </c>
      <c r="D19" s="44" t="s">
        <v>38</v>
      </c>
      <c r="E19" s="45" t="s">
        <v>63</v>
      </c>
      <c r="F19" s="46">
        <v>153712847</v>
      </c>
      <c r="G19" s="46">
        <v>0</v>
      </c>
      <c r="H19" s="46">
        <v>0</v>
      </c>
      <c r="I19" s="46">
        <v>0</v>
      </c>
      <c r="J19" s="46">
        <v>0</v>
      </c>
      <c r="K19" s="46">
        <f t="shared" si="0"/>
        <v>0</v>
      </c>
      <c r="L19" s="251">
        <f t="shared" si="13"/>
        <v>153712847</v>
      </c>
      <c r="M19" s="53">
        <f t="shared" si="19"/>
        <v>1.9477142164127387E-5</v>
      </c>
      <c r="N19" s="46">
        <v>0</v>
      </c>
      <c r="O19" s="46">
        <v>153712847</v>
      </c>
      <c r="P19" s="46">
        <f t="shared" si="14"/>
        <v>0</v>
      </c>
      <c r="Q19" s="46">
        <v>25619679</v>
      </c>
      <c r="R19" s="46">
        <f t="shared" si="15"/>
        <v>128093168</v>
      </c>
      <c r="S19" s="46">
        <f t="shared" si="16"/>
        <v>128093168</v>
      </c>
      <c r="T19" s="46">
        <v>25619679</v>
      </c>
      <c r="U19" s="46">
        <f t="shared" si="17"/>
        <v>0</v>
      </c>
      <c r="V19" s="46">
        <v>25619679</v>
      </c>
      <c r="W19" s="48">
        <f t="shared" si="18"/>
        <v>0</v>
      </c>
      <c r="X19" s="49">
        <f t="shared" si="3"/>
        <v>0.16667233416085253</v>
      </c>
      <c r="Y19" s="49">
        <f t="shared" si="4"/>
        <v>0.16667233416085253</v>
      </c>
      <c r="Z19" s="49">
        <f t="shared" si="5"/>
        <v>0.16667233416085253</v>
      </c>
      <c r="AA19" s="49">
        <f t="shared" si="6"/>
        <v>1</v>
      </c>
      <c r="AB19" s="49">
        <f t="shared" si="7"/>
        <v>1</v>
      </c>
    </row>
    <row r="20" spans="1:28" ht="27" customHeight="1" x14ac:dyDescent="0.25">
      <c r="A20" s="43" t="s">
        <v>64</v>
      </c>
      <c r="B20" s="44" t="s">
        <v>41</v>
      </c>
      <c r="C20" s="44">
        <v>20</v>
      </c>
      <c r="D20" s="44" t="s">
        <v>38</v>
      </c>
      <c r="E20" s="45" t="s">
        <v>65</v>
      </c>
      <c r="F20" s="46">
        <v>3392853271</v>
      </c>
      <c r="G20" s="46">
        <v>0</v>
      </c>
      <c r="H20" s="46">
        <v>0</v>
      </c>
      <c r="I20" s="46">
        <v>0</v>
      </c>
      <c r="J20" s="46">
        <v>0</v>
      </c>
      <c r="K20" s="46">
        <f t="shared" si="0"/>
        <v>0</v>
      </c>
      <c r="L20" s="251">
        <f t="shared" si="13"/>
        <v>3392853271</v>
      </c>
      <c r="M20" s="51">
        <f t="shared" si="19"/>
        <v>4.2991257263806729E-4</v>
      </c>
      <c r="N20" s="46">
        <v>0</v>
      </c>
      <c r="O20" s="46">
        <v>3392853271</v>
      </c>
      <c r="P20" s="46">
        <f t="shared" si="14"/>
        <v>0</v>
      </c>
      <c r="Q20" s="46">
        <v>21094616</v>
      </c>
      <c r="R20" s="46">
        <f t="shared" si="15"/>
        <v>3371758655</v>
      </c>
      <c r="S20" s="46">
        <f t="shared" si="16"/>
        <v>3371758655</v>
      </c>
      <c r="T20" s="46">
        <v>21094616</v>
      </c>
      <c r="U20" s="46">
        <f t="shared" si="17"/>
        <v>0</v>
      </c>
      <c r="V20" s="46">
        <v>21094616</v>
      </c>
      <c r="W20" s="48">
        <f t="shared" si="18"/>
        <v>0</v>
      </c>
      <c r="X20" s="55">
        <f t="shared" si="3"/>
        <v>6.2173676003921714E-3</v>
      </c>
      <c r="Y20" s="55">
        <f t="shared" si="4"/>
        <v>6.2173676003921714E-3</v>
      </c>
      <c r="Z20" s="55">
        <f t="shared" si="5"/>
        <v>6.2173676003921714E-3</v>
      </c>
      <c r="AA20" s="49">
        <f t="shared" si="6"/>
        <v>1</v>
      </c>
      <c r="AB20" s="49">
        <f t="shared" si="7"/>
        <v>1</v>
      </c>
    </row>
    <row r="21" spans="1:28" ht="27" customHeight="1" x14ac:dyDescent="0.25">
      <c r="A21" s="43" t="s">
        <v>66</v>
      </c>
      <c r="B21" s="44" t="s">
        <v>41</v>
      </c>
      <c r="C21" s="44">
        <v>20</v>
      </c>
      <c r="D21" s="44" t="s">
        <v>38</v>
      </c>
      <c r="E21" s="45" t="s">
        <v>67</v>
      </c>
      <c r="F21" s="46">
        <v>2535863230</v>
      </c>
      <c r="G21" s="46">
        <v>0</v>
      </c>
      <c r="H21" s="46">
        <v>0</v>
      </c>
      <c r="I21" s="46">
        <v>0</v>
      </c>
      <c r="J21" s="46">
        <v>0</v>
      </c>
      <c r="K21" s="46">
        <f t="shared" si="0"/>
        <v>0</v>
      </c>
      <c r="L21" s="251">
        <f t="shared" si="13"/>
        <v>2535863230</v>
      </c>
      <c r="M21" s="51">
        <f t="shared" si="19"/>
        <v>3.2132232017986935E-4</v>
      </c>
      <c r="N21" s="46">
        <v>0</v>
      </c>
      <c r="O21" s="46">
        <v>2535863230</v>
      </c>
      <c r="P21" s="46">
        <f t="shared" si="14"/>
        <v>0</v>
      </c>
      <c r="Q21" s="46">
        <v>416502487.63999999</v>
      </c>
      <c r="R21" s="46">
        <f t="shared" si="15"/>
        <v>2119360742.3600001</v>
      </c>
      <c r="S21" s="46">
        <f t="shared" si="16"/>
        <v>2119360742.3600001</v>
      </c>
      <c r="T21" s="46">
        <v>416502487.63999999</v>
      </c>
      <c r="U21" s="46">
        <f t="shared" si="17"/>
        <v>0</v>
      </c>
      <c r="V21" s="46">
        <v>416502487.63999999</v>
      </c>
      <c r="W21" s="48">
        <f t="shared" si="18"/>
        <v>0</v>
      </c>
      <c r="X21" s="49">
        <f t="shared" si="3"/>
        <v>0.16424485465645558</v>
      </c>
      <c r="Y21" s="49">
        <f t="shared" si="4"/>
        <v>0.16424485465645558</v>
      </c>
      <c r="Z21" s="49">
        <f t="shared" si="5"/>
        <v>0.16424485465645558</v>
      </c>
      <c r="AA21" s="49">
        <f t="shared" si="6"/>
        <v>1</v>
      </c>
      <c r="AB21" s="49">
        <f t="shared" si="7"/>
        <v>1</v>
      </c>
    </row>
    <row r="22" spans="1:28" ht="22.5" customHeight="1" x14ac:dyDescent="0.25">
      <c r="A22" s="39" t="s">
        <v>68</v>
      </c>
      <c r="B22" s="34" t="s">
        <v>41</v>
      </c>
      <c r="C22" s="34">
        <v>20</v>
      </c>
      <c r="D22" s="34" t="s">
        <v>38</v>
      </c>
      <c r="E22" s="40" t="s">
        <v>69</v>
      </c>
      <c r="F22" s="41">
        <f>SUM(F23:F29)</f>
        <v>13647535000</v>
      </c>
      <c r="G22" s="41">
        <f>SUM(G23:G29)</f>
        <v>0</v>
      </c>
      <c r="H22" s="41">
        <f>SUM(H23:H29)</f>
        <v>0</v>
      </c>
      <c r="I22" s="41">
        <f>SUM(I23:I29)</f>
        <v>0</v>
      </c>
      <c r="J22" s="41">
        <f>SUM(J23:J29)</f>
        <v>0</v>
      </c>
      <c r="K22" s="41">
        <f t="shared" si="0"/>
        <v>0</v>
      </c>
      <c r="L22" s="250">
        <f>SUM(L23:L29)</f>
        <v>13647535000</v>
      </c>
      <c r="M22" s="42">
        <f t="shared" si="19"/>
        <v>1.729295791293907E-3</v>
      </c>
      <c r="N22" s="41">
        <f t="shared" ref="N22:W22" si="20">SUM(N23:N29)</f>
        <v>0</v>
      </c>
      <c r="O22" s="41">
        <f t="shared" si="20"/>
        <v>13647535000</v>
      </c>
      <c r="P22" s="41">
        <f t="shared" si="20"/>
        <v>0</v>
      </c>
      <c r="Q22" s="41">
        <f t="shared" si="20"/>
        <v>4085659946.8399997</v>
      </c>
      <c r="R22" s="41">
        <f t="shared" si="20"/>
        <v>9561875053.1599998</v>
      </c>
      <c r="S22" s="41">
        <f t="shared" si="20"/>
        <v>9561875053.1599998</v>
      </c>
      <c r="T22" s="41">
        <f t="shared" si="20"/>
        <v>4085659946.8399997</v>
      </c>
      <c r="U22" s="41">
        <f t="shared" si="20"/>
        <v>0</v>
      </c>
      <c r="V22" s="41">
        <f t="shared" si="20"/>
        <v>3091508589.8399997</v>
      </c>
      <c r="W22" s="41">
        <f t="shared" si="20"/>
        <v>994151357</v>
      </c>
      <c r="X22" s="38">
        <f t="shared" si="3"/>
        <v>0.29936980904170607</v>
      </c>
      <c r="Y22" s="38">
        <f t="shared" si="4"/>
        <v>0.29936980904170607</v>
      </c>
      <c r="Z22" s="38">
        <f t="shared" si="5"/>
        <v>0.22652505304730852</v>
      </c>
      <c r="AA22" s="38">
        <f t="shared" si="6"/>
        <v>1</v>
      </c>
      <c r="AB22" s="38">
        <f t="shared" si="7"/>
        <v>0.75667300511171676</v>
      </c>
    </row>
    <row r="23" spans="1:28" ht="33.75" customHeight="1" x14ac:dyDescent="0.25">
      <c r="A23" s="43" t="s">
        <v>70</v>
      </c>
      <c r="B23" s="44" t="s">
        <v>41</v>
      </c>
      <c r="C23" s="44">
        <v>20</v>
      </c>
      <c r="D23" s="44" t="s">
        <v>38</v>
      </c>
      <c r="E23" s="45" t="s">
        <v>71</v>
      </c>
      <c r="F23" s="46">
        <v>3978735557</v>
      </c>
      <c r="G23" s="46">
        <v>0</v>
      </c>
      <c r="H23" s="46">
        <v>0</v>
      </c>
      <c r="I23" s="46">
        <v>0</v>
      </c>
      <c r="J23" s="46">
        <v>0</v>
      </c>
      <c r="K23" s="46">
        <f t="shared" si="0"/>
        <v>0</v>
      </c>
      <c r="L23" s="251">
        <f t="shared" ref="L23:L29" si="21">+F23+K23</f>
        <v>3978735557</v>
      </c>
      <c r="M23" s="51">
        <f t="shared" si="19"/>
        <v>5.0415043107722522E-4</v>
      </c>
      <c r="N23" s="46">
        <v>0</v>
      </c>
      <c r="O23" s="46">
        <v>3978735557</v>
      </c>
      <c r="P23" s="46">
        <f t="shared" ref="P23:P29" si="22">L23-O23</f>
        <v>0</v>
      </c>
      <c r="Q23" s="46">
        <v>1238420451.2</v>
      </c>
      <c r="R23" s="46">
        <f t="shared" ref="R23:R29" si="23">+L23-Q23</f>
        <v>2740315105.8000002</v>
      </c>
      <c r="S23" s="46">
        <f t="shared" ref="S23:S29" si="24">O23-Q23</f>
        <v>2740315105.8000002</v>
      </c>
      <c r="T23" s="46">
        <v>1238420451.2</v>
      </c>
      <c r="U23" s="46">
        <f t="shared" ref="U23:U29" si="25">+Q23-T23</f>
        <v>0</v>
      </c>
      <c r="V23" s="46">
        <v>933112351.20000005</v>
      </c>
      <c r="W23" s="48">
        <f t="shared" ref="W23:W29" si="26">+T23-V23</f>
        <v>305308100</v>
      </c>
      <c r="X23" s="49">
        <f t="shared" si="3"/>
        <v>0.31125980439217216</v>
      </c>
      <c r="Y23" s="49">
        <f t="shared" si="4"/>
        <v>0.31125980439217216</v>
      </c>
      <c r="Z23" s="49">
        <f t="shared" si="5"/>
        <v>0.2345248478648766</v>
      </c>
      <c r="AA23" s="49">
        <f t="shared" si="6"/>
        <v>1</v>
      </c>
      <c r="AB23" s="49">
        <f t="shared" si="7"/>
        <v>0.75346975277728678</v>
      </c>
    </row>
    <row r="24" spans="1:28" ht="29.25" customHeight="1" x14ac:dyDescent="0.25">
      <c r="A24" s="43" t="s">
        <v>72</v>
      </c>
      <c r="B24" s="44" t="s">
        <v>41</v>
      </c>
      <c r="C24" s="44">
        <v>20</v>
      </c>
      <c r="D24" s="44" t="s">
        <v>38</v>
      </c>
      <c r="E24" s="45" t="s">
        <v>73</v>
      </c>
      <c r="F24" s="46">
        <v>2822000568</v>
      </c>
      <c r="G24" s="46">
        <v>0</v>
      </c>
      <c r="H24" s="46">
        <v>0</v>
      </c>
      <c r="I24" s="46">
        <v>0</v>
      </c>
      <c r="J24" s="46">
        <v>0</v>
      </c>
      <c r="K24" s="46">
        <f t="shared" si="0"/>
        <v>0</v>
      </c>
      <c r="L24" s="251">
        <f t="shared" si="21"/>
        <v>2822000568</v>
      </c>
      <c r="M24" s="51">
        <f t="shared" si="19"/>
        <v>3.5757913097650347E-4</v>
      </c>
      <c r="N24" s="46">
        <v>0</v>
      </c>
      <c r="O24" s="46">
        <v>2822000568</v>
      </c>
      <c r="P24" s="46">
        <f t="shared" si="22"/>
        <v>0</v>
      </c>
      <c r="Q24" s="46">
        <v>882159308.39999998</v>
      </c>
      <c r="R24" s="46">
        <f t="shared" si="23"/>
        <v>1939841259.5999999</v>
      </c>
      <c r="S24" s="46">
        <f t="shared" si="24"/>
        <v>1939841259.5999999</v>
      </c>
      <c r="T24" s="46">
        <v>882159308.39999998</v>
      </c>
      <c r="U24" s="46">
        <f t="shared" si="25"/>
        <v>0</v>
      </c>
      <c r="V24" s="46">
        <v>665887808.39999998</v>
      </c>
      <c r="W24" s="48">
        <f t="shared" si="26"/>
        <v>216271500</v>
      </c>
      <c r="X24" s="49">
        <f t="shared" si="3"/>
        <v>0.31260068421077652</v>
      </c>
      <c r="Y24" s="49">
        <f t="shared" si="4"/>
        <v>0.31260068421077652</v>
      </c>
      <c r="Z24" s="49">
        <f t="shared" si="5"/>
        <v>0.23596303131573287</v>
      </c>
      <c r="AA24" s="49">
        <f t="shared" si="6"/>
        <v>1</v>
      </c>
      <c r="AB24" s="49">
        <f t="shared" si="7"/>
        <v>0.7548384991909699</v>
      </c>
    </row>
    <row r="25" spans="1:28" ht="27.75" customHeight="1" x14ac:dyDescent="0.25">
      <c r="A25" s="43" t="s">
        <v>74</v>
      </c>
      <c r="B25" s="44" t="s">
        <v>41</v>
      </c>
      <c r="C25" s="44">
        <v>20</v>
      </c>
      <c r="D25" s="44" t="s">
        <v>38</v>
      </c>
      <c r="E25" s="45" t="s">
        <v>75</v>
      </c>
      <c r="F25" s="46">
        <v>3569683789</v>
      </c>
      <c r="G25" s="46">
        <v>0</v>
      </c>
      <c r="H25" s="46">
        <v>0</v>
      </c>
      <c r="I25" s="46">
        <v>0</v>
      </c>
      <c r="J25" s="46">
        <v>0</v>
      </c>
      <c r="K25" s="46">
        <f t="shared" si="0"/>
        <v>0</v>
      </c>
      <c r="L25" s="251">
        <f t="shared" si="21"/>
        <v>3569683789</v>
      </c>
      <c r="M25" s="51">
        <f t="shared" si="19"/>
        <v>4.5231898306674335E-4</v>
      </c>
      <c r="N25" s="46">
        <v>0</v>
      </c>
      <c r="O25" s="46">
        <v>3569683789</v>
      </c>
      <c r="P25" s="46">
        <f t="shared" si="22"/>
        <v>0</v>
      </c>
      <c r="Q25" s="46">
        <v>942549333.63999999</v>
      </c>
      <c r="R25" s="46">
        <f t="shared" si="23"/>
        <v>2627134455.3600001</v>
      </c>
      <c r="S25" s="46">
        <f t="shared" si="24"/>
        <v>2627134455.3600001</v>
      </c>
      <c r="T25" s="46">
        <v>942549333.63999999</v>
      </c>
      <c r="U25" s="46">
        <f t="shared" si="25"/>
        <v>0</v>
      </c>
      <c r="V25" s="46">
        <v>725185276.63999999</v>
      </c>
      <c r="W25" s="48">
        <f t="shared" si="26"/>
        <v>217364057</v>
      </c>
      <c r="X25" s="49">
        <f t="shared" si="3"/>
        <v>0.2640428086500185</v>
      </c>
      <c r="Y25" s="49">
        <f t="shared" si="4"/>
        <v>0.2640428086500185</v>
      </c>
      <c r="Z25" s="49">
        <f t="shared" si="5"/>
        <v>0.20315112472277302</v>
      </c>
      <c r="AA25" s="49">
        <f t="shared" si="6"/>
        <v>1</v>
      </c>
      <c r="AB25" s="49">
        <f t="shared" si="7"/>
        <v>0.76938707689647501</v>
      </c>
    </row>
    <row r="26" spans="1:28" ht="30" customHeight="1" x14ac:dyDescent="0.25">
      <c r="A26" s="43" t="s">
        <v>76</v>
      </c>
      <c r="B26" s="44" t="s">
        <v>41</v>
      </c>
      <c r="C26" s="44">
        <v>20</v>
      </c>
      <c r="D26" s="44" t="s">
        <v>38</v>
      </c>
      <c r="E26" s="45" t="s">
        <v>77</v>
      </c>
      <c r="F26" s="46">
        <v>1382522206</v>
      </c>
      <c r="G26" s="46">
        <v>0</v>
      </c>
      <c r="H26" s="46">
        <v>0</v>
      </c>
      <c r="I26" s="46">
        <v>0</v>
      </c>
      <c r="J26" s="46">
        <v>0</v>
      </c>
      <c r="K26" s="46">
        <f t="shared" si="0"/>
        <v>0</v>
      </c>
      <c r="L26" s="251">
        <f t="shared" si="21"/>
        <v>1382522206</v>
      </c>
      <c r="M26" s="51">
        <f t="shared" si="19"/>
        <v>1.7518107352032202E-4</v>
      </c>
      <c r="N26" s="46">
        <v>0</v>
      </c>
      <c r="O26" s="46">
        <v>1382522206</v>
      </c>
      <c r="P26" s="46">
        <f t="shared" si="22"/>
        <v>0</v>
      </c>
      <c r="Q26" s="46">
        <v>429353340</v>
      </c>
      <c r="R26" s="46">
        <f t="shared" si="23"/>
        <v>953168866</v>
      </c>
      <c r="S26" s="46">
        <f t="shared" si="24"/>
        <v>953168866</v>
      </c>
      <c r="T26" s="46">
        <v>429353340</v>
      </c>
      <c r="U26" s="46">
        <f t="shared" si="25"/>
        <v>0</v>
      </c>
      <c r="V26" s="46">
        <v>322282940</v>
      </c>
      <c r="W26" s="48">
        <f t="shared" si="26"/>
        <v>107070400</v>
      </c>
      <c r="X26" s="49">
        <f t="shared" si="3"/>
        <v>0.31055800632832659</v>
      </c>
      <c r="Y26" s="49">
        <f t="shared" si="4"/>
        <v>0.31055800632832659</v>
      </c>
      <c r="Z26" s="49">
        <f t="shared" si="5"/>
        <v>0.23311230633499133</v>
      </c>
      <c r="AA26" s="49">
        <f t="shared" si="6"/>
        <v>1</v>
      </c>
      <c r="AB26" s="49">
        <f t="shared" si="7"/>
        <v>0.7506240431249469</v>
      </c>
    </row>
    <row r="27" spans="1:28" ht="36.75" customHeight="1" x14ac:dyDescent="0.25">
      <c r="A27" s="43" t="s">
        <v>78</v>
      </c>
      <c r="B27" s="44" t="s">
        <v>41</v>
      </c>
      <c r="C27" s="44">
        <v>20</v>
      </c>
      <c r="D27" s="44" t="s">
        <v>38</v>
      </c>
      <c r="E27" s="45" t="s">
        <v>79</v>
      </c>
      <c r="F27" s="46">
        <v>166286663</v>
      </c>
      <c r="G27" s="46">
        <v>0</v>
      </c>
      <c r="H27" s="46">
        <v>0</v>
      </c>
      <c r="I27" s="46">
        <v>0</v>
      </c>
      <c r="J27" s="46">
        <v>0</v>
      </c>
      <c r="K27" s="46">
        <f t="shared" si="0"/>
        <v>0</v>
      </c>
      <c r="L27" s="251">
        <f t="shared" si="21"/>
        <v>166286663</v>
      </c>
      <c r="M27" s="53">
        <f t="shared" si="19"/>
        <v>2.1070385712453438E-5</v>
      </c>
      <c r="N27" s="46">
        <v>0</v>
      </c>
      <c r="O27" s="46">
        <v>166286663</v>
      </c>
      <c r="P27" s="46">
        <f t="shared" si="22"/>
        <v>0</v>
      </c>
      <c r="Q27" s="46">
        <v>56435385.600000001</v>
      </c>
      <c r="R27" s="46">
        <f t="shared" si="23"/>
        <v>109851277.40000001</v>
      </c>
      <c r="S27" s="46">
        <f t="shared" si="24"/>
        <v>109851277.40000001</v>
      </c>
      <c r="T27" s="46">
        <v>56435385.600000001</v>
      </c>
      <c r="U27" s="46">
        <f t="shared" si="25"/>
        <v>0</v>
      </c>
      <c r="V27" s="46">
        <v>42148285.600000001</v>
      </c>
      <c r="W27" s="48">
        <f t="shared" si="26"/>
        <v>14287100</v>
      </c>
      <c r="X27" s="49">
        <f t="shared" si="3"/>
        <v>0.3393861214233399</v>
      </c>
      <c r="Y27" s="49">
        <f t="shared" si="4"/>
        <v>0.3393861214233399</v>
      </c>
      <c r="Z27" s="49">
        <f t="shared" si="5"/>
        <v>0.25346762536211337</v>
      </c>
      <c r="AA27" s="49">
        <f t="shared" si="6"/>
        <v>1</v>
      </c>
      <c r="AB27" s="49">
        <f t="shared" si="7"/>
        <v>0.74684145686071113</v>
      </c>
    </row>
    <row r="28" spans="1:28" ht="28.5" customHeight="1" x14ac:dyDescent="0.25">
      <c r="A28" s="43" t="s">
        <v>80</v>
      </c>
      <c r="B28" s="44" t="s">
        <v>41</v>
      </c>
      <c r="C28" s="44">
        <v>20</v>
      </c>
      <c r="D28" s="44" t="s">
        <v>38</v>
      </c>
      <c r="E28" s="45" t="s">
        <v>81</v>
      </c>
      <c r="F28" s="46">
        <v>1036936225</v>
      </c>
      <c r="G28" s="46">
        <v>0</v>
      </c>
      <c r="H28" s="46">
        <v>0</v>
      </c>
      <c r="I28" s="46">
        <v>0</v>
      </c>
      <c r="J28" s="46">
        <v>0</v>
      </c>
      <c r="K28" s="46">
        <f t="shared" si="0"/>
        <v>0</v>
      </c>
      <c r="L28" s="251">
        <f t="shared" si="21"/>
        <v>1036936225</v>
      </c>
      <c r="M28" s="51">
        <f t="shared" si="19"/>
        <v>1.3139145272261194E-4</v>
      </c>
      <c r="N28" s="46">
        <v>0</v>
      </c>
      <c r="O28" s="46">
        <v>1036936225</v>
      </c>
      <c r="P28" s="46">
        <f t="shared" si="22"/>
        <v>0</v>
      </c>
      <c r="Q28" s="46">
        <v>322029714.39999998</v>
      </c>
      <c r="R28" s="46">
        <f t="shared" si="23"/>
        <v>714906510.60000002</v>
      </c>
      <c r="S28" s="46">
        <f t="shared" si="24"/>
        <v>714906510.60000002</v>
      </c>
      <c r="T28" s="46">
        <v>322029714.39999998</v>
      </c>
      <c r="U28" s="46">
        <f t="shared" si="25"/>
        <v>0</v>
      </c>
      <c r="V28" s="46">
        <v>241723514.40000001</v>
      </c>
      <c r="W28" s="48">
        <f t="shared" si="26"/>
        <v>80306199.99999997</v>
      </c>
      <c r="X28" s="49">
        <f t="shared" si="3"/>
        <v>0.31055884309567833</v>
      </c>
      <c r="Y28" s="49">
        <f t="shared" si="4"/>
        <v>0.31055884309567833</v>
      </c>
      <c r="Z28" s="49">
        <f t="shared" si="5"/>
        <v>0.23311319305099984</v>
      </c>
      <c r="AA28" s="49">
        <f t="shared" si="6"/>
        <v>1</v>
      </c>
      <c r="AB28" s="49">
        <f t="shared" si="7"/>
        <v>0.75062487587636118</v>
      </c>
    </row>
    <row r="29" spans="1:28" ht="39.75" customHeight="1" x14ac:dyDescent="0.25">
      <c r="A29" s="43" t="s">
        <v>82</v>
      </c>
      <c r="B29" s="44" t="s">
        <v>41</v>
      </c>
      <c r="C29" s="44">
        <v>20</v>
      </c>
      <c r="D29" s="44" t="s">
        <v>38</v>
      </c>
      <c r="E29" s="45" t="s">
        <v>83</v>
      </c>
      <c r="F29" s="46">
        <v>691369992</v>
      </c>
      <c r="G29" s="46">
        <v>0</v>
      </c>
      <c r="H29" s="46">
        <v>0</v>
      </c>
      <c r="I29" s="46">
        <v>0</v>
      </c>
      <c r="J29" s="46">
        <v>0</v>
      </c>
      <c r="K29" s="46">
        <f t="shared" si="0"/>
        <v>0</v>
      </c>
      <c r="L29" s="251">
        <f t="shared" si="21"/>
        <v>691369992</v>
      </c>
      <c r="M29" s="51">
        <f t="shared" si="19"/>
        <v>8.7604334218047603E-5</v>
      </c>
      <c r="N29" s="46">
        <v>0</v>
      </c>
      <c r="O29" s="46">
        <v>691369992</v>
      </c>
      <c r="P29" s="46">
        <f t="shared" si="22"/>
        <v>0</v>
      </c>
      <c r="Q29" s="46">
        <v>214712413.59999999</v>
      </c>
      <c r="R29" s="46">
        <f t="shared" si="23"/>
        <v>476657578.39999998</v>
      </c>
      <c r="S29" s="46">
        <f t="shared" si="24"/>
        <v>476657578.39999998</v>
      </c>
      <c r="T29" s="46">
        <v>214712413.59999999</v>
      </c>
      <c r="U29" s="46">
        <f t="shared" si="25"/>
        <v>0</v>
      </c>
      <c r="V29" s="46">
        <v>161168413.59999999</v>
      </c>
      <c r="W29" s="48">
        <f t="shared" si="26"/>
        <v>53544000</v>
      </c>
      <c r="X29" s="49">
        <f t="shared" si="3"/>
        <v>0.31056079390845182</v>
      </c>
      <c r="Y29" s="49">
        <f t="shared" si="4"/>
        <v>0.31056079390845182</v>
      </c>
      <c r="Z29" s="49">
        <f t="shared" si="5"/>
        <v>0.2331145630630726</v>
      </c>
      <c r="AA29" s="49">
        <f t="shared" si="6"/>
        <v>1</v>
      </c>
      <c r="AB29" s="49">
        <f t="shared" si="7"/>
        <v>0.75062457217890455</v>
      </c>
    </row>
    <row r="30" spans="1:28" ht="41.25" customHeight="1" x14ac:dyDescent="0.25">
      <c r="A30" s="39" t="s">
        <v>84</v>
      </c>
      <c r="B30" s="34" t="s">
        <v>41</v>
      </c>
      <c r="C30" s="34">
        <v>20</v>
      </c>
      <c r="D30" s="34" t="s">
        <v>38</v>
      </c>
      <c r="E30" s="40" t="s">
        <v>85</v>
      </c>
      <c r="F30" s="41">
        <f>+F31+F35+F36</f>
        <v>4285331000</v>
      </c>
      <c r="G30" s="41">
        <f>+G31+G35+G36</f>
        <v>0</v>
      </c>
      <c r="H30" s="41">
        <f>+H31+H35+H36</f>
        <v>0</v>
      </c>
      <c r="I30" s="41">
        <f>+I31+I35+I36</f>
        <v>0</v>
      </c>
      <c r="J30" s="41">
        <f>+J31+J35+J36</f>
        <v>0</v>
      </c>
      <c r="K30" s="41">
        <f t="shared" si="0"/>
        <v>0</v>
      </c>
      <c r="L30" s="250">
        <f>+L31+L35+L36</f>
        <v>4285331000</v>
      </c>
      <c r="M30" s="42">
        <f t="shared" si="19"/>
        <v>5.4299951328949225E-4</v>
      </c>
      <c r="N30" s="41">
        <f t="shared" ref="N30:W30" si="27">+N31+N35+N36</f>
        <v>0</v>
      </c>
      <c r="O30" s="41">
        <f t="shared" si="27"/>
        <v>4285331000</v>
      </c>
      <c r="P30" s="41">
        <f t="shared" si="27"/>
        <v>0</v>
      </c>
      <c r="Q30" s="41">
        <f t="shared" si="27"/>
        <v>1387888122</v>
      </c>
      <c r="R30" s="41">
        <f t="shared" si="27"/>
        <v>2897442878</v>
      </c>
      <c r="S30" s="41">
        <f t="shared" si="27"/>
        <v>2897442878</v>
      </c>
      <c r="T30" s="41">
        <f t="shared" si="27"/>
        <v>1387888122</v>
      </c>
      <c r="U30" s="41">
        <f t="shared" si="27"/>
        <v>0</v>
      </c>
      <c r="V30" s="41">
        <f t="shared" si="27"/>
        <v>1387888122</v>
      </c>
      <c r="W30" s="41">
        <f t="shared" si="27"/>
        <v>0</v>
      </c>
      <c r="X30" s="38">
        <f t="shared" si="3"/>
        <v>0.32386952653132278</v>
      </c>
      <c r="Y30" s="38">
        <f t="shared" si="4"/>
        <v>0.32386952653132278</v>
      </c>
      <c r="Z30" s="38">
        <f t="shared" si="5"/>
        <v>0.32386952653132278</v>
      </c>
      <c r="AA30" s="38">
        <f t="shared" si="6"/>
        <v>1</v>
      </c>
      <c r="AB30" s="38">
        <f t="shared" si="7"/>
        <v>1</v>
      </c>
    </row>
    <row r="31" spans="1:28" s="4" customFormat="1" ht="39" customHeight="1" x14ac:dyDescent="0.25">
      <c r="A31" s="39" t="s">
        <v>86</v>
      </c>
      <c r="B31" s="34" t="s">
        <v>41</v>
      </c>
      <c r="C31" s="34">
        <v>20</v>
      </c>
      <c r="D31" s="34" t="s">
        <v>38</v>
      </c>
      <c r="E31" s="40" t="s">
        <v>87</v>
      </c>
      <c r="F31" s="41">
        <f>+F32+F33+F34</f>
        <v>2328193098</v>
      </c>
      <c r="G31" s="41">
        <f>+G32+G33+G34</f>
        <v>0</v>
      </c>
      <c r="H31" s="41">
        <f>+H32+H33+H34</f>
        <v>0</v>
      </c>
      <c r="I31" s="41">
        <f>+I32+I33+I34</f>
        <v>0</v>
      </c>
      <c r="J31" s="41">
        <f>+J32+J33+J34</f>
        <v>0</v>
      </c>
      <c r="K31" s="41">
        <f t="shared" si="0"/>
        <v>0</v>
      </c>
      <c r="L31" s="250">
        <f>+L32+L33+L34</f>
        <v>2328193098</v>
      </c>
      <c r="M31" s="42">
        <f t="shared" si="19"/>
        <v>2.9500818467883931E-4</v>
      </c>
      <c r="N31" s="41">
        <f t="shared" ref="N31:W31" si="28">+N32+N33+N34</f>
        <v>0</v>
      </c>
      <c r="O31" s="41">
        <f t="shared" si="28"/>
        <v>2328193098</v>
      </c>
      <c r="P31" s="41">
        <f t="shared" si="28"/>
        <v>0</v>
      </c>
      <c r="Q31" s="41">
        <f t="shared" si="28"/>
        <v>672527257</v>
      </c>
      <c r="R31" s="41">
        <f t="shared" si="28"/>
        <v>1655665841</v>
      </c>
      <c r="S31" s="41">
        <f t="shared" si="28"/>
        <v>1655665841</v>
      </c>
      <c r="T31" s="41">
        <f t="shared" si="28"/>
        <v>672527257</v>
      </c>
      <c r="U31" s="41">
        <f t="shared" si="28"/>
        <v>0</v>
      </c>
      <c r="V31" s="41">
        <f t="shared" si="28"/>
        <v>672527257</v>
      </c>
      <c r="W31" s="41">
        <f t="shared" si="28"/>
        <v>0</v>
      </c>
      <c r="X31" s="38">
        <f t="shared" si="3"/>
        <v>0.28886231884190561</v>
      </c>
      <c r="Y31" s="38">
        <f t="shared" si="4"/>
        <v>0.28886231884190561</v>
      </c>
      <c r="Z31" s="38">
        <f t="shared" si="5"/>
        <v>0.28886231884190561</v>
      </c>
      <c r="AA31" s="38">
        <f t="shared" si="6"/>
        <v>1</v>
      </c>
      <c r="AB31" s="38">
        <f t="shared" si="7"/>
        <v>1</v>
      </c>
    </row>
    <row r="32" spans="1:28" ht="30.75" customHeight="1" x14ac:dyDescent="0.25">
      <c r="A32" s="43" t="s">
        <v>88</v>
      </c>
      <c r="B32" s="44" t="s">
        <v>41</v>
      </c>
      <c r="C32" s="44">
        <v>20</v>
      </c>
      <c r="D32" s="44" t="s">
        <v>38</v>
      </c>
      <c r="E32" s="45" t="s">
        <v>89</v>
      </c>
      <c r="F32" s="46">
        <v>655614150</v>
      </c>
      <c r="G32" s="46">
        <v>0</v>
      </c>
      <c r="H32" s="46">
        <v>0</v>
      </c>
      <c r="I32" s="46">
        <v>0</v>
      </c>
      <c r="J32" s="46">
        <v>0</v>
      </c>
      <c r="K32" s="46">
        <f t="shared" si="0"/>
        <v>0</v>
      </c>
      <c r="L32" s="251">
        <f t="shared" ref="L32:L37" si="29">+F32+K32</f>
        <v>655614150</v>
      </c>
      <c r="M32" s="51">
        <f t="shared" si="19"/>
        <v>8.3073667904697243E-5</v>
      </c>
      <c r="N32" s="46">
        <v>0</v>
      </c>
      <c r="O32" s="46">
        <v>655614150</v>
      </c>
      <c r="P32" s="46">
        <f t="shared" ref="P32:P37" si="30">L32-O32</f>
        <v>0</v>
      </c>
      <c r="Q32" s="46">
        <v>209303005</v>
      </c>
      <c r="R32" s="56">
        <f t="shared" ref="R32:R37" si="31">+L32-Q32</f>
        <v>446311145</v>
      </c>
      <c r="S32" s="46">
        <f t="shared" ref="S32:S37" si="32">O32-Q32</f>
        <v>446311145</v>
      </c>
      <c r="T32" s="46">
        <v>209303005</v>
      </c>
      <c r="U32" s="46">
        <f t="shared" ref="U32:U37" si="33">+Q32-T32</f>
        <v>0</v>
      </c>
      <c r="V32" s="46">
        <v>209303005</v>
      </c>
      <c r="W32" s="48">
        <f t="shared" ref="W32:W37" si="34">+T32-V32</f>
        <v>0</v>
      </c>
      <c r="X32" s="57">
        <f t="shared" si="3"/>
        <v>0.31924723558818857</v>
      </c>
      <c r="Y32" s="54">
        <f t="shared" si="4"/>
        <v>0.31924723558818857</v>
      </c>
      <c r="Z32" s="54">
        <f t="shared" si="5"/>
        <v>0.31924723558818857</v>
      </c>
      <c r="AA32" s="49">
        <f t="shared" si="6"/>
        <v>1</v>
      </c>
      <c r="AB32" s="49">
        <f t="shared" si="7"/>
        <v>1</v>
      </c>
    </row>
    <row r="33" spans="1:28" ht="30.75" customHeight="1" x14ac:dyDescent="0.25">
      <c r="A33" s="43" t="s">
        <v>90</v>
      </c>
      <c r="B33" s="44" t="s">
        <v>41</v>
      </c>
      <c r="C33" s="44">
        <v>20</v>
      </c>
      <c r="D33" s="44" t="s">
        <v>38</v>
      </c>
      <c r="E33" s="45" t="s">
        <v>91</v>
      </c>
      <c r="F33" s="46">
        <v>1499029826</v>
      </c>
      <c r="G33" s="46">
        <v>0</v>
      </c>
      <c r="H33" s="46">
        <v>0</v>
      </c>
      <c r="I33" s="46">
        <v>0</v>
      </c>
      <c r="J33" s="46">
        <v>0</v>
      </c>
      <c r="K33" s="46">
        <f t="shared" si="0"/>
        <v>0</v>
      </c>
      <c r="L33" s="251">
        <f t="shared" si="29"/>
        <v>1499029826</v>
      </c>
      <c r="M33" s="51">
        <f t="shared" si="19"/>
        <v>1.8994389603146927E-4</v>
      </c>
      <c r="N33" s="46">
        <v>0</v>
      </c>
      <c r="O33" s="46">
        <v>1499029826</v>
      </c>
      <c r="P33" s="46">
        <f t="shared" si="30"/>
        <v>0</v>
      </c>
      <c r="Q33" s="46">
        <v>415731835</v>
      </c>
      <c r="R33" s="56">
        <f t="shared" si="31"/>
        <v>1083297991</v>
      </c>
      <c r="S33" s="46">
        <f t="shared" si="32"/>
        <v>1083297991</v>
      </c>
      <c r="T33" s="46">
        <v>415731835</v>
      </c>
      <c r="U33" s="46">
        <f t="shared" si="33"/>
        <v>0</v>
      </c>
      <c r="V33" s="46">
        <v>415731835</v>
      </c>
      <c r="W33" s="48">
        <f t="shared" si="34"/>
        <v>0</v>
      </c>
      <c r="X33" s="58">
        <f t="shared" si="3"/>
        <v>0.27733393144640472</v>
      </c>
      <c r="Y33" s="49">
        <f t="shared" si="4"/>
        <v>0.27733393144640472</v>
      </c>
      <c r="Z33" s="49">
        <f t="shared" si="5"/>
        <v>0.27733393144640472</v>
      </c>
      <c r="AA33" s="49">
        <f t="shared" si="6"/>
        <v>1</v>
      </c>
      <c r="AB33" s="49">
        <f t="shared" si="7"/>
        <v>1</v>
      </c>
    </row>
    <row r="34" spans="1:28" ht="30.75" customHeight="1" x14ac:dyDescent="0.25">
      <c r="A34" s="43" t="s">
        <v>92</v>
      </c>
      <c r="B34" s="44" t="s">
        <v>41</v>
      </c>
      <c r="C34" s="44">
        <v>20</v>
      </c>
      <c r="D34" s="44" t="s">
        <v>38</v>
      </c>
      <c r="E34" s="45" t="s">
        <v>93</v>
      </c>
      <c r="F34" s="46">
        <v>173549122</v>
      </c>
      <c r="G34" s="46">
        <v>0</v>
      </c>
      <c r="H34" s="46">
        <v>0</v>
      </c>
      <c r="I34" s="46">
        <v>0</v>
      </c>
      <c r="J34" s="46">
        <v>0</v>
      </c>
      <c r="K34" s="46">
        <f t="shared" si="0"/>
        <v>0</v>
      </c>
      <c r="L34" s="251">
        <f t="shared" si="29"/>
        <v>173549122</v>
      </c>
      <c r="M34" s="53">
        <f t="shared" si="19"/>
        <v>2.1990620742672783E-5</v>
      </c>
      <c r="N34" s="46">
        <v>0</v>
      </c>
      <c r="O34" s="46">
        <v>173549122</v>
      </c>
      <c r="P34" s="46">
        <f t="shared" si="30"/>
        <v>0</v>
      </c>
      <c r="Q34" s="46">
        <v>47492417</v>
      </c>
      <c r="R34" s="46">
        <f t="shared" si="31"/>
        <v>126056705</v>
      </c>
      <c r="S34" s="46">
        <f t="shared" si="32"/>
        <v>126056705</v>
      </c>
      <c r="T34" s="46">
        <v>47492417</v>
      </c>
      <c r="U34" s="46">
        <f t="shared" si="33"/>
        <v>0</v>
      </c>
      <c r="V34" s="46">
        <v>47492417</v>
      </c>
      <c r="W34" s="48">
        <f t="shared" si="34"/>
        <v>0</v>
      </c>
      <c r="X34" s="58">
        <f t="shared" si="3"/>
        <v>0.27365403208435707</v>
      </c>
      <c r="Y34" s="49">
        <f t="shared" si="4"/>
        <v>0.27365403208435707</v>
      </c>
      <c r="Z34" s="49">
        <f t="shared" si="5"/>
        <v>0.27365403208435707</v>
      </c>
      <c r="AA34" s="49">
        <f t="shared" si="6"/>
        <v>1</v>
      </c>
      <c r="AB34" s="49">
        <f t="shared" si="7"/>
        <v>1</v>
      </c>
    </row>
    <row r="35" spans="1:28" ht="30.75" customHeight="1" x14ac:dyDescent="0.25">
      <c r="A35" s="43" t="s">
        <v>94</v>
      </c>
      <c r="B35" s="44" t="s">
        <v>41</v>
      </c>
      <c r="C35" s="44">
        <v>20</v>
      </c>
      <c r="D35" s="44" t="s">
        <v>38</v>
      </c>
      <c r="E35" s="45" t="s">
        <v>95</v>
      </c>
      <c r="F35" s="59">
        <v>1809954480</v>
      </c>
      <c r="G35" s="46">
        <v>0</v>
      </c>
      <c r="H35" s="46">
        <v>0</v>
      </c>
      <c r="I35" s="46">
        <v>0</v>
      </c>
      <c r="J35" s="46">
        <v>0</v>
      </c>
      <c r="K35" s="46">
        <f t="shared" si="0"/>
        <v>0</v>
      </c>
      <c r="L35" s="251">
        <f t="shared" si="29"/>
        <v>1809954480</v>
      </c>
      <c r="M35" s="51">
        <f t="shared" si="19"/>
        <v>2.293415378452997E-4</v>
      </c>
      <c r="N35" s="46">
        <v>0</v>
      </c>
      <c r="O35" s="46">
        <v>1809954480</v>
      </c>
      <c r="P35" s="46">
        <f t="shared" si="30"/>
        <v>0</v>
      </c>
      <c r="Q35" s="46">
        <v>715360865</v>
      </c>
      <c r="R35" s="46">
        <f t="shared" si="31"/>
        <v>1094593615</v>
      </c>
      <c r="S35" s="46">
        <f t="shared" si="32"/>
        <v>1094593615</v>
      </c>
      <c r="T35" s="46">
        <v>715360865</v>
      </c>
      <c r="U35" s="46">
        <f t="shared" si="33"/>
        <v>0</v>
      </c>
      <c r="V35" s="46">
        <v>715360865</v>
      </c>
      <c r="W35" s="48">
        <f t="shared" si="34"/>
        <v>0</v>
      </c>
      <c r="X35" s="58">
        <f t="shared" si="3"/>
        <v>0.39523693711899316</v>
      </c>
      <c r="Y35" s="49">
        <f t="shared" si="4"/>
        <v>0.39523693711899316</v>
      </c>
      <c r="Z35" s="49">
        <f t="shared" si="5"/>
        <v>0.39523693711899316</v>
      </c>
      <c r="AA35" s="49">
        <f t="shared" si="6"/>
        <v>1</v>
      </c>
      <c r="AB35" s="49">
        <f t="shared" si="7"/>
        <v>1</v>
      </c>
    </row>
    <row r="36" spans="1:28" ht="30.75" customHeight="1" x14ac:dyDescent="0.25">
      <c r="A36" s="43" t="s">
        <v>96</v>
      </c>
      <c r="B36" s="44" t="s">
        <v>41</v>
      </c>
      <c r="C36" s="44">
        <v>20</v>
      </c>
      <c r="D36" s="44" t="s">
        <v>38</v>
      </c>
      <c r="E36" s="45" t="s">
        <v>97</v>
      </c>
      <c r="F36" s="59">
        <v>147183422</v>
      </c>
      <c r="G36" s="46">
        <v>0</v>
      </c>
      <c r="H36" s="46">
        <v>0</v>
      </c>
      <c r="I36" s="46">
        <v>0</v>
      </c>
      <c r="J36" s="46">
        <v>0</v>
      </c>
      <c r="K36" s="46">
        <f t="shared" si="0"/>
        <v>0</v>
      </c>
      <c r="L36" s="251">
        <f t="shared" si="29"/>
        <v>147183422</v>
      </c>
      <c r="M36" s="53">
        <f t="shared" si="19"/>
        <v>1.8649790765353233E-5</v>
      </c>
      <c r="N36" s="46">
        <v>0</v>
      </c>
      <c r="O36" s="46">
        <v>147183422</v>
      </c>
      <c r="P36" s="46">
        <f t="shared" si="30"/>
        <v>0</v>
      </c>
      <c r="Q36" s="46">
        <v>0</v>
      </c>
      <c r="R36" s="46">
        <f t="shared" si="31"/>
        <v>147183422</v>
      </c>
      <c r="S36" s="46">
        <f t="shared" si="32"/>
        <v>147183422</v>
      </c>
      <c r="T36" s="46">
        <v>0</v>
      </c>
      <c r="U36" s="46">
        <f t="shared" si="33"/>
        <v>0</v>
      </c>
      <c r="V36" s="46">
        <v>0</v>
      </c>
      <c r="W36" s="48">
        <f t="shared" si="34"/>
        <v>0</v>
      </c>
      <c r="X36" s="58">
        <f t="shared" si="3"/>
        <v>0</v>
      </c>
      <c r="Y36" s="49">
        <f t="shared" si="4"/>
        <v>0</v>
      </c>
      <c r="Z36" s="49">
        <f t="shared" si="5"/>
        <v>0</v>
      </c>
      <c r="AA36" s="49" t="s">
        <v>40</v>
      </c>
      <c r="AB36" s="49" t="s">
        <v>40</v>
      </c>
    </row>
    <row r="37" spans="1:28" s="4" customFormat="1" ht="38.25" customHeight="1" x14ac:dyDescent="0.25">
      <c r="A37" s="39" t="s">
        <v>98</v>
      </c>
      <c r="B37" s="34" t="s">
        <v>41</v>
      </c>
      <c r="C37" s="34">
        <v>20</v>
      </c>
      <c r="D37" s="34" t="s">
        <v>38</v>
      </c>
      <c r="E37" s="40" t="s">
        <v>99</v>
      </c>
      <c r="F37" s="60">
        <v>4848293000</v>
      </c>
      <c r="G37" s="60">
        <v>0</v>
      </c>
      <c r="H37" s="60">
        <v>0</v>
      </c>
      <c r="I37" s="60">
        <v>0</v>
      </c>
      <c r="J37" s="60">
        <v>0</v>
      </c>
      <c r="K37" s="41">
        <f t="shared" si="0"/>
        <v>0</v>
      </c>
      <c r="L37" s="250">
        <f t="shared" si="29"/>
        <v>4848293000</v>
      </c>
      <c r="M37" s="42">
        <f t="shared" si="19"/>
        <v>6.1433311435799291E-4</v>
      </c>
      <c r="N37" s="60">
        <v>4848293000</v>
      </c>
      <c r="O37" s="60">
        <v>0</v>
      </c>
      <c r="P37" s="62">
        <f t="shared" si="30"/>
        <v>4848293000</v>
      </c>
      <c r="Q37" s="60">
        <v>0</v>
      </c>
      <c r="R37" s="62">
        <f t="shared" si="31"/>
        <v>4848293000</v>
      </c>
      <c r="S37" s="62">
        <f t="shared" si="32"/>
        <v>0</v>
      </c>
      <c r="T37" s="60">
        <v>0</v>
      </c>
      <c r="U37" s="62">
        <f t="shared" si="33"/>
        <v>0</v>
      </c>
      <c r="V37" s="60">
        <v>0</v>
      </c>
      <c r="W37" s="63">
        <f t="shared" si="34"/>
        <v>0</v>
      </c>
      <c r="X37" s="38">
        <f t="shared" si="3"/>
        <v>0</v>
      </c>
      <c r="Y37" s="38">
        <f t="shared" si="4"/>
        <v>0</v>
      </c>
      <c r="Z37" s="38">
        <f t="shared" si="5"/>
        <v>0</v>
      </c>
      <c r="AA37" s="38" t="s">
        <v>40</v>
      </c>
      <c r="AB37" s="38" t="s">
        <v>40</v>
      </c>
    </row>
    <row r="38" spans="1:28" ht="27.75" customHeight="1" x14ac:dyDescent="0.25">
      <c r="A38" s="39" t="s">
        <v>100</v>
      </c>
      <c r="B38" s="34" t="s">
        <v>41</v>
      </c>
      <c r="C38" s="34">
        <v>20</v>
      </c>
      <c r="D38" s="34" t="s">
        <v>38</v>
      </c>
      <c r="E38" s="40" t="s">
        <v>101</v>
      </c>
      <c r="F38" s="62">
        <f>+F39+F47</f>
        <v>20506538976</v>
      </c>
      <c r="G38" s="62">
        <f>+G39+G47</f>
        <v>0</v>
      </c>
      <c r="H38" s="62">
        <f>+H39+H47</f>
        <v>0</v>
      </c>
      <c r="I38" s="62">
        <f>+I39+I47</f>
        <v>280033268</v>
      </c>
      <c r="J38" s="62">
        <f>+J39+J47</f>
        <v>280033268</v>
      </c>
      <c r="K38" s="62">
        <f t="shared" si="0"/>
        <v>0</v>
      </c>
      <c r="L38" s="66">
        <f>+L39+L47</f>
        <v>20506538976</v>
      </c>
      <c r="M38" s="42">
        <f t="shared" si="19"/>
        <v>2.5984085437554304E-3</v>
      </c>
      <c r="N38" s="62">
        <f t="shared" ref="N38:W38" si="35">+N39+N47</f>
        <v>0</v>
      </c>
      <c r="O38" s="62">
        <f t="shared" si="35"/>
        <v>16644554683.310001</v>
      </c>
      <c r="P38" s="62">
        <f t="shared" si="35"/>
        <v>3861984292.6900005</v>
      </c>
      <c r="Q38" s="62">
        <f t="shared" si="35"/>
        <v>15199366944.129999</v>
      </c>
      <c r="R38" s="62">
        <f t="shared" si="35"/>
        <v>5307172031.8700008</v>
      </c>
      <c r="S38" s="62">
        <f t="shared" si="35"/>
        <v>1445187739.1799998</v>
      </c>
      <c r="T38" s="62">
        <f t="shared" si="35"/>
        <v>4920922123.8100004</v>
      </c>
      <c r="U38" s="62">
        <f t="shared" si="35"/>
        <v>10278444820.32</v>
      </c>
      <c r="V38" s="62">
        <f t="shared" si="35"/>
        <v>4914581979.1000004</v>
      </c>
      <c r="W38" s="62">
        <f t="shared" si="35"/>
        <v>6340144.7099999972</v>
      </c>
      <c r="X38" s="38">
        <f t="shared" si="3"/>
        <v>0.7411961112462081</v>
      </c>
      <c r="Y38" s="38">
        <f t="shared" si="4"/>
        <v>0.23996843785142111</v>
      </c>
      <c r="Z38" s="38">
        <f t="shared" si="5"/>
        <v>0.2396592611191885</v>
      </c>
      <c r="AA38" s="38">
        <f t="shared" ref="AA38:AA43" si="36">+T38/Q38</f>
        <v>0.32375836058819951</v>
      </c>
      <c r="AB38" s="38">
        <f>+V38/T38</f>
        <v>0.99871159417879773</v>
      </c>
    </row>
    <row r="39" spans="1:28" ht="27.75" customHeight="1" x14ac:dyDescent="0.25">
      <c r="A39" s="39" t="s">
        <v>102</v>
      </c>
      <c r="B39" s="34" t="s">
        <v>41</v>
      </c>
      <c r="C39" s="34">
        <v>20</v>
      </c>
      <c r="D39" s="34" t="s">
        <v>38</v>
      </c>
      <c r="E39" s="40" t="s">
        <v>103</v>
      </c>
      <c r="F39" s="66">
        <f>+F40</f>
        <v>267000000</v>
      </c>
      <c r="G39" s="66">
        <f>+G40</f>
        <v>0</v>
      </c>
      <c r="H39" s="66">
        <f>+H40</f>
        <v>0</v>
      </c>
      <c r="I39" s="66">
        <f>+I40</f>
        <v>49797150</v>
      </c>
      <c r="J39" s="66">
        <f>+J40</f>
        <v>0</v>
      </c>
      <c r="K39" s="66">
        <f t="shared" si="0"/>
        <v>49797150</v>
      </c>
      <c r="L39" s="66">
        <f>+L40</f>
        <v>316797150</v>
      </c>
      <c r="M39" s="61">
        <f t="shared" si="19"/>
        <v>4.0141752938454058E-5</v>
      </c>
      <c r="N39" s="66">
        <f t="shared" ref="N39:W39" si="37">+N40</f>
        <v>0</v>
      </c>
      <c r="O39" s="66">
        <f t="shared" si="37"/>
        <v>51505666</v>
      </c>
      <c r="P39" s="66">
        <f t="shared" si="37"/>
        <v>265291484</v>
      </c>
      <c r="Q39" s="66">
        <f t="shared" si="37"/>
        <v>4000312.52</v>
      </c>
      <c r="R39" s="66">
        <f t="shared" si="37"/>
        <v>312796837.48000002</v>
      </c>
      <c r="S39" s="66">
        <f t="shared" si="37"/>
        <v>47505353.479999997</v>
      </c>
      <c r="T39" s="66">
        <f t="shared" si="37"/>
        <v>1000296.52</v>
      </c>
      <c r="U39" s="66">
        <f t="shared" si="37"/>
        <v>3000016</v>
      </c>
      <c r="V39" s="66">
        <f t="shared" si="37"/>
        <v>1000296.52</v>
      </c>
      <c r="W39" s="66">
        <f t="shared" si="37"/>
        <v>0</v>
      </c>
      <c r="X39" s="38">
        <f t="shared" si="3"/>
        <v>1.2627362714595127E-2</v>
      </c>
      <c r="Y39" s="38">
        <f t="shared" si="4"/>
        <v>3.1575300472242254E-3</v>
      </c>
      <c r="Z39" s="38">
        <f t="shared" si="5"/>
        <v>3.1575300472242254E-3</v>
      </c>
      <c r="AA39" s="38">
        <f t="shared" si="36"/>
        <v>0.25005459323463058</v>
      </c>
      <c r="AB39" s="38">
        <f>+V39/T39</f>
        <v>1</v>
      </c>
    </row>
    <row r="40" spans="1:28" ht="27.75" customHeight="1" x14ac:dyDescent="0.25">
      <c r="A40" s="39" t="s">
        <v>104</v>
      </c>
      <c r="B40" s="34" t="s">
        <v>41</v>
      </c>
      <c r="C40" s="34">
        <v>20</v>
      </c>
      <c r="D40" s="34" t="s">
        <v>38</v>
      </c>
      <c r="E40" s="40" t="s">
        <v>105</v>
      </c>
      <c r="F40" s="62">
        <f>+F43+F41</f>
        <v>267000000</v>
      </c>
      <c r="G40" s="62">
        <f>+G43+G41</f>
        <v>0</v>
      </c>
      <c r="H40" s="62">
        <f>+H43+H41</f>
        <v>0</v>
      </c>
      <c r="I40" s="62">
        <f>+I43+I41</f>
        <v>49797150</v>
      </c>
      <c r="J40" s="62">
        <f>+J43+J41</f>
        <v>0</v>
      </c>
      <c r="K40" s="62">
        <f t="shared" si="0"/>
        <v>49797150</v>
      </c>
      <c r="L40" s="66">
        <f>+L43+L41</f>
        <v>316797150</v>
      </c>
      <c r="M40" s="61">
        <f t="shared" si="19"/>
        <v>4.0141752938454058E-5</v>
      </c>
      <c r="N40" s="62">
        <f t="shared" ref="N40:W40" si="38">+N43+N41</f>
        <v>0</v>
      </c>
      <c r="O40" s="62">
        <f t="shared" si="38"/>
        <v>51505666</v>
      </c>
      <c r="P40" s="62">
        <f t="shared" si="38"/>
        <v>265291484</v>
      </c>
      <c r="Q40" s="62">
        <f t="shared" si="38"/>
        <v>4000312.52</v>
      </c>
      <c r="R40" s="62">
        <f t="shared" si="38"/>
        <v>312796837.48000002</v>
      </c>
      <c r="S40" s="62">
        <f t="shared" si="38"/>
        <v>47505353.479999997</v>
      </c>
      <c r="T40" s="62">
        <f t="shared" si="38"/>
        <v>1000296.52</v>
      </c>
      <c r="U40" s="62">
        <f t="shared" si="38"/>
        <v>3000016</v>
      </c>
      <c r="V40" s="62">
        <f t="shared" si="38"/>
        <v>1000296.52</v>
      </c>
      <c r="W40" s="62">
        <f t="shared" si="38"/>
        <v>0</v>
      </c>
      <c r="X40" s="38">
        <f t="shared" si="3"/>
        <v>1.2627362714595127E-2</v>
      </c>
      <c r="Y40" s="38">
        <f t="shared" si="4"/>
        <v>3.1575300472242254E-3</v>
      </c>
      <c r="Z40" s="38">
        <f t="shared" si="5"/>
        <v>3.1575300472242254E-3</v>
      </c>
      <c r="AA40" s="38">
        <f t="shared" si="36"/>
        <v>0.25005459323463058</v>
      </c>
      <c r="AB40" s="38">
        <f>+V40/T40</f>
        <v>1</v>
      </c>
    </row>
    <row r="41" spans="1:28" ht="39.75" customHeight="1" x14ac:dyDescent="0.25">
      <c r="A41" s="39" t="s">
        <v>106</v>
      </c>
      <c r="B41" s="34" t="s">
        <v>41</v>
      </c>
      <c r="C41" s="34">
        <v>20</v>
      </c>
      <c r="D41" s="34" t="s">
        <v>38</v>
      </c>
      <c r="E41" s="40" t="s">
        <v>107</v>
      </c>
      <c r="F41" s="62">
        <f>+F42</f>
        <v>12000000</v>
      </c>
      <c r="G41" s="62">
        <f>+G42</f>
        <v>0</v>
      </c>
      <c r="H41" s="62">
        <f>+H42</f>
        <v>0</v>
      </c>
      <c r="I41" s="62">
        <f>+I42</f>
        <v>0</v>
      </c>
      <c r="J41" s="62">
        <f>+J42</f>
        <v>0</v>
      </c>
      <c r="K41" s="62">
        <f t="shared" si="0"/>
        <v>0</v>
      </c>
      <c r="L41" s="66">
        <f>+L42</f>
        <v>12000000</v>
      </c>
      <c r="M41" s="67">
        <f t="shared" si="19"/>
        <v>1.5205346236904236E-6</v>
      </c>
      <c r="N41" s="62">
        <f t="shared" ref="N41:W41" si="39">+N42</f>
        <v>0</v>
      </c>
      <c r="O41" s="62">
        <f t="shared" si="39"/>
        <v>3000016</v>
      </c>
      <c r="P41" s="62">
        <f t="shared" si="39"/>
        <v>8999984</v>
      </c>
      <c r="Q41" s="62">
        <f t="shared" si="39"/>
        <v>3000016</v>
      </c>
      <c r="R41" s="62">
        <f t="shared" si="39"/>
        <v>8999984</v>
      </c>
      <c r="S41" s="62">
        <f t="shared" si="39"/>
        <v>0</v>
      </c>
      <c r="T41" s="62">
        <f t="shared" si="39"/>
        <v>0</v>
      </c>
      <c r="U41" s="62">
        <f t="shared" si="39"/>
        <v>3000016</v>
      </c>
      <c r="V41" s="62">
        <f t="shared" si="39"/>
        <v>0</v>
      </c>
      <c r="W41" s="62">
        <f t="shared" si="39"/>
        <v>0</v>
      </c>
      <c r="X41" s="38">
        <f t="shared" si="3"/>
        <v>0.25000133333333335</v>
      </c>
      <c r="Y41" s="38">
        <f t="shared" si="4"/>
        <v>0</v>
      </c>
      <c r="Z41" s="38">
        <f t="shared" si="5"/>
        <v>0</v>
      </c>
      <c r="AA41" s="147">
        <f t="shared" si="36"/>
        <v>0</v>
      </c>
      <c r="AB41" s="38" t="s">
        <v>40</v>
      </c>
    </row>
    <row r="42" spans="1:28" ht="36.75" customHeight="1" x14ac:dyDescent="0.25">
      <c r="A42" s="43" t="s">
        <v>108</v>
      </c>
      <c r="B42" s="44" t="s">
        <v>41</v>
      </c>
      <c r="C42" s="44">
        <v>20</v>
      </c>
      <c r="D42" s="44" t="s">
        <v>38</v>
      </c>
      <c r="E42" s="45" t="s">
        <v>109</v>
      </c>
      <c r="F42" s="46">
        <v>12000000</v>
      </c>
      <c r="G42" s="46">
        <v>0</v>
      </c>
      <c r="H42" s="46">
        <v>0</v>
      </c>
      <c r="I42" s="46">
        <v>0</v>
      </c>
      <c r="J42" s="46">
        <v>0</v>
      </c>
      <c r="K42" s="46">
        <f t="shared" si="0"/>
        <v>0</v>
      </c>
      <c r="L42" s="56">
        <f>+F42+K42</f>
        <v>12000000</v>
      </c>
      <c r="M42" s="52">
        <f t="shared" si="19"/>
        <v>1.5205346236904236E-6</v>
      </c>
      <c r="N42" s="46">
        <v>0</v>
      </c>
      <c r="O42" s="56">
        <v>3000016</v>
      </c>
      <c r="P42" s="46">
        <f>L42-O42</f>
        <v>8999984</v>
      </c>
      <c r="Q42" s="56">
        <v>3000016</v>
      </c>
      <c r="R42" s="46">
        <f>+L42-Q42</f>
        <v>8999984</v>
      </c>
      <c r="S42" s="46">
        <f>O42-Q42</f>
        <v>0</v>
      </c>
      <c r="T42" s="46">
        <v>0</v>
      </c>
      <c r="U42" s="46">
        <f>+Q42-T42</f>
        <v>3000016</v>
      </c>
      <c r="V42" s="46">
        <v>0</v>
      </c>
      <c r="W42" s="48">
        <f>+T42-V42</f>
        <v>0</v>
      </c>
      <c r="X42" s="49">
        <f t="shared" si="3"/>
        <v>0.25000133333333335</v>
      </c>
      <c r="Y42" s="49">
        <f t="shared" si="4"/>
        <v>0</v>
      </c>
      <c r="Z42" s="49">
        <f t="shared" si="5"/>
        <v>0</v>
      </c>
      <c r="AA42" s="49">
        <f t="shared" si="36"/>
        <v>0</v>
      </c>
      <c r="AB42" s="49" t="s">
        <v>40</v>
      </c>
    </row>
    <row r="43" spans="1:28" ht="27.75" customHeight="1" x14ac:dyDescent="0.25">
      <c r="A43" s="39" t="s">
        <v>110</v>
      </c>
      <c r="B43" s="34" t="s">
        <v>41</v>
      </c>
      <c r="C43" s="34">
        <v>20</v>
      </c>
      <c r="D43" s="34" t="s">
        <v>38</v>
      </c>
      <c r="E43" s="40" t="s">
        <v>111</v>
      </c>
      <c r="F43" s="62">
        <f>+F44+F45+F46</f>
        <v>255000000</v>
      </c>
      <c r="G43" s="62">
        <f>+G44+G45+G46</f>
        <v>0</v>
      </c>
      <c r="H43" s="62">
        <f>+H44+H45+H46</f>
        <v>0</v>
      </c>
      <c r="I43" s="62">
        <f>+I44+I45+I46</f>
        <v>49797150</v>
      </c>
      <c r="J43" s="62">
        <f>+J44+J45+J46</f>
        <v>0</v>
      </c>
      <c r="K43" s="62">
        <f t="shared" si="0"/>
        <v>49797150</v>
      </c>
      <c r="L43" s="66">
        <f>+L44+L45+L46</f>
        <v>304797150</v>
      </c>
      <c r="M43" s="61">
        <f t="shared" si="19"/>
        <v>3.8621218314763635E-5</v>
      </c>
      <c r="N43" s="62">
        <f t="shared" ref="N43:W43" si="40">+N44+N45+N46</f>
        <v>0</v>
      </c>
      <c r="O43" s="62">
        <f t="shared" si="40"/>
        <v>48505650</v>
      </c>
      <c r="P43" s="62">
        <f t="shared" si="40"/>
        <v>256291500</v>
      </c>
      <c r="Q43" s="62">
        <f t="shared" si="40"/>
        <v>1000296.52</v>
      </c>
      <c r="R43" s="62">
        <f t="shared" si="40"/>
        <v>303796853.48000002</v>
      </c>
      <c r="S43" s="62">
        <f t="shared" si="40"/>
        <v>47505353.479999997</v>
      </c>
      <c r="T43" s="62">
        <f t="shared" si="40"/>
        <v>1000296.52</v>
      </c>
      <c r="U43" s="62">
        <f t="shared" si="40"/>
        <v>0</v>
      </c>
      <c r="V43" s="62">
        <f t="shared" si="40"/>
        <v>1000296.52</v>
      </c>
      <c r="W43" s="62">
        <f t="shared" si="40"/>
        <v>0</v>
      </c>
      <c r="X43" s="38">
        <f t="shared" si="3"/>
        <v>3.2818434161867986E-3</v>
      </c>
      <c r="Y43" s="38">
        <f t="shared" si="4"/>
        <v>3.2818434161867986E-3</v>
      </c>
      <c r="Z43" s="38">
        <f t="shared" si="5"/>
        <v>3.2818434161867986E-3</v>
      </c>
      <c r="AA43" s="38">
        <f t="shared" si="36"/>
        <v>1</v>
      </c>
      <c r="AB43" s="38">
        <f>+V43/T43</f>
        <v>1</v>
      </c>
    </row>
    <row r="44" spans="1:28" ht="27.75" customHeight="1" x14ac:dyDescent="0.25">
      <c r="A44" s="43" t="s">
        <v>524</v>
      </c>
      <c r="B44" s="44" t="s">
        <v>41</v>
      </c>
      <c r="C44" s="44">
        <v>20</v>
      </c>
      <c r="D44" s="44" t="s">
        <v>38</v>
      </c>
      <c r="E44" s="45" t="s">
        <v>145</v>
      </c>
      <c r="F44" s="46">
        <v>0</v>
      </c>
      <c r="G44" s="46">
        <v>0</v>
      </c>
      <c r="H44" s="46">
        <v>0</v>
      </c>
      <c r="I44" s="46">
        <v>47721150</v>
      </c>
      <c r="J44" s="46">
        <v>0</v>
      </c>
      <c r="K44" s="46">
        <f t="shared" si="0"/>
        <v>47721150</v>
      </c>
      <c r="L44" s="56">
        <f>+F44+K44</f>
        <v>47721150</v>
      </c>
      <c r="M44" s="53">
        <f t="shared" si="19"/>
        <v>6.0468050714436883E-6</v>
      </c>
      <c r="N44" s="46">
        <v>0</v>
      </c>
      <c r="O44" s="56">
        <v>47505150</v>
      </c>
      <c r="P44" s="46">
        <f>L44-O44</f>
        <v>216000</v>
      </c>
      <c r="Q44" s="56">
        <v>0</v>
      </c>
      <c r="R44" s="46">
        <f>+L44-Q44</f>
        <v>47721150</v>
      </c>
      <c r="S44" s="46">
        <f>O44-Q44</f>
        <v>47505150</v>
      </c>
      <c r="T44" s="46">
        <v>0</v>
      </c>
      <c r="U44" s="46">
        <f>+Q44-T44</f>
        <v>0</v>
      </c>
      <c r="V44" s="46">
        <v>0</v>
      </c>
      <c r="W44" s="48">
        <f>+T44-V44</f>
        <v>0</v>
      </c>
      <c r="X44" s="49">
        <f t="shared" si="3"/>
        <v>0</v>
      </c>
      <c r="Y44" s="49">
        <f t="shared" si="4"/>
        <v>0</v>
      </c>
      <c r="Z44" s="49">
        <f t="shared" si="5"/>
        <v>0</v>
      </c>
      <c r="AA44" s="49" t="s">
        <v>40</v>
      </c>
      <c r="AB44" s="49" t="s">
        <v>40</v>
      </c>
    </row>
    <row r="45" spans="1:28" ht="44.25" customHeight="1" x14ac:dyDescent="0.25">
      <c r="A45" s="43" t="s">
        <v>112</v>
      </c>
      <c r="B45" s="44" t="s">
        <v>41</v>
      </c>
      <c r="C45" s="44">
        <v>20</v>
      </c>
      <c r="D45" s="44" t="s">
        <v>38</v>
      </c>
      <c r="E45" s="45" t="s">
        <v>113</v>
      </c>
      <c r="F45" s="46">
        <v>255000000</v>
      </c>
      <c r="G45" s="46">
        <v>0</v>
      </c>
      <c r="H45" s="46">
        <v>0</v>
      </c>
      <c r="I45" s="46">
        <v>0</v>
      </c>
      <c r="J45" s="46">
        <v>0</v>
      </c>
      <c r="K45" s="46">
        <f t="shared" si="0"/>
        <v>0</v>
      </c>
      <c r="L45" s="56">
        <f>+F45+K45</f>
        <v>255000000</v>
      </c>
      <c r="M45" s="53">
        <f t="shared" si="19"/>
        <v>3.2311360753421503E-5</v>
      </c>
      <c r="N45" s="46">
        <v>0</v>
      </c>
      <c r="O45" s="56">
        <v>1000500</v>
      </c>
      <c r="P45" s="46">
        <f>L45-O45</f>
        <v>253999500</v>
      </c>
      <c r="Q45" s="56">
        <v>1000296.52</v>
      </c>
      <c r="R45" s="46">
        <f>+L45-Q45</f>
        <v>253999703.47999999</v>
      </c>
      <c r="S45" s="46">
        <f>O45-Q45</f>
        <v>203.47999999998137</v>
      </c>
      <c r="T45" s="46">
        <v>1000296.52</v>
      </c>
      <c r="U45" s="46">
        <f>+Q45-T45</f>
        <v>0</v>
      </c>
      <c r="V45" s="46">
        <v>1000296.52</v>
      </c>
      <c r="W45" s="48">
        <f>+T45-V45</f>
        <v>0</v>
      </c>
      <c r="X45" s="49">
        <f t="shared" si="3"/>
        <v>3.9227314509803924E-3</v>
      </c>
      <c r="Y45" s="49">
        <f t="shared" si="4"/>
        <v>3.9227314509803924E-3</v>
      </c>
      <c r="Z45" s="49">
        <f t="shared" si="5"/>
        <v>3.9227314509803924E-3</v>
      </c>
      <c r="AA45" s="49">
        <f>+T45/Q45</f>
        <v>1</v>
      </c>
      <c r="AB45" s="49">
        <f>+V45/T45</f>
        <v>1</v>
      </c>
    </row>
    <row r="46" spans="1:28" ht="44.25" customHeight="1" x14ac:dyDescent="0.25">
      <c r="A46" s="43" t="s">
        <v>537</v>
      </c>
      <c r="B46" s="44" t="s">
        <v>41</v>
      </c>
      <c r="C46" s="44">
        <v>20</v>
      </c>
      <c r="D46" s="44" t="s">
        <v>38</v>
      </c>
      <c r="E46" s="45" t="s">
        <v>528</v>
      </c>
      <c r="F46" s="46">
        <v>0</v>
      </c>
      <c r="G46" s="46">
        <v>0</v>
      </c>
      <c r="H46" s="46">
        <v>0</v>
      </c>
      <c r="I46" s="46">
        <v>2076000</v>
      </c>
      <c r="J46" s="46">
        <v>0</v>
      </c>
      <c r="K46" s="46">
        <f t="shared" si="0"/>
        <v>2076000</v>
      </c>
      <c r="L46" s="56">
        <f>+F46+K46</f>
        <v>2076000</v>
      </c>
      <c r="M46" s="68">
        <f t="shared" si="19"/>
        <v>2.6305248989844329E-7</v>
      </c>
      <c r="N46" s="46">
        <v>0</v>
      </c>
      <c r="O46" s="56">
        <v>0</v>
      </c>
      <c r="P46" s="46">
        <f>L46-O46</f>
        <v>2076000</v>
      </c>
      <c r="Q46" s="56">
        <v>0</v>
      </c>
      <c r="R46" s="46">
        <f>+L46-Q46</f>
        <v>2076000</v>
      </c>
      <c r="S46" s="46">
        <f>O46-Q46</f>
        <v>0</v>
      </c>
      <c r="T46" s="46">
        <v>0</v>
      </c>
      <c r="U46" s="46">
        <f>+Q46-T46</f>
        <v>0</v>
      </c>
      <c r="V46" s="46">
        <v>0</v>
      </c>
      <c r="W46" s="48">
        <f>+T46-V46</f>
        <v>0</v>
      </c>
      <c r="X46" s="49">
        <f t="shared" si="3"/>
        <v>0</v>
      </c>
      <c r="Y46" s="49">
        <f t="shared" si="4"/>
        <v>0</v>
      </c>
      <c r="Z46" s="49">
        <f t="shared" si="5"/>
        <v>0</v>
      </c>
      <c r="AA46" s="49" t="s">
        <v>40</v>
      </c>
      <c r="AB46" s="49" t="s">
        <v>40</v>
      </c>
    </row>
    <row r="47" spans="1:28" ht="30" customHeight="1" x14ac:dyDescent="0.25">
      <c r="A47" s="39" t="s">
        <v>114</v>
      </c>
      <c r="B47" s="34" t="s">
        <v>41</v>
      </c>
      <c r="C47" s="34">
        <v>20</v>
      </c>
      <c r="D47" s="34" t="s">
        <v>38</v>
      </c>
      <c r="E47" s="40" t="s">
        <v>115</v>
      </c>
      <c r="F47" s="66">
        <f>+F48+F68</f>
        <v>20239538976</v>
      </c>
      <c r="G47" s="66">
        <f>+G48+G68</f>
        <v>0</v>
      </c>
      <c r="H47" s="66">
        <f>+H48+H68</f>
        <v>0</v>
      </c>
      <c r="I47" s="66">
        <f>+I48+I68</f>
        <v>230236118</v>
      </c>
      <c r="J47" s="66">
        <f>+J48+J68</f>
        <v>280033268</v>
      </c>
      <c r="K47" s="66">
        <f t="shared" si="0"/>
        <v>-49797150</v>
      </c>
      <c r="L47" s="66">
        <f>+L48+L68</f>
        <v>20189741826</v>
      </c>
      <c r="M47" s="42">
        <f t="shared" si="19"/>
        <v>2.5582667908169762E-3</v>
      </c>
      <c r="N47" s="66">
        <f t="shared" ref="N47:W47" si="41">+N48+N68</f>
        <v>0</v>
      </c>
      <c r="O47" s="66">
        <f t="shared" si="41"/>
        <v>16593049017.310001</v>
      </c>
      <c r="P47" s="66">
        <f t="shared" si="41"/>
        <v>3596692808.6900005</v>
      </c>
      <c r="Q47" s="66">
        <f t="shared" si="41"/>
        <v>15195366631.609999</v>
      </c>
      <c r="R47" s="66">
        <f t="shared" si="41"/>
        <v>4994375194.3900003</v>
      </c>
      <c r="S47" s="60">
        <f t="shared" si="41"/>
        <v>1397682385.6999998</v>
      </c>
      <c r="T47" s="66">
        <f t="shared" si="41"/>
        <v>4919921827.29</v>
      </c>
      <c r="U47" s="66">
        <f t="shared" si="41"/>
        <v>10275444804.32</v>
      </c>
      <c r="V47" s="66">
        <f t="shared" si="41"/>
        <v>4913581682.5799999</v>
      </c>
      <c r="W47" s="66">
        <f t="shared" si="41"/>
        <v>6340144.7099999972</v>
      </c>
      <c r="X47" s="38">
        <f t="shared" si="3"/>
        <v>0.75262808026805317</v>
      </c>
      <c r="Y47" s="38">
        <f t="shared" si="4"/>
        <v>0.24368423676196838</v>
      </c>
      <c r="Z47" s="38">
        <f t="shared" si="5"/>
        <v>0.24337020873899312</v>
      </c>
      <c r="AA47" s="38">
        <f>+T47/Q47</f>
        <v>0.32377776374644263</v>
      </c>
      <c r="AB47" s="38">
        <f>+V47/T47</f>
        <v>0.99871133222588371</v>
      </c>
    </row>
    <row r="48" spans="1:28" ht="24.75" customHeight="1" x14ac:dyDescent="0.25">
      <c r="A48" s="39" t="s">
        <v>116</v>
      </c>
      <c r="B48" s="34" t="s">
        <v>41</v>
      </c>
      <c r="C48" s="34">
        <v>20</v>
      </c>
      <c r="D48" s="34" t="s">
        <v>38</v>
      </c>
      <c r="E48" s="40" t="s">
        <v>117</v>
      </c>
      <c r="F48" s="62">
        <f>+F49+F53+F62</f>
        <v>339132398</v>
      </c>
      <c r="G48" s="62">
        <f>+G49+G53+G62</f>
        <v>0</v>
      </c>
      <c r="H48" s="62">
        <f>+H49+H53+H62</f>
        <v>0</v>
      </c>
      <c r="I48" s="62">
        <f>+I49+I53+I62</f>
        <v>130993599</v>
      </c>
      <c r="J48" s="62">
        <f>+J49+J53+J62</f>
        <v>0</v>
      </c>
      <c r="K48" s="62">
        <f t="shared" si="0"/>
        <v>130993599</v>
      </c>
      <c r="L48" s="66">
        <f>+L49+L53+L62</f>
        <v>470125997</v>
      </c>
      <c r="M48" s="42">
        <f t="shared" si="19"/>
        <v>5.9570237994623352E-5</v>
      </c>
      <c r="N48" s="62">
        <f t="shared" ref="N48:W48" si="42">+N49+N53+N62</f>
        <v>0</v>
      </c>
      <c r="O48" s="62">
        <f t="shared" si="42"/>
        <v>215559381.12</v>
      </c>
      <c r="P48" s="62">
        <f t="shared" si="42"/>
        <v>254566615.88</v>
      </c>
      <c r="Q48" s="62">
        <f t="shared" si="42"/>
        <v>140509185.88</v>
      </c>
      <c r="R48" s="62">
        <f t="shared" si="42"/>
        <v>329616811.12</v>
      </c>
      <c r="S48" s="60">
        <f t="shared" si="42"/>
        <v>75050195.239999995</v>
      </c>
      <c r="T48" s="62">
        <f t="shared" si="42"/>
        <v>55901097.159999996</v>
      </c>
      <c r="U48" s="62">
        <f t="shared" si="42"/>
        <v>84608088.719999999</v>
      </c>
      <c r="V48" s="62">
        <f t="shared" si="42"/>
        <v>55729978.040000007</v>
      </c>
      <c r="W48" s="62">
        <f t="shared" si="42"/>
        <v>171119.11999999732</v>
      </c>
      <c r="X48" s="38">
        <f t="shared" si="3"/>
        <v>0.29887559245101691</v>
      </c>
      <c r="Y48" s="38">
        <f t="shared" si="4"/>
        <v>0.11890662825863679</v>
      </c>
      <c r="Z48" s="38">
        <f t="shared" si="5"/>
        <v>0.1185426426014046</v>
      </c>
      <c r="AA48" s="38">
        <f>+T48/Q48</f>
        <v>0.39784656647104616</v>
      </c>
      <c r="AB48" s="38">
        <f>+V48/T48</f>
        <v>0.99693889514350298</v>
      </c>
    </row>
    <row r="49" spans="1:28" ht="54.75" customHeight="1" x14ac:dyDescent="0.25">
      <c r="A49" s="39" t="s">
        <v>118</v>
      </c>
      <c r="B49" s="34" t="s">
        <v>41</v>
      </c>
      <c r="C49" s="34">
        <v>20</v>
      </c>
      <c r="D49" s="34" t="s">
        <v>38</v>
      </c>
      <c r="E49" s="40" t="s">
        <v>119</v>
      </c>
      <c r="F49" s="62">
        <f>+F50+F51+F52</f>
        <v>55000000</v>
      </c>
      <c r="G49" s="62">
        <f>+G50+G51+G52</f>
        <v>0</v>
      </c>
      <c r="H49" s="62">
        <f>+H50+H51+H52</f>
        <v>0</v>
      </c>
      <c r="I49" s="62">
        <f>+I50+I51+I52</f>
        <v>92598015</v>
      </c>
      <c r="J49" s="62">
        <f>+J50+J51+J52</f>
        <v>0</v>
      </c>
      <c r="K49" s="62">
        <f t="shared" si="0"/>
        <v>92598015</v>
      </c>
      <c r="L49" s="66">
        <f>+L50+L51+L52</f>
        <v>147598015</v>
      </c>
      <c r="M49" s="61">
        <f t="shared" si="19"/>
        <v>1.8702324349623208E-5</v>
      </c>
      <c r="N49" s="62">
        <f t="shared" ref="N49:W49" si="43">+N50+N51+N52</f>
        <v>0</v>
      </c>
      <c r="O49" s="62">
        <f t="shared" si="43"/>
        <v>34541498</v>
      </c>
      <c r="P49" s="62">
        <f t="shared" si="43"/>
        <v>113056517</v>
      </c>
      <c r="Q49" s="62">
        <f t="shared" si="43"/>
        <v>34165890.950000003</v>
      </c>
      <c r="R49" s="62">
        <f t="shared" si="43"/>
        <v>113432124.05</v>
      </c>
      <c r="S49" s="60">
        <f t="shared" si="43"/>
        <v>375607.05000000075</v>
      </c>
      <c r="T49" s="62">
        <f t="shared" si="43"/>
        <v>15305600.949999999</v>
      </c>
      <c r="U49" s="62">
        <f t="shared" si="43"/>
        <v>18860290</v>
      </c>
      <c r="V49" s="62">
        <f t="shared" si="43"/>
        <v>15305600.949999999</v>
      </c>
      <c r="W49" s="62">
        <f t="shared" si="43"/>
        <v>0</v>
      </c>
      <c r="X49" s="38">
        <f t="shared" si="3"/>
        <v>0.23147933900059567</v>
      </c>
      <c r="Y49" s="38">
        <f t="shared" si="4"/>
        <v>0.10369787798297965</v>
      </c>
      <c r="Z49" s="38">
        <f t="shared" si="5"/>
        <v>0.10369787798297965</v>
      </c>
      <c r="AA49" s="38">
        <f>+T49/Q49</f>
        <v>0.44797897916372054</v>
      </c>
      <c r="AB49" s="38">
        <f>+V49/T49</f>
        <v>1</v>
      </c>
    </row>
    <row r="50" spans="1:28" ht="50.25" customHeight="1" x14ac:dyDescent="0.25">
      <c r="A50" s="43" t="s">
        <v>120</v>
      </c>
      <c r="B50" s="44" t="s">
        <v>41</v>
      </c>
      <c r="C50" s="44">
        <v>20</v>
      </c>
      <c r="D50" s="44" t="s">
        <v>38</v>
      </c>
      <c r="E50" s="45" t="s">
        <v>121</v>
      </c>
      <c r="F50" s="46">
        <v>50000000</v>
      </c>
      <c r="G50" s="46">
        <v>0</v>
      </c>
      <c r="H50" s="46">
        <v>0</v>
      </c>
      <c r="I50" s="46">
        <v>0</v>
      </c>
      <c r="J50" s="46">
        <v>0</v>
      </c>
      <c r="K50" s="46">
        <f t="shared" si="0"/>
        <v>0</v>
      </c>
      <c r="L50" s="56">
        <f>+F50+K50</f>
        <v>50000000</v>
      </c>
      <c r="M50" s="53">
        <f t="shared" si="19"/>
        <v>6.3355609320434317E-6</v>
      </c>
      <c r="N50" s="46">
        <v>0</v>
      </c>
      <c r="O50" s="56">
        <v>32785105</v>
      </c>
      <c r="P50" s="46">
        <f>L50-O50</f>
        <v>17214895</v>
      </c>
      <c r="Q50" s="56">
        <v>32784647.949999999</v>
      </c>
      <c r="R50" s="46">
        <f>+L50-Q50</f>
        <v>17215352.050000001</v>
      </c>
      <c r="S50" s="46">
        <f>O50-Q50</f>
        <v>457.05000000074506</v>
      </c>
      <c r="T50" s="46">
        <v>14170890.949999999</v>
      </c>
      <c r="U50" s="46">
        <f>+Q50-T50</f>
        <v>18613757</v>
      </c>
      <c r="V50" s="46">
        <v>14170890.949999999</v>
      </c>
      <c r="W50" s="48">
        <f>+T50-V50</f>
        <v>0</v>
      </c>
      <c r="X50" s="49">
        <f t="shared" si="3"/>
        <v>0.65569295900000002</v>
      </c>
      <c r="Y50" s="49">
        <f t="shared" si="4"/>
        <v>0.28341781899999996</v>
      </c>
      <c r="Z50" s="49">
        <f t="shared" si="5"/>
        <v>0.28341781899999996</v>
      </c>
      <c r="AA50" s="49">
        <f>+T50/Q50</f>
        <v>0.43224166907669964</v>
      </c>
      <c r="AB50" s="49">
        <f>+V50/T50</f>
        <v>1</v>
      </c>
    </row>
    <row r="51" spans="1:28" ht="36.75" customHeight="1" x14ac:dyDescent="0.25">
      <c r="A51" s="43" t="s">
        <v>122</v>
      </c>
      <c r="B51" s="44" t="s">
        <v>41</v>
      </c>
      <c r="C51" s="44">
        <v>20</v>
      </c>
      <c r="D51" s="44" t="s">
        <v>38</v>
      </c>
      <c r="E51" s="45" t="s">
        <v>123</v>
      </c>
      <c r="F51" s="46">
        <v>2000000</v>
      </c>
      <c r="G51" s="46">
        <v>0</v>
      </c>
      <c r="H51" s="46">
        <v>0</v>
      </c>
      <c r="I51" s="46">
        <v>26151866</v>
      </c>
      <c r="J51" s="46">
        <v>0</v>
      </c>
      <c r="K51" s="46">
        <f t="shared" si="0"/>
        <v>26151866</v>
      </c>
      <c r="L51" s="56">
        <f>+F51+K51</f>
        <v>28151866</v>
      </c>
      <c r="M51" s="52">
        <f t="shared" si="19"/>
        <v>3.5671572478744357E-6</v>
      </c>
      <c r="N51" s="46">
        <v>0</v>
      </c>
      <c r="O51" s="56">
        <v>1381243</v>
      </c>
      <c r="P51" s="46">
        <f>L51-O51</f>
        <v>26770623</v>
      </c>
      <c r="Q51" s="56">
        <v>1381243</v>
      </c>
      <c r="R51" s="46">
        <f>+L51-Q51</f>
        <v>26770623</v>
      </c>
      <c r="S51" s="46">
        <f>O51-Q51</f>
        <v>0</v>
      </c>
      <c r="T51" s="46">
        <v>1134710</v>
      </c>
      <c r="U51" s="46">
        <f>+Q51-T51</f>
        <v>246533</v>
      </c>
      <c r="V51" s="46">
        <v>1134710</v>
      </c>
      <c r="W51" s="48">
        <f>+T51-V51</f>
        <v>0</v>
      </c>
      <c r="X51" s="49">
        <f t="shared" si="3"/>
        <v>4.9063994550130351E-2</v>
      </c>
      <c r="Y51" s="49">
        <f t="shared" si="4"/>
        <v>4.0306742011346604E-2</v>
      </c>
      <c r="Z51" s="49">
        <f t="shared" si="5"/>
        <v>4.0306742011346604E-2</v>
      </c>
      <c r="AA51" s="49">
        <f>+T51/Q51</f>
        <v>0.82151366558961747</v>
      </c>
      <c r="AB51" s="49">
        <f>+V51/T51</f>
        <v>1</v>
      </c>
    </row>
    <row r="52" spans="1:28" ht="43.5" customHeight="1" x14ac:dyDescent="0.25">
      <c r="A52" s="43" t="s">
        <v>124</v>
      </c>
      <c r="B52" s="44" t="s">
        <v>41</v>
      </c>
      <c r="C52" s="44">
        <v>20</v>
      </c>
      <c r="D52" s="44" t="s">
        <v>38</v>
      </c>
      <c r="E52" s="45" t="s">
        <v>125</v>
      </c>
      <c r="F52" s="46">
        <v>3000000</v>
      </c>
      <c r="G52" s="46">
        <v>0</v>
      </c>
      <c r="H52" s="46">
        <v>0</v>
      </c>
      <c r="I52" s="46">
        <v>66446149</v>
      </c>
      <c r="J52" s="46">
        <v>0</v>
      </c>
      <c r="K52" s="46">
        <f t="shared" si="0"/>
        <v>66446149</v>
      </c>
      <c r="L52" s="56">
        <f>+F52+K52</f>
        <v>69446149</v>
      </c>
      <c r="M52" s="52">
        <f t="shared" si="19"/>
        <v>8.7996061697053407E-6</v>
      </c>
      <c r="N52" s="46">
        <v>0</v>
      </c>
      <c r="O52" s="56">
        <v>375150</v>
      </c>
      <c r="P52" s="46">
        <f>L52-O52</f>
        <v>69070999</v>
      </c>
      <c r="Q52" s="56">
        <v>0</v>
      </c>
      <c r="R52" s="46">
        <f>+L52-Q52</f>
        <v>69446149</v>
      </c>
      <c r="S52" s="46">
        <f>O52-Q52</f>
        <v>375150</v>
      </c>
      <c r="T52" s="46">
        <v>0</v>
      </c>
      <c r="U52" s="46">
        <f>+Q52-T52</f>
        <v>0</v>
      </c>
      <c r="V52" s="46">
        <v>0</v>
      </c>
      <c r="W52" s="48">
        <f>+T52-V52</f>
        <v>0</v>
      </c>
      <c r="X52" s="49">
        <f t="shared" si="3"/>
        <v>0</v>
      </c>
      <c r="Y52" s="49">
        <f t="shared" si="4"/>
        <v>0</v>
      </c>
      <c r="Z52" s="49">
        <f t="shared" si="5"/>
        <v>0</v>
      </c>
      <c r="AA52" s="49" t="s">
        <v>40</v>
      </c>
      <c r="AB52" s="49" t="s">
        <v>40</v>
      </c>
    </row>
    <row r="53" spans="1:28" ht="51" customHeight="1" x14ac:dyDescent="0.25">
      <c r="A53" s="70" t="s">
        <v>126</v>
      </c>
      <c r="B53" s="34" t="s">
        <v>41</v>
      </c>
      <c r="C53" s="34">
        <v>20</v>
      </c>
      <c r="D53" s="34" t="s">
        <v>38</v>
      </c>
      <c r="E53" s="40" t="s">
        <v>127</v>
      </c>
      <c r="F53" s="62">
        <f>+F54+F55+F56+F57+F58+F59+F60+F61</f>
        <v>270132398</v>
      </c>
      <c r="G53" s="62">
        <f>+G54+G55+G56+G57+G58+G59+G60+G61</f>
        <v>0</v>
      </c>
      <c r="H53" s="62">
        <f>+H54+H55+H56+H57+H58+H59+H60+H61</f>
        <v>0</v>
      </c>
      <c r="I53" s="62">
        <f>+I54+I55+I56+I57+I58+I59+I60+I61</f>
        <v>19311427</v>
      </c>
      <c r="J53" s="62">
        <f>+J54+J55+J56+J57+J58+J59+J60+J61</f>
        <v>0</v>
      </c>
      <c r="K53" s="62">
        <f t="shared" si="0"/>
        <v>19311427</v>
      </c>
      <c r="L53" s="66">
        <f>+L54+L55+L56+L57+L58+L59+L60+L61</f>
        <v>289443825</v>
      </c>
      <c r="M53" s="61">
        <f>+M55+M56+M58+M59+M61+M57</f>
        <v>3.4770937646669259E-5</v>
      </c>
      <c r="N53" s="62">
        <f t="shared" ref="N53:W53" si="44">+N54+N55+N56+N57+N58+N59+N60+N61</f>
        <v>0</v>
      </c>
      <c r="O53" s="62">
        <f t="shared" si="44"/>
        <v>157433726.12</v>
      </c>
      <c r="P53" s="62">
        <f t="shared" si="44"/>
        <v>132010098.88</v>
      </c>
      <c r="Q53" s="62">
        <f t="shared" si="44"/>
        <v>103843294.93000001</v>
      </c>
      <c r="R53" s="62">
        <f t="shared" si="44"/>
        <v>185600530.06999999</v>
      </c>
      <c r="S53" s="62">
        <f t="shared" si="44"/>
        <v>53590431.189999998</v>
      </c>
      <c r="T53" s="62">
        <f t="shared" si="44"/>
        <v>38095496.210000001</v>
      </c>
      <c r="U53" s="62">
        <f t="shared" si="44"/>
        <v>65747798.719999999</v>
      </c>
      <c r="V53" s="62">
        <f t="shared" si="44"/>
        <v>37924377.090000004</v>
      </c>
      <c r="W53" s="62">
        <f t="shared" si="44"/>
        <v>171119.11999999732</v>
      </c>
      <c r="X53" s="38">
        <f t="shared" si="3"/>
        <v>0.35876838944482581</v>
      </c>
      <c r="Y53" s="38">
        <f t="shared" si="4"/>
        <v>0.13161619948188566</v>
      </c>
      <c r="Z53" s="38">
        <f t="shared" si="5"/>
        <v>0.13102499972144854</v>
      </c>
      <c r="AA53" s="38">
        <f>+T53/Q53</f>
        <v>0.36685561870585764</v>
      </c>
      <c r="AB53" s="38">
        <f>+V53/T53</f>
        <v>0.9955081535345619</v>
      </c>
    </row>
    <row r="54" spans="1:28" ht="51" customHeight="1" x14ac:dyDescent="0.25">
      <c r="A54" s="71" t="s">
        <v>538</v>
      </c>
      <c r="B54" s="44" t="s">
        <v>41</v>
      </c>
      <c r="C54" s="44">
        <v>20</v>
      </c>
      <c r="D54" s="44" t="s">
        <v>38</v>
      </c>
      <c r="E54" s="45" t="s">
        <v>539</v>
      </c>
      <c r="F54" s="46">
        <v>0</v>
      </c>
      <c r="G54" s="46">
        <v>0</v>
      </c>
      <c r="H54" s="46">
        <v>0</v>
      </c>
      <c r="I54" s="46">
        <v>723500</v>
      </c>
      <c r="J54" s="46">
        <v>0</v>
      </c>
      <c r="K54" s="46">
        <f t="shared" si="0"/>
        <v>723500</v>
      </c>
      <c r="L54" s="56">
        <f t="shared" ref="L54:L61" si="45">+F54+K54</f>
        <v>723500</v>
      </c>
      <c r="M54" s="68">
        <f t="shared" ref="M54:M61" si="46">L54/$L$303</f>
        <v>9.1675566686668455E-8</v>
      </c>
      <c r="N54" s="46">
        <v>0</v>
      </c>
      <c r="O54" s="56">
        <v>723500</v>
      </c>
      <c r="P54" s="46">
        <f t="shared" ref="P54:P61" si="47">L54-O54</f>
        <v>0</v>
      </c>
      <c r="Q54" s="56">
        <v>0</v>
      </c>
      <c r="R54" s="46">
        <f t="shared" ref="R54:R61" si="48">+L54-Q54</f>
        <v>723500</v>
      </c>
      <c r="S54" s="46">
        <f t="shared" ref="S54:S61" si="49">O54-Q54</f>
        <v>723500</v>
      </c>
      <c r="T54" s="46">
        <v>0</v>
      </c>
      <c r="U54" s="46">
        <f t="shared" ref="U54:U61" si="50">+Q54-T54</f>
        <v>0</v>
      </c>
      <c r="V54" s="46">
        <v>0</v>
      </c>
      <c r="W54" s="48">
        <f t="shared" ref="W54:W61" si="51">+T54-V54</f>
        <v>0</v>
      </c>
      <c r="X54" s="58">
        <f t="shared" si="3"/>
        <v>0</v>
      </c>
      <c r="Y54" s="49">
        <f t="shared" si="4"/>
        <v>0</v>
      </c>
      <c r="Z54" s="49">
        <f t="shared" si="5"/>
        <v>0</v>
      </c>
      <c r="AA54" s="49" t="s">
        <v>40</v>
      </c>
      <c r="AB54" s="49" t="s">
        <v>40</v>
      </c>
    </row>
    <row r="55" spans="1:28" ht="44.25" customHeight="1" x14ac:dyDescent="0.25">
      <c r="A55" s="71" t="s">
        <v>128</v>
      </c>
      <c r="B55" s="44" t="s">
        <v>41</v>
      </c>
      <c r="C55" s="44">
        <v>20</v>
      </c>
      <c r="D55" s="44" t="s">
        <v>38</v>
      </c>
      <c r="E55" s="45" t="s">
        <v>129</v>
      </c>
      <c r="F55" s="46">
        <v>113000000</v>
      </c>
      <c r="G55" s="46">
        <v>0</v>
      </c>
      <c r="H55" s="46">
        <v>0</v>
      </c>
      <c r="I55" s="46">
        <v>0</v>
      </c>
      <c r="J55" s="46">
        <v>0</v>
      </c>
      <c r="K55" s="46">
        <f t="shared" si="0"/>
        <v>0</v>
      </c>
      <c r="L55" s="56">
        <f t="shared" si="45"/>
        <v>113000000</v>
      </c>
      <c r="M55" s="53">
        <f t="shared" si="46"/>
        <v>1.4318367706418156E-5</v>
      </c>
      <c r="N55" s="46">
        <v>0</v>
      </c>
      <c r="O55" s="56">
        <v>22164307</v>
      </c>
      <c r="P55" s="46">
        <f t="shared" si="47"/>
        <v>90835693</v>
      </c>
      <c r="Q55" s="56">
        <v>21510393.280000001</v>
      </c>
      <c r="R55" s="46">
        <f t="shared" si="48"/>
        <v>91489606.719999999</v>
      </c>
      <c r="S55" s="46">
        <f t="shared" si="49"/>
        <v>653913.71999999881</v>
      </c>
      <c r="T55" s="46">
        <v>8249659.2800000003</v>
      </c>
      <c r="U55" s="46">
        <f t="shared" si="50"/>
        <v>13260734</v>
      </c>
      <c r="V55" s="46">
        <v>8249659.2800000003</v>
      </c>
      <c r="W55" s="48">
        <f t="shared" si="51"/>
        <v>0</v>
      </c>
      <c r="X55" s="58">
        <f t="shared" si="3"/>
        <v>0.19035746265486728</v>
      </c>
      <c r="Y55" s="49">
        <f t="shared" si="4"/>
        <v>7.3005834336283187E-2</v>
      </c>
      <c r="Z55" s="49">
        <f t="shared" si="5"/>
        <v>7.3005834336283187E-2</v>
      </c>
      <c r="AA55" s="49">
        <f>+T55/Q55</f>
        <v>0.3835196861635437</v>
      </c>
      <c r="AB55" s="49">
        <f>+V55/T55</f>
        <v>1</v>
      </c>
    </row>
    <row r="56" spans="1:28" ht="53.25" customHeight="1" x14ac:dyDescent="0.25">
      <c r="A56" s="71" t="s">
        <v>130</v>
      </c>
      <c r="B56" s="44" t="s">
        <v>41</v>
      </c>
      <c r="C56" s="44">
        <v>20</v>
      </c>
      <c r="D56" s="44" t="s">
        <v>38</v>
      </c>
      <c r="E56" s="45" t="s">
        <v>131</v>
      </c>
      <c r="F56" s="46">
        <v>83632398</v>
      </c>
      <c r="G56" s="46">
        <v>0</v>
      </c>
      <c r="H56" s="46">
        <v>0</v>
      </c>
      <c r="I56" s="46">
        <v>0</v>
      </c>
      <c r="J56" s="46">
        <v>0</v>
      </c>
      <c r="K56" s="46">
        <f t="shared" si="0"/>
        <v>0</v>
      </c>
      <c r="L56" s="56">
        <f t="shared" si="45"/>
        <v>83632398</v>
      </c>
      <c r="M56" s="53">
        <f t="shared" si="46"/>
        <v>1.0597163068438144E-5</v>
      </c>
      <c r="N56" s="46">
        <v>0</v>
      </c>
      <c r="O56" s="56">
        <v>50677289.119999997</v>
      </c>
      <c r="P56" s="46">
        <f t="shared" si="47"/>
        <v>32955108.880000003</v>
      </c>
      <c r="Q56" s="56">
        <v>50208719.960000001</v>
      </c>
      <c r="R56" s="46">
        <f t="shared" si="48"/>
        <v>33423678.039999999</v>
      </c>
      <c r="S56" s="46">
        <f t="shared" si="49"/>
        <v>468569.15999999642</v>
      </c>
      <c r="T56" s="46">
        <v>21057164.239999998</v>
      </c>
      <c r="U56" s="46">
        <f t="shared" si="50"/>
        <v>29151555.720000003</v>
      </c>
      <c r="V56" s="46">
        <v>20886045.120000001</v>
      </c>
      <c r="W56" s="48">
        <f t="shared" si="51"/>
        <v>171119.11999999732</v>
      </c>
      <c r="X56" s="58">
        <f t="shared" si="3"/>
        <v>0.60035011742698086</v>
      </c>
      <c r="Y56" s="49">
        <f t="shared" si="4"/>
        <v>0.25178238031629796</v>
      </c>
      <c r="Z56" s="49">
        <f t="shared" si="5"/>
        <v>0.24973629382240123</v>
      </c>
      <c r="AA56" s="49">
        <f>+T56/Q56</f>
        <v>0.41939257277970243</v>
      </c>
      <c r="AB56" s="49">
        <f>+V56/T56</f>
        <v>0.99187359142714282</v>
      </c>
    </row>
    <row r="57" spans="1:28" ht="38.25" customHeight="1" x14ac:dyDescent="0.25">
      <c r="A57" s="71" t="s">
        <v>132</v>
      </c>
      <c r="B57" s="44" t="s">
        <v>41</v>
      </c>
      <c r="C57" s="44">
        <v>20</v>
      </c>
      <c r="D57" s="44" t="s">
        <v>38</v>
      </c>
      <c r="E57" s="45" t="s">
        <v>133</v>
      </c>
      <c r="F57" s="46">
        <v>2500000</v>
      </c>
      <c r="G57" s="46">
        <v>0</v>
      </c>
      <c r="H57" s="46">
        <v>0</v>
      </c>
      <c r="I57" s="46">
        <v>0</v>
      </c>
      <c r="J57" s="46">
        <v>0</v>
      </c>
      <c r="K57" s="46">
        <f t="shared" si="0"/>
        <v>0</v>
      </c>
      <c r="L57" s="56">
        <f t="shared" si="45"/>
        <v>2500000</v>
      </c>
      <c r="M57" s="68">
        <f t="shared" si="46"/>
        <v>3.1677804660217157E-7</v>
      </c>
      <c r="N57" s="46">
        <v>0</v>
      </c>
      <c r="O57" s="56">
        <v>392250</v>
      </c>
      <c r="P57" s="46">
        <f t="shared" si="47"/>
        <v>2107750</v>
      </c>
      <c r="Q57" s="56">
        <v>0</v>
      </c>
      <c r="R57" s="46">
        <f t="shared" si="48"/>
        <v>2500000</v>
      </c>
      <c r="S57" s="46">
        <f t="shared" si="49"/>
        <v>392250</v>
      </c>
      <c r="T57" s="46">
        <v>0</v>
      </c>
      <c r="U57" s="46">
        <f t="shared" si="50"/>
        <v>0</v>
      </c>
      <c r="V57" s="46">
        <v>0</v>
      </c>
      <c r="W57" s="48">
        <f t="shared" si="51"/>
        <v>0</v>
      </c>
      <c r="X57" s="58">
        <f t="shared" si="3"/>
        <v>0</v>
      </c>
      <c r="Y57" s="49">
        <f t="shared" si="4"/>
        <v>0</v>
      </c>
      <c r="Z57" s="49">
        <f t="shared" si="5"/>
        <v>0</v>
      </c>
      <c r="AA57" s="49" t="s">
        <v>40</v>
      </c>
      <c r="AB57" s="49" t="s">
        <v>40</v>
      </c>
    </row>
    <row r="58" spans="1:28" ht="50.25" customHeight="1" x14ac:dyDescent="0.25">
      <c r="A58" s="71" t="s">
        <v>134</v>
      </c>
      <c r="B58" s="44" t="s">
        <v>41</v>
      </c>
      <c r="C58" s="44">
        <v>20</v>
      </c>
      <c r="D58" s="44" t="s">
        <v>38</v>
      </c>
      <c r="E58" s="45" t="s">
        <v>135</v>
      </c>
      <c r="F58" s="46">
        <v>7500000</v>
      </c>
      <c r="G58" s="46">
        <v>0</v>
      </c>
      <c r="H58" s="46">
        <v>0</v>
      </c>
      <c r="I58" s="46">
        <v>4233018</v>
      </c>
      <c r="J58" s="46">
        <v>0</v>
      </c>
      <c r="K58" s="46">
        <f t="shared" si="0"/>
        <v>4233018</v>
      </c>
      <c r="L58" s="56">
        <f t="shared" si="45"/>
        <v>11733018</v>
      </c>
      <c r="M58" s="52">
        <f t="shared" si="46"/>
        <v>1.4867050091152473E-6</v>
      </c>
      <c r="N58" s="46">
        <v>0</v>
      </c>
      <c r="O58" s="56">
        <v>11733018</v>
      </c>
      <c r="P58" s="46">
        <f t="shared" si="47"/>
        <v>0</v>
      </c>
      <c r="Q58" s="56">
        <v>2240768</v>
      </c>
      <c r="R58" s="46">
        <f t="shared" si="48"/>
        <v>9492250</v>
      </c>
      <c r="S58" s="46">
        <f t="shared" si="49"/>
        <v>9492250</v>
      </c>
      <c r="T58" s="46">
        <v>1115089</v>
      </c>
      <c r="U58" s="46">
        <f t="shared" si="50"/>
        <v>1125679</v>
      </c>
      <c r="V58" s="46">
        <v>1115089</v>
      </c>
      <c r="W58" s="48">
        <f t="shared" si="51"/>
        <v>0</v>
      </c>
      <c r="X58" s="58">
        <f t="shared" si="3"/>
        <v>0.19097967803339261</v>
      </c>
      <c r="Y58" s="49">
        <f t="shared" si="4"/>
        <v>9.5038548479172202E-2</v>
      </c>
      <c r="Z58" s="49">
        <f t="shared" si="5"/>
        <v>9.5038548479172202E-2</v>
      </c>
      <c r="AA58" s="49">
        <f>+T58/Q58</f>
        <v>0.49763697089569292</v>
      </c>
      <c r="AB58" s="49">
        <f>+V58/T58</f>
        <v>1</v>
      </c>
    </row>
    <row r="59" spans="1:28" ht="38.25" customHeight="1" x14ac:dyDescent="0.25">
      <c r="A59" s="71" t="s">
        <v>136</v>
      </c>
      <c r="B59" s="44" t="s">
        <v>41</v>
      </c>
      <c r="C59" s="44">
        <v>20</v>
      </c>
      <c r="D59" s="44" t="s">
        <v>38</v>
      </c>
      <c r="E59" s="45" t="s">
        <v>137</v>
      </c>
      <c r="F59" s="46">
        <v>17500000</v>
      </c>
      <c r="G59" s="46">
        <v>0</v>
      </c>
      <c r="H59" s="46">
        <v>0</v>
      </c>
      <c r="I59" s="46">
        <v>45469</v>
      </c>
      <c r="J59" s="46">
        <v>0</v>
      </c>
      <c r="K59" s="46">
        <f t="shared" si="0"/>
        <v>45469</v>
      </c>
      <c r="L59" s="56">
        <f t="shared" si="45"/>
        <v>17545469</v>
      </c>
      <c r="M59" s="52">
        <f t="shared" si="46"/>
        <v>2.2232077586155826E-6</v>
      </c>
      <c r="N59" s="46">
        <v>0</v>
      </c>
      <c r="O59" s="56">
        <v>17545469</v>
      </c>
      <c r="P59" s="46">
        <f t="shared" si="47"/>
        <v>0</v>
      </c>
      <c r="Q59" s="56">
        <v>13235419</v>
      </c>
      <c r="R59" s="46">
        <f t="shared" si="48"/>
        <v>4310050</v>
      </c>
      <c r="S59" s="46">
        <f t="shared" si="49"/>
        <v>4310050</v>
      </c>
      <c r="T59" s="46">
        <v>1143214</v>
      </c>
      <c r="U59" s="46">
        <f t="shared" si="50"/>
        <v>12092205</v>
      </c>
      <c r="V59" s="46">
        <v>1143214</v>
      </c>
      <c r="W59" s="48">
        <f t="shared" si="51"/>
        <v>0</v>
      </c>
      <c r="X59" s="58">
        <f t="shared" si="3"/>
        <v>0.7543496842404156</v>
      </c>
      <c r="Y59" s="49">
        <f t="shared" si="4"/>
        <v>6.515722093265218E-2</v>
      </c>
      <c r="Z59" s="49">
        <f t="shared" si="5"/>
        <v>6.515722093265218E-2</v>
      </c>
      <c r="AA59" s="49">
        <f>+T59/Q59</f>
        <v>8.6375353889438636E-2</v>
      </c>
      <c r="AB59" s="49">
        <f>+V59/T59</f>
        <v>1</v>
      </c>
    </row>
    <row r="60" spans="1:28" ht="38.25" customHeight="1" x14ac:dyDescent="0.25">
      <c r="A60" s="71" t="s">
        <v>491</v>
      </c>
      <c r="B60" s="44" t="s">
        <v>41</v>
      </c>
      <c r="C60" s="44">
        <v>20</v>
      </c>
      <c r="D60" s="44" t="s">
        <v>38</v>
      </c>
      <c r="E60" s="45" t="s">
        <v>492</v>
      </c>
      <c r="F60" s="46">
        <v>0</v>
      </c>
      <c r="G60" s="46">
        <v>0</v>
      </c>
      <c r="H60" s="46">
        <v>0</v>
      </c>
      <c r="I60" s="46">
        <v>14309440</v>
      </c>
      <c r="J60" s="46">
        <v>0</v>
      </c>
      <c r="K60" s="46">
        <f t="shared" si="0"/>
        <v>14309440</v>
      </c>
      <c r="L60" s="56">
        <f t="shared" si="45"/>
        <v>14309440</v>
      </c>
      <c r="M60" s="52">
        <f t="shared" si="46"/>
        <v>1.8131665804683912E-6</v>
      </c>
      <c r="N60" s="46">
        <v>0</v>
      </c>
      <c r="O60" s="56">
        <v>14309440</v>
      </c>
      <c r="P60" s="46">
        <f t="shared" si="47"/>
        <v>0</v>
      </c>
      <c r="Q60" s="56">
        <v>0</v>
      </c>
      <c r="R60" s="46">
        <f t="shared" si="48"/>
        <v>14309440</v>
      </c>
      <c r="S60" s="46">
        <f t="shared" si="49"/>
        <v>14309440</v>
      </c>
      <c r="T60" s="46">
        <v>0</v>
      </c>
      <c r="U60" s="46">
        <f t="shared" si="50"/>
        <v>0</v>
      </c>
      <c r="V60" s="46">
        <v>0</v>
      </c>
      <c r="W60" s="48">
        <f t="shared" si="51"/>
        <v>0</v>
      </c>
      <c r="X60" s="58">
        <f t="shared" si="3"/>
        <v>0</v>
      </c>
      <c r="Y60" s="49">
        <f t="shared" si="4"/>
        <v>0</v>
      </c>
      <c r="Z60" s="49">
        <f t="shared" si="5"/>
        <v>0</v>
      </c>
      <c r="AA60" s="49" t="s">
        <v>40</v>
      </c>
      <c r="AB60" s="49" t="s">
        <v>40</v>
      </c>
    </row>
    <row r="61" spans="1:28" ht="37.5" customHeight="1" x14ac:dyDescent="0.25">
      <c r="A61" s="71" t="s">
        <v>138</v>
      </c>
      <c r="B61" s="44" t="s">
        <v>41</v>
      </c>
      <c r="C61" s="44">
        <v>20</v>
      </c>
      <c r="D61" s="44" t="s">
        <v>38</v>
      </c>
      <c r="E61" s="45" t="s">
        <v>139</v>
      </c>
      <c r="F61" s="46">
        <v>46000000</v>
      </c>
      <c r="G61" s="46">
        <v>0</v>
      </c>
      <c r="H61" s="46">
        <v>0</v>
      </c>
      <c r="I61" s="46">
        <v>0</v>
      </c>
      <c r="J61" s="46">
        <v>0</v>
      </c>
      <c r="K61" s="46">
        <f t="shared" si="0"/>
        <v>0</v>
      </c>
      <c r="L61" s="56">
        <f t="shared" si="45"/>
        <v>46000000</v>
      </c>
      <c r="M61" s="53">
        <f t="shared" si="46"/>
        <v>5.8287160574799567E-6</v>
      </c>
      <c r="N61" s="46">
        <v>0</v>
      </c>
      <c r="O61" s="56">
        <v>39888453</v>
      </c>
      <c r="P61" s="46">
        <f t="shared" si="47"/>
        <v>6111547</v>
      </c>
      <c r="Q61" s="56">
        <v>16647994.689999999</v>
      </c>
      <c r="R61" s="46">
        <f t="shared" si="48"/>
        <v>29352005.310000002</v>
      </c>
      <c r="S61" s="46">
        <f t="shared" si="49"/>
        <v>23240458.310000002</v>
      </c>
      <c r="T61" s="46">
        <v>6530369.6900000004</v>
      </c>
      <c r="U61" s="46">
        <f t="shared" si="50"/>
        <v>10117625</v>
      </c>
      <c r="V61" s="46">
        <v>6530369.6900000004</v>
      </c>
      <c r="W61" s="48">
        <f t="shared" si="51"/>
        <v>0</v>
      </c>
      <c r="X61" s="58">
        <f t="shared" si="3"/>
        <v>0.36191292804347824</v>
      </c>
      <c r="Y61" s="49">
        <f t="shared" si="4"/>
        <v>0.14196455847826087</v>
      </c>
      <c r="Z61" s="49">
        <f t="shared" si="5"/>
        <v>0.14196455847826087</v>
      </c>
      <c r="AA61" s="49">
        <f>+T61/Q61</f>
        <v>0.39226163941069836</v>
      </c>
      <c r="AB61" s="49">
        <f>+V61/T61</f>
        <v>1</v>
      </c>
    </row>
    <row r="62" spans="1:28" ht="49.5" customHeight="1" x14ac:dyDescent="0.25">
      <c r="A62" s="39" t="s">
        <v>140</v>
      </c>
      <c r="B62" s="34" t="s">
        <v>41</v>
      </c>
      <c r="C62" s="34">
        <v>20</v>
      </c>
      <c r="D62" s="34" t="s">
        <v>38</v>
      </c>
      <c r="E62" s="40" t="s">
        <v>141</v>
      </c>
      <c r="F62" s="62">
        <f>+F63+F64+F65+F66+F67</f>
        <v>14000000</v>
      </c>
      <c r="G62" s="62">
        <f>+G63+G64+G65+G66+G67</f>
        <v>0</v>
      </c>
      <c r="H62" s="62">
        <f>+H63+H64+H65+H66+H67</f>
        <v>0</v>
      </c>
      <c r="I62" s="62">
        <f>+I63+I64+I65+I66+I67</f>
        <v>19084157</v>
      </c>
      <c r="J62" s="62">
        <f>+J63+J64+J65+J66+J67</f>
        <v>0</v>
      </c>
      <c r="K62" s="62">
        <f t="shared" si="0"/>
        <v>19084157</v>
      </c>
      <c r="L62" s="66">
        <f>+L63+L64+L65+L66+L67</f>
        <v>33084157</v>
      </c>
      <c r="M62" s="67">
        <f>+M65+M66+M67</f>
        <v>2.1879321156132768E-6</v>
      </c>
      <c r="N62" s="62">
        <f t="shared" ref="N62:W62" si="52">+N63+N64+N65+N66+N67</f>
        <v>0</v>
      </c>
      <c r="O62" s="62">
        <f t="shared" si="52"/>
        <v>23584157</v>
      </c>
      <c r="P62" s="62">
        <f t="shared" si="52"/>
        <v>9500000</v>
      </c>
      <c r="Q62" s="62">
        <f t="shared" si="52"/>
        <v>2500000</v>
      </c>
      <c r="R62" s="62">
        <f t="shared" si="52"/>
        <v>30584157</v>
      </c>
      <c r="S62" s="62">
        <f t="shared" si="52"/>
        <v>21084157</v>
      </c>
      <c r="T62" s="62">
        <f t="shared" si="52"/>
        <v>2500000</v>
      </c>
      <c r="U62" s="62">
        <f t="shared" si="52"/>
        <v>0</v>
      </c>
      <c r="V62" s="62">
        <f t="shared" si="52"/>
        <v>2500000</v>
      </c>
      <c r="W62" s="62">
        <f t="shared" si="52"/>
        <v>0</v>
      </c>
      <c r="X62" s="38">
        <f t="shared" si="3"/>
        <v>7.5564869311918692E-2</v>
      </c>
      <c r="Y62" s="38">
        <f t="shared" si="4"/>
        <v>7.5564869311918692E-2</v>
      </c>
      <c r="Z62" s="38">
        <f t="shared" si="5"/>
        <v>7.5564869311918692E-2</v>
      </c>
      <c r="AA62" s="38">
        <f>+T62/Q62</f>
        <v>1</v>
      </c>
      <c r="AB62" s="38">
        <f>+V62/T62</f>
        <v>1</v>
      </c>
    </row>
    <row r="63" spans="1:28" ht="49.5" customHeight="1" x14ac:dyDescent="0.25">
      <c r="A63" s="43" t="s">
        <v>540</v>
      </c>
      <c r="B63" s="44" t="s">
        <v>41</v>
      </c>
      <c r="C63" s="44">
        <v>20</v>
      </c>
      <c r="D63" s="44" t="s">
        <v>38</v>
      </c>
      <c r="E63" s="45" t="s">
        <v>541</v>
      </c>
      <c r="F63" s="46">
        <v>0</v>
      </c>
      <c r="G63" s="46">
        <v>0</v>
      </c>
      <c r="H63" s="46">
        <v>0</v>
      </c>
      <c r="I63" s="46">
        <v>9256300</v>
      </c>
      <c r="J63" s="46">
        <v>0</v>
      </c>
      <c r="K63" s="46">
        <f t="shared" si="0"/>
        <v>9256300</v>
      </c>
      <c r="L63" s="56">
        <f>+F63+K63</f>
        <v>9256300</v>
      </c>
      <c r="M63" s="52">
        <f>L63/$L$303</f>
        <v>1.1728770531054722E-6</v>
      </c>
      <c r="N63" s="46">
        <v>0</v>
      </c>
      <c r="O63" s="56">
        <v>9256300</v>
      </c>
      <c r="P63" s="46">
        <f>L63-O63</f>
        <v>0</v>
      </c>
      <c r="Q63" s="56">
        <v>0</v>
      </c>
      <c r="R63" s="46">
        <f>+L63-Q63</f>
        <v>9256300</v>
      </c>
      <c r="S63" s="46">
        <f>O63-Q63</f>
        <v>9256300</v>
      </c>
      <c r="T63" s="46">
        <v>0</v>
      </c>
      <c r="U63" s="46">
        <f>+Q63-T63</f>
        <v>0</v>
      </c>
      <c r="V63" s="46">
        <v>0</v>
      </c>
      <c r="W63" s="48">
        <f>+T63-V63</f>
        <v>0</v>
      </c>
      <c r="X63" s="49">
        <f t="shared" si="3"/>
        <v>0</v>
      </c>
      <c r="Y63" s="49">
        <f t="shared" si="4"/>
        <v>0</v>
      </c>
      <c r="Z63" s="49">
        <f t="shared" si="5"/>
        <v>0</v>
      </c>
      <c r="AA63" s="49" t="s">
        <v>40</v>
      </c>
      <c r="AB63" s="49" t="s">
        <v>40</v>
      </c>
    </row>
    <row r="64" spans="1:28" ht="49.5" customHeight="1" x14ac:dyDescent="0.25">
      <c r="A64" s="43" t="s">
        <v>525</v>
      </c>
      <c r="B64" s="44" t="s">
        <v>41</v>
      </c>
      <c r="C64" s="44">
        <v>20</v>
      </c>
      <c r="D64" s="44" t="s">
        <v>38</v>
      </c>
      <c r="E64" s="45" t="s">
        <v>526</v>
      </c>
      <c r="F64" s="46">
        <v>0</v>
      </c>
      <c r="G64" s="46">
        <v>0</v>
      </c>
      <c r="H64" s="46">
        <v>0</v>
      </c>
      <c r="I64" s="46">
        <v>6560782</v>
      </c>
      <c r="J64" s="46">
        <v>0</v>
      </c>
      <c r="K64" s="46">
        <f t="shared" si="0"/>
        <v>6560782</v>
      </c>
      <c r="L64" s="56">
        <f>+F64+K64</f>
        <v>6560782</v>
      </c>
      <c r="M64" s="52">
        <f>L64/$L$303</f>
        <v>8.3132468245707534E-7</v>
      </c>
      <c r="N64" s="46">
        <v>0</v>
      </c>
      <c r="O64" s="56">
        <v>6560782</v>
      </c>
      <c r="P64" s="46">
        <f>L64-O64</f>
        <v>0</v>
      </c>
      <c r="Q64" s="56">
        <v>0</v>
      </c>
      <c r="R64" s="46">
        <f>+L64-Q64</f>
        <v>6560782</v>
      </c>
      <c r="S64" s="46">
        <f>O64-Q64</f>
        <v>6560782</v>
      </c>
      <c r="T64" s="46">
        <v>0</v>
      </c>
      <c r="U64" s="46">
        <f>+Q64-T64</f>
        <v>0</v>
      </c>
      <c r="V64" s="46">
        <v>0</v>
      </c>
      <c r="W64" s="48">
        <f>+T64-V64</f>
        <v>0</v>
      </c>
      <c r="X64" s="49">
        <f t="shared" si="3"/>
        <v>0</v>
      </c>
      <c r="Y64" s="49">
        <f t="shared" si="4"/>
        <v>0</v>
      </c>
      <c r="Z64" s="49">
        <f t="shared" si="5"/>
        <v>0</v>
      </c>
      <c r="AA64" s="49" t="s">
        <v>40</v>
      </c>
      <c r="AB64" s="49" t="s">
        <v>40</v>
      </c>
    </row>
    <row r="65" spans="1:28" ht="45.75" customHeight="1" x14ac:dyDescent="0.25">
      <c r="A65" s="43" t="s">
        <v>142</v>
      </c>
      <c r="B65" s="44" t="s">
        <v>41</v>
      </c>
      <c r="C65" s="44">
        <v>20</v>
      </c>
      <c r="D65" s="44" t="s">
        <v>38</v>
      </c>
      <c r="E65" s="45" t="s">
        <v>143</v>
      </c>
      <c r="F65" s="46">
        <v>2000000</v>
      </c>
      <c r="G65" s="46">
        <v>0</v>
      </c>
      <c r="H65" s="46">
        <v>0</v>
      </c>
      <c r="I65" s="46">
        <f>2000000+1267075</f>
        <v>3267075</v>
      </c>
      <c r="J65" s="46">
        <v>0</v>
      </c>
      <c r="K65" s="46">
        <f t="shared" si="0"/>
        <v>3267075</v>
      </c>
      <c r="L65" s="56">
        <f>+F65+K65</f>
        <v>5267075</v>
      </c>
      <c r="M65" s="68">
        <f>L65/$L$303</f>
        <v>6.6739749192285315E-7</v>
      </c>
      <c r="N65" s="46">
        <v>0</v>
      </c>
      <c r="O65" s="56">
        <v>5267075</v>
      </c>
      <c r="P65" s="46">
        <f>L65-O65</f>
        <v>0</v>
      </c>
      <c r="Q65" s="56">
        <v>0</v>
      </c>
      <c r="R65" s="46">
        <f>+L65-Q65</f>
        <v>5267075</v>
      </c>
      <c r="S65" s="46">
        <f>O65-Q65</f>
        <v>5267075</v>
      </c>
      <c r="T65" s="46">
        <v>0</v>
      </c>
      <c r="U65" s="46">
        <f>+Q65-T65</f>
        <v>0</v>
      </c>
      <c r="V65" s="46">
        <v>0</v>
      </c>
      <c r="W65" s="48">
        <f>+T65-V65</f>
        <v>0</v>
      </c>
      <c r="X65" s="49">
        <f t="shared" si="3"/>
        <v>0</v>
      </c>
      <c r="Y65" s="49">
        <f t="shared" si="4"/>
        <v>0</v>
      </c>
      <c r="Z65" s="49">
        <f t="shared" si="5"/>
        <v>0</v>
      </c>
      <c r="AA65" s="49" t="s">
        <v>40</v>
      </c>
      <c r="AB65" s="49" t="s">
        <v>40</v>
      </c>
    </row>
    <row r="66" spans="1:28" ht="36.75" customHeight="1" x14ac:dyDescent="0.25">
      <c r="A66" s="43" t="s">
        <v>144</v>
      </c>
      <c r="B66" s="44" t="s">
        <v>41</v>
      </c>
      <c r="C66" s="44">
        <v>20</v>
      </c>
      <c r="D66" s="44" t="s">
        <v>38</v>
      </c>
      <c r="E66" s="45" t="s">
        <v>145</v>
      </c>
      <c r="F66" s="46">
        <v>4000000</v>
      </c>
      <c r="G66" s="46">
        <v>0</v>
      </c>
      <c r="H66" s="46">
        <v>0</v>
      </c>
      <c r="I66" s="46">
        <v>0</v>
      </c>
      <c r="J66" s="46">
        <v>0</v>
      </c>
      <c r="K66" s="46">
        <f t="shared" si="0"/>
        <v>0</v>
      </c>
      <c r="L66" s="56">
        <f>+F66+K66</f>
        <v>4000000</v>
      </c>
      <c r="M66" s="68">
        <f>L66/$L$303</f>
        <v>5.0684487456347448E-7</v>
      </c>
      <c r="N66" s="46">
        <v>0</v>
      </c>
      <c r="O66" s="56">
        <v>1000000</v>
      </c>
      <c r="P66" s="46">
        <f>L66-O66</f>
        <v>3000000</v>
      </c>
      <c r="Q66" s="56">
        <v>1000000</v>
      </c>
      <c r="R66" s="46">
        <f>+L66-Q66</f>
        <v>3000000</v>
      </c>
      <c r="S66" s="46">
        <f>O66-Q66</f>
        <v>0</v>
      </c>
      <c r="T66" s="46">
        <v>1000000</v>
      </c>
      <c r="U66" s="46">
        <f>+Q66-T66</f>
        <v>0</v>
      </c>
      <c r="V66" s="46">
        <v>1000000</v>
      </c>
      <c r="W66" s="48">
        <f>+T66-V66</f>
        <v>0</v>
      </c>
      <c r="X66" s="49">
        <f t="shared" si="3"/>
        <v>0.25</v>
      </c>
      <c r="Y66" s="49">
        <f t="shared" si="4"/>
        <v>0.25</v>
      </c>
      <c r="Z66" s="49">
        <f t="shared" si="5"/>
        <v>0.25</v>
      </c>
      <c r="AA66" s="49">
        <f>+T66/Q66</f>
        <v>1</v>
      </c>
      <c r="AB66" s="49">
        <f>+V66/T66</f>
        <v>1</v>
      </c>
    </row>
    <row r="67" spans="1:28" ht="48" customHeight="1" x14ac:dyDescent="0.25">
      <c r="A67" s="43" t="s">
        <v>146</v>
      </c>
      <c r="B67" s="44" t="s">
        <v>41</v>
      </c>
      <c r="C67" s="44">
        <v>20</v>
      </c>
      <c r="D67" s="44" t="s">
        <v>38</v>
      </c>
      <c r="E67" s="45" t="s">
        <v>147</v>
      </c>
      <c r="F67" s="46">
        <v>8000000</v>
      </c>
      <c r="G67" s="62">
        <f>+G68+G79+G86+G92+G75</f>
        <v>0</v>
      </c>
      <c r="H67" s="62">
        <f>+H68+H79+H86+H92+H75</f>
        <v>0</v>
      </c>
      <c r="I67" s="46">
        <v>0</v>
      </c>
      <c r="J67" s="46">
        <v>0</v>
      </c>
      <c r="K67" s="46">
        <f t="shared" si="0"/>
        <v>0</v>
      </c>
      <c r="L67" s="56">
        <f>+F67+K67</f>
        <v>8000000</v>
      </c>
      <c r="M67" s="52">
        <f>L67/$L$303</f>
        <v>1.013689749126949E-6</v>
      </c>
      <c r="N67" s="46">
        <v>0</v>
      </c>
      <c r="O67" s="56">
        <v>1500000</v>
      </c>
      <c r="P67" s="46">
        <f>L67-O67</f>
        <v>6500000</v>
      </c>
      <c r="Q67" s="56">
        <v>1500000</v>
      </c>
      <c r="R67" s="46">
        <f>+L67-Q67</f>
        <v>6500000</v>
      </c>
      <c r="S67" s="46">
        <f>O67-Q67</f>
        <v>0</v>
      </c>
      <c r="T67" s="46">
        <v>1500000</v>
      </c>
      <c r="U67" s="46">
        <f>+Q67-T67</f>
        <v>0</v>
      </c>
      <c r="V67" s="46">
        <v>1500000</v>
      </c>
      <c r="W67" s="48">
        <f>+T67-V67</f>
        <v>0</v>
      </c>
      <c r="X67" s="49">
        <f t="shared" si="3"/>
        <v>0.1875</v>
      </c>
      <c r="Y67" s="49">
        <f t="shared" si="4"/>
        <v>0.1875</v>
      </c>
      <c r="Z67" s="49">
        <f t="shared" si="5"/>
        <v>0.1875</v>
      </c>
      <c r="AA67" s="49">
        <f>+T67/Q67</f>
        <v>1</v>
      </c>
      <c r="AB67" s="49">
        <f>+V67/T67</f>
        <v>1</v>
      </c>
    </row>
    <row r="68" spans="1:28" ht="37.5" customHeight="1" x14ac:dyDescent="0.25">
      <c r="A68" s="39" t="s">
        <v>148</v>
      </c>
      <c r="B68" s="34" t="s">
        <v>41</v>
      </c>
      <c r="C68" s="34">
        <v>20</v>
      </c>
      <c r="D68" s="34" t="s">
        <v>38</v>
      </c>
      <c r="E68" s="40" t="s">
        <v>149</v>
      </c>
      <c r="F68" s="62">
        <f>+F69+F80+F87+F93+F76</f>
        <v>19900406578</v>
      </c>
      <c r="G68" s="62">
        <f>+G69+G80+G87+G93+G76</f>
        <v>0</v>
      </c>
      <c r="H68" s="62">
        <f>+H69+H80+H87+H93+H76</f>
        <v>0</v>
      </c>
      <c r="I68" s="62">
        <f>+I69+I80+I87+I93+I76</f>
        <v>99242519</v>
      </c>
      <c r="J68" s="62">
        <f>+J69+J80+J87+J93+J76</f>
        <v>280033268</v>
      </c>
      <c r="K68" s="62">
        <f t="shared" si="0"/>
        <v>-180790749</v>
      </c>
      <c r="L68" s="66">
        <f t="shared" ref="L68:W68" si="53">+L69+L80+L87+L93+L76</f>
        <v>19719615829</v>
      </c>
      <c r="M68" s="42">
        <f t="shared" si="53"/>
        <v>2.4986965528223529E-3</v>
      </c>
      <c r="N68" s="62">
        <f t="shared" si="53"/>
        <v>0</v>
      </c>
      <c r="O68" s="62">
        <f t="shared" si="53"/>
        <v>16377489636.190001</v>
      </c>
      <c r="P68" s="62">
        <f t="shared" si="53"/>
        <v>3342126192.8100004</v>
      </c>
      <c r="Q68" s="62">
        <f t="shared" si="53"/>
        <v>15054857445.73</v>
      </c>
      <c r="R68" s="62">
        <f t="shared" si="53"/>
        <v>4664758383.2700005</v>
      </c>
      <c r="S68" s="62">
        <f t="shared" si="53"/>
        <v>1322632190.4599998</v>
      </c>
      <c r="T68" s="62">
        <f t="shared" si="53"/>
        <v>4864020730.1300001</v>
      </c>
      <c r="U68" s="62">
        <f t="shared" si="53"/>
        <v>10190836715.6</v>
      </c>
      <c r="V68" s="62">
        <f t="shared" si="53"/>
        <v>4857851704.54</v>
      </c>
      <c r="W68" s="62">
        <f t="shared" si="53"/>
        <v>6169025.5899999999</v>
      </c>
      <c r="X68" s="38">
        <f t="shared" si="3"/>
        <v>0.76344577786297807</v>
      </c>
      <c r="Y68" s="38">
        <f t="shared" si="4"/>
        <v>0.24665900047489206</v>
      </c>
      <c r="Z68" s="38">
        <f t="shared" si="5"/>
        <v>0.24634616346815241</v>
      </c>
      <c r="AA68" s="38">
        <f>+T68/Q68</f>
        <v>0.32308646878018626</v>
      </c>
      <c r="AB68" s="38">
        <f>+V68/T68</f>
        <v>0.99873170244695164</v>
      </c>
    </row>
    <row r="69" spans="1:28" ht="79.5" customHeight="1" x14ac:dyDescent="0.25">
      <c r="A69" s="39" t="s">
        <v>150</v>
      </c>
      <c r="B69" s="34" t="s">
        <v>41</v>
      </c>
      <c r="C69" s="34">
        <v>20</v>
      </c>
      <c r="D69" s="34" t="s">
        <v>38</v>
      </c>
      <c r="E69" s="40" t="s">
        <v>151</v>
      </c>
      <c r="F69" s="62">
        <f>+F70+F73+F74+F75+F72+F71</f>
        <v>1011449455</v>
      </c>
      <c r="G69" s="62">
        <f>+G70+G73+G74+G75+G72+G71</f>
        <v>0</v>
      </c>
      <c r="H69" s="62">
        <f>+H70+H73+H74+H75+H72+H71</f>
        <v>0</v>
      </c>
      <c r="I69" s="62">
        <f>+I70+I73+I74+I75+I72+I71</f>
        <v>95389</v>
      </c>
      <c r="J69" s="62">
        <f>+J70+J73+J74+J75+J72+J71</f>
        <v>0</v>
      </c>
      <c r="K69" s="62">
        <f t="shared" si="0"/>
        <v>95389</v>
      </c>
      <c r="L69" s="66">
        <f>+L70+L73+L74+L75+L72+L71</f>
        <v>1011544844</v>
      </c>
      <c r="M69" s="42">
        <f t="shared" ref="M69:M132" si="54">L69/$L$303</f>
        <v>1.2817407989312735E-4</v>
      </c>
      <c r="N69" s="62">
        <f t="shared" ref="N69:W69" si="55">+N70+N73+N74+N75+N72+N71</f>
        <v>0</v>
      </c>
      <c r="O69" s="62">
        <f t="shared" si="55"/>
        <v>944987519.17000008</v>
      </c>
      <c r="P69" s="62">
        <f t="shared" si="55"/>
        <v>66557324.830000021</v>
      </c>
      <c r="Q69" s="62">
        <f t="shared" si="55"/>
        <v>705477081.81000006</v>
      </c>
      <c r="R69" s="62">
        <f t="shared" si="55"/>
        <v>306067762.19000006</v>
      </c>
      <c r="S69" s="62">
        <f t="shared" si="55"/>
        <v>239510437.36000004</v>
      </c>
      <c r="T69" s="62">
        <f t="shared" si="55"/>
        <v>117880185.80999999</v>
      </c>
      <c r="U69" s="62">
        <f t="shared" si="55"/>
        <v>587596896</v>
      </c>
      <c r="V69" s="62">
        <f t="shared" si="55"/>
        <v>115923137.31999999</v>
      </c>
      <c r="W69" s="62">
        <f t="shared" si="55"/>
        <v>1957048.4899999998</v>
      </c>
      <c r="X69" s="38">
        <f t="shared" si="3"/>
        <v>0.69742541420140935</v>
      </c>
      <c r="Y69" s="38">
        <f t="shared" si="4"/>
        <v>0.11653480961245449</v>
      </c>
      <c r="Z69" s="38">
        <f t="shared" si="5"/>
        <v>0.11460009707686275</v>
      </c>
      <c r="AA69" s="38">
        <f>+T69/Q69</f>
        <v>0.16709286360878214</v>
      </c>
      <c r="AB69" s="38">
        <f>+V69/T69</f>
        <v>0.98339798604360551</v>
      </c>
    </row>
    <row r="70" spans="1:28" ht="42.75" customHeight="1" x14ac:dyDescent="0.25">
      <c r="A70" s="43" t="s">
        <v>152</v>
      </c>
      <c r="B70" s="44" t="s">
        <v>41</v>
      </c>
      <c r="C70" s="44">
        <v>20</v>
      </c>
      <c r="D70" s="44" t="s">
        <v>38</v>
      </c>
      <c r="E70" s="45" t="s">
        <v>153</v>
      </c>
      <c r="F70" s="46">
        <v>27000000</v>
      </c>
      <c r="G70" s="46">
        <v>0</v>
      </c>
      <c r="H70" s="46">
        <v>0</v>
      </c>
      <c r="I70" s="46">
        <v>0</v>
      </c>
      <c r="J70" s="46">
        <v>0</v>
      </c>
      <c r="K70" s="46">
        <f t="shared" si="0"/>
        <v>0</v>
      </c>
      <c r="L70" s="56">
        <f t="shared" ref="L70:L75" si="56">+F70+K70</f>
        <v>27000000</v>
      </c>
      <c r="M70" s="52">
        <f t="shared" si="54"/>
        <v>3.4212029033034529E-6</v>
      </c>
      <c r="N70" s="46">
        <v>0</v>
      </c>
      <c r="O70" s="56">
        <v>4143970.08</v>
      </c>
      <c r="P70" s="46">
        <f t="shared" ref="P70:P75" si="57">L70-O70</f>
        <v>22856029.920000002</v>
      </c>
      <c r="Q70" s="56">
        <v>4143970.08</v>
      </c>
      <c r="R70" s="46">
        <f t="shared" ref="R70:R75" si="58">+L70-Q70</f>
        <v>22856029.920000002</v>
      </c>
      <c r="S70" s="46">
        <f t="shared" ref="S70:S75" si="59">O70-Q70</f>
        <v>0</v>
      </c>
      <c r="T70" s="46">
        <v>4143970.08</v>
      </c>
      <c r="U70" s="46">
        <f t="shared" ref="U70:U75" si="60">+Q70-T70</f>
        <v>0</v>
      </c>
      <c r="V70" s="46">
        <v>2400000</v>
      </c>
      <c r="W70" s="48">
        <f t="shared" ref="W70:W75" si="61">+T70-V70</f>
        <v>1743970.08</v>
      </c>
      <c r="X70" s="49">
        <f t="shared" si="3"/>
        <v>0.15348037333333334</v>
      </c>
      <c r="Y70" s="49">
        <f t="shared" si="4"/>
        <v>0.15348037333333334</v>
      </c>
      <c r="Z70" s="49">
        <f t="shared" si="5"/>
        <v>8.8888888888888892E-2</v>
      </c>
      <c r="AA70" s="49">
        <f>+T70/Q70</f>
        <v>1</v>
      </c>
      <c r="AB70" s="49">
        <f>+V70/T70</f>
        <v>0.57915476069267369</v>
      </c>
    </row>
    <row r="71" spans="1:28" ht="42" customHeight="1" x14ac:dyDescent="0.25">
      <c r="A71" s="43" t="s">
        <v>154</v>
      </c>
      <c r="B71" s="44" t="s">
        <v>41</v>
      </c>
      <c r="C71" s="44">
        <v>20</v>
      </c>
      <c r="D71" s="44" t="s">
        <v>38</v>
      </c>
      <c r="E71" s="45" t="s">
        <v>155</v>
      </c>
      <c r="F71" s="46">
        <v>10000000</v>
      </c>
      <c r="G71" s="46">
        <v>0</v>
      </c>
      <c r="H71" s="46">
        <v>0</v>
      </c>
      <c r="I71" s="46">
        <v>0</v>
      </c>
      <c r="J71" s="46">
        <v>0</v>
      </c>
      <c r="K71" s="46">
        <f t="shared" ref="K71:K134" si="62">+G71-H71+I71-J71</f>
        <v>0</v>
      </c>
      <c r="L71" s="56">
        <f t="shared" si="56"/>
        <v>10000000</v>
      </c>
      <c r="M71" s="52">
        <f t="shared" si="54"/>
        <v>1.2671121864086863E-6</v>
      </c>
      <c r="N71" s="46">
        <v>0</v>
      </c>
      <c r="O71" s="56">
        <v>0</v>
      </c>
      <c r="P71" s="46">
        <f t="shared" si="57"/>
        <v>10000000</v>
      </c>
      <c r="Q71" s="56">
        <v>0</v>
      </c>
      <c r="R71" s="46">
        <f t="shared" si="58"/>
        <v>10000000</v>
      </c>
      <c r="S71" s="46">
        <f t="shared" si="59"/>
        <v>0</v>
      </c>
      <c r="T71" s="46">
        <v>0</v>
      </c>
      <c r="U71" s="46">
        <f t="shared" si="60"/>
        <v>0</v>
      </c>
      <c r="V71" s="46">
        <v>0</v>
      </c>
      <c r="W71" s="48">
        <f t="shared" si="61"/>
        <v>0</v>
      </c>
      <c r="X71" s="49">
        <f t="shared" ref="X71:X134" si="63">+Q71/L71</f>
        <v>0</v>
      </c>
      <c r="Y71" s="49">
        <f t="shared" ref="Y71:Y134" si="64">+T71/L71</f>
        <v>0</v>
      </c>
      <c r="Z71" s="49">
        <f t="shared" ref="Z71:Z134" si="65">+V71/L71</f>
        <v>0</v>
      </c>
      <c r="AA71" s="49" t="s">
        <v>40</v>
      </c>
      <c r="AB71" s="49" t="s">
        <v>40</v>
      </c>
    </row>
    <row r="72" spans="1:28" ht="42" customHeight="1" x14ac:dyDescent="0.25">
      <c r="A72" s="43" t="s">
        <v>156</v>
      </c>
      <c r="B72" s="44" t="s">
        <v>41</v>
      </c>
      <c r="C72" s="44">
        <v>20</v>
      </c>
      <c r="D72" s="44" t="s">
        <v>38</v>
      </c>
      <c r="E72" s="45" t="s">
        <v>157</v>
      </c>
      <c r="F72" s="46">
        <v>7000000</v>
      </c>
      <c r="G72" s="46">
        <v>0</v>
      </c>
      <c r="H72" s="46">
        <v>0</v>
      </c>
      <c r="I72" s="46">
        <v>0</v>
      </c>
      <c r="J72" s="46">
        <v>0</v>
      </c>
      <c r="K72" s="46">
        <f t="shared" si="62"/>
        <v>0</v>
      </c>
      <c r="L72" s="56">
        <f t="shared" si="56"/>
        <v>7000000</v>
      </c>
      <c r="M72" s="52">
        <f t="shared" si="54"/>
        <v>8.8697853048608042E-7</v>
      </c>
      <c r="N72" s="46">
        <v>0</v>
      </c>
      <c r="O72" s="56">
        <v>1000</v>
      </c>
      <c r="P72" s="46">
        <f t="shared" si="57"/>
        <v>6999000</v>
      </c>
      <c r="Q72" s="56">
        <v>33.85</v>
      </c>
      <c r="R72" s="46">
        <f t="shared" si="58"/>
        <v>6999966.1500000004</v>
      </c>
      <c r="S72" s="46">
        <f t="shared" si="59"/>
        <v>966.15</v>
      </c>
      <c r="T72" s="46">
        <v>33.85</v>
      </c>
      <c r="U72" s="46">
        <f t="shared" si="60"/>
        <v>0</v>
      </c>
      <c r="V72" s="46">
        <v>33.85</v>
      </c>
      <c r="W72" s="48">
        <f t="shared" si="61"/>
        <v>0</v>
      </c>
      <c r="X72" s="72">
        <f t="shared" si="63"/>
        <v>4.8357142857142861E-6</v>
      </c>
      <c r="Y72" s="72">
        <f t="shared" si="64"/>
        <v>4.8357142857142861E-6</v>
      </c>
      <c r="Z72" s="72">
        <f t="shared" si="65"/>
        <v>4.8357142857142861E-6</v>
      </c>
      <c r="AA72" s="49">
        <f t="shared" ref="AA72:AA95" si="66">+T72/Q72</f>
        <v>1</v>
      </c>
      <c r="AB72" s="49">
        <f t="shared" ref="AB72:AB87" si="67">+V72/T72</f>
        <v>1</v>
      </c>
    </row>
    <row r="73" spans="1:28" ht="42" customHeight="1" x14ac:dyDescent="0.25">
      <c r="A73" s="43" t="s">
        <v>158</v>
      </c>
      <c r="B73" s="44" t="s">
        <v>41</v>
      </c>
      <c r="C73" s="44">
        <v>20</v>
      </c>
      <c r="D73" s="44" t="s">
        <v>38</v>
      </c>
      <c r="E73" s="45" t="s">
        <v>159</v>
      </c>
      <c r="F73" s="46">
        <v>30000000</v>
      </c>
      <c r="G73" s="46">
        <v>0</v>
      </c>
      <c r="H73" s="46">
        <v>0</v>
      </c>
      <c r="I73" s="46">
        <v>0</v>
      </c>
      <c r="J73" s="46">
        <v>0</v>
      </c>
      <c r="K73" s="46">
        <f t="shared" si="62"/>
        <v>0</v>
      </c>
      <c r="L73" s="56">
        <f t="shared" si="56"/>
        <v>30000000</v>
      </c>
      <c r="M73" s="52">
        <f t="shared" si="54"/>
        <v>3.8013365592260588E-6</v>
      </c>
      <c r="N73" s="46">
        <v>0</v>
      </c>
      <c r="O73" s="56">
        <v>3297706.01</v>
      </c>
      <c r="P73" s="46">
        <f t="shared" si="57"/>
        <v>26702293.990000002</v>
      </c>
      <c r="Q73" s="56">
        <v>3297706.01</v>
      </c>
      <c r="R73" s="46">
        <f t="shared" si="58"/>
        <v>26702293.990000002</v>
      </c>
      <c r="S73" s="46">
        <f t="shared" si="59"/>
        <v>0</v>
      </c>
      <c r="T73" s="46">
        <v>3297706.01</v>
      </c>
      <c r="U73" s="46">
        <f t="shared" si="60"/>
        <v>0</v>
      </c>
      <c r="V73" s="46">
        <v>3084627.6</v>
      </c>
      <c r="W73" s="48">
        <f t="shared" si="61"/>
        <v>213078.40999999968</v>
      </c>
      <c r="X73" s="49">
        <f t="shared" si="63"/>
        <v>0.10992353366666666</v>
      </c>
      <c r="Y73" s="49">
        <f t="shared" si="64"/>
        <v>0.10992353366666666</v>
      </c>
      <c r="Z73" s="49">
        <f t="shared" si="65"/>
        <v>0.10282092</v>
      </c>
      <c r="AA73" s="49">
        <f t="shared" si="66"/>
        <v>1</v>
      </c>
      <c r="AB73" s="49">
        <f t="shared" si="67"/>
        <v>0.93538586843282623</v>
      </c>
    </row>
    <row r="74" spans="1:28" ht="42" customHeight="1" x14ac:dyDescent="0.25">
      <c r="A74" s="43" t="s">
        <v>160</v>
      </c>
      <c r="B74" s="44" t="s">
        <v>41</v>
      </c>
      <c r="C74" s="44">
        <v>20</v>
      </c>
      <c r="D74" s="44" t="s">
        <v>38</v>
      </c>
      <c r="E74" s="45" t="s">
        <v>161</v>
      </c>
      <c r="F74" s="46">
        <v>587596896</v>
      </c>
      <c r="G74" s="46">
        <v>0</v>
      </c>
      <c r="H74" s="46">
        <v>0</v>
      </c>
      <c r="I74" s="46">
        <v>22800</v>
      </c>
      <c r="J74" s="46">
        <v>0</v>
      </c>
      <c r="K74" s="46">
        <f t="shared" si="62"/>
        <v>22800</v>
      </c>
      <c r="L74" s="56">
        <f t="shared" si="56"/>
        <v>587619696</v>
      </c>
      <c r="M74" s="51">
        <f t="shared" si="54"/>
        <v>7.4458007777536764E-5</v>
      </c>
      <c r="N74" s="46">
        <v>0</v>
      </c>
      <c r="O74" s="56">
        <v>587619696</v>
      </c>
      <c r="P74" s="46">
        <f t="shared" si="57"/>
        <v>0</v>
      </c>
      <c r="Q74" s="56">
        <v>587602578.78999996</v>
      </c>
      <c r="R74" s="46">
        <f t="shared" si="58"/>
        <v>17117.210000038147</v>
      </c>
      <c r="S74" s="46">
        <f t="shared" si="59"/>
        <v>17117.210000038147</v>
      </c>
      <c r="T74" s="46">
        <v>5682.79</v>
      </c>
      <c r="U74" s="46">
        <f t="shared" si="60"/>
        <v>587596896</v>
      </c>
      <c r="V74" s="46">
        <v>5682.79</v>
      </c>
      <c r="W74" s="48">
        <f t="shared" si="61"/>
        <v>0</v>
      </c>
      <c r="X74" s="49">
        <f t="shared" si="63"/>
        <v>0.99997087025823583</v>
      </c>
      <c r="Y74" s="98">
        <f t="shared" si="64"/>
        <v>9.6708637213549077E-6</v>
      </c>
      <c r="Z74" s="98">
        <f t="shared" si="65"/>
        <v>9.6708637213549077E-6</v>
      </c>
      <c r="AA74" s="98">
        <f t="shared" si="66"/>
        <v>9.6711454393241203E-6</v>
      </c>
      <c r="AB74" s="49">
        <f t="shared" si="67"/>
        <v>1</v>
      </c>
    </row>
    <row r="75" spans="1:28" ht="42" customHeight="1" x14ac:dyDescent="0.25">
      <c r="A75" s="43" t="s">
        <v>162</v>
      </c>
      <c r="B75" s="44" t="s">
        <v>41</v>
      </c>
      <c r="C75" s="44">
        <v>20</v>
      </c>
      <c r="D75" s="44" t="s">
        <v>38</v>
      </c>
      <c r="E75" s="45" t="s">
        <v>163</v>
      </c>
      <c r="F75" s="46">
        <v>349852559</v>
      </c>
      <c r="G75" s="46">
        <v>0</v>
      </c>
      <c r="H75" s="46">
        <v>0</v>
      </c>
      <c r="I75" s="46">
        <v>72589</v>
      </c>
      <c r="J75" s="46">
        <v>0</v>
      </c>
      <c r="K75" s="46">
        <f t="shared" si="62"/>
        <v>72589</v>
      </c>
      <c r="L75" s="56">
        <f t="shared" si="56"/>
        <v>349925148</v>
      </c>
      <c r="M75" s="53">
        <f t="shared" si="54"/>
        <v>4.4339441936166316E-5</v>
      </c>
      <c r="N75" s="46">
        <v>0</v>
      </c>
      <c r="O75" s="56">
        <v>349925147.07999998</v>
      </c>
      <c r="P75" s="46">
        <f t="shared" si="57"/>
        <v>0.92000001668930054</v>
      </c>
      <c r="Q75" s="56">
        <v>110432793.08</v>
      </c>
      <c r="R75" s="46">
        <f t="shared" si="58"/>
        <v>239492354.92000002</v>
      </c>
      <c r="S75" s="46">
        <f t="shared" si="59"/>
        <v>239492354</v>
      </c>
      <c r="T75" s="46">
        <v>110432793.08</v>
      </c>
      <c r="U75" s="46">
        <f t="shared" si="60"/>
        <v>0</v>
      </c>
      <c r="V75" s="46">
        <v>110432793.08</v>
      </c>
      <c r="W75" s="48">
        <f t="shared" si="61"/>
        <v>0</v>
      </c>
      <c r="X75" s="49">
        <f t="shared" si="63"/>
        <v>0.31558975887037416</v>
      </c>
      <c r="Y75" s="49">
        <f t="shared" si="64"/>
        <v>0.31558975887037416</v>
      </c>
      <c r="Z75" s="49">
        <f t="shared" si="65"/>
        <v>0.31558975887037416</v>
      </c>
      <c r="AA75" s="49">
        <f t="shared" si="66"/>
        <v>1</v>
      </c>
      <c r="AB75" s="49">
        <f t="shared" si="67"/>
        <v>1</v>
      </c>
    </row>
    <row r="76" spans="1:28" ht="48" customHeight="1" x14ac:dyDescent="0.25">
      <c r="A76" s="39" t="s">
        <v>164</v>
      </c>
      <c r="B76" s="34" t="s">
        <v>41</v>
      </c>
      <c r="C76" s="34">
        <v>20</v>
      </c>
      <c r="D76" s="34" t="s">
        <v>38</v>
      </c>
      <c r="E76" s="40" t="s">
        <v>165</v>
      </c>
      <c r="F76" s="62">
        <f>+F77+F78+F79</f>
        <v>11018432425</v>
      </c>
      <c r="G76" s="62">
        <f>+G77+G78+G79</f>
        <v>0</v>
      </c>
      <c r="H76" s="62">
        <f>+H77+H78+H79</f>
        <v>0</v>
      </c>
      <c r="I76" s="62">
        <f>+I77+I78+I79</f>
        <v>0</v>
      </c>
      <c r="J76" s="62">
        <f>+J77+J78+J79</f>
        <v>97598015</v>
      </c>
      <c r="K76" s="62">
        <f t="shared" si="62"/>
        <v>-97598015</v>
      </c>
      <c r="L76" s="66">
        <f>+L77+L78+L79</f>
        <v>10920834410</v>
      </c>
      <c r="M76" s="42">
        <f t="shared" si="54"/>
        <v>1.3837922366662315E-3</v>
      </c>
      <c r="N76" s="62">
        <f t="shared" ref="N76:W76" si="68">+N77+N78+N79</f>
        <v>0</v>
      </c>
      <c r="O76" s="62">
        <f t="shared" si="68"/>
        <v>9778863034</v>
      </c>
      <c r="P76" s="62">
        <f t="shared" si="68"/>
        <v>1141971376</v>
      </c>
      <c r="Q76" s="62">
        <f t="shared" si="68"/>
        <v>9047077794.7600002</v>
      </c>
      <c r="R76" s="62">
        <f t="shared" si="68"/>
        <v>1873756615.2399998</v>
      </c>
      <c r="S76" s="62">
        <f t="shared" si="68"/>
        <v>731785239.23999989</v>
      </c>
      <c r="T76" s="62">
        <f t="shared" si="68"/>
        <v>3770772843.5700002</v>
      </c>
      <c r="U76" s="62">
        <f t="shared" si="68"/>
        <v>5276304951.1900005</v>
      </c>
      <c r="V76" s="62">
        <f t="shared" si="68"/>
        <v>3770772843.5700002</v>
      </c>
      <c r="W76" s="62">
        <f t="shared" si="68"/>
        <v>0</v>
      </c>
      <c r="X76" s="38">
        <f t="shared" si="63"/>
        <v>0.82842367671794048</v>
      </c>
      <c r="Y76" s="38">
        <f t="shared" si="64"/>
        <v>0.34528248501938419</v>
      </c>
      <c r="Z76" s="38">
        <f t="shared" si="65"/>
        <v>0.34528248501938419</v>
      </c>
      <c r="AA76" s="38">
        <f t="shared" si="66"/>
        <v>0.41679456384845098</v>
      </c>
      <c r="AB76" s="38">
        <f t="shared" si="67"/>
        <v>1</v>
      </c>
    </row>
    <row r="77" spans="1:28" ht="42" customHeight="1" x14ac:dyDescent="0.25">
      <c r="A77" s="43" t="s">
        <v>166</v>
      </c>
      <c r="B77" s="44" t="s">
        <v>41</v>
      </c>
      <c r="C77" s="44">
        <v>20</v>
      </c>
      <c r="D77" s="44" t="s">
        <v>38</v>
      </c>
      <c r="E77" s="45" t="s">
        <v>167</v>
      </c>
      <c r="F77" s="46">
        <v>1952800255</v>
      </c>
      <c r="G77" s="46">
        <v>0</v>
      </c>
      <c r="H77" s="46">
        <v>0</v>
      </c>
      <c r="I77" s="46">
        <v>0</v>
      </c>
      <c r="J77" s="46">
        <v>0</v>
      </c>
      <c r="K77" s="46">
        <f t="shared" si="62"/>
        <v>0</v>
      </c>
      <c r="L77" s="56">
        <f>+F77+K77</f>
        <v>1952800255</v>
      </c>
      <c r="M77" s="51">
        <f t="shared" si="54"/>
        <v>2.4744170007324904E-4</v>
      </c>
      <c r="N77" s="46">
        <v>0</v>
      </c>
      <c r="O77" s="46">
        <v>1036198747</v>
      </c>
      <c r="P77" s="46">
        <f>L77-O77</f>
        <v>916601508</v>
      </c>
      <c r="Q77" s="46">
        <v>1028698747</v>
      </c>
      <c r="R77" s="46">
        <f>+L77-Q77</f>
        <v>924101508</v>
      </c>
      <c r="S77" s="46">
        <f>O77-Q77</f>
        <v>7500000</v>
      </c>
      <c r="T77" s="46">
        <v>1028698747</v>
      </c>
      <c r="U77" s="46">
        <f>+Q77-T77</f>
        <v>0</v>
      </c>
      <c r="V77" s="46">
        <v>1028698747</v>
      </c>
      <c r="W77" s="48">
        <f>+T77-V77</f>
        <v>0</v>
      </c>
      <c r="X77" s="49">
        <f t="shared" si="63"/>
        <v>0.52678134610341909</v>
      </c>
      <c r="Y77" s="49">
        <f t="shared" si="64"/>
        <v>0.52678134610341909</v>
      </c>
      <c r="Z77" s="49">
        <f t="shared" si="65"/>
        <v>0.52678134610341909</v>
      </c>
      <c r="AA77" s="49">
        <f t="shared" si="66"/>
        <v>1</v>
      </c>
      <c r="AB77" s="49">
        <f t="shared" si="67"/>
        <v>1</v>
      </c>
    </row>
    <row r="78" spans="1:28" ht="42" customHeight="1" x14ac:dyDescent="0.25">
      <c r="A78" s="43" t="s">
        <v>168</v>
      </c>
      <c r="B78" s="44" t="s">
        <v>41</v>
      </c>
      <c r="C78" s="44">
        <v>20</v>
      </c>
      <c r="D78" s="44" t="s">
        <v>38</v>
      </c>
      <c r="E78" s="45" t="s">
        <v>169</v>
      </c>
      <c r="F78" s="46">
        <v>9046632170</v>
      </c>
      <c r="G78" s="46">
        <v>0</v>
      </c>
      <c r="H78" s="46">
        <v>0</v>
      </c>
      <c r="I78" s="46">
        <v>0</v>
      </c>
      <c r="J78" s="46">
        <f>3000000+2000000+92598015</f>
        <v>97598015</v>
      </c>
      <c r="K78" s="46">
        <f t="shared" si="62"/>
        <v>-97598015</v>
      </c>
      <c r="L78" s="56">
        <f>+F78+K78</f>
        <v>8949034155</v>
      </c>
      <c r="M78" s="51">
        <f t="shared" si="54"/>
        <v>1.1339430234388061E-3</v>
      </c>
      <c r="N78" s="46">
        <v>0</v>
      </c>
      <c r="O78" s="46">
        <v>8734830902</v>
      </c>
      <c r="P78" s="46">
        <f>L78-O78</f>
        <v>214203253</v>
      </c>
      <c r="Q78" s="46">
        <v>8010546107.8400002</v>
      </c>
      <c r="R78" s="46">
        <f>+L78-Q78</f>
        <v>938488047.15999985</v>
      </c>
      <c r="S78" s="46">
        <f>O78-Q78</f>
        <v>724284794.15999985</v>
      </c>
      <c r="T78" s="46">
        <v>2739306343.6500001</v>
      </c>
      <c r="U78" s="46">
        <f>+Q78-T78</f>
        <v>5271239764.1900005</v>
      </c>
      <c r="V78" s="46">
        <v>2739306343.6500001</v>
      </c>
      <c r="W78" s="48">
        <f>+T78-V78</f>
        <v>0</v>
      </c>
      <c r="X78" s="49">
        <f t="shared" si="63"/>
        <v>0.89512968316970287</v>
      </c>
      <c r="Y78" s="49">
        <f t="shared" si="64"/>
        <v>0.30610078095628857</v>
      </c>
      <c r="Z78" s="49">
        <f t="shared" si="65"/>
        <v>0.30610078095628857</v>
      </c>
      <c r="AA78" s="49">
        <f t="shared" si="66"/>
        <v>0.34196249628586672</v>
      </c>
      <c r="AB78" s="49">
        <f t="shared" si="67"/>
        <v>1</v>
      </c>
    </row>
    <row r="79" spans="1:28" ht="42" customHeight="1" x14ac:dyDescent="0.25">
      <c r="A79" s="43" t="s">
        <v>170</v>
      </c>
      <c r="B79" s="44" t="s">
        <v>41</v>
      </c>
      <c r="C79" s="44">
        <v>20</v>
      </c>
      <c r="D79" s="44" t="s">
        <v>38</v>
      </c>
      <c r="E79" s="45" t="s">
        <v>171</v>
      </c>
      <c r="F79" s="46">
        <v>19000000</v>
      </c>
      <c r="G79" s="46">
        <v>0</v>
      </c>
      <c r="H79" s="46">
        <v>0</v>
      </c>
      <c r="I79" s="46">
        <v>0</v>
      </c>
      <c r="J79" s="46">
        <v>0</v>
      </c>
      <c r="K79" s="46">
        <f t="shared" si="62"/>
        <v>0</v>
      </c>
      <c r="L79" s="56">
        <f>+F79+K79</f>
        <v>19000000</v>
      </c>
      <c r="M79" s="52">
        <f t="shared" si="54"/>
        <v>2.4075131541765038E-6</v>
      </c>
      <c r="N79" s="46">
        <v>0</v>
      </c>
      <c r="O79" s="46">
        <v>7833385</v>
      </c>
      <c r="P79" s="46">
        <f>L79-O79</f>
        <v>11166615</v>
      </c>
      <c r="Q79" s="46">
        <v>7832939.9199999999</v>
      </c>
      <c r="R79" s="46">
        <f>+L79-Q79</f>
        <v>11167060.08</v>
      </c>
      <c r="S79" s="46">
        <f>O79-Q79</f>
        <v>445.08000000007451</v>
      </c>
      <c r="T79" s="46">
        <v>2767752.92</v>
      </c>
      <c r="U79" s="46">
        <f>+Q79-T79</f>
        <v>5065187</v>
      </c>
      <c r="V79" s="46">
        <v>2767752.92</v>
      </c>
      <c r="W79" s="48">
        <f>+T79-V79</f>
        <v>0</v>
      </c>
      <c r="X79" s="49">
        <f t="shared" si="63"/>
        <v>0.4122599957894737</v>
      </c>
      <c r="Y79" s="72">
        <f t="shared" si="64"/>
        <v>0.14567120631578948</v>
      </c>
      <c r="Z79" s="72">
        <f t="shared" si="65"/>
        <v>0.14567120631578948</v>
      </c>
      <c r="AA79" s="72">
        <f t="shared" si="66"/>
        <v>0.35334790618437423</v>
      </c>
      <c r="AB79" s="49">
        <f t="shared" si="67"/>
        <v>1</v>
      </c>
    </row>
    <row r="80" spans="1:28" ht="49.5" customHeight="1" x14ac:dyDescent="0.25">
      <c r="A80" s="39" t="s">
        <v>172</v>
      </c>
      <c r="B80" s="34" t="s">
        <v>41</v>
      </c>
      <c r="C80" s="34">
        <v>20</v>
      </c>
      <c r="D80" s="34" t="s">
        <v>38</v>
      </c>
      <c r="E80" s="40" t="s">
        <v>173</v>
      </c>
      <c r="F80" s="62">
        <f>SUM(F81:F86)</f>
        <v>7144524698</v>
      </c>
      <c r="G80" s="62">
        <f>SUM(G81:G86)</f>
        <v>0</v>
      </c>
      <c r="H80" s="62">
        <f>SUM(H81:H86)</f>
        <v>0</v>
      </c>
      <c r="I80" s="62">
        <f>SUM(I81:I86)</f>
        <v>3034030</v>
      </c>
      <c r="J80" s="62">
        <f>SUM(J81:J86)</f>
        <v>86335253</v>
      </c>
      <c r="K80" s="62">
        <f t="shared" si="62"/>
        <v>-83301223</v>
      </c>
      <c r="L80" s="66">
        <f>SUM(L81:L86)</f>
        <v>7061223475</v>
      </c>
      <c r="M80" s="42">
        <f t="shared" si="54"/>
        <v>8.9473623161275917E-4</v>
      </c>
      <c r="N80" s="62">
        <f t="shared" ref="N80:W80" si="69">SUM(N81:N86)</f>
        <v>0</v>
      </c>
      <c r="O80" s="62">
        <f t="shared" si="69"/>
        <v>5156080171.8800001</v>
      </c>
      <c r="P80" s="62">
        <f t="shared" si="69"/>
        <v>1905143303.1200004</v>
      </c>
      <c r="Q80" s="62">
        <f t="shared" si="69"/>
        <v>4842092061.1099997</v>
      </c>
      <c r="R80" s="62">
        <f t="shared" si="69"/>
        <v>2219131413.8899999</v>
      </c>
      <c r="S80" s="62">
        <f t="shared" si="69"/>
        <v>313988110.7699998</v>
      </c>
      <c r="T80" s="62">
        <f t="shared" si="69"/>
        <v>965157192.70000005</v>
      </c>
      <c r="U80" s="62">
        <f t="shared" si="69"/>
        <v>3876934868.4099998</v>
      </c>
      <c r="V80" s="62">
        <f t="shared" si="69"/>
        <v>964688446.70000005</v>
      </c>
      <c r="W80" s="62">
        <f t="shared" si="69"/>
        <v>468746</v>
      </c>
      <c r="X80" s="38">
        <f t="shared" si="63"/>
        <v>0.68572989911072024</v>
      </c>
      <c r="Y80" s="38">
        <f t="shared" si="64"/>
        <v>0.13668413074831909</v>
      </c>
      <c r="Z80" s="38">
        <f t="shared" si="65"/>
        <v>0.13661774763473267</v>
      </c>
      <c r="AA80" s="38">
        <f t="shared" si="66"/>
        <v>0.19932648543628634</v>
      </c>
      <c r="AB80" s="38">
        <f t="shared" si="67"/>
        <v>0.99951433196214523</v>
      </c>
    </row>
    <row r="81" spans="1:28" ht="41.25" customHeight="1" x14ac:dyDescent="0.25">
      <c r="A81" s="43" t="s">
        <v>174</v>
      </c>
      <c r="B81" s="44" t="s">
        <v>41</v>
      </c>
      <c r="C81" s="44">
        <v>20</v>
      </c>
      <c r="D81" s="44" t="s">
        <v>38</v>
      </c>
      <c r="E81" s="45" t="s">
        <v>175</v>
      </c>
      <c r="F81" s="46">
        <v>1583473232</v>
      </c>
      <c r="G81" s="46">
        <v>0</v>
      </c>
      <c r="H81" s="46">
        <v>0</v>
      </c>
      <c r="I81" s="46">
        <v>0</v>
      </c>
      <c r="J81" s="46">
        <v>0</v>
      </c>
      <c r="K81" s="46">
        <f t="shared" si="62"/>
        <v>0</v>
      </c>
      <c r="L81" s="56">
        <f t="shared" ref="L81:L86" si="70">+F81+K81</f>
        <v>1583473232</v>
      </c>
      <c r="M81" s="51">
        <f t="shared" si="54"/>
        <v>2.006438229119149E-4</v>
      </c>
      <c r="N81" s="46">
        <v>0</v>
      </c>
      <c r="O81" s="46">
        <v>1535628168</v>
      </c>
      <c r="P81" s="46">
        <f t="shared" ref="P81:P86" si="71">L81-O81</f>
        <v>47845064</v>
      </c>
      <c r="Q81" s="46">
        <v>1431314037.1400001</v>
      </c>
      <c r="R81" s="46">
        <f t="shared" ref="R81:R86" si="72">+L81-Q81</f>
        <v>152159194.8599999</v>
      </c>
      <c r="S81" s="46">
        <f t="shared" ref="S81:S86" si="73">O81-Q81</f>
        <v>104314130.8599999</v>
      </c>
      <c r="T81" s="46">
        <v>221380563.13999999</v>
      </c>
      <c r="U81" s="46">
        <f t="shared" ref="U81:U86" si="74">+Q81-T81</f>
        <v>1209933474</v>
      </c>
      <c r="V81" s="46">
        <v>221380563.13999999</v>
      </c>
      <c r="W81" s="48">
        <f t="shared" ref="W81:W86" si="75">+T81-V81</f>
        <v>0</v>
      </c>
      <c r="X81" s="49">
        <f t="shared" si="63"/>
        <v>0.9039079462885421</v>
      </c>
      <c r="Y81" s="49">
        <f t="shared" si="64"/>
        <v>0.13980695010574071</v>
      </c>
      <c r="Z81" s="49">
        <f t="shared" si="65"/>
        <v>0.13980695010574071</v>
      </c>
      <c r="AA81" s="49">
        <f t="shared" si="66"/>
        <v>0.15466945575574359</v>
      </c>
      <c r="AB81" s="49">
        <f t="shared" si="67"/>
        <v>1</v>
      </c>
    </row>
    <row r="82" spans="1:28" ht="39" customHeight="1" x14ac:dyDescent="0.25">
      <c r="A82" s="43" t="s">
        <v>176</v>
      </c>
      <c r="B82" s="44" t="s">
        <v>41</v>
      </c>
      <c r="C82" s="44">
        <v>20</v>
      </c>
      <c r="D82" s="44" t="s">
        <v>38</v>
      </c>
      <c r="E82" s="45" t="s">
        <v>177</v>
      </c>
      <c r="F82" s="46">
        <v>3205206795</v>
      </c>
      <c r="G82" s="46">
        <v>0</v>
      </c>
      <c r="H82" s="46">
        <v>0</v>
      </c>
      <c r="I82" s="46">
        <v>0</v>
      </c>
      <c r="J82" s="46">
        <v>0</v>
      </c>
      <c r="K82" s="46">
        <f t="shared" si="62"/>
        <v>0</v>
      </c>
      <c r="L82" s="56">
        <f t="shared" si="70"/>
        <v>3205206795</v>
      </c>
      <c r="M82" s="51">
        <f t="shared" si="54"/>
        <v>4.0613565899044279E-4</v>
      </c>
      <c r="N82" s="46">
        <v>0</v>
      </c>
      <c r="O82" s="46">
        <v>2167041626.5999999</v>
      </c>
      <c r="P82" s="46">
        <f t="shared" si="71"/>
        <v>1038165168.4000001</v>
      </c>
      <c r="Q82" s="46">
        <v>2064784056.0599999</v>
      </c>
      <c r="R82" s="46">
        <f t="shared" si="72"/>
        <v>1140422738.9400001</v>
      </c>
      <c r="S82" s="46">
        <f t="shared" si="73"/>
        <v>102257570.53999996</v>
      </c>
      <c r="T82" s="46">
        <v>398214072.06</v>
      </c>
      <c r="U82" s="46">
        <f t="shared" si="74"/>
        <v>1666569984</v>
      </c>
      <c r="V82" s="46">
        <v>398214072.06</v>
      </c>
      <c r="W82" s="48">
        <f t="shared" si="75"/>
        <v>0</v>
      </c>
      <c r="X82" s="49">
        <f t="shared" si="63"/>
        <v>0.64419682975868642</v>
      </c>
      <c r="Y82" s="49">
        <f t="shared" si="64"/>
        <v>0.1242397441192246</v>
      </c>
      <c r="Z82" s="49">
        <f t="shared" si="65"/>
        <v>0.1242397441192246</v>
      </c>
      <c r="AA82" s="49">
        <f t="shared" si="66"/>
        <v>0.19285991234350583</v>
      </c>
      <c r="AB82" s="49">
        <f t="shared" si="67"/>
        <v>1</v>
      </c>
    </row>
    <row r="83" spans="1:28" ht="44.25" customHeight="1" x14ac:dyDescent="0.25">
      <c r="A83" s="43" t="s">
        <v>178</v>
      </c>
      <c r="B83" s="44" t="s">
        <v>41</v>
      </c>
      <c r="C83" s="44">
        <v>20</v>
      </c>
      <c r="D83" s="44" t="s">
        <v>38</v>
      </c>
      <c r="E83" s="45" t="s">
        <v>179</v>
      </c>
      <c r="F83" s="46">
        <v>126060430</v>
      </c>
      <c r="G83" s="46">
        <v>0</v>
      </c>
      <c r="H83" s="46">
        <v>0</v>
      </c>
      <c r="I83" s="46">
        <v>22230</v>
      </c>
      <c r="J83" s="46">
        <v>0</v>
      </c>
      <c r="K83" s="46">
        <f t="shared" si="62"/>
        <v>22230</v>
      </c>
      <c r="L83" s="56">
        <f t="shared" si="70"/>
        <v>126082660</v>
      </c>
      <c r="M83" s="53">
        <f t="shared" si="54"/>
        <v>1.5976087498082301E-5</v>
      </c>
      <c r="N83" s="46">
        <v>0</v>
      </c>
      <c r="O83" s="46">
        <v>126082659.87</v>
      </c>
      <c r="P83" s="46">
        <f t="shared" si="71"/>
        <v>0.12999999523162842</v>
      </c>
      <c r="Q83" s="46">
        <v>19626001.510000002</v>
      </c>
      <c r="R83" s="46">
        <f t="shared" si="72"/>
        <v>106456658.48999999</v>
      </c>
      <c r="S83" s="46">
        <f t="shared" si="73"/>
        <v>106456658.36</v>
      </c>
      <c r="T83" s="46">
        <v>19626001.510000002</v>
      </c>
      <c r="U83" s="46">
        <f t="shared" si="74"/>
        <v>0</v>
      </c>
      <c r="V83" s="46">
        <v>19480455.510000002</v>
      </c>
      <c r="W83" s="48">
        <f t="shared" si="75"/>
        <v>145546</v>
      </c>
      <c r="X83" s="49">
        <f t="shared" si="63"/>
        <v>0.15565979897632237</v>
      </c>
      <c r="Y83" s="49">
        <f t="shared" si="64"/>
        <v>0.15565979897632237</v>
      </c>
      <c r="Z83" s="49">
        <f t="shared" si="65"/>
        <v>0.15450542929535277</v>
      </c>
      <c r="AA83" s="49">
        <f t="shared" si="66"/>
        <v>1</v>
      </c>
      <c r="AB83" s="49">
        <f t="shared" si="67"/>
        <v>0.99258402176694827</v>
      </c>
    </row>
    <row r="84" spans="1:28" ht="32.25" customHeight="1" x14ac:dyDescent="0.25">
      <c r="A84" s="43" t="s">
        <v>180</v>
      </c>
      <c r="B84" s="44" t="s">
        <v>41</v>
      </c>
      <c r="C84" s="44">
        <v>20</v>
      </c>
      <c r="D84" s="44" t="s">
        <v>38</v>
      </c>
      <c r="E84" s="45" t="s">
        <v>181</v>
      </c>
      <c r="F84" s="46">
        <v>1505880945</v>
      </c>
      <c r="G84" s="46">
        <v>0</v>
      </c>
      <c r="H84" s="46">
        <v>0</v>
      </c>
      <c r="I84" s="46">
        <v>0</v>
      </c>
      <c r="J84" s="46">
        <v>0</v>
      </c>
      <c r="K84" s="46">
        <f t="shared" si="62"/>
        <v>0</v>
      </c>
      <c r="L84" s="56">
        <f t="shared" si="70"/>
        <v>1505880945</v>
      </c>
      <c r="M84" s="51">
        <f t="shared" si="54"/>
        <v>1.9081200966901288E-4</v>
      </c>
      <c r="N84" s="46">
        <v>0</v>
      </c>
      <c r="O84" s="46">
        <v>877405121.40999997</v>
      </c>
      <c r="P84" s="46">
        <f t="shared" si="71"/>
        <v>628475823.59000003</v>
      </c>
      <c r="Q84" s="46">
        <v>876456116.22000003</v>
      </c>
      <c r="R84" s="46">
        <f t="shared" si="72"/>
        <v>629424828.77999997</v>
      </c>
      <c r="S84" s="46">
        <f t="shared" si="73"/>
        <v>949005.18999993801</v>
      </c>
      <c r="T84" s="46">
        <v>277894476.51999998</v>
      </c>
      <c r="U84" s="46">
        <f t="shared" si="74"/>
        <v>598561639.70000005</v>
      </c>
      <c r="V84" s="46">
        <v>277571276.51999998</v>
      </c>
      <c r="W84" s="48">
        <f t="shared" si="75"/>
        <v>323200</v>
      </c>
      <c r="X84" s="49">
        <f t="shared" si="63"/>
        <v>0.58202218384535043</v>
      </c>
      <c r="Y84" s="49">
        <f t="shared" si="64"/>
        <v>0.1845394733512615</v>
      </c>
      <c r="Z84" s="49">
        <f t="shared" si="65"/>
        <v>0.18432484815059533</v>
      </c>
      <c r="AA84" s="49">
        <f t="shared" si="66"/>
        <v>0.3170660474348786</v>
      </c>
      <c r="AB84" s="49">
        <f t="shared" si="67"/>
        <v>0.99883696860748239</v>
      </c>
    </row>
    <row r="85" spans="1:28" ht="50.25" customHeight="1" x14ac:dyDescent="0.25">
      <c r="A85" s="43" t="s">
        <v>182</v>
      </c>
      <c r="B85" s="44" t="s">
        <v>41</v>
      </c>
      <c r="C85" s="44">
        <v>20</v>
      </c>
      <c r="D85" s="44" t="s">
        <v>38</v>
      </c>
      <c r="E85" s="45" t="s">
        <v>183</v>
      </c>
      <c r="F85" s="46">
        <v>365000000</v>
      </c>
      <c r="G85" s="46">
        <v>0</v>
      </c>
      <c r="H85" s="46">
        <v>0</v>
      </c>
      <c r="I85" s="46">
        <v>0</v>
      </c>
      <c r="J85" s="46">
        <v>86335253</v>
      </c>
      <c r="K85" s="46">
        <f t="shared" si="62"/>
        <v>-86335253</v>
      </c>
      <c r="L85" s="56">
        <f t="shared" si="70"/>
        <v>278664747</v>
      </c>
      <c r="M85" s="53">
        <f t="shared" si="54"/>
        <v>3.5309949684619339E-5</v>
      </c>
      <c r="N85" s="46">
        <v>0</v>
      </c>
      <c r="O85" s="46">
        <v>88007500</v>
      </c>
      <c r="P85" s="46">
        <f t="shared" si="71"/>
        <v>190657247</v>
      </c>
      <c r="Q85" s="46">
        <v>88005083.989999995</v>
      </c>
      <c r="R85" s="46">
        <f t="shared" si="72"/>
        <v>190659663.00999999</v>
      </c>
      <c r="S85" s="46">
        <f t="shared" si="73"/>
        <v>2416.0100000053644</v>
      </c>
      <c r="T85" s="46">
        <v>5083.99</v>
      </c>
      <c r="U85" s="46">
        <f t="shared" si="74"/>
        <v>88000000</v>
      </c>
      <c r="V85" s="46">
        <v>5083.99</v>
      </c>
      <c r="W85" s="48">
        <f t="shared" si="75"/>
        <v>0</v>
      </c>
      <c r="X85" s="49">
        <f t="shared" si="63"/>
        <v>0.31580989320475472</v>
      </c>
      <c r="Y85" s="98">
        <f t="shared" si="64"/>
        <v>1.8244108932803042E-5</v>
      </c>
      <c r="Z85" s="98">
        <f t="shared" si="65"/>
        <v>1.8244108932803042E-5</v>
      </c>
      <c r="AA85" s="49">
        <f t="shared" si="66"/>
        <v>5.776927615429232E-5</v>
      </c>
      <c r="AB85" s="49">
        <f t="shared" si="67"/>
        <v>1</v>
      </c>
    </row>
    <row r="86" spans="1:28" ht="49.5" customHeight="1" x14ac:dyDescent="0.25">
      <c r="A86" s="43" t="s">
        <v>184</v>
      </c>
      <c r="B86" s="44" t="s">
        <v>41</v>
      </c>
      <c r="C86" s="44">
        <v>20</v>
      </c>
      <c r="D86" s="44" t="s">
        <v>38</v>
      </c>
      <c r="E86" s="45" t="s">
        <v>185</v>
      </c>
      <c r="F86" s="46">
        <v>358903296</v>
      </c>
      <c r="G86" s="46">
        <v>0</v>
      </c>
      <c r="H86" s="46">
        <v>0</v>
      </c>
      <c r="I86" s="46">
        <f>3000000+11800</f>
        <v>3011800</v>
      </c>
      <c r="J86" s="46">
        <v>0</v>
      </c>
      <c r="K86" s="46">
        <f t="shared" si="62"/>
        <v>3011800</v>
      </c>
      <c r="L86" s="56">
        <f t="shared" si="70"/>
        <v>361915096</v>
      </c>
      <c r="M86" s="53">
        <f t="shared" si="54"/>
        <v>4.5858702858686963E-5</v>
      </c>
      <c r="N86" s="46">
        <v>0</v>
      </c>
      <c r="O86" s="46">
        <v>361915096</v>
      </c>
      <c r="P86" s="46">
        <f t="shared" si="71"/>
        <v>0</v>
      </c>
      <c r="Q86" s="46">
        <v>361906766.19</v>
      </c>
      <c r="R86" s="46">
        <f t="shared" si="72"/>
        <v>8329.8100000023842</v>
      </c>
      <c r="S86" s="46">
        <f t="shared" si="73"/>
        <v>8329.8100000023842</v>
      </c>
      <c r="T86" s="46">
        <v>48036995.479999997</v>
      </c>
      <c r="U86" s="46">
        <f t="shared" si="74"/>
        <v>313869770.70999998</v>
      </c>
      <c r="V86" s="46">
        <v>48036995.479999997</v>
      </c>
      <c r="W86" s="48">
        <f t="shared" si="75"/>
        <v>0</v>
      </c>
      <c r="X86" s="49">
        <f t="shared" si="63"/>
        <v>0.99997698407695046</v>
      </c>
      <c r="Y86" s="49">
        <f t="shared" si="64"/>
        <v>0.13273001322940117</v>
      </c>
      <c r="Z86" s="49">
        <f t="shared" si="65"/>
        <v>0.13273001322940117</v>
      </c>
      <c r="AA86" s="49">
        <f t="shared" si="66"/>
        <v>0.13273306820348507</v>
      </c>
      <c r="AB86" s="49">
        <f t="shared" si="67"/>
        <v>1</v>
      </c>
    </row>
    <row r="87" spans="1:28" ht="41.25" customHeight="1" x14ac:dyDescent="0.25">
      <c r="A87" s="39" t="s">
        <v>186</v>
      </c>
      <c r="B87" s="34" t="s">
        <v>41</v>
      </c>
      <c r="C87" s="34">
        <v>20</v>
      </c>
      <c r="D87" s="34" t="s">
        <v>38</v>
      </c>
      <c r="E87" s="40" t="s">
        <v>187</v>
      </c>
      <c r="F87" s="62">
        <f>SUM(F88:F92)</f>
        <v>646000000</v>
      </c>
      <c r="G87" s="62">
        <f>SUM(G88:G92)</f>
        <v>0</v>
      </c>
      <c r="H87" s="62">
        <f>SUM(H88:H92)</f>
        <v>0</v>
      </c>
      <c r="I87" s="62">
        <f>SUM(I88:I92)</f>
        <v>96113100</v>
      </c>
      <c r="J87" s="62">
        <f>SUM(J88:J92)</f>
        <v>96100000</v>
      </c>
      <c r="K87" s="62">
        <f t="shared" si="62"/>
        <v>13100</v>
      </c>
      <c r="L87" s="66">
        <f>SUM(L88:L92)</f>
        <v>646013100</v>
      </c>
      <c r="M87" s="42">
        <f t="shared" si="54"/>
        <v>8.1857107158965335E-5</v>
      </c>
      <c r="N87" s="62">
        <f t="shared" ref="N87:W87" si="76">SUM(N88:N92)</f>
        <v>0</v>
      </c>
      <c r="O87" s="62">
        <f t="shared" si="76"/>
        <v>487546100</v>
      </c>
      <c r="P87" s="62">
        <f t="shared" si="76"/>
        <v>158467000</v>
      </c>
      <c r="Q87" s="62">
        <f t="shared" si="76"/>
        <v>450197696.91000003</v>
      </c>
      <c r="R87" s="62">
        <f t="shared" si="76"/>
        <v>195815403.08999997</v>
      </c>
      <c r="S87" s="62">
        <f t="shared" si="76"/>
        <v>37348403.089999989</v>
      </c>
      <c r="T87" s="62">
        <f t="shared" si="76"/>
        <v>197696.91</v>
      </c>
      <c r="U87" s="62">
        <f t="shared" si="76"/>
        <v>450000000</v>
      </c>
      <c r="V87" s="62">
        <f t="shared" si="76"/>
        <v>197696.91</v>
      </c>
      <c r="W87" s="62">
        <f t="shared" si="76"/>
        <v>0</v>
      </c>
      <c r="X87" s="244">
        <f t="shared" si="63"/>
        <v>0.69688632770759606</v>
      </c>
      <c r="Y87" s="146">
        <f t="shared" si="64"/>
        <v>3.0602616262735227E-4</v>
      </c>
      <c r="Z87" s="146">
        <f t="shared" si="65"/>
        <v>3.0602616262735227E-4</v>
      </c>
      <c r="AA87" s="38">
        <f t="shared" si="66"/>
        <v>4.3913354367852757E-4</v>
      </c>
      <c r="AB87" s="38">
        <f t="shared" si="67"/>
        <v>1</v>
      </c>
    </row>
    <row r="88" spans="1:28" ht="39" customHeight="1" x14ac:dyDescent="0.25">
      <c r="A88" s="43" t="s">
        <v>188</v>
      </c>
      <c r="B88" s="44" t="s">
        <v>41</v>
      </c>
      <c r="C88" s="44">
        <v>20</v>
      </c>
      <c r="D88" s="44" t="s">
        <v>38</v>
      </c>
      <c r="E88" s="45" t="s">
        <v>189</v>
      </c>
      <c r="F88" s="46">
        <v>302000000</v>
      </c>
      <c r="G88" s="46">
        <v>0</v>
      </c>
      <c r="H88" s="46">
        <v>0</v>
      </c>
      <c r="I88" s="46">
        <v>0</v>
      </c>
      <c r="J88" s="46">
        <v>0</v>
      </c>
      <c r="K88" s="46">
        <f t="shared" si="62"/>
        <v>0</v>
      </c>
      <c r="L88" s="56">
        <f t="shared" ref="L88:L93" si="77">+F88+K88</f>
        <v>302000000</v>
      </c>
      <c r="M88" s="53">
        <f t="shared" si="54"/>
        <v>3.8266788029542325E-5</v>
      </c>
      <c r="N88" s="46">
        <v>0</v>
      </c>
      <c r="O88" s="46">
        <v>150000000</v>
      </c>
      <c r="P88" s="46">
        <f t="shared" ref="P88:P93" si="78">L88-O88</f>
        <v>152000000</v>
      </c>
      <c r="Q88" s="46">
        <v>150000000</v>
      </c>
      <c r="R88" s="46">
        <f t="shared" ref="R88:R93" si="79">+L88-Q88</f>
        <v>152000000</v>
      </c>
      <c r="S88" s="46">
        <f t="shared" ref="S88:S93" si="80">O88-Q88</f>
        <v>0</v>
      </c>
      <c r="T88" s="46">
        <v>0</v>
      </c>
      <c r="U88" s="46">
        <f t="shared" ref="U88:U93" si="81">+Q88-T88</f>
        <v>150000000</v>
      </c>
      <c r="V88" s="46">
        <v>0</v>
      </c>
      <c r="W88" s="48">
        <f t="shared" ref="W88:W93" si="82">+T88-V88</f>
        <v>0</v>
      </c>
      <c r="X88" s="241">
        <f t="shared" si="63"/>
        <v>0.49668874172185429</v>
      </c>
      <c r="Y88" s="241">
        <f t="shared" si="64"/>
        <v>0</v>
      </c>
      <c r="Z88" s="241">
        <f t="shared" si="65"/>
        <v>0</v>
      </c>
      <c r="AA88" s="49">
        <f t="shared" si="66"/>
        <v>0</v>
      </c>
      <c r="AB88" s="49" t="s">
        <v>40</v>
      </c>
    </row>
    <row r="89" spans="1:28" ht="48" customHeight="1" x14ac:dyDescent="0.25">
      <c r="A89" s="43" t="s">
        <v>190</v>
      </c>
      <c r="B89" s="44" t="s">
        <v>41</v>
      </c>
      <c r="C89" s="44">
        <v>20</v>
      </c>
      <c r="D89" s="44" t="s">
        <v>38</v>
      </c>
      <c r="E89" s="45" t="s">
        <v>191</v>
      </c>
      <c r="F89" s="46">
        <v>40000000</v>
      </c>
      <c r="G89" s="46">
        <v>0</v>
      </c>
      <c r="H89" s="46">
        <v>0</v>
      </c>
      <c r="I89" s="46">
        <v>0</v>
      </c>
      <c r="J89" s="46">
        <v>0</v>
      </c>
      <c r="K89" s="46">
        <f t="shared" si="62"/>
        <v>0</v>
      </c>
      <c r="L89" s="56">
        <f t="shared" si="77"/>
        <v>40000000</v>
      </c>
      <c r="M89" s="53">
        <f t="shared" si="54"/>
        <v>5.068448745634745E-6</v>
      </c>
      <c r="N89" s="46">
        <v>0</v>
      </c>
      <c r="O89" s="46">
        <v>33533000</v>
      </c>
      <c r="P89" s="46">
        <f t="shared" si="78"/>
        <v>6467000</v>
      </c>
      <c r="Q89" s="46">
        <v>591</v>
      </c>
      <c r="R89" s="46">
        <f t="shared" si="79"/>
        <v>39999409</v>
      </c>
      <c r="S89" s="46">
        <f t="shared" si="80"/>
        <v>33532409</v>
      </c>
      <c r="T89" s="46">
        <v>591</v>
      </c>
      <c r="U89" s="46">
        <f t="shared" si="81"/>
        <v>0</v>
      </c>
      <c r="V89" s="46">
        <v>591</v>
      </c>
      <c r="W89" s="48">
        <f t="shared" si="82"/>
        <v>0</v>
      </c>
      <c r="X89" s="252">
        <f t="shared" si="63"/>
        <v>1.4775E-5</v>
      </c>
      <c r="Y89" s="252">
        <f t="shared" si="64"/>
        <v>1.4775E-5</v>
      </c>
      <c r="Z89" s="252">
        <f t="shared" si="65"/>
        <v>1.4775E-5</v>
      </c>
      <c r="AA89" s="49">
        <f t="shared" si="66"/>
        <v>1</v>
      </c>
      <c r="AB89" s="49">
        <f t="shared" ref="AB89:AB95" si="83">+V89/T89</f>
        <v>1</v>
      </c>
    </row>
    <row r="90" spans="1:28" ht="62.25" customHeight="1" x14ac:dyDescent="0.25">
      <c r="A90" s="43" t="s">
        <v>192</v>
      </c>
      <c r="B90" s="44" t="s">
        <v>41</v>
      </c>
      <c r="C90" s="44">
        <v>20</v>
      </c>
      <c r="D90" s="44" t="s">
        <v>38</v>
      </c>
      <c r="E90" s="45" t="s">
        <v>193</v>
      </c>
      <c r="F90" s="46">
        <v>4000000</v>
      </c>
      <c r="G90" s="46">
        <v>0</v>
      </c>
      <c r="H90" s="46">
        <v>0</v>
      </c>
      <c r="I90" s="46">
        <v>0</v>
      </c>
      <c r="J90" s="46">
        <v>0</v>
      </c>
      <c r="K90" s="46">
        <f t="shared" si="62"/>
        <v>0</v>
      </c>
      <c r="L90" s="56">
        <f t="shared" si="77"/>
        <v>4000000</v>
      </c>
      <c r="M90" s="68">
        <f t="shared" si="54"/>
        <v>5.0684487456347448E-7</v>
      </c>
      <c r="N90" s="46">
        <v>0</v>
      </c>
      <c r="O90" s="46">
        <v>4000000</v>
      </c>
      <c r="P90" s="46">
        <f t="shared" si="78"/>
        <v>0</v>
      </c>
      <c r="Q90" s="46">
        <v>193489</v>
      </c>
      <c r="R90" s="46">
        <f t="shared" si="79"/>
        <v>3806511</v>
      </c>
      <c r="S90" s="46">
        <f t="shared" si="80"/>
        <v>3806511</v>
      </c>
      <c r="T90" s="46">
        <v>193489</v>
      </c>
      <c r="U90" s="46">
        <f t="shared" si="81"/>
        <v>0</v>
      </c>
      <c r="V90" s="46">
        <v>193489</v>
      </c>
      <c r="W90" s="48">
        <f t="shared" si="82"/>
        <v>0</v>
      </c>
      <c r="X90" s="241">
        <f t="shared" si="63"/>
        <v>4.8372249999999999E-2</v>
      </c>
      <c r="Y90" s="241">
        <f t="shared" si="64"/>
        <v>4.8372249999999999E-2</v>
      </c>
      <c r="Z90" s="241">
        <f t="shared" si="65"/>
        <v>4.8372249999999999E-2</v>
      </c>
      <c r="AA90" s="49">
        <f t="shared" si="66"/>
        <v>1</v>
      </c>
      <c r="AB90" s="49">
        <f t="shared" si="83"/>
        <v>1</v>
      </c>
    </row>
    <row r="91" spans="1:28" ht="41.25" customHeight="1" x14ac:dyDescent="0.25">
      <c r="A91" s="43" t="s">
        <v>194</v>
      </c>
      <c r="B91" s="44" t="s">
        <v>41</v>
      </c>
      <c r="C91" s="44">
        <v>20</v>
      </c>
      <c r="D91" s="44" t="s">
        <v>38</v>
      </c>
      <c r="E91" s="45" t="s">
        <v>195</v>
      </c>
      <c r="F91" s="46">
        <v>266100000</v>
      </c>
      <c r="G91" s="46">
        <v>0</v>
      </c>
      <c r="H91" s="46">
        <v>0</v>
      </c>
      <c r="I91" s="46">
        <v>8100</v>
      </c>
      <c r="J91" s="46">
        <v>96100000</v>
      </c>
      <c r="K91" s="46">
        <f t="shared" si="62"/>
        <v>-96091900</v>
      </c>
      <c r="L91" s="56">
        <f t="shared" si="77"/>
        <v>170008100</v>
      </c>
      <c r="M91" s="53">
        <f t="shared" si="54"/>
        <v>2.1541933529818659E-5</v>
      </c>
      <c r="N91" s="46">
        <v>0</v>
      </c>
      <c r="O91" s="46">
        <v>170008100</v>
      </c>
      <c r="P91" s="46">
        <f t="shared" si="78"/>
        <v>0</v>
      </c>
      <c r="Q91" s="46">
        <v>170003297.74000001</v>
      </c>
      <c r="R91" s="46">
        <f t="shared" si="79"/>
        <v>4802.2599999904633</v>
      </c>
      <c r="S91" s="46">
        <f t="shared" si="80"/>
        <v>4802.2599999904633</v>
      </c>
      <c r="T91" s="46">
        <v>3297.74</v>
      </c>
      <c r="U91" s="46">
        <f t="shared" si="81"/>
        <v>170000000</v>
      </c>
      <c r="V91" s="46">
        <v>3297.74</v>
      </c>
      <c r="W91" s="48">
        <f t="shared" si="82"/>
        <v>0</v>
      </c>
      <c r="X91" s="241">
        <f t="shared" si="63"/>
        <v>0.99997175275766281</v>
      </c>
      <c r="Y91" s="252">
        <f t="shared" si="64"/>
        <v>1.9397546352203216E-5</v>
      </c>
      <c r="Z91" s="252">
        <f t="shared" si="65"/>
        <v>1.9397546352203216E-5</v>
      </c>
      <c r="AA91" s="98">
        <f t="shared" si="66"/>
        <v>1.9398094294873646E-5</v>
      </c>
      <c r="AB91" s="49">
        <f t="shared" si="83"/>
        <v>1</v>
      </c>
    </row>
    <row r="92" spans="1:28" ht="36.75" customHeight="1" x14ac:dyDescent="0.25">
      <c r="A92" s="43" t="s">
        <v>196</v>
      </c>
      <c r="B92" s="44" t="s">
        <v>41</v>
      </c>
      <c r="C92" s="44">
        <v>20</v>
      </c>
      <c r="D92" s="44" t="s">
        <v>38</v>
      </c>
      <c r="E92" s="45" t="s">
        <v>197</v>
      </c>
      <c r="F92" s="46">
        <v>33900000</v>
      </c>
      <c r="G92" s="46">
        <v>0</v>
      </c>
      <c r="H92" s="46">
        <v>0</v>
      </c>
      <c r="I92" s="46">
        <f>96100000+5000</f>
        <v>96105000</v>
      </c>
      <c r="J92" s="46">
        <v>0</v>
      </c>
      <c r="K92" s="46">
        <f t="shared" si="62"/>
        <v>96105000</v>
      </c>
      <c r="L92" s="56">
        <f t="shared" si="77"/>
        <v>130005000</v>
      </c>
      <c r="M92" s="52">
        <f t="shared" si="54"/>
        <v>1.6473091979406127E-5</v>
      </c>
      <c r="N92" s="46">
        <v>0</v>
      </c>
      <c r="O92" s="46">
        <v>130005000</v>
      </c>
      <c r="P92" s="46">
        <f t="shared" si="78"/>
        <v>0</v>
      </c>
      <c r="Q92" s="46">
        <v>130000319.17</v>
      </c>
      <c r="R92" s="46">
        <f t="shared" si="79"/>
        <v>4680.8299999982119</v>
      </c>
      <c r="S92" s="46">
        <f t="shared" si="80"/>
        <v>4680.8299999982119</v>
      </c>
      <c r="T92" s="46">
        <v>319.17</v>
      </c>
      <c r="U92" s="46">
        <f t="shared" si="81"/>
        <v>130000000</v>
      </c>
      <c r="V92" s="46">
        <v>319.17</v>
      </c>
      <c r="W92" s="48">
        <f t="shared" si="82"/>
        <v>0</v>
      </c>
      <c r="X92" s="241">
        <f t="shared" si="63"/>
        <v>0.99996399500019229</v>
      </c>
      <c r="Y92" s="262">
        <f t="shared" si="64"/>
        <v>2.455059420791508E-6</v>
      </c>
      <c r="Z92" s="262">
        <f t="shared" si="65"/>
        <v>2.455059420791508E-6</v>
      </c>
      <c r="AA92" s="262">
        <f t="shared" si="66"/>
        <v>2.4551478183882372E-6</v>
      </c>
      <c r="AB92" s="49">
        <f t="shared" si="83"/>
        <v>1</v>
      </c>
    </row>
    <row r="93" spans="1:28" ht="26.25" customHeight="1" x14ac:dyDescent="0.25">
      <c r="A93" s="39" t="s">
        <v>198</v>
      </c>
      <c r="B93" s="34" t="s">
        <v>41</v>
      </c>
      <c r="C93" s="34">
        <v>20</v>
      </c>
      <c r="D93" s="34" t="s">
        <v>38</v>
      </c>
      <c r="E93" s="40" t="s">
        <v>199</v>
      </c>
      <c r="F93" s="62">
        <v>80000000</v>
      </c>
      <c r="G93" s="62">
        <v>0</v>
      </c>
      <c r="H93" s="62">
        <v>0</v>
      </c>
      <c r="I93" s="62">
        <v>0</v>
      </c>
      <c r="J93" s="62">
        <v>0</v>
      </c>
      <c r="K93" s="62">
        <f t="shared" si="62"/>
        <v>0</v>
      </c>
      <c r="L93" s="66">
        <f t="shared" si="77"/>
        <v>80000000</v>
      </c>
      <c r="M93" s="61">
        <f t="shared" si="54"/>
        <v>1.013689749126949E-5</v>
      </c>
      <c r="N93" s="62">
        <v>0</v>
      </c>
      <c r="O93" s="62">
        <v>10012811.140000001</v>
      </c>
      <c r="P93" s="62">
        <f t="shared" si="78"/>
        <v>69987188.859999999</v>
      </c>
      <c r="Q93" s="62">
        <v>10012811.140000001</v>
      </c>
      <c r="R93" s="62">
        <f t="shared" si="79"/>
        <v>69987188.859999999</v>
      </c>
      <c r="S93" s="62">
        <f t="shared" si="80"/>
        <v>0</v>
      </c>
      <c r="T93" s="62">
        <v>10012811.140000001</v>
      </c>
      <c r="U93" s="62">
        <f t="shared" si="81"/>
        <v>0</v>
      </c>
      <c r="V93" s="62">
        <v>6269580.04</v>
      </c>
      <c r="W93" s="63">
        <f t="shared" si="82"/>
        <v>3743231.1000000006</v>
      </c>
      <c r="X93" s="38">
        <f t="shared" si="63"/>
        <v>0.12516013925</v>
      </c>
      <c r="Y93" s="38">
        <f t="shared" si="64"/>
        <v>0.12516013925</v>
      </c>
      <c r="Z93" s="38">
        <f t="shared" si="65"/>
        <v>7.8369750500000002E-2</v>
      </c>
      <c r="AA93" s="38">
        <f t="shared" si="66"/>
        <v>1</v>
      </c>
      <c r="AB93" s="38">
        <f t="shared" si="83"/>
        <v>0.62615582700384376</v>
      </c>
    </row>
    <row r="94" spans="1:28" ht="26.25" customHeight="1" x14ac:dyDescent="0.25">
      <c r="A94" s="39" t="s">
        <v>200</v>
      </c>
      <c r="B94" s="34" t="s">
        <v>37</v>
      </c>
      <c r="C94" s="34">
        <v>10</v>
      </c>
      <c r="D94" s="34" t="s">
        <v>38</v>
      </c>
      <c r="E94" s="40" t="s">
        <v>201</v>
      </c>
      <c r="F94" s="62">
        <f>+F105</f>
        <v>10073090054</v>
      </c>
      <c r="G94" s="62">
        <f>+G105</f>
        <v>0</v>
      </c>
      <c r="H94" s="62">
        <f>+H105</f>
        <v>0</v>
      </c>
      <c r="I94" s="62">
        <f>+I105</f>
        <v>0</v>
      </c>
      <c r="J94" s="62">
        <f>+J105</f>
        <v>0</v>
      </c>
      <c r="K94" s="62">
        <f t="shared" si="62"/>
        <v>0</v>
      </c>
      <c r="L94" s="66">
        <f>+L105</f>
        <v>10073090054</v>
      </c>
      <c r="M94" s="42">
        <f t="shared" si="54"/>
        <v>1.2763735162215533E-3</v>
      </c>
      <c r="N94" s="62">
        <f t="shared" ref="N94:W94" si="84">+N105</f>
        <v>0</v>
      </c>
      <c r="O94" s="62">
        <f t="shared" si="84"/>
        <v>10720154.800000001</v>
      </c>
      <c r="P94" s="62">
        <f t="shared" si="84"/>
        <v>10062369899.200001</v>
      </c>
      <c r="Q94" s="62">
        <f t="shared" si="84"/>
        <v>10718478.9</v>
      </c>
      <c r="R94" s="62">
        <f t="shared" si="84"/>
        <v>10062371575.099998</v>
      </c>
      <c r="S94" s="62">
        <f t="shared" si="84"/>
        <v>1675.8999999999996</v>
      </c>
      <c r="T94" s="62">
        <f t="shared" si="84"/>
        <v>10709702.540000001</v>
      </c>
      <c r="U94" s="62">
        <f t="shared" si="84"/>
        <v>8776.36</v>
      </c>
      <c r="V94" s="62">
        <f t="shared" si="84"/>
        <v>10709702.540000001</v>
      </c>
      <c r="W94" s="62">
        <f t="shared" si="84"/>
        <v>0</v>
      </c>
      <c r="X94" s="38">
        <f t="shared" si="63"/>
        <v>1.0640705922949352E-3</v>
      </c>
      <c r="Y94" s="38">
        <f t="shared" si="64"/>
        <v>1.0631993243967082E-3</v>
      </c>
      <c r="Z94" s="38">
        <f t="shared" si="65"/>
        <v>1.0631993243967082E-3</v>
      </c>
      <c r="AA94" s="38">
        <f t="shared" si="66"/>
        <v>0.99918119351804668</v>
      </c>
      <c r="AB94" s="38">
        <f t="shared" si="83"/>
        <v>1</v>
      </c>
    </row>
    <row r="95" spans="1:28" ht="26.25" customHeight="1" x14ac:dyDescent="0.25">
      <c r="A95" s="39" t="s">
        <v>200</v>
      </c>
      <c r="B95" s="34" t="s">
        <v>41</v>
      </c>
      <c r="C95" s="34">
        <v>20</v>
      </c>
      <c r="D95" s="34" t="s">
        <v>38</v>
      </c>
      <c r="E95" s="40" t="s">
        <v>201</v>
      </c>
      <c r="F95" s="62">
        <f>+F96+F99</f>
        <v>6268863000</v>
      </c>
      <c r="G95" s="62">
        <f>+G96+G99</f>
        <v>0</v>
      </c>
      <c r="H95" s="62">
        <f>+H96+H99</f>
        <v>0</v>
      </c>
      <c r="I95" s="62">
        <f>+I96+I99</f>
        <v>0</v>
      </c>
      <c r="J95" s="62">
        <f>+J96+J99</f>
        <v>0</v>
      </c>
      <c r="K95" s="62">
        <f t="shared" si="62"/>
        <v>0</v>
      </c>
      <c r="L95" s="66">
        <f>+L96+L99</f>
        <v>6268863000</v>
      </c>
      <c r="M95" s="42">
        <f t="shared" si="54"/>
        <v>7.9433527022265162E-4</v>
      </c>
      <c r="N95" s="62">
        <f t="shared" ref="N95:W95" si="85">+N96+N99</f>
        <v>6064776000</v>
      </c>
      <c r="O95" s="62">
        <f t="shared" si="85"/>
        <v>204087000</v>
      </c>
      <c r="P95" s="62">
        <f t="shared" si="85"/>
        <v>6064776000</v>
      </c>
      <c r="Q95" s="62">
        <f t="shared" si="85"/>
        <v>68058733</v>
      </c>
      <c r="R95" s="62">
        <f t="shared" si="85"/>
        <v>6200804267</v>
      </c>
      <c r="S95" s="62">
        <f t="shared" si="85"/>
        <v>136028267</v>
      </c>
      <c r="T95" s="62">
        <f t="shared" si="85"/>
        <v>34995762</v>
      </c>
      <c r="U95" s="62">
        <f t="shared" si="85"/>
        <v>33062971</v>
      </c>
      <c r="V95" s="62">
        <f t="shared" si="85"/>
        <v>34995762</v>
      </c>
      <c r="W95" s="62">
        <f t="shared" si="85"/>
        <v>0</v>
      </c>
      <c r="X95" s="38">
        <f t="shared" si="63"/>
        <v>1.0856631098813293E-2</v>
      </c>
      <c r="Y95" s="38">
        <f t="shared" si="64"/>
        <v>5.582473568173367E-3</v>
      </c>
      <c r="Z95" s="38">
        <f t="shared" si="65"/>
        <v>5.582473568173367E-3</v>
      </c>
      <c r="AA95" s="38">
        <f t="shared" si="66"/>
        <v>0.51419943418576419</v>
      </c>
      <c r="AB95" s="38">
        <f t="shared" si="83"/>
        <v>1</v>
      </c>
    </row>
    <row r="96" spans="1:28" ht="26.25" customHeight="1" x14ac:dyDescent="0.25">
      <c r="A96" s="39" t="s">
        <v>202</v>
      </c>
      <c r="B96" s="34" t="s">
        <v>41</v>
      </c>
      <c r="C96" s="34">
        <v>20</v>
      </c>
      <c r="D96" s="34" t="s">
        <v>38</v>
      </c>
      <c r="E96" s="40" t="s">
        <v>203</v>
      </c>
      <c r="F96" s="62">
        <f t="shared" ref="F96:J97" si="86">+F97</f>
        <v>6064776000</v>
      </c>
      <c r="G96" s="62">
        <f t="shared" si="86"/>
        <v>0</v>
      </c>
      <c r="H96" s="62">
        <f t="shared" si="86"/>
        <v>0</v>
      </c>
      <c r="I96" s="62">
        <f t="shared" si="86"/>
        <v>0</v>
      </c>
      <c r="J96" s="62">
        <f t="shared" si="86"/>
        <v>0</v>
      </c>
      <c r="K96" s="62">
        <f t="shared" si="62"/>
        <v>0</v>
      </c>
      <c r="L96" s="66">
        <f>+L97</f>
        <v>6064776000</v>
      </c>
      <c r="M96" s="42">
        <f t="shared" si="54"/>
        <v>7.6847515774389273E-4</v>
      </c>
      <c r="N96" s="62">
        <f t="shared" ref="N96:W97" si="87">+N97</f>
        <v>6064776000</v>
      </c>
      <c r="O96" s="62">
        <f t="shared" si="87"/>
        <v>0</v>
      </c>
      <c r="P96" s="62">
        <f t="shared" si="87"/>
        <v>6064776000</v>
      </c>
      <c r="Q96" s="62">
        <f t="shared" si="87"/>
        <v>0</v>
      </c>
      <c r="R96" s="62">
        <f t="shared" si="87"/>
        <v>6064776000</v>
      </c>
      <c r="S96" s="62">
        <f t="shared" si="87"/>
        <v>0</v>
      </c>
      <c r="T96" s="62">
        <f t="shared" si="87"/>
        <v>0</v>
      </c>
      <c r="U96" s="62">
        <f t="shared" si="87"/>
        <v>0</v>
      </c>
      <c r="V96" s="62">
        <f t="shared" si="87"/>
        <v>0</v>
      </c>
      <c r="W96" s="62">
        <f t="shared" si="87"/>
        <v>0</v>
      </c>
      <c r="X96" s="38">
        <f t="shared" si="63"/>
        <v>0</v>
      </c>
      <c r="Y96" s="38">
        <f t="shared" si="64"/>
        <v>0</v>
      </c>
      <c r="Z96" s="38">
        <f t="shared" si="65"/>
        <v>0</v>
      </c>
      <c r="AA96" s="38" t="s">
        <v>40</v>
      </c>
      <c r="AB96" s="38" t="s">
        <v>40</v>
      </c>
    </row>
    <row r="97" spans="1:28" ht="33.75" customHeight="1" x14ac:dyDescent="0.25">
      <c r="A97" s="39" t="s">
        <v>204</v>
      </c>
      <c r="B97" s="34" t="s">
        <v>41</v>
      </c>
      <c r="C97" s="34">
        <v>20</v>
      </c>
      <c r="D97" s="34" t="s">
        <v>38</v>
      </c>
      <c r="E97" s="40" t="s">
        <v>205</v>
      </c>
      <c r="F97" s="62">
        <f t="shared" si="86"/>
        <v>6064776000</v>
      </c>
      <c r="G97" s="62">
        <f t="shared" si="86"/>
        <v>0</v>
      </c>
      <c r="H97" s="62">
        <f t="shared" si="86"/>
        <v>0</v>
      </c>
      <c r="I97" s="62">
        <f t="shared" si="86"/>
        <v>0</v>
      </c>
      <c r="J97" s="62">
        <f t="shared" si="86"/>
        <v>0</v>
      </c>
      <c r="K97" s="62">
        <f t="shared" si="62"/>
        <v>0</v>
      </c>
      <c r="L97" s="66">
        <f>+L98</f>
        <v>6064776000</v>
      </c>
      <c r="M97" s="42">
        <f t="shared" si="54"/>
        <v>7.6847515774389273E-4</v>
      </c>
      <c r="N97" s="62">
        <f t="shared" si="87"/>
        <v>6064776000</v>
      </c>
      <c r="O97" s="62">
        <f t="shared" si="87"/>
        <v>0</v>
      </c>
      <c r="P97" s="62">
        <f t="shared" si="87"/>
        <v>6064776000</v>
      </c>
      <c r="Q97" s="62">
        <f t="shared" si="87"/>
        <v>0</v>
      </c>
      <c r="R97" s="62">
        <f t="shared" si="87"/>
        <v>6064776000</v>
      </c>
      <c r="S97" s="62">
        <f t="shared" si="87"/>
        <v>0</v>
      </c>
      <c r="T97" s="62">
        <f t="shared" si="87"/>
        <v>0</v>
      </c>
      <c r="U97" s="62">
        <f t="shared" si="87"/>
        <v>0</v>
      </c>
      <c r="V97" s="62">
        <f t="shared" si="87"/>
        <v>0</v>
      </c>
      <c r="W97" s="62">
        <f t="shared" si="87"/>
        <v>0</v>
      </c>
      <c r="X97" s="38">
        <f t="shared" si="63"/>
        <v>0</v>
      </c>
      <c r="Y97" s="38">
        <f t="shared" si="64"/>
        <v>0</v>
      </c>
      <c r="Z97" s="38">
        <f t="shared" si="65"/>
        <v>0</v>
      </c>
      <c r="AA97" s="38" t="s">
        <v>40</v>
      </c>
      <c r="AB97" s="38" t="s">
        <v>40</v>
      </c>
    </row>
    <row r="98" spans="1:28" ht="49.5" customHeight="1" x14ac:dyDescent="0.25">
      <c r="A98" s="43" t="s">
        <v>206</v>
      </c>
      <c r="B98" s="44" t="s">
        <v>41</v>
      </c>
      <c r="C98" s="44">
        <v>20</v>
      </c>
      <c r="D98" s="44" t="s">
        <v>38</v>
      </c>
      <c r="E98" s="45" t="s">
        <v>207</v>
      </c>
      <c r="F98" s="59">
        <v>6064776000</v>
      </c>
      <c r="G98" s="46">
        <v>0</v>
      </c>
      <c r="H98" s="46">
        <v>0</v>
      </c>
      <c r="I98" s="46">
        <v>0</v>
      </c>
      <c r="J98" s="46">
        <v>0</v>
      </c>
      <c r="K98" s="46">
        <f t="shared" si="62"/>
        <v>0</v>
      </c>
      <c r="L98" s="56">
        <f>+F98+K98</f>
        <v>6064776000</v>
      </c>
      <c r="M98" s="51">
        <f t="shared" si="54"/>
        <v>7.6847515774389273E-4</v>
      </c>
      <c r="N98" s="59">
        <v>6064776000</v>
      </c>
      <c r="O98" s="46">
        <v>0</v>
      </c>
      <c r="P98" s="46">
        <f>L98-O98</f>
        <v>6064776000</v>
      </c>
      <c r="Q98" s="46">
        <v>0</v>
      </c>
      <c r="R98" s="46">
        <f>+L98-Q98</f>
        <v>6064776000</v>
      </c>
      <c r="S98" s="46">
        <f>O98-Q98</f>
        <v>0</v>
      </c>
      <c r="T98" s="46">
        <v>0</v>
      </c>
      <c r="U98" s="46">
        <f>+Q98-T98</f>
        <v>0</v>
      </c>
      <c r="V98" s="46">
        <v>0</v>
      </c>
      <c r="W98" s="48">
        <f>+T98-V98</f>
        <v>0</v>
      </c>
      <c r="X98" s="49">
        <f t="shared" si="63"/>
        <v>0</v>
      </c>
      <c r="Y98" s="49">
        <f t="shared" si="64"/>
        <v>0</v>
      </c>
      <c r="Z98" s="49">
        <f t="shared" si="65"/>
        <v>0</v>
      </c>
      <c r="AA98" s="49" t="s">
        <v>40</v>
      </c>
      <c r="AB98" s="49" t="s">
        <v>40</v>
      </c>
    </row>
    <row r="99" spans="1:28" ht="31.5" customHeight="1" x14ac:dyDescent="0.25">
      <c r="A99" s="39" t="s">
        <v>208</v>
      </c>
      <c r="B99" s="34" t="s">
        <v>41</v>
      </c>
      <c r="C99" s="34">
        <v>20</v>
      </c>
      <c r="D99" s="34" t="s">
        <v>38</v>
      </c>
      <c r="E99" s="40" t="s">
        <v>209</v>
      </c>
      <c r="F99" s="62">
        <f t="shared" ref="F99:J100" si="88">+F100</f>
        <v>204087000</v>
      </c>
      <c r="G99" s="62">
        <f t="shared" si="88"/>
        <v>0</v>
      </c>
      <c r="H99" s="62">
        <f t="shared" si="88"/>
        <v>0</v>
      </c>
      <c r="I99" s="62">
        <f t="shared" si="88"/>
        <v>0</v>
      </c>
      <c r="J99" s="62">
        <f t="shared" si="88"/>
        <v>0</v>
      </c>
      <c r="K99" s="62">
        <f t="shared" si="62"/>
        <v>0</v>
      </c>
      <c r="L99" s="66">
        <f>+L100</f>
        <v>204087000</v>
      </c>
      <c r="M99" s="61">
        <f t="shared" si="54"/>
        <v>2.5860112478758956E-5</v>
      </c>
      <c r="N99" s="62">
        <f t="shared" ref="N99:W100" si="89">+N100</f>
        <v>0</v>
      </c>
      <c r="O99" s="62">
        <f t="shared" si="89"/>
        <v>204087000</v>
      </c>
      <c r="P99" s="62">
        <f t="shared" si="89"/>
        <v>0</v>
      </c>
      <c r="Q99" s="62">
        <f t="shared" si="89"/>
        <v>68058733</v>
      </c>
      <c r="R99" s="62">
        <f t="shared" si="89"/>
        <v>136028267</v>
      </c>
      <c r="S99" s="62">
        <f t="shared" si="89"/>
        <v>136028267</v>
      </c>
      <c r="T99" s="62">
        <f t="shared" si="89"/>
        <v>34995762</v>
      </c>
      <c r="U99" s="62">
        <f t="shared" si="89"/>
        <v>33062971</v>
      </c>
      <c r="V99" s="62">
        <f t="shared" si="89"/>
        <v>34995762</v>
      </c>
      <c r="W99" s="62">
        <f t="shared" si="89"/>
        <v>0</v>
      </c>
      <c r="X99" s="38">
        <f t="shared" si="63"/>
        <v>0.33347902120174239</v>
      </c>
      <c r="Y99" s="38">
        <f t="shared" si="64"/>
        <v>0.17147472401475841</v>
      </c>
      <c r="Z99" s="38">
        <f t="shared" si="65"/>
        <v>0.17147472401475841</v>
      </c>
      <c r="AA99" s="38">
        <f t="shared" ref="AA99:AA107" si="90">+T99/Q99</f>
        <v>0.51419943418576419</v>
      </c>
      <c r="AB99" s="38">
        <f t="shared" ref="AB99:AB107" si="91">+V99/T99</f>
        <v>1</v>
      </c>
    </row>
    <row r="100" spans="1:28" ht="31.5" customHeight="1" x14ac:dyDescent="0.25">
      <c r="A100" s="39" t="s">
        <v>210</v>
      </c>
      <c r="B100" s="34" t="s">
        <v>41</v>
      </c>
      <c r="C100" s="34">
        <v>20</v>
      </c>
      <c r="D100" s="34" t="s">
        <v>38</v>
      </c>
      <c r="E100" s="40" t="s">
        <v>211</v>
      </c>
      <c r="F100" s="62">
        <f t="shared" si="88"/>
        <v>204087000</v>
      </c>
      <c r="G100" s="62">
        <f t="shared" si="88"/>
        <v>0</v>
      </c>
      <c r="H100" s="62">
        <f t="shared" si="88"/>
        <v>0</v>
      </c>
      <c r="I100" s="62">
        <f t="shared" si="88"/>
        <v>0</v>
      </c>
      <c r="J100" s="62">
        <f t="shared" si="88"/>
        <v>0</v>
      </c>
      <c r="K100" s="62">
        <f t="shared" si="62"/>
        <v>0</v>
      </c>
      <c r="L100" s="66">
        <f>+L101</f>
        <v>204087000</v>
      </c>
      <c r="M100" s="61">
        <f t="shared" si="54"/>
        <v>2.5860112478758956E-5</v>
      </c>
      <c r="N100" s="62">
        <f t="shared" si="89"/>
        <v>0</v>
      </c>
      <c r="O100" s="62">
        <f t="shared" si="89"/>
        <v>204087000</v>
      </c>
      <c r="P100" s="62">
        <f t="shared" si="89"/>
        <v>0</v>
      </c>
      <c r="Q100" s="62">
        <f t="shared" si="89"/>
        <v>68058733</v>
      </c>
      <c r="R100" s="62">
        <f t="shared" si="89"/>
        <v>136028267</v>
      </c>
      <c r="S100" s="62">
        <f t="shared" si="89"/>
        <v>136028267</v>
      </c>
      <c r="T100" s="62">
        <f t="shared" si="89"/>
        <v>34995762</v>
      </c>
      <c r="U100" s="62">
        <f t="shared" si="89"/>
        <v>33062971</v>
      </c>
      <c r="V100" s="62">
        <f t="shared" si="89"/>
        <v>34995762</v>
      </c>
      <c r="W100" s="62">
        <f t="shared" si="89"/>
        <v>0</v>
      </c>
      <c r="X100" s="38">
        <f t="shared" si="63"/>
        <v>0.33347902120174239</v>
      </c>
      <c r="Y100" s="38">
        <f t="shared" si="64"/>
        <v>0.17147472401475841</v>
      </c>
      <c r="Z100" s="38">
        <f t="shared" si="65"/>
        <v>0.17147472401475841</v>
      </c>
      <c r="AA100" s="38">
        <f t="shared" si="90"/>
        <v>0.51419943418576419</v>
      </c>
      <c r="AB100" s="38">
        <f t="shared" si="91"/>
        <v>1</v>
      </c>
    </row>
    <row r="101" spans="1:28" ht="34.5" customHeight="1" x14ac:dyDescent="0.25">
      <c r="A101" s="39" t="s">
        <v>212</v>
      </c>
      <c r="B101" s="34" t="s">
        <v>41</v>
      </c>
      <c r="C101" s="34">
        <v>20</v>
      </c>
      <c r="D101" s="34" t="s">
        <v>38</v>
      </c>
      <c r="E101" s="40" t="s">
        <v>213</v>
      </c>
      <c r="F101" s="62">
        <f>+F102+F103</f>
        <v>204087000</v>
      </c>
      <c r="G101" s="62">
        <f>+G102+G103</f>
        <v>0</v>
      </c>
      <c r="H101" s="62">
        <f>+H102+H103</f>
        <v>0</v>
      </c>
      <c r="I101" s="62">
        <f>+I102+I103</f>
        <v>0</v>
      </c>
      <c r="J101" s="62">
        <f>+J102+J103</f>
        <v>0</v>
      </c>
      <c r="K101" s="62">
        <f t="shared" si="62"/>
        <v>0</v>
      </c>
      <c r="L101" s="66">
        <f>+L102+L103</f>
        <v>204087000</v>
      </c>
      <c r="M101" s="61">
        <f t="shared" si="54"/>
        <v>2.5860112478758956E-5</v>
      </c>
      <c r="N101" s="62">
        <f t="shared" ref="N101:W101" si="92">+N102+N103</f>
        <v>0</v>
      </c>
      <c r="O101" s="62">
        <f t="shared" si="92"/>
        <v>204087000</v>
      </c>
      <c r="P101" s="62">
        <f t="shared" si="92"/>
        <v>0</v>
      </c>
      <c r="Q101" s="62">
        <f t="shared" si="92"/>
        <v>68058733</v>
      </c>
      <c r="R101" s="62">
        <f t="shared" si="92"/>
        <v>136028267</v>
      </c>
      <c r="S101" s="62">
        <f t="shared" si="92"/>
        <v>136028267</v>
      </c>
      <c r="T101" s="62">
        <f t="shared" si="92"/>
        <v>34995762</v>
      </c>
      <c r="U101" s="62">
        <f t="shared" si="92"/>
        <v>33062971</v>
      </c>
      <c r="V101" s="62">
        <f t="shared" si="92"/>
        <v>34995762</v>
      </c>
      <c r="W101" s="62">
        <f t="shared" si="92"/>
        <v>0</v>
      </c>
      <c r="X101" s="38">
        <f t="shared" si="63"/>
        <v>0.33347902120174239</v>
      </c>
      <c r="Y101" s="38">
        <f t="shared" si="64"/>
        <v>0.17147472401475841</v>
      </c>
      <c r="Z101" s="38">
        <f t="shared" si="65"/>
        <v>0.17147472401475841</v>
      </c>
      <c r="AA101" s="38">
        <f t="shared" si="90"/>
        <v>0.51419943418576419</v>
      </c>
      <c r="AB101" s="38">
        <f t="shared" si="91"/>
        <v>1</v>
      </c>
    </row>
    <row r="102" spans="1:28" ht="33.75" customHeight="1" x14ac:dyDescent="0.25">
      <c r="A102" s="43" t="s">
        <v>214</v>
      </c>
      <c r="B102" s="44" t="s">
        <v>41</v>
      </c>
      <c r="C102" s="44">
        <v>20</v>
      </c>
      <c r="D102" s="44" t="s">
        <v>38</v>
      </c>
      <c r="E102" s="45" t="s">
        <v>215</v>
      </c>
      <c r="F102" s="46">
        <v>73471320</v>
      </c>
      <c r="G102" s="46">
        <v>0</v>
      </c>
      <c r="H102" s="46">
        <v>0</v>
      </c>
      <c r="I102" s="46">
        <v>0</v>
      </c>
      <c r="J102" s="46">
        <v>0</v>
      </c>
      <c r="K102" s="46">
        <f t="shared" si="62"/>
        <v>0</v>
      </c>
      <c r="L102" s="56">
        <f>+F102+K102</f>
        <v>73471320</v>
      </c>
      <c r="M102" s="53">
        <f t="shared" si="54"/>
        <v>9.3096404923532243E-6</v>
      </c>
      <c r="N102" s="46">
        <v>0</v>
      </c>
      <c r="O102" s="46">
        <v>73471320</v>
      </c>
      <c r="P102" s="46">
        <f>L102-O102</f>
        <v>0</v>
      </c>
      <c r="Q102" s="46">
        <v>30437934</v>
      </c>
      <c r="R102" s="46">
        <f>+L102-Q102</f>
        <v>43033386</v>
      </c>
      <c r="S102" s="46">
        <f>O102-Q102</f>
        <v>43033386</v>
      </c>
      <c r="T102" s="46">
        <v>21398956</v>
      </c>
      <c r="U102" s="46">
        <f>+Q102-T102</f>
        <v>9038978</v>
      </c>
      <c r="V102" s="46">
        <v>21398956</v>
      </c>
      <c r="W102" s="48">
        <f>+T102-V102</f>
        <v>0</v>
      </c>
      <c r="X102" s="49">
        <f t="shared" si="63"/>
        <v>0.41428320601834839</v>
      </c>
      <c r="Y102" s="49">
        <f t="shared" si="64"/>
        <v>0.29125590774740401</v>
      </c>
      <c r="Z102" s="49">
        <f t="shared" si="65"/>
        <v>0.29125590774740401</v>
      </c>
      <c r="AA102" s="49">
        <f t="shared" si="90"/>
        <v>0.70303575794598938</v>
      </c>
      <c r="AB102" s="49">
        <f t="shared" si="91"/>
        <v>1</v>
      </c>
    </row>
    <row r="103" spans="1:28" ht="37.5" customHeight="1" x14ac:dyDescent="0.25">
      <c r="A103" s="43" t="s">
        <v>216</v>
      </c>
      <c r="B103" s="44" t="s">
        <v>41</v>
      </c>
      <c r="C103" s="44">
        <v>20</v>
      </c>
      <c r="D103" s="44" t="s">
        <v>38</v>
      </c>
      <c r="E103" s="45" t="s">
        <v>217</v>
      </c>
      <c r="F103" s="46">
        <v>130615680</v>
      </c>
      <c r="G103" s="46">
        <v>0</v>
      </c>
      <c r="H103" s="46">
        <v>0</v>
      </c>
      <c r="I103" s="46">
        <v>0</v>
      </c>
      <c r="J103" s="46">
        <v>0</v>
      </c>
      <c r="K103" s="46">
        <f t="shared" si="62"/>
        <v>0</v>
      </c>
      <c r="L103" s="56">
        <f>+F103+K103</f>
        <v>130615680</v>
      </c>
      <c r="M103" s="53">
        <f t="shared" si="54"/>
        <v>1.6550471986405731E-5</v>
      </c>
      <c r="N103" s="46">
        <v>0</v>
      </c>
      <c r="O103" s="46">
        <v>130615680</v>
      </c>
      <c r="P103" s="46">
        <f>L103-O103</f>
        <v>0</v>
      </c>
      <c r="Q103" s="46">
        <v>37620799</v>
      </c>
      <c r="R103" s="46">
        <f>+L103-Q103</f>
        <v>92994881</v>
      </c>
      <c r="S103" s="46">
        <f>O103-Q103</f>
        <v>92994881</v>
      </c>
      <c r="T103" s="46">
        <v>13596806</v>
      </c>
      <c r="U103" s="46">
        <f>+Q103-T103</f>
        <v>24023993</v>
      </c>
      <c r="V103" s="46">
        <v>13596806</v>
      </c>
      <c r="W103" s="48">
        <f>+T103-V103</f>
        <v>0</v>
      </c>
      <c r="X103" s="49">
        <f t="shared" si="63"/>
        <v>0.2880266672424015</v>
      </c>
      <c r="Y103" s="49">
        <f t="shared" si="64"/>
        <v>0.10409780816514526</v>
      </c>
      <c r="Z103" s="49">
        <f t="shared" si="65"/>
        <v>0.10409780816514526</v>
      </c>
      <c r="AA103" s="49">
        <f t="shared" si="90"/>
        <v>0.36141725751226073</v>
      </c>
      <c r="AB103" s="49">
        <f t="shared" si="91"/>
        <v>1</v>
      </c>
    </row>
    <row r="104" spans="1:28" ht="29.25" customHeight="1" x14ac:dyDescent="0.25">
      <c r="A104" s="74" t="s">
        <v>218</v>
      </c>
      <c r="B104" s="75" t="s">
        <v>37</v>
      </c>
      <c r="C104" s="75">
        <v>10</v>
      </c>
      <c r="D104" s="75" t="s">
        <v>38</v>
      </c>
      <c r="E104" s="76" t="s">
        <v>219</v>
      </c>
      <c r="F104" s="77">
        <f>+F105</f>
        <v>10073090054</v>
      </c>
      <c r="G104" s="62">
        <f>+G105</f>
        <v>0</v>
      </c>
      <c r="H104" s="62">
        <f>+H105</f>
        <v>0</v>
      </c>
      <c r="I104" s="62">
        <f>+I105</f>
        <v>0</v>
      </c>
      <c r="J104" s="62">
        <f>+J105</f>
        <v>0</v>
      </c>
      <c r="K104" s="62">
        <f t="shared" si="62"/>
        <v>0</v>
      </c>
      <c r="L104" s="66">
        <f>+L105</f>
        <v>10073090054</v>
      </c>
      <c r="M104" s="253">
        <f t="shared" si="54"/>
        <v>1.2763735162215533E-3</v>
      </c>
      <c r="N104" s="62">
        <f t="shared" ref="N104:W104" si="93">+N105</f>
        <v>0</v>
      </c>
      <c r="O104" s="62">
        <f t="shared" si="93"/>
        <v>10720154.800000001</v>
      </c>
      <c r="P104" s="62">
        <f t="shared" si="93"/>
        <v>10062369899.200001</v>
      </c>
      <c r="Q104" s="62">
        <f t="shared" si="93"/>
        <v>10718478.9</v>
      </c>
      <c r="R104" s="62">
        <f t="shared" si="93"/>
        <v>10062371575.099998</v>
      </c>
      <c r="S104" s="62">
        <f t="shared" si="93"/>
        <v>1675.8999999999996</v>
      </c>
      <c r="T104" s="62">
        <f t="shared" si="93"/>
        <v>10709702.540000001</v>
      </c>
      <c r="U104" s="62">
        <f t="shared" si="93"/>
        <v>8776.36</v>
      </c>
      <c r="V104" s="62">
        <f t="shared" si="93"/>
        <v>10709702.540000001</v>
      </c>
      <c r="W104" s="62">
        <f t="shared" si="93"/>
        <v>0</v>
      </c>
      <c r="X104" s="38">
        <f t="shared" si="63"/>
        <v>1.0640705922949352E-3</v>
      </c>
      <c r="Y104" s="38">
        <f t="shared" si="64"/>
        <v>1.0631993243967082E-3</v>
      </c>
      <c r="Z104" s="38">
        <f t="shared" si="65"/>
        <v>1.0631993243967082E-3</v>
      </c>
      <c r="AA104" s="38">
        <f t="shared" si="90"/>
        <v>0.99918119351804668</v>
      </c>
      <c r="AB104" s="38">
        <f t="shared" si="91"/>
        <v>1</v>
      </c>
    </row>
    <row r="105" spans="1:28" ht="29.25" customHeight="1" x14ac:dyDescent="0.25">
      <c r="A105" s="74" t="s">
        <v>220</v>
      </c>
      <c r="B105" s="75" t="s">
        <v>37</v>
      </c>
      <c r="C105" s="75">
        <v>10</v>
      </c>
      <c r="D105" s="75" t="s">
        <v>38</v>
      </c>
      <c r="E105" s="76" t="s">
        <v>221</v>
      </c>
      <c r="F105" s="77">
        <f>+F106+F107</f>
        <v>10073090054</v>
      </c>
      <c r="G105" s="62">
        <f>+G106+G107</f>
        <v>0</v>
      </c>
      <c r="H105" s="62">
        <f>+H106+H107</f>
        <v>0</v>
      </c>
      <c r="I105" s="62">
        <f>+I106+I107</f>
        <v>0</v>
      </c>
      <c r="J105" s="62">
        <f>+J106+J107</f>
        <v>0</v>
      </c>
      <c r="K105" s="62">
        <f t="shared" si="62"/>
        <v>0</v>
      </c>
      <c r="L105" s="66">
        <f>+L106+L107</f>
        <v>10073090054</v>
      </c>
      <c r="M105" s="253">
        <f t="shared" si="54"/>
        <v>1.2763735162215533E-3</v>
      </c>
      <c r="N105" s="62">
        <f t="shared" ref="N105:W105" si="94">+N106+N107</f>
        <v>0</v>
      </c>
      <c r="O105" s="62">
        <f t="shared" si="94"/>
        <v>10720154.800000001</v>
      </c>
      <c r="P105" s="62">
        <f t="shared" si="94"/>
        <v>10062369899.200001</v>
      </c>
      <c r="Q105" s="62">
        <f t="shared" si="94"/>
        <v>10718478.9</v>
      </c>
      <c r="R105" s="62">
        <f t="shared" si="94"/>
        <v>10062371575.099998</v>
      </c>
      <c r="S105" s="62">
        <f t="shared" si="94"/>
        <v>1675.8999999999996</v>
      </c>
      <c r="T105" s="62">
        <f t="shared" si="94"/>
        <v>10709702.540000001</v>
      </c>
      <c r="U105" s="62">
        <f t="shared" si="94"/>
        <v>8776.36</v>
      </c>
      <c r="V105" s="62">
        <f t="shared" si="94"/>
        <v>10709702.540000001</v>
      </c>
      <c r="W105" s="62">
        <f t="shared" si="94"/>
        <v>0</v>
      </c>
      <c r="X105" s="38">
        <f t="shared" si="63"/>
        <v>1.0640705922949352E-3</v>
      </c>
      <c r="Y105" s="38">
        <f t="shared" si="64"/>
        <v>1.0631993243967082E-3</v>
      </c>
      <c r="Z105" s="38">
        <f t="shared" si="65"/>
        <v>1.0631993243967082E-3</v>
      </c>
      <c r="AA105" s="38">
        <f t="shared" si="90"/>
        <v>0.99918119351804668</v>
      </c>
      <c r="AB105" s="38">
        <f t="shared" si="91"/>
        <v>1</v>
      </c>
    </row>
    <row r="106" spans="1:28" ht="29.25" customHeight="1" x14ac:dyDescent="0.25">
      <c r="A106" s="78" t="s">
        <v>222</v>
      </c>
      <c r="B106" s="79" t="s">
        <v>37</v>
      </c>
      <c r="C106" s="79">
        <v>10</v>
      </c>
      <c r="D106" s="79" t="s">
        <v>38</v>
      </c>
      <c r="E106" s="80" t="s">
        <v>223</v>
      </c>
      <c r="F106" s="81">
        <v>5036545027</v>
      </c>
      <c r="G106" s="46">
        <v>0</v>
      </c>
      <c r="H106" s="46">
        <v>0</v>
      </c>
      <c r="I106" s="46">
        <v>0</v>
      </c>
      <c r="J106" s="46">
        <v>0</v>
      </c>
      <c r="K106" s="46">
        <f t="shared" si="62"/>
        <v>0</v>
      </c>
      <c r="L106" s="56">
        <f>+F106+K106</f>
        <v>5036545027</v>
      </c>
      <c r="M106" s="51">
        <f t="shared" si="54"/>
        <v>6.3818675811077663E-4</v>
      </c>
      <c r="N106" s="46">
        <v>0</v>
      </c>
      <c r="O106" s="46">
        <v>10709154.800000001</v>
      </c>
      <c r="P106" s="46">
        <f>L106-O106</f>
        <v>5025835872.1999998</v>
      </c>
      <c r="Q106" s="46">
        <v>10709154.800000001</v>
      </c>
      <c r="R106" s="46">
        <f>+L106-Q106</f>
        <v>5025835872.1999998</v>
      </c>
      <c r="S106" s="46">
        <f>O106-Q106</f>
        <v>0</v>
      </c>
      <c r="T106" s="46">
        <v>10709154.800000001</v>
      </c>
      <c r="U106" s="46">
        <f>+Q106-T106</f>
        <v>0</v>
      </c>
      <c r="V106" s="46">
        <v>10709154.800000001</v>
      </c>
      <c r="W106" s="48">
        <f>+T106-V106</f>
        <v>0</v>
      </c>
      <c r="X106" s="49">
        <f t="shared" si="63"/>
        <v>2.1262898956705785E-3</v>
      </c>
      <c r="Y106" s="49">
        <f t="shared" si="64"/>
        <v>2.1262898956705785E-3</v>
      </c>
      <c r="Z106" s="49">
        <f t="shared" si="65"/>
        <v>2.1262898956705785E-3</v>
      </c>
      <c r="AA106" s="49">
        <f t="shared" si="90"/>
        <v>1</v>
      </c>
      <c r="AB106" s="49">
        <f t="shared" si="91"/>
        <v>1</v>
      </c>
    </row>
    <row r="107" spans="1:28" ht="29.25" customHeight="1" x14ac:dyDescent="0.25">
      <c r="A107" s="78" t="s">
        <v>224</v>
      </c>
      <c r="B107" s="79" t="s">
        <v>37</v>
      </c>
      <c r="C107" s="79">
        <v>10</v>
      </c>
      <c r="D107" s="79" t="s">
        <v>38</v>
      </c>
      <c r="E107" s="80" t="s">
        <v>225</v>
      </c>
      <c r="F107" s="81">
        <v>5036545027</v>
      </c>
      <c r="G107" s="46">
        <v>0</v>
      </c>
      <c r="H107" s="46">
        <v>0</v>
      </c>
      <c r="I107" s="46">
        <v>0</v>
      </c>
      <c r="J107" s="46">
        <v>0</v>
      </c>
      <c r="K107" s="46">
        <f t="shared" si="62"/>
        <v>0</v>
      </c>
      <c r="L107" s="56">
        <f>+F107+K107</f>
        <v>5036545027</v>
      </c>
      <c r="M107" s="51">
        <f t="shared" si="54"/>
        <v>6.3818675811077663E-4</v>
      </c>
      <c r="N107" s="46">
        <v>0</v>
      </c>
      <c r="O107" s="46">
        <v>11000</v>
      </c>
      <c r="P107" s="46">
        <f>L107-O107</f>
        <v>5036534027</v>
      </c>
      <c r="Q107" s="46">
        <v>9324.1</v>
      </c>
      <c r="R107" s="46">
        <f>+L107-Q107</f>
        <v>5036535702.8999996</v>
      </c>
      <c r="S107" s="46">
        <f>O107-Q107</f>
        <v>1675.8999999999996</v>
      </c>
      <c r="T107" s="46">
        <v>547.74</v>
      </c>
      <c r="U107" s="46">
        <f>+Q107-T107</f>
        <v>8776.36</v>
      </c>
      <c r="V107" s="46">
        <v>547.74</v>
      </c>
      <c r="W107" s="48">
        <f>+T107-V107</f>
        <v>0</v>
      </c>
      <c r="X107" s="113">
        <f t="shared" si="63"/>
        <v>1.8512889192919351E-6</v>
      </c>
      <c r="Y107" s="113">
        <f t="shared" si="64"/>
        <v>1.0875312283791085E-7</v>
      </c>
      <c r="Z107" s="113">
        <f t="shared" si="65"/>
        <v>1.0875312283791085E-7</v>
      </c>
      <c r="AA107" s="49">
        <f t="shared" si="90"/>
        <v>5.8744543709312425E-2</v>
      </c>
      <c r="AB107" s="49">
        <f t="shared" si="91"/>
        <v>1</v>
      </c>
    </row>
    <row r="108" spans="1:28" ht="33" customHeight="1" x14ac:dyDescent="0.25">
      <c r="A108" s="39" t="s">
        <v>226</v>
      </c>
      <c r="B108" s="82" t="s">
        <v>41</v>
      </c>
      <c r="C108" s="82">
        <v>20</v>
      </c>
      <c r="D108" s="82" t="s">
        <v>38</v>
      </c>
      <c r="E108" s="40" t="s">
        <v>227</v>
      </c>
      <c r="F108" s="62">
        <f t="shared" ref="F108:J109" si="95">+F109</f>
        <v>15202471000</v>
      </c>
      <c r="G108" s="62">
        <f t="shared" si="95"/>
        <v>0</v>
      </c>
      <c r="H108" s="62">
        <f t="shared" si="95"/>
        <v>0</v>
      </c>
      <c r="I108" s="62">
        <f t="shared" si="95"/>
        <v>0</v>
      </c>
      <c r="J108" s="62">
        <f t="shared" si="95"/>
        <v>0</v>
      </c>
      <c r="K108" s="62">
        <f t="shared" si="62"/>
        <v>0</v>
      </c>
      <c r="L108" s="66">
        <f>+L109</f>
        <v>15202471000</v>
      </c>
      <c r="M108" s="253">
        <f t="shared" si="54"/>
        <v>1.9263236267624648E-3</v>
      </c>
      <c r="N108" s="62">
        <f t="shared" ref="N108:W109" si="96">+N109</f>
        <v>0</v>
      </c>
      <c r="O108" s="62">
        <f t="shared" si="96"/>
        <v>0</v>
      </c>
      <c r="P108" s="62">
        <f t="shared" si="96"/>
        <v>15202471000</v>
      </c>
      <c r="Q108" s="62">
        <f t="shared" si="96"/>
        <v>0</v>
      </c>
      <c r="R108" s="62">
        <f t="shared" si="96"/>
        <v>15202471000</v>
      </c>
      <c r="S108" s="62">
        <f t="shared" si="96"/>
        <v>0</v>
      </c>
      <c r="T108" s="62">
        <f t="shared" si="96"/>
        <v>0</v>
      </c>
      <c r="U108" s="62">
        <f t="shared" si="96"/>
        <v>0</v>
      </c>
      <c r="V108" s="62">
        <f t="shared" si="96"/>
        <v>0</v>
      </c>
      <c r="W108" s="62">
        <f t="shared" si="96"/>
        <v>0</v>
      </c>
      <c r="X108" s="38">
        <f t="shared" si="63"/>
        <v>0</v>
      </c>
      <c r="Y108" s="38">
        <f t="shared" si="64"/>
        <v>0</v>
      </c>
      <c r="Z108" s="38">
        <f t="shared" si="65"/>
        <v>0</v>
      </c>
      <c r="AA108" s="38" t="s">
        <v>40</v>
      </c>
      <c r="AB108" s="38" t="s">
        <v>40</v>
      </c>
    </row>
    <row r="109" spans="1:28" ht="33" customHeight="1" x14ac:dyDescent="0.25">
      <c r="A109" s="39" t="s">
        <v>228</v>
      </c>
      <c r="B109" s="82" t="s">
        <v>41</v>
      </c>
      <c r="C109" s="82">
        <v>20</v>
      </c>
      <c r="D109" s="82" t="s">
        <v>38</v>
      </c>
      <c r="E109" s="40" t="s">
        <v>229</v>
      </c>
      <c r="F109" s="62">
        <f t="shared" si="95"/>
        <v>15202471000</v>
      </c>
      <c r="G109" s="62">
        <f t="shared" si="95"/>
        <v>0</v>
      </c>
      <c r="H109" s="62">
        <f t="shared" si="95"/>
        <v>0</v>
      </c>
      <c r="I109" s="62">
        <f t="shared" si="95"/>
        <v>0</v>
      </c>
      <c r="J109" s="62">
        <f t="shared" si="95"/>
        <v>0</v>
      </c>
      <c r="K109" s="62">
        <f t="shared" si="62"/>
        <v>0</v>
      </c>
      <c r="L109" s="66">
        <f>+L110</f>
        <v>15202471000</v>
      </c>
      <c r="M109" s="253">
        <f t="shared" si="54"/>
        <v>1.9263236267624648E-3</v>
      </c>
      <c r="N109" s="62">
        <f t="shared" si="96"/>
        <v>0</v>
      </c>
      <c r="O109" s="62">
        <f t="shared" si="96"/>
        <v>0</v>
      </c>
      <c r="P109" s="62">
        <f t="shared" si="96"/>
        <v>15202471000</v>
      </c>
      <c r="Q109" s="62">
        <f t="shared" si="96"/>
        <v>0</v>
      </c>
      <c r="R109" s="62">
        <f t="shared" si="96"/>
        <v>15202471000</v>
      </c>
      <c r="S109" s="62">
        <f t="shared" si="96"/>
        <v>0</v>
      </c>
      <c r="T109" s="62">
        <f t="shared" si="96"/>
        <v>0</v>
      </c>
      <c r="U109" s="62">
        <f t="shared" si="96"/>
        <v>0</v>
      </c>
      <c r="V109" s="62">
        <f t="shared" si="96"/>
        <v>0</v>
      </c>
      <c r="W109" s="62">
        <f t="shared" si="96"/>
        <v>0</v>
      </c>
      <c r="X109" s="38">
        <f t="shared" si="63"/>
        <v>0</v>
      </c>
      <c r="Y109" s="38">
        <f t="shared" si="64"/>
        <v>0</v>
      </c>
      <c r="Z109" s="38">
        <f t="shared" si="65"/>
        <v>0</v>
      </c>
      <c r="AA109" s="38" t="s">
        <v>40</v>
      </c>
      <c r="AB109" s="38" t="s">
        <v>40</v>
      </c>
    </row>
    <row r="110" spans="1:28" ht="28.5" customHeight="1" thickBot="1" x14ac:dyDescent="0.3">
      <c r="A110" s="83" t="s">
        <v>230</v>
      </c>
      <c r="B110" s="84" t="s">
        <v>41</v>
      </c>
      <c r="C110" s="84">
        <v>20</v>
      </c>
      <c r="D110" s="84" t="s">
        <v>38</v>
      </c>
      <c r="E110" s="85" t="s">
        <v>231</v>
      </c>
      <c r="F110" s="86">
        <v>15202471000</v>
      </c>
      <c r="G110" s="86">
        <v>0</v>
      </c>
      <c r="H110" s="86">
        <v>0</v>
      </c>
      <c r="I110" s="46">
        <v>0</v>
      </c>
      <c r="J110" s="86">
        <v>0</v>
      </c>
      <c r="K110" s="86">
        <f t="shared" si="62"/>
        <v>0</v>
      </c>
      <c r="L110" s="196">
        <f>+F110+K110</f>
        <v>15202471000</v>
      </c>
      <c r="M110" s="263">
        <f t="shared" si="54"/>
        <v>1.9263236267624648E-3</v>
      </c>
      <c r="N110" s="86">
        <v>0</v>
      </c>
      <c r="O110" s="46">
        <v>0</v>
      </c>
      <c r="P110" s="46">
        <f>L110-O110</f>
        <v>15202471000</v>
      </c>
      <c r="Q110" s="46">
        <v>0</v>
      </c>
      <c r="R110" s="86">
        <f>+L110-Q110</f>
        <v>15202471000</v>
      </c>
      <c r="S110" s="46">
        <f>O110-Q110</f>
        <v>0</v>
      </c>
      <c r="T110" s="46">
        <v>0</v>
      </c>
      <c r="U110" s="86">
        <f>+Q110-T110</f>
        <v>0</v>
      </c>
      <c r="V110" s="46">
        <v>0</v>
      </c>
      <c r="W110" s="88">
        <f>+T110-V110</f>
        <v>0</v>
      </c>
      <c r="X110" s="49">
        <f t="shared" si="63"/>
        <v>0</v>
      </c>
      <c r="Y110" s="49">
        <f t="shared" si="64"/>
        <v>0</v>
      </c>
      <c r="Z110" s="49">
        <f t="shared" si="65"/>
        <v>0</v>
      </c>
      <c r="AA110" s="49" t="s">
        <v>40</v>
      </c>
      <c r="AB110" s="49" t="s">
        <v>40</v>
      </c>
    </row>
    <row r="111" spans="1:28" s="4" customFormat="1" ht="28.5" customHeight="1" thickBot="1" x14ac:dyDescent="0.3">
      <c r="A111" s="21" t="s">
        <v>232</v>
      </c>
      <c r="B111" s="89" t="s">
        <v>37</v>
      </c>
      <c r="C111" s="90">
        <v>11</v>
      </c>
      <c r="D111" s="89" t="s">
        <v>233</v>
      </c>
      <c r="E111" s="23" t="s">
        <v>234</v>
      </c>
      <c r="F111" s="24">
        <f t="shared" ref="F111:J113" si="97">+F113</f>
        <v>142092023709</v>
      </c>
      <c r="G111" s="24">
        <f t="shared" si="97"/>
        <v>0</v>
      </c>
      <c r="H111" s="24">
        <f t="shared" si="97"/>
        <v>0</v>
      </c>
      <c r="I111" s="24">
        <f t="shared" si="97"/>
        <v>0</v>
      </c>
      <c r="J111" s="24">
        <f t="shared" si="97"/>
        <v>0</v>
      </c>
      <c r="K111" s="24">
        <f t="shared" si="62"/>
        <v>0</v>
      </c>
      <c r="L111" s="248">
        <f>+L113</f>
        <v>142092023709</v>
      </c>
      <c r="M111" s="264">
        <f t="shared" si="54"/>
        <v>1.8004653483314589E-2</v>
      </c>
      <c r="N111" s="24">
        <f t="shared" ref="N111:W113" si="98">+N113</f>
        <v>0</v>
      </c>
      <c r="O111" s="24">
        <f t="shared" si="98"/>
        <v>0</v>
      </c>
      <c r="P111" s="24">
        <f t="shared" si="98"/>
        <v>142092023709</v>
      </c>
      <c r="Q111" s="24">
        <f t="shared" si="98"/>
        <v>0</v>
      </c>
      <c r="R111" s="24">
        <f t="shared" si="98"/>
        <v>142092023709</v>
      </c>
      <c r="S111" s="24">
        <f t="shared" si="98"/>
        <v>0</v>
      </c>
      <c r="T111" s="24">
        <f t="shared" si="98"/>
        <v>0</v>
      </c>
      <c r="U111" s="24">
        <f t="shared" si="98"/>
        <v>0</v>
      </c>
      <c r="V111" s="24">
        <f t="shared" si="98"/>
        <v>0</v>
      </c>
      <c r="W111" s="24">
        <f t="shared" si="98"/>
        <v>0</v>
      </c>
      <c r="X111" s="30">
        <f t="shared" si="63"/>
        <v>0</v>
      </c>
      <c r="Y111" s="31">
        <f t="shared" si="64"/>
        <v>0</v>
      </c>
      <c r="Z111" s="31">
        <f t="shared" si="65"/>
        <v>0</v>
      </c>
      <c r="AA111" s="31" t="s">
        <v>40</v>
      </c>
      <c r="AB111" s="32" t="s">
        <v>40</v>
      </c>
    </row>
    <row r="112" spans="1:28" s="4" customFormat="1" ht="28.5" customHeight="1" thickBot="1" x14ac:dyDescent="0.3">
      <c r="A112" s="21" t="s">
        <v>232</v>
      </c>
      <c r="B112" s="89" t="s">
        <v>37</v>
      </c>
      <c r="C112" s="90">
        <v>11</v>
      </c>
      <c r="D112" s="89" t="s">
        <v>38</v>
      </c>
      <c r="E112" s="23" t="s">
        <v>234</v>
      </c>
      <c r="F112" s="24">
        <f t="shared" si="97"/>
        <v>2577909803112</v>
      </c>
      <c r="G112" s="24">
        <f t="shared" si="97"/>
        <v>0</v>
      </c>
      <c r="H112" s="24">
        <f t="shared" si="97"/>
        <v>0</v>
      </c>
      <c r="I112" s="24">
        <f t="shared" si="97"/>
        <v>0</v>
      </c>
      <c r="J112" s="24">
        <f t="shared" si="97"/>
        <v>0</v>
      </c>
      <c r="K112" s="24">
        <f t="shared" si="62"/>
        <v>0</v>
      </c>
      <c r="L112" s="248">
        <f>+L114</f>
        <v>2577909803112</v>
      </c>
      <c r="M112" s="264">
        <f t="shared" si="54"/>
        <v>0.32665009269856321</v>
      </c>
      <c r="N112" s="24">
        <f t="shared" si="98"/>
        <v>0</v>
      </c>
      <c r="O112" s="24">
        <f t="shared" si="98"/>
        <v>1340473442771</v>
      </c>
      <c r="P112" s="24">
        <f t="shared" si="98"/>
        <v>1237436360341</v>
      </c>
      <c r="Q112" s="24">
        <f t="shared" si="98"/>
        <v>1340473442771</v>
      </c>
      <c r="R112" s="24">
        <f t="shared" si="98"/>
        <v>1237436360341</v>
      </c>
      <c r="S112" s="24">
        <f t="shared" si="98"/>
        <v>0</v>
      </c>
      <c r="T112" s="24">
        <f t="shared" si="98"/>
        <v>1340473442771</v>
      </c>
      <c r="U112" s="24">
        <f t="shared" si="98"/>
        <v>0</v>
      </c>
      <c r="V112" s="24">
        <f t="shared" si="98"/>
        <v>1340473442771</v>
      </c>
      <c r="W112" s="24">
        <f t="shared" si="98"/>
        <v>0</v>
      </c>
      <c r="X112" s="30">
        <f t="shared" si="63"/>
        <v>0.51998461744193214</v>
      </c>
      <c r="Y112" s="31">
        <f t="shared" si="64"/>
        <v>0.51998461744193214</v>
      </c>
      <c r="Z112" s="31">
        <f t="shared" si="65"/>
        <v>0.51998461744193214</v>
      </c>
      <c r="AA112" s="31">
        <f>+T112/Q112</f>
        <v>1</v>
      </c>
      <c r="AB112" s="32">
        <f>+V112/T112</f>
        <v>1</v>
      </c>
    </row>
    <row r="113" spans="1:28" ht="23.25" customHeight="1" x14ac:dyDescent="0.25">
      <c r="A113" s="39" t="s">
        <v>235</v>
      </c>
      <c r="B113" s="34" t="s">
        <v>37</v>
      </c>
      <c r="C113" s="34">
        <v>11</v>
      </c>
      <c r="D113" s="34" t="s">
        <v>233</v>
      </c>
      <c r="E113" s="40" t="s">
        <v>236</v>
      </c>
      <c r="F113" s="63">
        <f t="shared" si="97"/>
        <v>142092023709</v>
      </c>
      <c r="G113" s="63">
        <f t="shared" si="97"/>
        <v>0</v>
      </c>
      <c r="H113" s="63">
        <f t="shared" si="97"/>
        <v>0</v>
      </c>
      <c r="I113" s="63">
        <f t="shared" si="97"/>
        <v>0</v>
      </c>
      <c r="J113" s="63">
        <f t="shared" si="97"/>
        <v>0</v>
      </c>
      <c r="K113" s="63">
        <f t="shared" si="62"/>
        <v>0</v>
      </c>
      <c r="L113" s="254">
        <f>+L115</f>
        <v>142092023709</v>
      </c>
      <c r="M113" s="253">
        <f t="shared" si="54"/>
        <v>1.8004653483314589E-2</v>
      </c>
      <c r="N113" s="63">
        <f t="shared" si="98"/>
        <v>0</v>
      </c>
      <c r="O113" s="63">
        <f t="shared" si="98"/>
        <v>0</v>
      </c>
      <c r="P113" s="63">
        <f t="shared" si="98"/>
        <v>142092023709</v>
      </c>
      <c r="Q113" s="63">
        <f t="shared" si="98"/>
        <v>0</v>
      </c>
      <c r="R113" s="63">
        <f t="shared" si="98"/>
        <v>142092023709</v>
      </c>
      <c r="S113" s="63">
        <f t="shared" si="98"/>
        <v>0</v>
      </c>
      <c r="T113" s="63">
        <f t="shared" si="98"/>
        <v>0</v>
      </c>
      <c r="U113" s="63">
        <f t="shared" si="98"/>
        <v>0</v>
      </c>
      <c r="V113" s="63">
        <f t="shared" si="98"/>
        <v>0</v>
      </c>
      <c r="W113" s="63">
        <f t="shared" si="98"/>
        <v>0</v>
      </c>
      <c r="X113" s="38">
        <f t="shared" si="63"/>
        <v>0</v>
      </c>
      <c r="Y113" s="38">
        <f t="shared" si="64"/>
        <v>0</v>
      </c>
      <c r="Z113" s="38">
        <f t="shared" si="65"/>
        <v>0</v>
      </c>
      <c r="AA113" s="38" t="s">
        <v>40</v>
      </c>
      <c r="AB113" s="38" t="s">
        <v>40</v>
      </c>
    </row>
    <row r="114" spans="1:28" ht="23.25" customHeight="1" x14ac:dyDescent="0.25">
      <c r="A114" s="39" t="s">
        <v>235</v>
      </c>
      <c r="B114" s="82" t="s">
        <v>37</v>
      </c>
      <c r="C114" s="82">
        <v>11</v>
      </c>
      <c r="D114" s="82" t="s">
        <v>38</v>
      </c>
      <c r="E114" s="40" t="s">
        <v>236</v>
      </c>
      <c r="F114" s="63">
        <f>+F118</f>
        <v>2577909803112</v>
      </c>
      <c r="G114" s="63">
        <f>+G118</f>
        <v>0</v>
      </c>
      <c r="H114" s="63">
        <f>+H118</f>
        <v>0</v>
      </c>
      <c r="I114" s="63">
        <f>+I118</f>
        <v>0</v>
      </c>
      <c r="J114" s="63">
        <f>+J118</f>
        <v>0</v>
      </c>
      <c r="K114" s="63">
        <f t="shared" si="62"/>
        <v>0</v>
      </c>
      <c r="L114" s="254">
        <f>+L118</f>
        <v>2577909803112</v>
      </c>
      <c r="M114" s="253">
        <f t="shared" si="54"/>
        <v>0.32665009269856321</v>
      </c>
      <c r="N114" s="63">
        <f t="shared" ref="N114:W114" si="99">+N118</f>
        <v>0</v>
      </c>
      <c r="O114" s="63">
        <f t="shared" si="99"/>
        <v>1340473442771</v>
      </c>
      <c r="P114" s="63">
        <f t="shared" si="99"/>
        <v>1237436360341</v>
      </c>
      <c r="Q114" s="63">
        <f t="shared" si="99"/>
        <v>1340473442771</v>
      </c>
      <c r="R114" s="63">
        <f t="shared" si="99"/>
        <v>1237436360341</v>
      </c>
      <c r="S114" s="63">
        <f t="shared" si="99"/>
        <v>0</v>
      </c>
      <c r="T114" s="63">
        <f t="shared" si="99"/>
        <v>1340473442771</v>
      </c>
      <c r="U114" s="63">
        <f t="shared" si="99"/>
        <v>0</v>
      </c>
      <c r="V114" s="63">
        <f t="shared" si="99"/>
        <v>1340473442771</v>
      </c>
      <c r="W114" s="63">
        <f t="shared" si="99"/>
        <v>0</v>
      </c>
      <c r="X114" s="38">
        <f t="shared" si="63"/>
        <v>0.51998461744193214</v>
      </c>
      <c r="Y114" s="38">
        <f t="shared" si="64"/>
        <v>0.51998461744193214</v>
      </c>
      <c r="Z114" s="38">
        <f t="shared" si="65"/>
        <v>0.51998461744193214</v>
      </c>
      <c r="AA114" s="38">
        <f>+T114/Q114</f>
        <v>1</v>
      </c>
      <c r="AB114" s="38">
        <f>+V114/T114</f>
        <v>1</v>
      </c>
    </row>
    <row r="115" spans="1:28" ht="23.25" customHeight="1" x14ac:dyDescent="0.25">
      <c r="A115" s="39" t="s">
        <v>237</v>
      </c>
      <c r="B115" s="34" t="s">
        <v>37</v>
      </c>
      <c r="C115" s="34">
        <v>11</v>
      </c>
      <c r="D115" s="34" t="s">
        <v>233</v>
      </c>
      <c r="E115" s="40" t="s">
        <v>238</v>
      </c>
      <c r="F115" s="63">
        <f t="shared" ref="F115:J116" si="100">+F116</f>
        <v>142092023709</v>
      </c>
      <c r="G115" s="63">
        <f t="shared" si="100"/>
        <v>0</v>
      </c>
      <c r="H115" s="63">
        <f t="shared" si="100"/>
        <v>0</v>
      </c>
      <c r="I115" s="63">
        <f t="shared" si="100"/>
        <v>0</v>
      </c>
      <c r="J115" s="63">
        <f t="shared" si="100"/>
        <v>0</v>
      </c>
      <c r="K115" s="63">
        <f t="shared" si="62"/>
        <v>0</v>
      </c>
      <c r="L115" s="254">
        <f>+L116</f>
        <v>142092023709</v>
      </c>
      <c r="M115" s="253">
        <f t="shared" si="54"/>
        <v>1.8004653483314589E-2</v>
      </c>
      <c r="N115" s="63">
        <f t="shared" ref="N115:W116" si="101">+N116</f>
        <v>0</v>
      </c>
      <c r="O115" s="63">
        <f t="shared" si="101"/>
        <v>0</v>
      </c>
      <c r="P115" s="63">
        <f t="shared" si="101"/>
        <v>142092023709</v>
      </c>
      <c r="Q115" s="63">
        <f t="shared" si="101"/>
        <v>0</v>
      </c>
      <c r="R115" s="63">
        <f t="shared" si="101"/>
        <v>142092023709</v>
      </c>
      <c r="S115" s="63">
        <f t="shared" si="101"/>
        <v>0</v>
      </c>
      <c r="T115" s="63">
        <f t="shared" si="101"/>
        <v>0</v>
      </c>
      <c r="U115" s="63">
        <f t="shared" si="101"/>
        <v>0</v>
      </c>
      <c r="V115" s="63">
        <f t="shared" si="101"/>
        <v>0</v>
      </c>
      <c r="W115" s="63">
        <f t="shared" si="101"/>
        <v>0</v>
      </c>
      <c r="X115" s="38">
        <f t="shared" si="63"/>
        <v>0</v>
      </c>
      <c r="Y115" s="38">
        <f t="shared" si="64"/>
        <v>0</v>
      </c>
      <c r="Z115" s="38">
        <f t="shared" si="65"/>
        <v>0</v>
      </c>
      <c r="AA115" s="38" t="s">
        <v>40</v>
      </c>
      <c r="AB115" s="38" t="s">
        <v>40</v>
      </c>
    </row>
    <row r="116" spans="1:28" s="4" customFormat="1" ht="23.25" customHeight="1" x14ac:dyDescent="0.25">
      <c r="A116" s="39" t="s">
        <v>239</v>
      </c>
      <c r="B116" s="34" t="s">
        <v>37</v>
      </c>
      <c r="C116" s="34">
        <v>11</v>
      </c>
      <c r="D116" s="34" t="s">
        <v>233</v>
      </c>
      <c r="E116" s="40" t="s">
        <v>240</v>
      </c>
      <c r="F116" s="63">
        <f t="shared" si="100"/>
        <v>142092023709</v>
      </c>
      <c r="G116" s="63">
        <f t="shared" si="100"/>
        <v>0</v>
      </c>
      <c r="H116" s="63">
        <f t="shared" si="100"/>
        <v>0</v>
      </c>
      <c r="I116" s="63">
        <f t="shared" si="100"/>
        <v>0</v>
      </c>
      <c r="J116" s="63">
        <f t="shared" si="100"/>
        <v>0</v>
      </c>
      <c r="K116" s="63">
        <f t="shared" si="62"/>
        <v>0</v>
      </c>
      <c r="L116" s="254">
        <f>+L117</f>
        <v>142092023709</v>
      </c>
      <c r="M116" s="253">
        <f t="shared" si="54"/>
        <v>1.8004653483314589E-2</v>
      </c>
      <c r="N116" s="63">
        <f t="shared" si="101"/>
        <v>0</v>
      </c>
      <c r="O116" s="63">
        <f t="shared" si="101"/>
        <v>0</v>
      </c>
      <c r="P116" s="63">
        <f t="shared" si="101"/>
        <v>142092023709</v>
      </c>
      <c r="Q116" s="63">
        <f t="shared" si="101"/>
        <v>0</v>
      </c>
      <c r="R116" s="63">
        <f t="shared" si="101"/>
        <v>142092023709</v>
      </c>
      <c r="S116" s="63">
        <f t="shared" si="101"/>
        <v>0</v>
      </c>
      <c r="T116" s="63">
        <f t="shared" si="101"/>
        <v>0</v>
      </c>
      <c r="U116" s="63">
        <f t="shared" si="101"/>
        <v>0</v>
      </c>
      <c r="V116" s="63">
        <f t="shared" si="101"/>
        <v>0</v>
      </c>
      <c r="W116" s="63">
        <f t="shared" si="101"/>
        <v>0</v>
      </c>
      <c r="X116" s="38">
        <f t="shared" si="63"/>
        <v>0</v>
      </c>
      <c r="Y116" s="38">
        <f t="shared" si="64"/>
        <v>0</v>
      </c>
      <c r="Z116" s="38">
        <f t="shared" si="65"/>
        <v>0</v>
      </c>
      <c r="AA116" s="38" t="s">
        <v>40</v>
      </c>
      <c r="AB116" s="38" t="s">
        <v>40</v>
      </c>
    </row>
    <row r="117" spans="1:28" ht="23.25" customHeight="1" x14ac:dyDescent="0.25">
      <c r="A117" s="43" t="s">
        <v>241</v>
      </c>
      <c r="B117" s="44" t="s">
        <v>37</v>
      </c>
      <c r="C117" s="44">
        <v>11</v>
      </c>
      <c r="D117" s="44" t="s">
        <v>233</v>
      </c>
      <c r="E117" s="45" t="s">
        <v>37</v>
      </c>
      <c r="F117" s="48">
        <v>142092023709</v>
      </c>
      <c r="G117" s="48">
        <v>0</v>
      </c>
      <c r="H117" s="48">
        <v>0</v>
      </c>
      <c r="I117" s="46">
        <v>0</v>
      </c>
      <c r="J117" s="48">
        <v>0</v>
      </c>
      <c r="K117" s="48">
        <f t="shared" si="62"/>
        <v>0</v>
      </c>
      <c r="L117" s="255">
        <f>+F117+K117</f>
        <v>142092023709</v>
      </c>
      <c r="M117" s="253">
        <f t="shared" si="54"/>
        <v>1.8004653483314589E-2</v>
      </c>
      <c r="N117" s="48">
        <v>0</v>
      </c>
      <c r="O117" s="46">
        <v>0</v>
      </c>
      <c r="P117" s="88">
        <f>L117-O117</f>
        <v>142092023709</v>
      </c>
      <c r="Q117" s="46">
        <v>0</v>
      </c>
      <c r="R117" s="88">
        <f>+L117-Q117</f>
        <v>142092023709</v>
      </c>
      <c r="S117" s="46">
        <f>O117-Q117</f>
        <v>0</v>
      </c>
      <c r="T117" s="46">
        <v>0</v>
      </c>
      <c r="U117" s="88">
        <f>+Q117-T117</f>
        <v>0</v>
      </c>
      <c r="V117" s="46">
        <v>0</v>
      </c>
      <c r="W117" s="88">
        <f>+T117-V117</f>
        <v>0</v>
      </c>
      <c r="X117" s="58">
        <f t="shared" si="63"/>
        <v>0</v>
      </c>
      <c r="Y117" s="58">
        <f t="shared" si="64"/>
        <v>0</v>
      </c>
      <c r="Z117" s="58">
        <f t="shared" si="65"/>
        <v>0</v>
      </c>
      <c r="AA117" s="58" t="s">
        <v>40</v>
      </c>
      <c r="AB117" s="58" t="s">
        <v>40</v>
      </c>
    </row>
    <row r="118" spans="1:28" ht="23.25" customHeight="1" x14ac:dyDescent="0.25">
      <c r="A118" s="39" t="s">
        <v>242</v>
      </c>
      <c r="B118" s="82" t="s">
        <v>37</v>
      </c>
      <c r="C118" s="82">
        <v>11</v>
      </c>
      <c r="D118" s="82" t="s">
        <v>38</v>
      </c>
      <c r="E118" s="40" t="s">
        <v>243</v>
      </c>
      <c r="F118" s="63">
        <f>+F119</f>
        <v>2577909803112</v>
      </c>
      <c r="G118" s="63">
        <f>+G119</f>
        <v>0</v>
      </c>
      <c r="H118" s="63">
        <f>+H119</f>
        <v>0</v>
      </c>
      <c r="I118" s="63">
        <f>+I119</f>
        <v>0</v>
      </c>
      <c r="J118" s="63">
        <f>+J119</f>
        <v>0</v>
      </c>
      <c r="K118" s="63">
        <f t="shared" si="62"/>
        <v>0</v>
      </c>
      <c r="L118" s="254">
        <f>+L119</f>
        <v>2577909803112</v>
      </c>
      <c r="M118" s="253">
        <f t="shared" si="54"/>
        <v>0.32665009269856321</v>
      </c>
      <c r="N118" s="63">
        <f t="shared" ref="N118:W118" si="102">+N119</f>
        <v>0</v>
      </c>
      <c r="O118" s="63">
        <f t="shared" si="102"/>
        <v>1340473442771</v>
      </c>
      <c r="P118" s="63">
        <f t="shared" si="102"/>
        <v>1237436360341</v>
      </c>
      <c r="Q118" s="63">
        <f t="shared" si="102"/>
        <v>1340473442771</v>
      </c>
      <c r="R118" s="63">
        <f t="shared" si="102"/>
        <v>1237436360341</v>
      </c>
      <c r="S118" s="63">
        <f t="shared" si="102"/>
        <v>0</v>
      </c>
      <c r="T118" s="63">
        <f t="shared" si="102"/>
        <v>1340473442771</v>
      </c>
      <c r="U118" s="63">
        <f t="shared" si="102"/>
        <v>0</v>
      </c>
      <c r="V118" s="63">
        <f t="shared" si="102"/>
        <v>1340473442771</v>
      </c>
      <c r="W118" s="63">
        <f t="shared" si="102"/>
        <v>0</v>
      </c>
      <c r="X118" s="38">
        <f t="shared" si="63"/>
        <v>0.51998461744193214</v>
      </c>
      <c r="Y118" s="38">
        <f t="shared" si="64"/>
        <v>0.51998461744193214</v>
      </c>
      <c r="Z118" s="38">
        <f t="shared" si="65"/>
        <v>0.51998461744193214</v>
      </c>
      <c r="AA118" s="38">
        <f t="shared" ref="AA118:AA181" si="103">+T118/Q118</f>
        <v>1</v>
      </c>
      <c r="AB118" s="38">
        <f>+V118/T118</f>
        <v>1</v>
      </c>
    </row>
    <row r="119" spans="1:28" ht="23.25" customHeight="1" thickBot="1" x14ac:dyDescent="0.3">
      <c r="A119" s="83" t="s">
        <v>244</v>
      </c>
      <c r="B119" s="84" t="s">
        <v>37</v>
      </c>
      <c r="C119" s="84">
        <v>11</v>
      </c>
      <c r="D119" s="84" t="s">
        <v>38</v>
      </c>
      <c r="E119" s="85" t="s">
        <v>245</v>
      </c>
      <c r="F119" s="46">
        <v>2577909803112</v>
      </c>
      <c r="G119" s="88">
        <v>0</v>
      </c>
      <c r="H119" s="88">
        <v>0</v>
      </c>
      <c r="I119" s="88">
        <v>0</v>
      </c>
      <c r="J119" s="88">
        <v>0</v>
      </c>
      <c r="K119" s="88">
        <f t="shared" si="62"/>
        <v>0</v>
      </c>
      <c r="L119" s="256">
        <f>+F119+K119</f>
        <v>2577909803112</v>
      </c>
      <c r="M119" s="263">
        <f t="shared" si="54"/>
        <v>0.32665009269856321</v>
      </c>
      <c r="N119" s="88">
        <v>0</v>
      </c>
      <c r="O119" s="46">
        <v>1340473442771</v>
      </c>
      <c r="P119" s="88">
        <f>L119-O119</f>
        <v>1237436360341</v>
      </c>
      <c r="Q119" s="46">
        <v>1340473442771</v>
      </c>
      <c r="R119" s="88">
        <f>+L119-Q119</f>
        <v>1237436360341</v>
      </c>
      <c r="S119" s="46">
        <f>O119-Q119</f>
        <v>0</v>
      </c>
      <c r="T119" s="46">
        <v>1340473442771</v>
      </c>
      <c r="U119" s="88">
        <f>+Q119-T119</f>
        <v>0</v>
      </c>
      <c r="V119" s="46">
        <v>1340473442771</v>
      </c>
      <c r="W119" s="88">
        <f>+T119-V119</f>
        <v>0</v>
      </c>
      <c r="X119" s="49">
        <f t="shared" si="63"/>
        <v>0.51998461744193214</v>
      </c>
      <c r="Y119" s="49">
        <f t="shared" si="64"/>
        <v>0.51998461744193214</v>
      </c>
      <c r="Z119" s="49">
        <f t="shared" si="65"/>
        <v>0.51998461744193214</v>
      </c>
      <c r="AA119" s="49">
        <f t="shared" si="103"/>
        <v>1</v>
      </c>
      <c r="AB119" s="49">
        <f>+V119/T119</f>
        <v>1</v>
      </c>
    </row>
    <row r="120" spans="1:28" s="4" customFormat="1" ht="28.5" customHeight="1" thickBot="1" x14ac:dyDescent="0.3">
      <c r="A120" s="21" t="s">
        <v>246</v>
      </c>
      <c r="B120" s="89" t="s">
        <v>37</v>
      </c>
      <c r="C120" s="90">
        <v>10</v>
      </c>
      <c r="D120" s="89" t="s">
        <v>38</v>
      </c>
      <c r="E120" s="23" t="s">
        <v>247</v>
      </c>
      <c r="F120" s="24">
        <f>+F123+F229+F251+F261+F267</f>
        <v>4895916309483</v>
      </c>
      <c r="G120" s="24">
        <f>+G123+G229+G251+G261+G267</f>
        <v>0</v>
      </c>
      <c r="H120" s="24">
        <f>+H123+H229+H251+H261+H267</f>
        <v>0</v>
      </c>
      <c r="I120" s="24">
        <f>+I123+I229+I251+I261+I267</f>
        <v>0</v>
      </c>
      <c r="J120" s="24">
        <f>+J123+J229+J251+J261+J267</f>
        <v>0</v>
      </c>
      <c r="K120" s="24">
        <f t="shared" si="62"/>
        <v>0</v>
      </c>
      <c r="L120" s="248">
        <f>+L123+L229+L251+L261+L267</f>
        <v>4895916309483</v>
      </c>
      <c r="M120" s="264">
        <f t="shared" si="54"/>
        <v>0.62036752193829503</v>
      </c>
      <c r="N120" s="24">
        <f t="shared" ref="N120:W120" si="104">+N123+N229+N251+N261+N267</f>
        <v>0</v>
      </c>
      <c r="O120" s="24">
        <f t="shared" si="104"/>
        <v>3752521268098.1201</v>
      </c>
      <c r="P120" s="24">
        <f t="shared" si="104"/>
        <v>1143395041384.8801</v>
      </c>
      <c r="Q120" s="24">
        <f t="shared" si="104"/>
        <v>3746624298557.5</v>
      </c>
      <c r="R120" s="24">
        <f t="shared" si="104"/>
        <v>1149292010925.5</v>
      </c>
      <c r="S120" s="24">
        <f t="shared" si="104"/>
        <v>5896969540.6200008</v>
      </c>
      <c r="T120" s="24">
        <f t="shared" si="104"/>
        <v>4944579381.3699999</v>
      </c>
      <c r="U120" s="24">
        <f t="shared" si="104"/>
        <v>3741679719176.1304</v>
      </c>
      <c r="V120" s="24">
        <f t="shared" si="104"/>
        <v>4770657117.3699999</v>
      </c>
      <c r="W120" s="24">
        <f t="shared" si="104"/>
        <v>173922264</v>
      </c>
      <c r="X120" s="30">
        <f t="shared" si="63"/>
        <v>0.7652549720469255</v>
      </c>
      <c r="Y120" s="243">
        <f t="shared" si="64"/>
        <v>1.009939522820834E-3</v>
      </c>
      <c r="Z120" s="243">
        <f t="shared" si="65"/>
        <v>9.744155773516016E-4</v>
      </c>
      <c r="AA120" s="31">
        <f t="shared" si="103"/>
        <v>1.3197425168234051E-3</v>
      </c>
      <c r="AB120" s="32">
        <f>+V120/T120</f>
        <v>0.96482567058073787</v>
      </c>
    </row>
    <row r="121" spans="1:28" s="4" customFormat="1" ht="28.5" customHeight="1" thickBot="1" x14ac:dyDescent="0.3">
      <c r="A121" s="21" t="s">
        <v>246</v>
      </c>
      <c r="B121" s="89" t="s">
        <v>37</v>
      </c>
      <c r="C121" s="90">
        <v>13</v>
      </c>
      <c r="D121" s="89" t="s">
        <v>38</v>
      </c>
      <c r="E121" s="23" t="s">
        <v>247</v>
      </c>
      <c r="F121" s="24">
        <f>+F268</f>
        <v>15000000000</v>
      </c>
      <c r="G121" s="24">
        <f>+G268</f>
        <v>0</v>
      </c>
      <c r="H121" s="24">
        <f>+H268</f>
        <v>0</v>
      </c>
      <c r="I121" s="24">
        <f>+I268</f>
        <v>2925000000</v>
      </c>
      <c r="J121" s="24">
        <f>+J268</f>
        <v>2925000000</v>
      </c>
      <c r="K121" s="24">
        <f t="shared" si="62"/>
        <v>0</v>
      </c>
      <c r="L121" s="248">
        <f>+L268</f>
        <v>15000000000</v>
      </c>
      <c r="M121" s="25">
        <f t="shared" si="54"/>
        <v>1.9006682796130295E-3</v>
      </c>
      <c r="N121" s="24">
        <f t="shared" ref="N121:W121" si="105">+N268</f>
        <v>0</v>
      </c>
      <c r="O121" s="24">
        <f t="shared" si="105"/>
        <v>12075000000</v>
      </c>
      <c r="P121" s="24">
        <f t="shared" si="105"/>
        <v>2925000000</v>
      </c>
      <c r="Q121" s="24">
        <f t="shared" si="105"/>
        <v>6405089410</v>
      </c>
      <c r="R121" s="24">
        <f t="shared" si="105"/>
        <v>8594910590</v>
      </c>
      <c r="S121" s="24">
        <f t="shared" si="105"/>
        <v>5669910590</v>
      </c>
      <c r="T121" s="24">
        <f t="shared" si="105"/>
        <v>0</v>
      </c>
      <c r="U121" s="24">
        <f t="shared" si="105"/>
        <v>6405089410</v>
      </c>
      <c r="V121" s="24">
        <f t="shared" si="105"/>
        <v>0</v>
      </c>
      <c r="W121" s="24">
        <f t="shared" si="105"/>
        <v>0</v>
      </c>
      <c r="X121" s="30">
        <f t="shared" si="63"/>
        <v>0.42700596066666668</v>
      </c>
      <c r="Y121" s="243">
        <f t="shared" si="64"/>
        <v>0</v>
      </c>
      <c r="Z121" s="31">
        <f t="shared" si="65"/>
        <v>0</v>
      </c>
      <c r="AA121" s="31">
        <f t="shared" si="103"/>
        <v>0</v>
      </c>
      <c r="AB121" s="32" t="s">
        <v>40</v>
      </c>
    </row>
    <row r="122" spans="1:28" s="4" customFormat="1" ht="28.5" customHeight="1" thickBot="1" x14ac:dyDescent="0.3">
      <c r="A122" s="21" t="s">
        <v>246</v>
      </c>
      <c r="B122" s="89" t="s">
        <v>41</v>
      </c>
      <c r="C122" s="90">
        <v>20</v>
      </c>
      <c r="D122" s="89" t="s">
        <v>38</v>
      </c>
      <c r="E122" s="23" t="s">
        <v>247</v>
      </c>
      <c r="F122" s="24">
        <f>+F239+F269</f>
        <v>147104900000</v>
      </c>
      <c r="G122" s="24">
        <f>+G239+G269</f>
        <v>0</v>
      </c>
      <c r="H122" s="24">
        <f>+H239+H269</f>
        <v>0</v>
      </c>
      <c r="I122" s="24">
        <f>+I239+I269</f>
        <v>2074546116</v>
      </c>
      <c r="J122" s="24">
        <f>+J239+J269</f>
        <v>2074546116</v>
      </c>
      <c r="K122" s="24">
        <f t="shared" si="62"/>
        <v>0</v>
      </c>
      <c r="L122" s="248">
        <f>+L239+L269</f>
        <v>147104900000</v>
      </c>
      <c r="M122" s="25">
        <f t="shared" si="54"/>
        <v>1.8639841147043115E-2</v>
      </c>
      <c r="N122" s="24">
        <f t="shared" ref="N122:W122" si="106">+N239+N269</f>
        <v>0</v>
      </c>
      <c r="O122" s="24">
        <f t="shared" si="106"/>
        <v>124743184998</v>
      </c>
      <c r="P122" s="24">
        <f t="shared" si="106"/>
        <v>22361715002</v>
      </c>
      <c r="Q122" s="24">
        <f t="shared" si="106"/>
        <v>84599271344.710007</v>
      </c>
      <c r="R122" s="24">
        <f t="shared" si="106"/>
        <v>62505628655.290001</v>
      </c>
      <c r="S122" s="24">
        <f t="shared" si="106"/>
        <v>40143913653.289993</v>
      </c>
      <c r="T122" s="24">
        <f t="shared" si="106"/>
        <v>53475448676.840004</v>
      </c>
      <c r="U122" s="24">
        <f t="shared" si="106"/>
        <v>31123822667.869999</v>
      </c>
      <c r="V122" s="24">
        <f t="shared" si="106"/>
        <v>53471413213.840004</v>
      </c>
      <c r="W122" s="24">
        <f t="shared" si="106"/>
        <v>4035463</v>
      </c>
      <c r="X122" s="30">
        <f t="shared" si="63"/>
        <v>0.57509485642361335</v>
      </c>
      <c r="Y122" s="31">
        <f t="shared" si="64"/>
        <v>0.36351915318143724</v>
      </c>
      <c r="Z122" s="31">
        <f t="shared" si="65"/>
        <v>0.36349172062820478</v>
      </c>
      <c r="AA122" s="31">
        <f t="shared" si="103"/>
        <v>0.6321029463592871</v>
      </c>
      <c r="AB122" s="32">
        <f>+V122/T122</f>
        <v>0.99992453615444377</v>
      </c>
    </row>
    <row r="123" spans="1:28" ht="24" customHeight="1" x14ac:dyDescent="0.25">
      <c r="A123" s="33" t="s">
        <v>248</v>
      </c>
      <c r="B123" s="92" t="s">
        <v>37</v>
      </c>
      <c r="C123" s="92">
        <v>10</v>
      </c>
      <c r="D123" s="92" t="s">
        <v>38</v>
      </c>
      <c r="E123" s="35" t="s">
        <v>249</v>
      </c>
      <c r="F123" s="93">
        <f>+F124</f>
        <v>4811194871576</v>
      </c>
      <c r="G123" s="93">
        <f>+G124</f>
        <v>0</v>
      </c>
      <c r="H123" s="93">
        <f>+H124</f>
        <v>0</v>
      </c>
      <c r="I123" s="93">
        <f>+I124</f>
        <v>0</v>
      </c>
      <c r="J123" s="93">
        <f>+J124</f>
        <v>0</v>
      </c>
      <c r="K123" s="93">
        <f t="shared" si="62"/>
        <v>0</v>
      </c>
      <c r="L123" s="257">
        <f>+L124</f>
        <v>4811194871576</v>
      </c>
      <c r="M123" s="265">
        <f t="shared" si="54"/>
        <v>0.60963236529609244</v>
      </c>
      <c r="N123" s="93">
        <f t="shared" ref="N123:W123" si="107">+N124</f>
        <v>0</v>
      </c>
      <c r="O123" s="93">
        <f t="shared" si="107"/>
        <v>3678305232181.6899</v>
      </c>
      <c r="P123" s="93">
        <f t="shared" si="107"/>
        <v>1132889639394.3101</v>
      </c>
      <c r="Q123" s="93">
        <f t="shared" si="107"/>
        <v>3677190158099.54</v>
      </c>
      <c r="R123" s="93">
        <f t="shared" si="107"/>
        <v>1134004713476.46</v>
      </c>
      <c r="S123" s="93">
        <f t="shared" si="107"/>
        <v>1115074082.1500006</v>
      </c>
      <c r="T123" s="93">
        <f t="shared" si="107"/>
        <v>1952256733.6600001</v>
      </c>
      <c r="U123" s="93">
        <f t="shared" si="107"/>
        <v>3675237901365.8799</v>
      </c>
      <c r="V123" s="93">
        <f t="shared" si="107"/>
        <v>1918733510.6600001</v>
      </c>
      <c r="W123" s="93">
        <f t="shared" si="107"/>
        <v>33523223</v>
      </c>
      <c r="X123" s="38">
        <f t="shared" si="63"/>
        <v>0.76429873581383434</v>
      </c>
      <c r="Y123" s="147">
        <f t="shared" si="64"/>
        <v>4.0577378089457861E-4</v>
      </c>
      <c r="Z123" s="147">
        <f t="shared" si="65"/>
        <v>3.9880602675141318E-4</v>
      </c>
      <c r="AA123" s="147">
        <f t="shared" si="103"/>
        <v>5.3090992027156217E-4</v>
      </c>
      <c r="AB123" s="38">
        <f>+V123/T123</f>
        <v>0.98282847618245772</v>
      </c>
    </row>
    <row r="124" spans="1:28" ht="24" customHeight="1" x14ac:dyDescent="0.25">
      <c r="A124" s="39" t="s">
        <v>250</v>
      </c>
      <c r="B124" s="34" t="s">
        <v>37</v>
      </c>
      <c r="C124" s="34">
        <v>10</v>
      </c>
      <c r="D124" s="34" t="s">
        <v>38</v>
      </c>
      <c r="E124" s="40" t="s">
        <v>251</v>
      </c>
      <c r="F124" s="62">
        <f>+F125+F129+F133+F137+F141+F145+F149+F153+F157+F161+F165+F169+F173+F177+F181+F185+F189+F193+F197+F201+F205+F209+F213+F217+F221+F225</f>
        <v>4811194871576</v>
      </c>
      <c r="G124" s="62">
        <f>+G125+G129+G133+G137+G141+G145+G149+G153+G157+G161+G165+G169+G173+G177+G181+G185+G189+G193+G197+G201+G205+G209+G213+G217+G221+G225</f>
        <v>0</v>
      </c>
      <c r="H124" s="62">
        <f>+H125+H129+H133+H137+H141+H145+H149+H153+H157+H161+H165+H169+H173+H177+H181+H185+H189+H193+H197+H201+H205+H209+H213+H217+H221+H225</f>
        <v>0</v>
      </c>
      <c r="I124" s="62">
        <f>+I125+I129+I133+I137+I141+I145+I149+I153+I157+I161+I165+I169+I173+I177+I181+I185+I189+I193+I197+I201+I205+I209+I213+I217+I221+I225</f>
        <v>0</v>
      </c>
      <c r="J124" s="62">
        <f>+J125+J129+J133+J137+J141+J145+J149+J153+J157+J161+J165+J169+J173+J177+J181+J185+J189+J193+J197+J201+J205+J209+J213+J217+J221+J225</f>
        <v>0</v>
      </c>
      <c r="K124" s="62">
        <f t="shared" si="62"/>
        <v>0</v>
      </c>
      <c r="L124" s="66">
        <f>+L125+L129+L133+L137+L141+L145+L149+L153+L157+L161+L165+L169+L173+L177+L181+L185+L189+L193+L197+L201+L205+L209+L213+L217+L221+L225</f>
        <v>4811194871576</v>
      </c>
      <c r="M124" s="253">
        <f t="shared" si="54"/>
        <v>0.60963236529609244</v>
      </c>
      <c r="N124" s="62">
        <f t="shared" ref="N124:W124" si="108">+N125+N129+N133+N137+N141+N145+N149+N153+N157+N161+N165+N169+N173+N177+N181+N185+N189+N193+N197+N201+N205+N209+N213+N217+N221+N225</f>
        <v>0</v>
      </c>
      <c r="O124" s="62">
        <f t="shared" si="108"/>
        <v>3678305232181.6899</v>
      </c>
      <c r="P124" s="62">
        <f t="shared" si="108"/>
        <v>1132889639394.3101</v>
      </c>
      <c r="Q124" s="62">
        <f t="shared" si="108"/>
        <v>3677190158099.54</v>
      </c>
      <c r="R124" s="62">
        <f t="shared" si="108"/>
        <v>1134004713476.46</v>
      </c>
      <c r="S124" s="62">
        <f t="shared" si="108"/>
        <v>1115074082.1500006</v>
      </c>
      <c r="T124" s="62">
        <f t="shared" si="108"/>
        <v>1952256733.6600001</v>
      </c>
      <c r="U124" s="62">
        <f t="shared" si="108"/>
        <v>3675237901365.8799</v>
      </c>
      <c r="V124" s="62">
        <f t="shared" si="108"/>
        <v>1918733510.6600001</v>
      </c>
      <c r="W124" s="62">
        <f t="shared" si="108"/>
        <v>33523223</v>
      </c>
      <c r="X124" s="38">
        <f t="shared" si="63"/>
        <v>0.76429873581383434</v>
      </c>
      <c r="Y124" s="147">
        <f t="shared" si="64"/>
        <v>4.0577378089457861E-4</v>
      </c>
      <c r="Z124" s="147">
        <f t="shared" si="65"/>
        <v>3.9880602675141318E-4</v>
      </c>
      <c r="AA124" s="147">
        <f t="shared" si="103"/>
        <v>5.3090992027156217E-4</v>
      </c>
      <c r="AB124" s="38">
        <f>+V124/T124</f>
        <v>0.98282847618245772</v>
      </c>
    </row>
    <row r="125" spans="1:28" ht="54" customHeight="1" x14ac:dyDescent="0.25">
      <c r="A125" s="39" t="s">
        <v>252</v>
      </c>
      <c r="B125" s="34" t="s">
        <v>37</v>
      </c>
      <c r="C125" s="34">
        <v>10</v>
      </c>
      <c r="D125" s="34" t="s">
        <v>38</v>
      </c>
      <c r="E125" s="40" t="s">
        <v>253</v>
      </c>
      <c r="F125" s="62">
        <f t="shared" ref="F125:J127" si="109">+F126</f>
        <v>214344555873</v>
      </c>
      <c r="G125" s="62">
        <f t="shared" si="109"/>
        <v>0</v>
      </c>
      <c r="H125" s="62">
        <f t="shared" si="109"/>
        <v>0</v>
      </c>
      <c r="I125" s="62">
        <f t="shared" si="109"/>
        <v>0</v>
      </c>
      <c r="J125" s="62">
        <f t="shared" si="109"/>
        <v>0</v>
      </c>
      <c r="K125" s="62">
        <f t="shared" si="62"/>
        <v>0</v>
      </c>
      <c r="L125" s="66">
        <f>+L126</f>
        <v>214344555873</v>
      </c>
      <c r="M125" s="253">
        <f t="shared" si="54"/>
        <v>2.7159859883703584E-2</v>
      </c>
      <c r="N125" s="62">
        <f t="shared" ref="N125:W127" si="110">+N126</f>
        <v>0</v>
      </c>
      <c r="O125" s="62">
        <f t="shared" si="110"/>
        <v>189713379685</v>
      </c>
      <c r="P125" s="62">
        <f t="shared" si="110"/>
        <v>24631176188</v>
      </c>
      <c r="Q125" s="62">
        <f t="shared" si="110"/>
        <v>189713379685</v>
      </c>
      <c r="R125" s="62">
        <f t="shared" si="110"/>
        <v>24631176188</v>
      </c>
      <c r="S125" s="62">
        <f t="shared" si="110"/>
        <v>0</v>
      </c>
      <c r="T125" s="62">
        <f t="shared" si="110"/>
        <v>0</v>
      </c>
      <c r="U125" s="62">
        <f t="shared" si="110"/>
        <v>189713379685</v>
      </c>
      <c r="V125" s="62">
        <f t="shared" si="110"/>
        <v>0</v>
      </c>
      <c r="W125" s="62">
        <f t="shared" si="110"/>
        <v>0</v>
      </c>
      <c r="X125" s="38">
        <f t="shared" si="63"/>
        <v>0.88508606580801585</v>
      </c>
      <c r="Y125" s="38">
        <f t="shared" si="64"/>
        <v>0</v>
      </c>
      <c r="Z125" s="38">
        <f t="shared" si="65"/>
        <v>0</v>
      </c>
      <c r="AA125" s="38">
        <f t="shared" si="103"/>
        <v>0</v>
      </c>
      <c r="AB125" s="38" t="s">
        <v>40</v>
      </c>
    </row>
    <row r="126" spans="1:28" ht="54" customHeight="1" x14ac:dyDescent="0.25">
      <c r="A126" s="39" t="s">
        <v>254</v>
      </c>
      <c r="B126" s="34" t="s">
        <v>37</v>
      </c>
      <c r="C126" s="34">
        <v>10</v>
      </c>
      <c r="D126" s="34" t="s">
        <v>38</v>
      </c>
      <c r="E126" s="40" t="s">
        <v>253</v>
      </c>
      <c r="F126" s="62">
        <f t="shared" si="109"/>
        <v>214344555873</v>
      </c>
      <c r="G126" s="62">
        <f t="shared" si="109"/>
        <v>0</v>
      </c>
      <c r="H126" s="62">
        <f t="shared" si="109"/>
        <v>0</v>
      </c>
      <c r="I126" s="62">
        <f t="shared" si="109"/>
        <v>0</v>
      </c>
      <c r="J126" s="62">
        <f t="shared" si="109"/>
        <v>0</v>
      </c>
      <c r="K126" s="62">
        <f t="shared" si="62"/>
        <v>0</v>
      </c>
      <c r="L126" s="66">
        <f>+L127</f>
        <v>214344555873</v>
      </c>
      <c r="M126" s="253">
        <f t="shared" si="54"/>
        <v>2.7159859883703584E-2</v>
      </c>
      <c r="N126" s="62">
        <f t="shared" si="110"/>
        <v>0</v>
      </c>
      <c r="O126" s="62">
        <f t="shared" si="110"/>
        <v>189713379685</v>
      </c>
      <c r="P126" s="62">
        <f t="shared" si="110"/>
        <v>24631176188</v>
      </c>
      <c r="Q126" s="62">
        <f t="shared" si="110"/>
        <v>189713379685</v>
      </c>
      <c r="R126" s="62">
        <f t="shared" si="110"/>
        <v>24631176188</v>
      </c>
      <c r="S126" s="62">
        <f t="shared" si="110"/>
        <v>0</v>
      </c>
      <c r="T126" s="62">
        <f t="shared" si="110"/>
        <v>0</v>
      </c>
      <c r="U126" s="62">
        <f t="shared" si="110"/>
        <v>189713379685</v>
      </c>
      <c r="V126" s="62">
        <f t="shared" si="110"/>
        <v>0</v>
      </c>
      <c r="W126" s="62">
        <f t="shared" si="110"/>
        <v>0</v>
      </c>
      <c r="X126" s="38">
        <f t="shared" si="63"/>
        <v>0.88508606580801585</v>
      </c>
      <c r="Y126" s="38">
        <f t="shared" si="64"/>
        <v>0</v>
      </c>
      <c r="Z126" s="38">
        <f t="shared" si="65"/>
        <v>0</v>
      </c>
      <c r="AA126" s="38">
        <f t="shared" si="103"/>
        <v>0</v>
      </c>
      <c r="AB126" s="38" t="s">
        <v>40</v>
      </c>
    </row>
    <row r="127" spans="1:28" ht="30" customHeight="1" x14ac:dyDescent="0.25">
      <c r="A127" s="39" t="s">
        <v>255</v>
      </c>
      <c r="B127" s="34" t="s">
        <v>37</v>
      </c>
      <c r="C127" s="34">
        <v>10</v>
      </c>
      <c r="D127" s="34" t="s">
        <v>38</v>
      </c>
      <c r="E127" s="40" t="s">
        <v>256</v>
      </c>
      <c r="F127" s="62">
        <f t="shared" si="109"/>
        <v>214344555873</v>
      </c>
      <c r="G127" s="62">
        <f t="shared" si="109"/>
        <v>0</v>
      </c>
      <c r="H127" s="62">
        <f t="shared" si="109"/>
        <v>0</v>
      </c>
      <c r="I127" s="62">
        <f t="shared" si="109"/>
        <v>0</v>
      </c>
      <c r="J127" s="62">
        <f t="shared" si="109"/>
        <v>0</v>
      </c>
      <c r="K127" s="62">
        <f t="shared" si="62"/>
        <v>0</v>
      </c>
      <c r="L127" s="66">
        <f>+L128</f>
        <v>214344555873</v>
      </c>
      <c r="M127" s="253">
        <f t="shared" si="54"/>
        <v>2.7159859883703584E-2</v>
      </c>
      <c r="N127" s="62">
        <f t="shared" si="110"/>
        <v>0</v>
      </c>
      <c r="O127" s="62">
        <f t="shared" si="110"/>
        <v>189713379685</v>
      </c>
      <c r="P127" s="62">
        <f t="shared" si="110"/>
        <v>24631176188</v>
      </c>
      <c r="Q127" s="62">
        <f t="shared" si="110"/>
        <v>189713379685</v>
      </c>
      <c r="R127" s="62">
        <f t="shared" si="110"/>
        <v>24631176188</v>
      </c>
      <c r="S127" s="62">
        <f t="shared" si="110"/>
        <v>0</v>
      </c>
      <c r="T127" s="62">
        <f t="shared" si="110"/>
        <v>0</v>
      </c>
      <c r="U127" s="62">
        <f t="shared" si="110"/>
        <v>189713379685</v>
      </c>
      <c r="V127" s="62">
        <f t="shared" si="110"/>
        <v>0</v>
      </c>
      <c r="W127" s="62">
        <f t="shared" si="110"/>
        <v>0</v>
      </c>
      <c r="X127" s="38">
        <f t="shared" si="63"/>
        <v>0.88508606580801585</v>
      </c>
      <c r="Y127" s="38">
        <f t="shared" si="64"/>
        <v>0</v>
      </c>
      <c r="Z127" s="38">
        <f t="shared" si="65"/>
        <v>0</v>
      </c>
      <c r="AA127" s="38">
        <f t="shared" si="103"/>
        <v>0</v>
      </c>
      <c r="AB127" s="38" t="s">
        <v>40</v>
      </c>
    </row>
    <row r="128" spans="1:28" ht="30" customHeight="1" x14ac:dyDescent="0.25">
      <c r="A128" s="43" t="s">
        <v>257</v>
      </c>
      <c r="B128" s="44" t="s">
        <v>37</v>
      </c>
      <c r="C128" s="44">
        <v>10</v>
      </c>
      <c r="D128" s="44" t="s">
        <v>38</v>
      </c>
      <c r="E128" s="45" t="s">
        <v>258</v>
      </c>
      <c r="F128" s="46">
        <v>214344555873</v>
      </c>
      <c r="G128" s="46">
        <v>0</v>
      </c>
      <c r="H128" s="46">
        <v>0</v>
      </c>
      <c r="I128" s="46">
        <v>0</v>
      </c>
      <c r="J128" s="46">
        <v>0</v>
      </c>
      <c r="K128" s="46">
        <f t="shared" si="62"/>
        <v>0</v>
      </c>
      <c r="L128" s="56">
        <f>+F128+K128</f>
        <v>214344555873</v>
      </c>
      <c r="M128" s="266">
        <f t="shared" si="54"/>
        <v>2.7159859883703584E-2</v>
      </c>
      <c r="N128" s="46">
        <v>0</v>
      </c>
      <c r="O128" s="46">
        <v>189713379685</v>
      </c>
      <c r="P128" s="46">
        <f>L128-O128</f>
        <v>24631176188</v>
      </c>
      <c r="Q128" s="46">
        <v>189713379685</v>
      </c>
      <c r="R128" s="46">
        <f>+L128-Q128</f>
        <v>24631176188</v>
      </c>
      <c r="S128" s="46">
        <f>O128-Q128</f>
        <v>0</v>
      </c>
      <c r="T128" s="46">
        <v>0</v>
      </c>
      <c r="U128" s="46">
        <f>+Q128-T128</f>
        <v>189713379685</v>
      </c>
      <c r="V128" s="46">
        <v>0</v>
      </c>
      <c r="W128" s="88">
        <f>+T128-V128</f>
        <v>0</v>
      </c>
      <c r="X128" s="49">
        <f t="shared" si="63"/>
        <v>0.88508606580801585</v>
      </c>
      <c r="Y128" s="49">
        <f t="shared" si="64"/>
        <v>0</v>
      </c>
      <c r="Z128" s="49">
        <f t="shared" si="65"/>
        <v>0</v>
      </c>
      <c r="AA128" s="49">
        <f t="shared" si="103"/>
        <v>0</v>
      </c>
      <c r="AB128" s="49" t="s">
        <v>40</v>
      </c>
    </row>
    <row r="129" spans="1:28" ht="49.5" customHeight="1" x14ac:dyDescent="0.25">
      <c r="A129" s="39" t="s">
        <v>259</v>
      </c>
      <c r="B129" s="34" t="s">
        <v>37</v>
      </c>
      <c r="C129" s="34">
        <v>10</v>
      </c>
      <c r="D129" s="34" t="s">
        <v>38</v>
      </c>
      <c r="E129" s="40" t="s">
        <v>260</v>
      </c>
      <c r="F129" s="62">
        <f t="shared" ref="F129:J131" si="111">+F130</f>
        <v>3195851089</v>
      </c>
      <c r="G129" s="62">
        <f t="shared" si="111"/>
        <v>0</v>
      </c>
      <c r="H129" s="62">
        <f t="shared" si="111"/>
        <v>0</v>
      </c>
      <c r="I129" s="62">
        <f t="shared" si="111"/>
        <v>0</v>
      </c>
      <c r="J129" s="62">
        <f t="shared" si="111"/>
        <v>0</v>
      </c>
      <c r="K129" s="62">
        <f t="shared" si="62"/>
        <v>0</v>
      </c>
      <c r="L129" s="66">
        <f>+L130</f>
        <v>3195851089</v>
      </c>
      <c r="M129" s="42">
        <f t="shared" si="54"/>
        <v>4.0495018608193714E-4</v>
      </c>
      <c r="N129" s="62">
        <f t="shared" ref="N129:W131" si="112">+N130</f>
        <v>0</v>
      </c>
      <c r="O129" s="62">
        <f t="shared" si="112"/>
        <v>3195851089</v>
      </c>
      <c r="P129" s="62">
        <f t="shared" si="112"/>
        <v>0</v>
      </c>
      <c r="Q129" s="62">
        <f t="shared" si="112"/>
        <v>3195851089</v>
      </c>
      <c r="R129" s="62">
        <f t="shared" si="112"/>
        <v>0</v>
      </c>
      <c r="S129" s="62">
        <f t="shared" si="112"/>
        <v>0</v>
      </c>
      <c r="T129" s="62">
        <f t="shared" si="112"/>
        <v>0</v>
      </c>
      <c r="U129" s="62">
        <f t="shared" si="112"/>
        <v>3195851089</v>
      </c>
      <c r="V129" s="62">
        <f t="shared" si="112"/>
        <v>0</v>
      </c>
      <c r="W129" s="62">
        <f t="shared" si="112"/>
        <v>0</v>
      </c>
      <c r="X129" s="38">
        <f t="shared" si="63"/>
        <v>1</v>
      </c>
      <c r="Y129" s="38">
        <f t="shared" si="64"/>
        <v>0</v>
      </c>
      <c r="Z129" s="38">
        <f t="shared" si="65"/>
        <v>0</v>
      </c>
      <c r="AA129" s="38">
        <f t="shared" si="103"/>
        <v>0</v>
      </c>
      <c r="AB129" s="38" t="s">
        <v>40</v>
      </c>
    </row>
    <row r="130" spans="1:28" ht="49.5" customHeight="1" x14ac:dyDescent="0.25">
      <c r="A130" s="39" t="s">
        <v>261</v>
      </c>
      <c r="B130" s="34" t="s">
        <v>37</v>
      </c>
      <c r="C130" s="34">
        <v>10</v>
      </c>
      <c r="D130" s="34" t="s">
        <v>38</v>
      </c>
      <c r="E130" s="95" t="s">
        <v>260</v>
      </c>
      <c r="F130" s="62">
        <f t="shared" si="111"/>
        <v>3195851089</v>
      </c>
      <c r="G130" s="62">
        <f t="shared" si="111"/>
        <v>0</v>
      </c>
      <c r="H130" s="62">
        <f t="shared" si="111"/>
        <v>0</v>
      </c>
      <c r="I130" s="62">
        <f t="shared" si="111"/>
        <v>0</v>
      </c>
      <c r="J130" s="62">
        <f t="shared" si="111"/>
        <v>0</v>
      </c>
      <c r="K130" s="62">
        <f t="shared" si="62"/>
        <v>0</v>
      </c>
      <c r="L130" s="66">
        <f>+L131</f>
        <v>3195851089</v>
      </c>
      <c r="M130" s="42">
        <f t="shared" si="54"/>
        <v>4.0495018608193714E-4</v>
      </c>
      <c r="N130" s="62">
        <f t="shared" si="112"/>
        <v>0</v>
      </c>
      <c r="O130" s="62">
        <f t="shared" si="112"/>
        <v>3195851089</v>
      </c>
      <c r="P130" s="62">
        <f t="shared" si="112"/>
        <v>0</v>
      </c>
      <c r="Q130" s="62">
        <f t="shared" si="112"/>
        <v>3195851089</v>
      </c>
      <c r="R130" s="62">
        <f t="shared" si="112"/>
        <v>0</v>
      </c>
      <c r="S130" s="62">
        <f t="shared" si="112"/>
        <v>0</v>
      </c>
      <c r="T130" s="62">
        <f t="shared" si="112"/>
        <v>0</v>
      </c>
      <c r="U130" s="62">
        <f t="shared" si="112"/>
        <v>3195851089</v>
      </c>
      <c r="V130" s="62">
        <f t="shared" si="112"/>
        <v>0</v>
      </c>
      <c r="W130" s="62">
        <f t="shared" si="112"/>
        <v>0</v>
      </c>
      <c r="X130" s="38">
        <f t="shared" si="63"/>
        <v>1</v>
      </c>
      <c r="Y130" s="38">
        <f t="shared" si="64"/>
        <v>0</v>
      </c>
      <c r="Z130" s="38">
        <f t="shared" si="65"/>
        <v>0</v>
      </c>
      <c r="AA130" s="38">
        <f t="shared" si="103"/>
        <v>0</v>
      </c>
      <c r="AB130" s="38" t="s">
        <v>40</v>
      </c>
    </row>
    <row r="131" spans="1:28" ht="32.25" customHeight="1" x14ac:dyDescent="0.25">
      <c r="A131" s="39" t="s">
        <v>262</v>
      </c>
      <c r="B131" s="34" t="s">
        <v>37</v>
      </c>
      <c r="C131" s="34">
        <v>10</v>
      </c>
      <c r="D131" s="34" t="s">
        <v>38</v>
      </c>
      <c r="E131" s="40" t="s">
        <v>256</v>
      </c>
      <c r="F131" s="62">
        <f t="shared" si="111"/>
        <v>3195851089</v>
      </c>
      <c r="G131" s="62">
        <f t="shared" si="111"/>
        <v>0</v>
      </c>
      <c r="H131" s="62">
        <f t="shared" si="111"/>
        <v>0</v>
      </c>
      <c r="I131" s="62">
        <f t="shared" si="111"/>
        <v>0</v>
      </c>
      <c r="J131" s="62">
        <f t="shared" si="111"/>
        <v>0</v>
      </c>
      <c r="K131" s="62">
        <f t="shared" si="62"/>
        <v>0</v>
      </c>
      <c r="L131" s="66">
        <f>+L132</f>
        <v>3195851089</v>
      </c>
      <c r="M131" s="42">
        <f t="shared" si="54"/>
        <v>4.0495018608193714E-4</v>
      </c>
      <c r="N131" s="62">
        <f t="shared" si="112"/>
        <v>0</v>
      </c>
      <c r="O131" s="62">
        <f t="shared" si="112"/>
        <v>3195851089</v>
      </c>
      <c r="P131" s="62">
        <f t="shared" si="112"/>
        <v>0</v>
      </c>
      <c r="Q131" s="62">
        <f t="shared" si="112"/>
        <v>3195851089</v>
      </c>
      <c r="R131" s="62">
        <f t="shared" si="112"/>
        <v>0</v>
      </c>
      <c r="S131" s="62">
        <f t="shared" si="112"/>
        <v>0</v>
      </c>
      <c r="T131" s="62">
        <f t="shared" si="112"/>
        <v>0</v>
      </c>
      <c r="U131" s="62">
        <f t="shared" si="112"/>
        <v>3195851089</v>
      </c>
      <c r="V131" s="62">
        <f t="shared" si="112"/>
        <v>0</v>
      </c>
      <c r="W131" s="62">
        <f t="shared" si="112"/>
        <v>0</v>
      </c>
      <c r="X131" s="38">
        <f t="shared" si="63"/>
        <v>1</v>
      </c>
      <c r="Y131" s="38">
        <f t="shared" si="64"/>
        <v>0</v>
      </c>
      <c r="Z131" s="38">
        <f t="shared" si="65"/>
        <v>0</v>
      </c>
      <c r="AA131" s="38">
        <f t="shared" si="103"/>
        <v>0</v>
      </c>
      <c r="AB131" s="38" t="s">
        <v>40</v>
      </c>
    </row>
    <row r="132" spans="1:28" ht="30" customHeight="1" x14ac:dyDescent="0.25">
      <c r="A132" s="43" t="s">
        <v>263</v>
      </c>
      <c r="B132" s="44" t="s">
        <v>37</v>
      </c>
      <c r="C132" s="44">
        <v>10</v>
      </c>
      <c r="D132" s="44" t="s">
        <v>38</v>
      </c>
      <c r="E132" s="45" t="s">
        <v>258</v>
      </c>
      <c r="F132" s="46">
        <v>3195851089</v>
      </c>
      <c r="G132" s="46">
        <v>0</v>
      </c>
      <c r="H132" s="46">
        <v>0</v>
      </c>
      <c r="I132" s="46">
        <v>0</v>
      </c>
      <c r="J132" s="46">
        <v>0</v>
      </c>
      <c r="K132" s="46">
        <f t="shared" si="62"/>
        <v>0</v>
      </c>
      <c r="L132" s="56">
        <f>+F132+K132</f>
        <v>3195851089</v>
      </c>
      <c r="M132" s="51">
        <f t="shared" si="54"/>
        <v>4.0495018608193714E-4</v>
      </c>
      <c r="N132" s="46">
        <v>0</v>
      </c>
      <c r="O132" s="46">
        <v>3195851089</v>
      </c>
      <c r="P132" s="46">
        <f>L132-O132</f>
        <v>0</v>
      </c>
      <c r="Q132" s="46">
        <v>3195851089</v>
      </c>
      <c r="R132" s="46">
        <f>+L132-Q132</f>
        <v>0</v>
      </c>
      <c r="S132" s="46">
        <f>O132-Q132</f>
        <v>0</v>
      </c>
      <c r="T132" s="46">
        <v>0</v>
      </c>
      <c r="U132" s="46">
        <f>+Q132-T132</f>
        <v>3195851089</v>
      </c>
      <c r="V132" s="46">
        <v>0</v>
      </c>
      <c r="W132" s="88">
        <f>+T132-V132</f>
        <v>0</v>
      </c>
      <c r="X132" s="49">
        <f t="shared" si="63"/>
        <v>1</v>
      </c>
      <c r="Y132" s="49">
        <f t="shared" si="64"/>
        <v>0</v>
      </c>
      <c r="Z132" s="49">
        <f t="shared" si="65"/>
        <v>0</v>
      </c>
      <c r="AA132" s="49">
        <f t="shared" si="103"/>
        <v>0</v>
      </c>
      <c r="AB132" s="49" t="s">
        <v>40</v>
      </c>
    </row>
    <row r="133" spans="1:28" ht="87" customHeight="1" x14ac:dyDescent="0.25">
      <c r="A133" s="39" t="s">
        <v>264</v>
      </c>
      <c r="B133" s="34" t="s">
        <v>37</v>
      </c>
      <c r="C133" s="34">
        <v>10</v>
      </c>
      <c r="D133" s="34" t="s">
        <v>38</v>
      </c>
      <c r="E133" s="40" t="s">
        <v>265</v>
      </c>
      <c r="F133" s="62">
        <f t="shared" ref="F133:J135" si="113">+F134</f>
        <v>251619519992</v>
      </c>
      <c r="G133" s="62">
        <f t="shared" si="113"/>
        <v>0</v>
      </c>
      <c r="H133" s="62">
        <f t="shared" si="113"/>
        <v>0</v>
      </c>
      <c r="I133" s="62">
        <f t="shared" si="113"/>
        <v>0</v>
      </c>
      <c r="J133" s="62">
        <f t="shared" si="113"/>
        <v>0</v>
      </c>
      <c r="K133" s="62">
        <f t="shared" si="62"/>
        <v>0</v>
      </c>
      <c r="L133" s="66">
        <f>+L134</f>
        <v>251619519992</v>
      </c>
      <c r="M133" s="253">
        <f t="shared" ref="M133:M196" si="114">L133/$L$303</f>
        <v>3.1883016012016728E-2</v>
      </c>
      <c r="N133" s="62">
        <f t="shared" ref="N133:W135" si="115">+N134</f>
        <v>0</v>
      </c>
      <c r="O133" s="62">
        <f t="shared" si="115"/>
        <v>218925372998</v>
      </c>
      <c r="P133" s="62">
        <f t="shared" si="115"/>
        <v>32694146994</v>
      </c>
      <c r="Q133" s="62">
        <f t="shared" si="115"/>
        <v>218925372998</v>
      </c>
      <c r="R133" s="62">
        <f t="shared" si="115"/>
        <v>32694146994</v>
      </c>
      <c r="S133" s="62">
        <f t="shared" si="115"/>
        <v>0</v>
      </c>
      <c r="T133" s="62">
        <f t="shared" si="115"/>
        <v>0</v>
      </c>
      <c r="U133" s="62">
        <f t="shared" si="115"/>
        <v>218925372998</v>
      </c>
      <c r="V133" s="62">
        <f t="shared" si="115"/>
        <v>0</v>
      </c>
      <c r="W133" s="62">
        <f t="shared" si="115"/>
        <v>0</v>
      </c>
      <c r="X133" s="38">
        <f t="shared" si="63"/>
        <v>0.87006514043489358</v>
      </c>
      <c r="Y133" s="38">
        <f t="shared" si="64"/>
        <v>0</v>
      </c>
      <c r="Z133" s="38">
        <f t="shared" si="65"/>
        <v>0</v>
      </c>
      <c r="AA133" s="38">
        <f t="shared" si="103"/>
        <v>0</v>
      </c>
      <c r="AB133" s="38" t="s">
        <v>40</v>
      </c>
    </row>
    <row r="134" spans="1:28" ht="84" customHeight="1" x14ac:dyDescent="0.25">
      <c r="A134" s="39" t="s">
        <v>266</v>
      </c>
      <c r="B134" s="34" t="s">
        <v>37</v>
      </c>
      <c r="C134" s="34">
        <v>10</v>
      </c>
      <c r="D134" s="34" t="s">
        <v>38</v>
      </c>
      <c r="E134" s="40" t="s">
        <v>265</v>
      </c>
      <c r="F134" s="62">
        <f t="shared" si="113"/>
        <v>251619519992</v>
      </c>
      <c r="G134" s="62">
        <f t="shared" si="113"/>
        <v>0</v>
      </c>
      <c r="H134" s="62">
        <f t="shared" si="113"/>
        <v>0</v>
      </c>
      <c r="I134" s="62">
        <f t="shared" si="113"/>
        <v>0</v>
      </c>
      <c r="J134" s="62">
        <f t="shared" si="113"/>
        <v>0</v>
      </c>
      <c r="K134" s="62">
        <f t="shared" si="62"/>
        <v>0</v>
      </c>
      <c r="L134" s="66">
        <f>+L135</f>
        <v>251619519992</v>
      </c>
      <c r="M134" s="253">
        <f t="shared" si="114"/>
        <v>3.1883016012016728E-2</v>
      </c>
      <c r="N134" s="62">
        <f t="shared" si="115"/>
        <v>0</v>
      </c>
      <c r="O134" s="62">
        <f t="shared" si="115"/>
        <v>218925372998</v>
      </c>
      <c r="P134" s="62">
        <f t="shared" si="115"/>
        <v>32694146994</v>
      </c>
      <c r="Q134" s="62">
        <f t="shared" si="115"/>
        <v>218925372998</v>
      </c>
      <c r="R134" s="62">
        <f t="shared" si="115"/>
        <v>32694146994</v>
      </c>
      <c r="S134" s="62">
        <f t="shared" si="115"/>
        <v>0</v>
      </c>
      <c r="T134" s="62">
        <f t="shared" si="115"/>
        <v>0</v>
      </c>
      <c r="U134" s="62">
        <f t="shared" si="115"/>
        <v>218925372998</v>
      </c>
      <c r="V134" s="62">
        <f t="shared" si="115"/>
        <v>0</v>
      </c>
      <c r="W134" s="62">
        <f t="shared" si="115"/>
        <v>0</v>
      </c>
      <c r="X134" s="38">
        <f t="shared" si="63"/>
        <v>0.87006514043489358</v>
      </c>
      <c r="Y134" s="38">
        <f t="shared" si="64"/>
        <v>0</v>
      </c>
      <c r="Z134" s="38">
        <f t="shared" si="65"/>
        <v>0</v>
      </c>
      <c r="AA134" s="38">
        <f t="shared" si="103"/>
        <v>0</v>
      </c>
      <c r="AB134" s="38" t="s">
        <v>40</v>
      </c>
    </row>
    <row r="135" spans="1:28" ht="32.25" customHeight="1" x14ac:dyDescent="0.25">
      <c r="A135" s="39" t="s">
        <v>267</v>
      </c>
      <c r="B135" s="34" t="s">
        <v>37</v>
      </c>
      <c r="C135" s="34">
        <v>10</v>
      </c>
      <c r="D135" s="34" t="s">
        <v>38</v>
      </c>
      <c r="E135" s="40" t="s">
        <v>268</v>
      </c>
      <c r="F135" s="62">
        <f t="shared" si="113"/>
        <v>251619519992</v>
      </c>
      <c r="G135" s="62">
        <f t="shared" si="113"/>
        <v>0</v>
      </c>
      <c r="H135" s="62">
        <f t="shared" si="113"/>
        <v>0</v>
      </c>
      <c r="I135" s="62">
        <f t="shared" si="113"/>
        <v>0</v>
      </c>
      <c r="J135" s="62">
        <f t="shared" si="113"/>
        <v>0</v>
      </c>
      <c r="K135" s="62">
        <f t="shared" ref="K135:K172" si="116">+G135-H135+I135-J135</f>
        <v>0</v>
      </c>
      <c r="L135" s="66">
        <f>+L136</f>
        <v>251619519992</v>
      </c>
      <c r="M135" s="253">
        <f t="shared" si="114"/>
        <v>3.1883016012016728E-2</v>
      </c>
      <c r="N135" s="62">
        <f t="shared" si="115"/>
        <v>0</v>
      </c>
      <c r="O135" s="62">
        <f t="shared" si="115"/>
        <v>218925372998</v>
      </c>
      <c r="P135" s="62">
        <f t="shared" si="115"/>
        <v>32694146994</v>
      </c>
      <c r="Q135" s="62">
        <f t="shared" si="115"/>
        <v>218925372998</v>
      </c>
      <c r="R135" s="62">
        <f t="shared" si="115"/>
        <v>32694146994</v>
      </c>
      <c r="S135" s="62">
        <f t="shared" si="115"/>
        <v>0</v>
      </c>
      <c r="T135" s="62">
        <f t="shared" si="115"/>
        <v>0</v>
      </c>
      <c r="U135" s="62">
        <f t="shared" si="115"/>
        <v>218925372998</v>
      </c>
      <c r="V135" s="62">
        <f t="shared" si="115"/>
        <v>0</v>
      </c>
      <c r="W135" s="62">
        <f t="shared" si="115"/>
        <v>0</v>
      </c>
      <c r="X135" s="38">
        <f t="shared" ref="X135:X198" si="117">+Q135/L135</f>
        <v>0.87006514043489358</v>
      </c>
      <c r="Y135" s="38">
        <f t="shared" ref="Y135:Y198" si="118">+T135/L135</f>
        <v>0</v>
      </c>
      <c r="Z135" s="38">
        <f t="shared" ref="Z135:Z198" si="119">+V135/L135</f>
        <v>0</v>
      </c>
      <c r="AA135" s="38">
        <f t="shared" si="103"/>
        <v>0</v>
      </c>
      <c r="AB135" s="38" t="s">
        <v>40</v>
      </c>
    </row>
    <row r="136" spans="1:28" ht="30" customHeight="1" x14ac:dyDescent="0.25">
      <c r="A136" s="43" t="s">
        <v>269</v>
      </c>
      <c r="B136" s="44" t="s">
        <v>37</v>
      </c>
      <c r="C136" s="44">
        <v>10</v>
      </c>
      <c r="D136" s="44" t="s">
        <v>38</v>
      </c>
      <c r="E136" s="45" t="s">
        <v>258</v>
      </c>
      <c r="F136" s="46">
        <v>251619519992</v>
      </c>
      <c r="G136" s="46">
        <v>0</v>
      </c>
      <c r="H136" s="46">
        <v>0</v>
      </c>
      <c r="I136" s="46">
        <v>0</v>
      </c>
      <c r="J136" s="46">
        <v>0</v>
      </c>
      <c r="K136" s="46">
        <f t="shared" si="116"/>
        <v>0</v>
      </c>
      <c r="L136" s="56">
        <f>+F136+K136</f>
        <v>251619519992</v>
      </c>
      <c r="M136" s="266">
        <f t="shared" si="114"/>
        <v>3.1883016012016728E-2</v>
      </c>
      <c r="N136" s="46">
        <v>0</v>
      </c>
      <c r="O136" s="46">
        <v>218925372998</v>
      </c>
      <c r="P136" s="46">
        <f>L136-O136</f>
        <v>32694146994</v>
      </c>
      <c r="Q136" s="46">
        <v>218925372998</v>
      </c>
      <c r="R136" s="46">
        <f>+L136-Q136</f>
        <v>32694146994</v>
      </c>
      <c r="S136" s="46">
        <f>O136-Q136</f>
        <v>0</v>
      </c>
      <c r="T136" s="46">
        <v>0</v>
      </c>
      <c r="U136" s="46">
        <f>+Q136-T136</f>
        <v>218925372998</v>
      </c>
      <c r="V136" s="46">
        <v>0</v>
      </c>
      <c r="W136" s="88">
        <f>+T136-V136</f>
        <v>0</v>
      </c>
      <c r="X136" s="49">
        <f t="shared" si="117"/>
        <v>0.87006514043489358</v>
      </c>
      <c r="Y136" s="49">
        <f t="shared" si="118"/>
        <v>0</v>
      </c>
      <c r="Z136" s="49">
        <f t="shared" si="119"/>
        <v>0</v>
      </c>
      <c r="AA136" s="49">
        <f t="shared" si="103"/>
        <v>0</v>
      </c>
      <c r="AB136" s="49" t="s">
        <v>40</v>
      </c>
    </row>
    <row r="137" spans="1:28" ht="80.25" customHeight="1" x14ac:dyDescent="0.25">
      <c r="A137" s="39" t="s">
        <v>270</v>
      </c>
      <c r="B137" s="34" t="s">
        <v>37</v>
      </c>
      <c r="C137" s="34">
        <v>10</v>
      </c>
      <c r="D137" s="34" t="s">
        <v>38</v>
      </c>
      <c r="E137" s="95" t="s">
        <v>271</v>
      </c>
      <c r="F137" s="62">
        <f t="shared" ref="F137:J139" si="120">+F138</f>
        <v>189200764831</v>
      </c>
      <c r="G137" s="62">
        <f t="shared" si="120"/>
        <v>0</v>
      </c>
      <c r="H137" s="62">
        <f t="shared" si="120"/>
        <v>0</v>
      </c>
      <c r="I137" s="62">
        <f t="shared" si="120"/>
        <v>0</v>
      </c>
      <c r="J137" s="62">
        <f t="shared" si="120"/>
        <v>0</v>
      </c>
      <c r="K137" s="62">
        <f t="shared" si="116"/>
        <v>0</v>
      </c>
      <c r="L137" s="66">
        <f>+L138</f>
        <v>189200764831</v>
      </c>
      <c r="M137" s="253">
        <f t="shared" si="114"/>
        <v>2.397385947952041E-2</v>
      </c>
      <c r="N137" s="62">
        <f t="shared" ref="N137:W139" si="121">+N138</f>
        <v>0</v>
      </c>
      <c r="O137" s="62">
        <f t="shared" si="121"/>
        <v>167458960592</v>
      </c>
      <c r="P137" s="62">
        <f t="shared" si="121"/>
        <v>21741804239</v>
      </c>
      <c r="Q137" s="62">
        <f t="shared" si="121"/>
        <v>167458960592</v>
      </c>
      <c r="R137" s="62">
        <f t="shared" si="121"/>
        <v>21741804239</v>
      </c>
      <c r="S137" s="62">
        <f t="shared" si="121"/>
        <v>0</v>
      </c>
      <c r="T137" s="62">
        <f t="shared" si="121"/>
        <v>0</v>
      </c>
      <c r="U137" s="62">
        <f t="shared" si="121"/>
        <v>167458960592</v>
      </c>
      <c r="V137" s="62">
        <f t="shared" si="121"/>
        <v>0</v>
      </c>
      <c r="W137" s="62">
        <f t="shared" si="121"/>
        <v>0</v>
      </c>
      <c r="X137" s="38">
        <f t="shared" si="117"/>
        <v>0.88508606580728966</v>
      </c>
      <c r="Y137" s="38">
        <f t="shared" si="118"/>
        <v>0</v>
      </c>
      <c r="Z137" s="38">
        <f t="shared" si="119"/>
        <v>0</v>
      </c>
      <c r="AA137" s="38">
        <f t="shared" si="103"/>
        <v>0</v>
      </c>
      <c r="AB137" s="38" t="s">
        <v>40</v>
      </c>
    </row>
    <row r="138" spans="1:28" ht="80.25" customHeight="1" x14ac:dyDescent="0.25">
      <c r="A138" s="39" t="s">
        <v>272</v>
      </c>
      <c r="B138" s="34" t="s">
        <v>37</v>
      </c>
      <c r="C138" s="34">
        <v>10</v>
      </c>
      <c r="D138" s="34" t="s">
        <v>38</v>
      </c>
      <c r="E138" s="95" t="s">
        <v>271</v>
      </c>
      <c r="F138" s="62">
        <f t="shared" si="120"/>
        <v>189200764831</v>
      </c>
      <c r="G138" s="62">
        <f t="shared" si="120"/>
        <v>0</v>
      </c>
      <c r="H138" s="62">
        <f t="shared" si="120"/>
        <v>0</v>
      </c>
      <c r="I138" s="62">
        <f t="shared" si="120"/>
        <v>0</v>
      </c>
      <c r="J138" s="62">
        <f t="shared" si="120"/>
        <v>0</v>
      </c>
      <c r="K138" s="62">
        <f t="shared" si="116"/>
        <v>0</v>
      </c>
      <c r="L138" s="66">
        <f>+L139</f>
        <v>189200764831</v>
      </c>
      <c r="M138" s="253">
        <f t="shared" si="114"/>
        <v>2.397385947952041E-2</v>
      </c>
      <c r="N138" s="62">
        <f t="shared" si="121"/>
        <v>0</v>
      </c>
      <c r="O138" s="62">
        <f t="shared" si="121"/>
        <v>167458960592</v>
      </c>
      <c r="P138" s="62">
        <f t="shared" si="121"/>
        <v>21741804239</v>
      </c>
      <c r="Q138" s="62">
        <f t="shared" si="121"/>
        <v>167458960592</v>
      </c>
      <c r="R138" s="62">
        <f t="shared" si="121"/>
        <v>21741804239</v>
      </c>
      <c r="S138" s="62">
        <f t="shared" si="121"/>
        <v>0</v>
      </c>
      <c r="T138" s="62">
        <f t="shared" si="121"/>
        <v>0</v>
      </c>
      <c r="U138" s="62">
        <f t="shared" si="121"/>
        <v>167458960592</v>
      </c>
      <c r="V138" s="62">
        <f t="shared" si="121"/>
        <v>0</v>
      </c>
      <c r="W138" s="62">
        <f t="shared" si="121"/>
        <v>0</v>
      </c>
      <c r="X138" s="38">
        <f t="shared" si="117"/>
        <v>0.88508606580728966</v>
      </c>
      <c r="Y138" s="38">
        <f t="shared" si="118"/>
        <v>0</v>
      </c>
      <c r="Z138" s="38">
        <f t="shared" si="119"/>
        <v>0</v>
      </c>
      <c r="AA138" s="38">
        <f t="shared" si="103"/>
        <v>0</v>
      </c>
      <c r="AB138" s="38" t="s">
        <v>40</v>
      </c>
    </row>
    <row r="139" spans="1:28" ht="28.5" customHeight="1" x14ac:dyDescent="0.25">
      <c r="A139" s="39" t="s">
        <v>273</v>
      </c>
      <c r="B139" s="34" t="s">
        <v>37</v>
      </c>
      <c r="C139" s="34">
        <v>10</v>
      </c>
      <c r="D139" s="34" t="s">
        <v>38</v>
      </c>
      <c r="E139" s="40" t="s">
        <v>268</v>
      </c>
      <c r="F139" s="62">
        <f t="shared" si="120"/>
        <v>189200764831</v>
      </c>
      <c r="G139" s="62">
        <f t="shared" si="120"/>
        <v>0</v>
      </c>
      <c r="H139" s="62">
        <f t="shared" si="120"/>
        <v>0</v>
      </c>
      <c r="I139" s="62">
        <f t="shared" si="120"/>
        <v>0</v>
      </c>
      <c r="J139" s="62">
        <f t="shared" si="120"/>
        <v>0</v>
      </c>
      <c r="K139" s="62">
        <f t="shared" si="116"/>
        <v>0</v>
      </c>
      <c r="L139" s="66">
        <f>+L140</f>
        <v>189200764831</v>
      </c>
      <c r="M139" s="253">
        <f t="shared" si="114"/>
        <v>2.397385947952041E-2</v>
      </c>
      <c r="N139" s="62">
        <f t="shared" si="121"/>
        <v>0</v>
      </c>
      <c r="O139" s="62">
        <f t="shared" si="121"/>
        <v>167458960592</v>
      </c>
      <c r="P139" s="62">
        <f t="shared" si="121"/>
        <v>21741804239</v>
      </c>
      <c r="Q139" s="62">
        <f t="shared" si="121"/>
        <v>167458960592</v>
      </c>
      <c r="R139" s="62">
        <f t="shared" si="121"/>
        <v>21741804239</v>
      </c>
      <c r="S139" s="62">
        <f t="shared" si="121"/>
        <v>0</v>
      </c>
      <c r="T139" s="62">
        <f t="shared" si="121"/>
        <v>0</v>
      </c>
      <c r="U139" s="62">
        <f t="shared" si="121"/>
        <v>167458960592</v>
      </c>
      <c r="V139" s="62">
        <f t="shared" si="121"/>
        <v>0</v>
      </c>
      <c r="W139" s="62">
        <f t="shared" si="121"/>
        <v>0</v>
      </c>
      <c r="X139" s="38">
        <f t="shared" si="117"/>
        <v>0.88508606580728966</v>
      </c>
      <c r="Y139" s="38">
        <f t="shared" si="118"/>
        <v>0</v>
      </c>
      <c r="Z139" s="38">
        <f t="shared" si="119"/>
        <v>0</v>
      </c>
      <c r="AA139" s="38">
        <f t="shared" si="103"/>
        <v>0</v>
      </c>
      <c r="AB139" s="38" t="s">
        <v>40</v>
      </c>
    </row>
    <row r="140" spans="1:28" ht="30" customHeight="1" x14ac:dyDescent="0.25">
      <c r="A140" s="43" t="s">
        <v>274</v>
      </c>
      <c r="B140" s="44" t="s">
        <v>37</v>
      </c>
      <c r="C140" s="44">
        <v>10</v>
      </c>
      <c r="D140" s="44" t="s">
        <v>38</v>
      </c>
      <c r="E140" s="45" t="s">
        <v>258</v>
      </c>
      <c r="F140" s="46">
        <v>189200764831</v>
      </c>
      <c r="G140" s="46">
        <v>0</v>
      </c>
      <c r="H140" s="46">
        <v>0</v>
      </c>
      <c r="I140" s="46">
        <v>0</v>
      </c>
      <c r="J140" s="46">
        <v>0</v>
      </c>
      <c r="K140" s="46">
        <f t="shared" si="116"/>
        <v>0</v>
      </c>
      <c r="L140" s="56">
        <f>+F140+K140</f>
        <v>189200764831</v>
      </c>
      <c r="M140" s="266">
        <f t="shared" si="114"/>
        <v>2.397385947952041E-2</v>
      </c>
      <c r="N140" s="46">
        <v>0</v>
      </c>
      <c r="O140" s="46">
        <v>167458960592</v>
      </c>
      <c r="P140" s="46">
        <f>L140-O140</f>
        <v>21741804239</v>
      </c>
      <c r="Q140" s="46">
        <v>167458960592</v>
      </c>
      <c r="R140" s="46">
        <f>+L140-Q140</f>
        <v>21741804239</v>
      </c>
      <c r="S140" s="46">
        <f>O140-Q140</f>
        <v>0</v>
      </c>
      <c r="T140" s="46">
        <v>0</v>
      </c>
      <c r="U140" s="46">
        <f>+Q140-T140</f>
        <v>167458960592</v>
      </c>
      <c r="V140" s="46">
        <v>0</v>
      </c>
      <c r="W140" s="88">
        <f>+T140-V140</f>
        <v>0</v>
      </c>
      <c r="X140" s="49">
        <f t="shared" si="117"/>
        <v>0.88508606580728966</v>
      </c>
      <c r="Y140" s="49">
        <f t="shared" si="118"/>
        <v>0</v>
      </c>
      <c r="Z140" s="49">
        <f t="shared" si="119"/>
        <v>0</v>
      </c>
      <c r="AA140" s="49">
        <f t="shared" si="103"/>
        <v>0</v>
      </c>
      <c r="AB140" s="49" t="s">
        <v>40</v>
      </c>
    </row>
    <row r="141" spans="1:28" ht="61.5" customHeight="1" x14ac:dyDescent="0.25">
      <c r="A141" s="39" t="s">
        <v>275</v>
      </c>
      <c r="B141" s="34" t="s">
        <v>37</v>
      </c>
      <c r="C141" s="34">
        <v>10</v>
      </c>
      <c r="D141" s="34" t="s">
        <v>38</v>
      </c>
      <c r="E141" s="40" t="s">
        <v>276</v>
      </c>
      <c r="F141" s="62">
        <f t="shared" ref="F141:J143" si="122">+F142</f>
        <v>274975644415</v>
      </c>
      <c r="G141" s="62">
        <f t="shared" si="122"/>
        <v>0</v>
      </c>
      <c r="H141" s="62">
        <f t="shared" si="122"/>
        <v>0</v>
      </c>
      <c r="I141" s="62">
        <f t="shared" si="122"/>
        <v>0</v>
      </c>
      <c r="J141" s="62">
        <f t="shared" si="122"/>
        <v>0</v>
      </c>
      <c r="K141" s="62">
        <f t="shared" si="116"/>
        <v>0</v>
      </c>
      <c r="L141" s="66">
        <f>+L142</f>
        <v>274975644415</v>
      </c>
      <c r="M141" s="253">
        <f t="shared" si="114"/>
        <v>3.4842499000382811E-2</v>
      </c>
      <c r="N141" s="62">
        <f t="shared" ref="N141:W143" si="123">+N142</f>
        <v>0</v>
      </c>
      <c r="O141" s="62">
        <f t="shared" si="123"/>
        <v>224181653018</v>
      </c>
      <c r="P141" s="62">
        <f t="shared" si="123"/>
        <v>50793991397</v>
      </c>
      <c r="Q141" s="62">
        <f t="shared" si="123"/>
        <v>224181653018</v>
      </c>
      <c r="R141" s="62">
        <f t="shared" si="123"/>
        <v>50793991397</v>
      </c>
      <c r="S141" s="62">
        <f t="shared" si="123"/>
        <v>0</v>
      </c>
      <c r="T141" s="62">
        <f t="shared" si="123"/>
        <v>0</v>
      </c>
      <c r="U141" s="62">
        <f t="shared" si="123"/>
        <v>224181653018</v>
      </c>
      <c r="V141" s="62">
        <f t="shared" si="123"/>
        <v>0</v>
      </c>
      <c r="W141" s="62">
        <f t="shared" si="123"/>
        <v>0</v>
      </c>
      <c r="X141" s="38">
        <f t="shared" si="117"/>
        <v>0.81527821671238465</v>
      </c>
      <c r="Y141" s="38">
        <f t="shared" si="118"/>
        <v>0</v>
      </c>
      <c r="Z141" s="38">
        <f t="shared" si="119"/>
        <v>0</v>
      </c>
      <c r="AA141" s="38">
        <f t="shared" si="103"/>
        <v>0</v>
      </c>
      <c r="AB141" s="38" t="s">
        <v>40</v>
      </c>
    </row>
    <row r="142" spans="1:28" ht="61.5" customHeight="1" x14ac:dyDescent="0.25">
      <c r="A142" s="39" t="s">
        <v>277</v>
      </c>
      <c r="B142" s="34" t="s">
        <v>37</v>
      </c>
      <c r="C142" s="34">
        <v>10</v>
      </c>
      <c r="D142" s="34" t="s">
        <v>38</v>
      </c>
      <c r="E142" s="95" t="s">
        <v>276</v>
      </c>
      <c r="F142" s="62">
        <f t="shared" si="122"/>
        <v>274975644415</v>
      </c>
      <c r="G142" s="62">
        <f t="shared" si="122"/>
        <v>0</v>
      </c>
      <c r="H142" s="62">
        <f t="shared" si="122"/>
        <v>0</v>
      </c>
      <c r="I142" s="62">
        <f t="shared" si="122"/>
        <v>0</v>
      </c>
      <c r="J142" s="62">
        <f t="shared" si="122"/>
        <v>0</v>
      </c>
      <c r="K142" s="62">
        <f t="shared" si="116"/>
        <v>0</v>
      </c>
      <c r="L142" s="66">
        <f>+L143</f>
        <v>274975644415</v>
      </c>
      <c r="M142" s="253">
        <f t="shared" si="114"/>
        <v>3.4842499000382811E-2</v>
      </c>
      <c r="N142" s="62">
        <f t="shared" si="123"/>
        <v>0</v>
      </c>
      <c r="O142" s="62">
        <f t="shared" si="123"/>
        <v>224181653018</v>
      </c>
      <c r="P142" s="62">
        <f t="shared" si="123"/>
        <v>50793991397</v>
      </c>
      <c r="Q142" s="62">
        <f t="shared" si="123"/>
        <v>224181653018</v>
      </c>
      <c r="R142" s="62">
        <f t="shared" si="123"/>
        <v>50793991397</v>
      </c>
      <c r="S142" s="62">
        <f t="shared" si="123"/>
        <v>0</v>
      </c>
      <c r="T142" s="62">
        <f t="shared" si="123"/>
        <v>0</v>
      </c>
      <c r="U142" s="62">
        <f t="shared" si="123"/>
        <v>224181653018</v>
      </c>
      <c r="V142" s="62">
        <f t="shared" si="123"/>
        <v>0</v>
      </c>
      <c r="W142" s="62">
        <f t="shared" si="123"/>
        <v>0</v>
      </c>
      <c r="X142" s="38">
        <f t="shared" si="117"/>
        <v>0.81527821671238465</v>
      </c>
      <c r="Y142" s="38">
        <f t="shared" si="118"/>
        <v>0</v>
      </c>
      <c r="Z142" s="38">
        <f t="shared" si="119"/>
        <v>0</v>
      </c>
      <c r="AA142" s="38">
        <f t="shared" si="103"/>
        <v>0</v>
      </c>
      <c r="AB142" s="38" t="s">
        <v>40</v>
      </c>
    </row>
    <row r="143" spans="1:28" ht="35.25" customHeight="1" x14ac:dyDescent="0.25">
      <c r="A143" s="39" t="s">
        <v>278</v>
      </c>
      <c r="B143" s="34" t="s">
        <v>37</v>
      </c>
      <c r="C143" s="34">
        <v>10</v>
      </c>
      <c r="D143" s="34" t="s">
        <v>38</v>
      </c>
      <c r="E143" s="40" t="s">
        <v>268</v>
      </c>
      <c r="F143" s="62">
        <f t="shared" si="122"/>
        <v>274975644415</v>
      </c>
      <c r="G143" s="62">
        <f t="shared" si="122"/>
        <v>0</v>
      </c>
      <c r="H143" s="62">
        <f t="shared" si="122"/>
        <v>0</v>
      </c>
      <c r="I143" s="62">
        <f t="shared" si="122"/>
        <v>0</v>
      </c>
      <c r="J143" s="62">
        <f t="shared" si="122"/>
        <v>0</v>
      </c>
      <c r="K143" s="62">
        <f t="shared" si="116"/>
        <v>0</v>
      </c>
      <c r="L143" s="66">
        <f>+L144</f>
        <v>274975644415</v>
      </c>
      <c r="M143" s="253">
        <f t="shared" si="114"/>
        <v>3.4842499000382811E-2</v>
      </c>
      <c r="N143" s="62">
        <f t="shared" si="123"/>
        <v>0</v>
      </c>
      <c r="O143" s="62">
        <f t="shared" si="123"/>
        <v>224181653018</v>
      </c>
      <c r="P143" s="62">
        <f t="shared" si="123"/>
        <v>50793991397</v>
      </c>
      <c r="Q143" s="62">
        <f t="shared" si="123"/>
        <v>224181653018</v>
      </c>
      <c r="R143" s="62">
        <f t="shared" si="123"/>
        <v>50793991397</v>
      </c>
      <c r="S143" s="62">
        <f t="shared" si="123"/>
        <v>0</v>
      </c>
      <c r="T143" s="62">
        <f t="shared" si="123"/>
        <v>0</v>
      </c>
      <c r="U143" s="62">
        <f t="shared" si="123"/>
        <v>224181653018</v>
      </c>
      <c r="V143" s="62">
        <f t="shared" si="123"/>
        <v>0</v>
      </c>
      <c r="W143" s="62">
        <f t="shared" si="123"/>
        <v>0</v>
      </c>
      <c r="X143" s="38">
        <f t="shared" si="117"/>
        <v>0.81527821671238465</v>
      </c>
      <c r="Y143" s="38">
        <f t="shared" si="118"/>
        <v>0</v>
      </c>
      <c r="Z143" s="38">
        <f t="shared" si="119"/>
        <v>0</v>
      </c>
      <c r="AA143" s="38">
        <f t="shared" si="103"/>
        <v>0</v>
      </c>
      <c r="AB143" s="38" t="s">
        <v>40</v>
      </c>
    </row>
    <row r="144" spans="1:28" ht="30" customHeight="1" x14ac:dyDescent="0.25">
      <c r="A144" s="43" t="s">
        <v>279</v>
      </c>
      <c r="B144" s="44" t="s">
        <v>37</v>
      </c>
      <c r="C144" s="44">
        <v>10</v>
      </c>
      <c r="D144" s="44" t="s">
        <v>38</v>
      </c>
      <c r="E144" s="45" t="s">
        <v>258</v>
      </c>
      <c r="F144" s="46">
        <v>274975644415</v>
      </c>
      <c r="G144" s="46">
        <v>0</v>
      </c>
      <c r="H144" s="46">
        <v>0</v>
      </c>
      <c r="I144" s="46">
        <v>0</v>
      </c>
      <c r="J144" s="46">
        <v>0</v>
      </c>
      <c r="K144" s="46">
        <f t="shared" si="116"/>
        <v>0</v>
      </c>
      <c r="L144" s="56">
        <f>+F144+K144</f>
        <v>274975644415</v>
      </c>
      <c r="M144" s="266">
        <f t="shared" si="114"/>
        <v>3.4842499000382811E-2</v>
      </c>
      <c r="N144" s="46">
        <v>0</v>
      </c>
      <c r="O144" s="46">
        <v>224181653018</v>
      </c>
      <c r="P144" s="46">
        <f>L144-O144</f>
        <v>50793991397</v>
      </c>
      <c r="Q144" s="46">
        <v>224181653018</v>
      </c>
      <c r="R144" s="46">
        <f>+L144-Q144</f>
        <v>50793991397</v>
      </c>
      <c r="S144" s="46">
        <f>O144-Q144</f>
        <v>0</v>
      </c>
      <c r="T144" s="46">
        <v>0</v>
      </c>
      <c r="U144" s="46">
        <f>+Q144-T144</f>
        <v>224181653018</v>
      </c>
      <c r="V144" s="46">
        <v>0</v>
      </c>
      <c r="W144" s="88">
        <f>+T144-V144</f>
        <v>0</v>
      </c>
      <c r="X144" s="49">
        <f t="shared" si="117"/>
        <v>0.81527821671238465</v>
      </c>
      <c r="Y144" s="49">
        <f t="shared" si="118"/>
        <v>0</v>
      </c>
      <c r="Z144" s="49">
        <f t="shared" si="119"/>
        <v>0</v>
      </c>
      <c r="AA144" s="49">
        <f t="shared" si="103"/>
        <v>0</v>
      </c>
      <c r="AB144" s="49" t="s">
        <v>40</v>
      </c>
    </row>
    <row r="145" spans="1:28" ht="81.75" customHeight="1" x14ac:dyDescent="0.25">
      <c r="A145" s="39" t="s">
        <v>280</v>
      </c>
      <c r="B145" s="34" t="s">
        <v>37</v>
      </c>
      <c r="C145" s="34">
        <v>10</v>
      </c>
      <c r="D145" s="34" t="s">
        <v>38</v>
      </c>
      <c r="E145" s="40" t="s">
        <v>281</v>
      </c>
      <c r="F145" s="62">
        <f t="shared" ref="F145:J147" si="124">+F146</f>
        <v>266893075907</v>
      </c>
      <c r="G145" s="62">
        <f t="shared" si="124"/>
        <v>0</v>
      </c>
      <c r="H145" s="62">
        <f t="shared" si="124"/>
        <v>0</v>
      </c>
      <c r="I145" s="62">
        <f t="shared" si="124"/>
        <v>0</v>
      </c>
      <c r="J145" s="62">
        <f t="shared" si="124"/>
        <v>0</v>
      </c>
      <c r="K145" s="62">
        <f t="shared" si="116"/>
        <v>0</v>
      </c>
      <c r="L145" s="66">
        <f>+L146</f>
        <v>266893075907</v>
      </c>
      <c r="M145" s="253">
        <f t="shared" si="114"/>
        <v>3.3818346894985828E-2</v>
      </c>
      <c r="N145" s="62">
        <f t="shared" ref="N145:W147" si="125">+N146</f>
        <v>0</v>
      </c>
      <c r="O145" s="62">
        <f t="shared" si="125"/>
        <v>195519818885</v>
      </c>
      <c r="P145" s="62">
        <f t="shared" si="125"/>
        <v>71373257022</v>
      </c>
      <c r="Q145" s="62">
        <f t="shared" si="125"/>
        <v>195519818885</v>
      </c>
      <c r="R145" s="62">
        <f t="shared" si="125"/>
        <v>71373257022</v>
      </c>
      <c r="S145" s="62">
        <f t="shared" si="125"/>
        <v>0</v>
      </c>
      <c r="T145" s="62">
        <f t="shared" si="125"/>
        <v>0</v>
      </c>
      <c r="U145" s="62">
        <f t="shared" si="125"/>
        <v>195519818885</v>
      </c>
      <c r="V145" s="62">
        <f t="shared" si="125"/>
        <v>0</v>
      </c>
      <c r="W145" s="62">
        <f t="shared" si="125"/>
        <v>0</v>
      </c>
      <c r="X145" s="38">
        <f t="shared" si="117"/>
        <v>0.73257733727468333</v>
      </c>
      <c r="Y145" s="38">
        <f t="shared" si="118"/>
        <v>0</v>
      </c>
      <c r="Z145" s="38">
        <f t="shared" si="119"/>
        <v>0</v>
      </c>
      <c r="AA145" s="38">
        <f t="shared" si="103"/>
        <v>0</v>
      </c>
      <c r="AB145" s="38" t="s">
        <v>40</v>
      </c>
    </row>
    <row r="146" spans="1:28" ht="78.75" customHeight="1" x14ac:dyDescent="0.25">
      <c r="A146" s="39" t="s">
        <v>282</v>
      </c>
      <c r="B146" s="34" t="s">
        <v>37</v>
      </c>
      <c r="C146" s="34">
        <v>10</v>
      </c>
      <c r="D146" s="34" t="s">
        <v>38</v>
      </c>
      <c r="E146" s="40" t="s">
        <v>281</v>
      </c>
      <c r="F146" s="62">
        <f t="shared" si="124"/>
        <v>266893075907</v>
      </c>
      <c r="G146" s="62">
        <f t="shared" si="124"/>
        <v>0</v>
      </c>
      <c r="H146" s="62">
        <f t="shared" si="124"/>
        <v>0</v>
      </c>
      <c r="I146" s="62">
        <f t="shared" si="124"/>
        <v>0</v>
      </c>
      <c r="J146" s="62">
        <f t="shared" si="124"/>
        <v>0</v>
      </c>
      <c r="K146" s="62">
        <f t="shared" si="116"/>
        <v>0</v>
      </c>
      <c r="L146" s="66">
        <f>+L147</f>
        <v>266893075907</v>
      </c>
      <c r="M146" s="253">
        <f t="shared" si="114"/>
        <v>3.3818346894985828E-2</v>
      </c>
      <c r="N146" s="62">
        <f t="shared" si="125"/>
        <v>0</v>
      </c>
      <c r="O146" s="62">
        <f t="shared" si="125"/>
        <v>195519818885</v>
      </c>
      <c r="P146" s="62">
        <f t="shared" si="125"/>
        <v>71373257022</v>
      </c>
      <c r="Q146" s="62">
        <f t="shared" si="125"/>
        <v>195519818885</v>
      </c>
      <c r="R146" s="62">
        <f t="shared" si="125"/>
        <v>71373257022</v>
      </c>
      <c r="S146" s="62">
        <f t="shared" si="125"/>
        <v>0</v>
      </c>
      <c r="T146" s="62">
        <f t="shared" si="125"/>
        <v>0</v>
      </c>
      <c r="U146" s="62">
        <f t="shared" si="125"/>
        <v>195519818885</v>
      </c>
      <c r="V146" s="62">
        <f t="shared" si="125"/>
        <v>0</v>
      </c>
      <c r="W146" s="62">
        <f t="shared" si="125"/>
        <v>0</v>
      </c>
      <c r="X146" s="38">
        <f t="shared" si="117"/>
        <v>0.73257733727468333</v>
      </c>
      <c r="Y146" s="38">
        <f t="shared" si="118"/>
        <v>0</v>
      </c>
      <c r="Z146" s="38">
        <f t="shared" si="119"/>
        <v>0</v>
      </c>
      <c r="AA146" s="38">
        <f t="shared" si="103"/>
        <v>0</v>
      </c>
      <c r="AB146" s="38" t="s">
        <v>40</v>
      </c>
    </row>
    <row r="147" spans="1:28" ht="40.5" customHeight="1" x14ac:dyDescent="0.25">
      <c r="A147" s="39" t="s">
        <v>283</v>
      </c>
      <c r="B147" s="34" t="s">
        <v>37</v>
      </c>
      <c r="C147" s="34">
        <v>10</v>
      </c>
      <c r="D147" s="34" t="s">
        <v>38</v>
      </c>
      <c r="E147" s="40" t="s">
        <v>268</v>
      </c>
      <c r="F147" s="62">
        <f t="shared" si="124"/>
        <v>266893075907</v>
      </c>
      <c r="G147" s="62">
        <f t="shared" si="124"/>
        <v>0</v>
      </c>
      <c r="H147" s="62">
        <f t="shared" si="124"/>
        <v>0</v>
      </c>
      <c r="I147" s="62">
        <f t="shared" si="124"/>
        <v>0</v>
      </c>
      <c r="J147" s="62">
        <f t="shared" si="124"/>
        <v>0</v>
      </c>
      <c r="K147" s="62">
        <f t="shared" si="116"/>
        <v>0</v>
      </c>
      <c r="L147" s="66">
        <f>+L148</f>
        <v>266893075907</v>
      </c>
      <c r="M147" s="253">
        <f t="shared" si="114"/>
        <v>3.3818346894985828E-2</v>
      </c>
      <c r="N147" s="62">
        <f t="shared" si="125"/>
        <v>0</v>
      </c>
      <c r="O147" s="62">
        <f t="shared" si="125"/>
        <v>195519818885</v>
      </c>
      <c r="P147" s="62">
        <f t="shared" si="125"/>
        <v>71373257022</v>
      </c>
      <c r="Q147" s="62">
        <f t="shared" si="125"/>
        <v>195519818885</v>
      </c>
      <c r="R147" s="62">
        <f t="shared" si="125"/>
        <v>71373257022</v>
      </c>
      <c r="S147" s="62">
        <f t="shared" si="125"/>
        <v>0</v>
      </c>
      <c r="T147" s="62">
        <f t="shared" si="125"/>
        <v>0</v>
      </c>
      <c r="U147" s="62">
        <f t="shared" si="125"/>
        <v>195519818885</v>
      </c>
      <c r="V147" s="62">
        <f t="shared" si="125"/>
        <v>0</v>
      </c>
      <c r="W147" s="62">
        <f t="shared" si="125"/>
        <v>0</v>
      </c>
      <c r="X147" s="38">
        <f t="shared" si="117"/>
        <v>0.73257733727468333</v>
      </c>
      <c r="Y147" s="38">
        <f t="shared" si="118"/>
        <v>0</v>
      </c>
      <c r="Z147" s="38">
        <f t="shared" si="119"/>
        <v>0</v>
      </c>
      <c r="AA147" s="38">
        <f t="shared" si="103"/>
        <v>0</v>
      </c>
      <c r="AB147" s="38" t="s">
        <v>40</v>
      </c>
    </row>
    <row r="148" spans="1:28" ht="30" customHeight="1" x14ac:dyDescent="0.25">
      <c r="A148" s="43" t="s">
        <v>284</v>
      </c>
      <c r="B148" s="44" t="s">
        <v>37</v>
      </c>
      <c r="C148" s="44">
        <v>10</v>
      </c>
      <c r="D148" s="44" t="s">
        <v>38</v>
      </c>
      <c r="E148" s="45" t="s">
        <v>258</v>
      </c>
      <c r="F148" s="46">
        <v>266893075907</v>
      </c>
      <c r="G148" s="46">
        <v>0</v>
      </c>
      <c r="H148" s="46">
        <v>0</v>
      </c>
      <c r="I148" s="46">
        <v>0</v>
      </c>
      <c r="J148" s="46">
        <v>0</v>
      </c>
      <c r="K148" s="46">
        <f t="shared" si="116"/>
        <v>0</v>
      </c>
      <c r="L148" s="56">
        <f>+F148+K148</f>
        <v>266893075907</v>
      </c>
      <c r="M148" s="266">
        <f t="shared" si="114"/>
        <v>3.3818346894985828E-2</v>
      </c>
      <c r="N148" s="46">
        <v>0</v>
      </c>
      <c r="O148" s="46">
        <v>195519818885</v>
      </c>
      <c r="P148" s="46">
        <f>L148-O148</f>
        <v>71373257022</v>
      </c>
      <c r="Q148" s="46">
        <v>195519818885</v>
      </c>
      <c r="R148" s="46">
        <f>+L148-Q148</f>
        <v>71373257022</v>
      </c>
      <c r="S148" s="46">
        <f>O148-Q148</f>
        <v>0</v>
      </c>
      <c r="T148" s="46">
        <v>0</v>
      </c>
      <c r="U148" s="46">
        <f>+Q148-T148</f>
        <v>195519818885</v>
      </c>
      <c r="V148" s="46">
        <v>0</v>
      </c>
      <c r="W148" s="48">
        <f>+T148-V148</f>
        <v>0</v>
      </c>
      <c r="X148" s="49">
        <f t="shared" si="117"/>
        <v>0.73257733727468333</v>
      </c>
      <c r="Y148" s="49">
        <f t="shared" si="118"/>
        <v>0</v>
      </c>
      <c r="Z148" s="49">
        <f t="shared" si="119"/>
        <v>0</v>
      </c>
      <c r="AA148" s="49">
        <f t="shared" si="103"/>
        <v>0</v>
      </c>
      <c r="AB148" s="49" t="s">
        <v>40</v>
      </c>
    </row>
    <row r="149" spans="1:28" ht="72.75" customHeight="1" x14ac:dyDescent="0.25">
      <c r="A149" s="39" t="s">
        <v>285</v>
      </c>
      <c r="B149" s="34" t="s">
        <v>37</v>
      </c>
      <c r="C149" s="34">
        <v>10</v>
      </c>
      <c r="D149" s="34" t="s">
        <v>38</v>
      </c>
      <c r="E149" s="40" t="s">
        <v>286</v>
      </c>
      <c r="F149" s="62">
        <f t="shared" ref="F149:J151" si="126">+F150</f>
        <v>192137774875</v>
      </c>
      <c r="G149" s="62">
        <f t="shared" si="126"/>
        <v>0</v>
      </c>
      <c r="H149" s="62">
        <f t="shared" si="126"/>
        <v>0</v>
      </c>
      <c r="I149" s="62">
        <f t="shared" si="126"/>
        <v>0</v>
      </c>
      <c r="J149" s="62">
        <f t="shared" si="126"/>
        <v>0</v>
      </c>
      <c r="K149" s="62">
        <f t="shared" si="116"/>
        <v>0</v>
      </c>
      <c r="L149" s="66">
        <f>+L150</f>
        <v>192137774875</v>
      </c>
      <c r="M149" s="253">
        <f t="shared" si="114"/>
        <v>2.4346011601356122E-2</v>
      </c>
      <c r="N149" s="62">
        <f t="shared" ref="N149:W151" si="127">+N150</f>
        <v>0</v>
      </c>
      <c r="O149" s="62">
        <f t="shared" si="127"/>
        <v>121374341606</v>
      </c>
      <c r="P149" s="62">
        <f t="shared" si="127"/>
        <v>70763433269</v>
      </c>
      <c r="Q149" s="62">
        <f t="shared" si="127"/>
        <v>121374341606</v>
      </c>
      <c r="R149" s="62">
        <f t="shared" si="127"/>
        <v>70763433269</v>
      </c>
      <c r="S149" s="62">
        <f t="shared" si="127"/>
        <v>0</v>
      </c>
      <c r="T149" s="62">
        <f t="shared" si="127"/>
        <v>0</v>
      </c>
      <c r="U149" s="62">
        <f t="shared" si="127"/>
        <v>121374341606</v>
      </c>
      <c r="V149" s="62">
        <f t="shared" si="127"/>
        <v>0</v>
      </c>
      <c r="W149" s="62">
        <f t="shared" si="127"/>
        <v>0</v>
      </c>
      <c r="X149" s="38">
        <f t="shared" si="117"/>
        <v>0.63170473211196021</v>
      </c>
      <c r="Y149" s="38">
        <f t="shared" si="118"/>
        <v>0</v>
      </c>
      <c r="Z149" s="38">
        <f t="shared" si="119"/>
        <v>0</v>
      </c>
      <c r="AA149" s="38">
        <f t="shared" si="103"/>
        <v>0</v>
      </c>
      <c r="AB149" s="38" t="s">
        <v>40</v>
      </c>
    </row>
    <row r="150" spans="1:28" ht="72.75" customHeight="1" x14ac:dyDescent="0.25">
      <c r="A150" s="39" t="s">
        <v>287</v>
      </c>
      <c r="B150" s="34" t="s">
        <v>37</v>
      </c>
      <c r="C150" s="34">
        <v>10</v>
      </c>
      <c r="D150" s="34" t="s">
        <v>38</v>
      </c>
      <c r="E150" s="95" t="s">
        <v>286</v>
      </c>
      <c r="F150" s="62">
        <f t="shared" si="126"/>
        <v>192137774875</v>
      </c>
      <c r="G150" s="62">
        <f t="shared" si="126"/>
        <v>0</v>
      </c>
      <c r="H150" s="62">
        <f t="shared" si="126"/>
        <v>0</v>
      </c>
      <c r="I150" s="62">
        <f t="shared" si="126"/>
        <v>0</v>
      </c>
      <c r="J150" s="62">
        <f t="shared" si="126"/>
        <v>0</v>
      </c>
      <c r="K150" s="62">
        <f t="shared" si="116"/>
        <v>0</v>
      </c>
      <c r="L150" s="66">
        <f>+L151</f>
        <v>192137774875</v>
      </c>
      <c r="M150" s="253">
        <f t="shared" si="114"/>
        <v>2.4346011601356122E-2</v>
      </c>
      <c r="N150" s="62">
        <f t="shared" si="127"/>
        <v>0</v>
      </c>
      <c r="O150" s="62">
        <f t="shared" si="127"/>
        <v>121374341606</v>
      </c>
      <c r="P150" s="62">
        <f t="shared" si="127"/>
        <v>70763433269</v>
      </c>
      <c r="Q150" s="62">
        <f t="shared" si="127"/>
        <v>121374341606</v>
      </c>
      <c r="R150" s="62">
        <f t="shared" si="127"/>
        <v>70763433269</v>
      </c>
      <c r="S150" s="62">
        <f t="shared" si="127"/>
        <v>0</v>
      </c>
      <c r="T150" s="62">
        <f t="shared" si="127"/>
        <v>0</v>
      </c>
      <c r="U150" s="62">
        <f t="shared" si="127"/>
        <v>121374341606</v>
      </c>
      <c r="V150" s="62">
        <f t="shared" si="127"/>
        <v>0</v>
      </c>
      <c r="W150" s="62">
        <f t="shared" si="127"/>
        <v>0</v>
      </c>
      <c r="X150" s="38">
        <f t="shared" si="117"/>
        <v>0.63170473211196021</v>
      </c>
      <c r="Y150" s="38">
        <f t="shared" si="118"/>
        <v>0</v>
      </c>
      <c r="Z150" s="38">
        <f t="shared" si="119"/>
        <v>0</v>
      </c>
      <c r="AA150" s="38">
        <f t="shared" si="103"/>
        <v>0</v>
      </c>
      <c r="AB150" s="38" t="s">
        <v>40</v>
      </c>
    </row>
    <row r="151" spans="1:28" ht="32.25" customHeight="1" x14ac:dyDescent="0.25">
      <c r="A151" s="39" t="s">
        <v>288</v>
      </c>
      <c r="B151" s="34" t="s">
        <v>37</v>
      </c>
      <c r="C151" s="34">
        <v>10</v>
      </c>
      <c r="D151" s="34" t="s">
        <v>38</v>
      </c>
      <c r="E151" s="40" t="s">
        <v>268</v>
      </c>
      <c r="F151" s="62">
        <f t="shared" si="126"/>
        <v>192137774875</v>
      </c>
      <c r="G151" s="62">
        <f t="shared" si="126"/>
        <v>0</v>
      </c>
      <c r="H151" s="62">
        <f t="shared" si="126"/>
        <v>0</v>
      </c>
      <c r="I151" s="62">
        <f t="shared" si="126"/>
        <v>0</v>
      </c>
      <c r="J151" s="62">
        <f t="shared" si="126"/>
        <v>0</v>
      </c>
      <c r="K151" s="62">
        <f t="shared" si="116"/>
        <v>0</v>
      </c>
      <c r="L151" s="66">
        <f>+L152</f>
        <v>192137774875</v>
      </c>
      <c r="M151" s="253">
        <f t="shared" si="114"/>
        <v>2.4346011601356122E-2</v>
      </c>
      <c r="N151" s="62">
        <f t="shared" si="127"/>
        <v>0</v>
      </c>
      <c r="O151" s="62">
        <f t="shared" si="127"/>
        <v>121374341606</v>
      </c>
      <c r="P151" s="62">
        <f t="shared" si="127"/>
        <v>70763433269</v>
      </c>
      <c r="Q151" s="62">
        <f t="shared" si="127"/>
        <v>121374341606</v>
      </c>
      <c r="R151" s="62">
        <f t="shared" si="127"/>
        <v>70763433269</v>
      </c>
      <c r="S151" s="62">
        <f t="shared" si="127"/>
        <v>0</v>
      </c>
      <c r="T151" s="62">
        <f t="shared" si="127"/>
        <v>0</v>
      </c>
      <c r="U151" s="62">
        <f t="shared" si="127"/>
        <v>121374341606</v>
      </c>
      <c r="V151" s="62">
        <f t="shared" si="127"/>
        <v>0</v>
      </c>
      <c r="W151" s="62">
        <f t="shared" si="127"/>
        <v>0</v>
      </c>
      <c r="X151" s="38">
        <f t="shared" si="117"/>
        <v>0.63170473211196021</v>
      </c>
      <c r="Y151" s="38">
        <f t="shared" si="118"/>
        <v>0</v>
      </c>
      <c r="Z151" s="38">
        <f t="shared" si="119"/>
        <v>0</v>
      </c>
      <c r="AA151" s="38">
        <f t="shared" si="103"/>
        <v>0</v>
      </c>
      <c r="AB151" s="38" t="s">
        <v>40</v>
      </c>
    </row>
    <row r="152" spans="1:28" ht="30" customHeight="1" x14ac:dyDescent="0.25">
      <c r="A152" s="43" t="s">
        <v>289</v>
      </c>
      <c r="B152" s="44" t="s">
        <v>37</v>
      </c>
      <c r="C152" s="44">
        <v>10</v>
      </c>
      <c r="D152" s="44" t="s">
        <v>38</v>
      </c>
      <c r="E152" s="45" t="s">
        <v>258</v>
      </c>
      <c r="F152" s="46">
        <v>192137774875</v>
      </c>
      <c r="G152" s="46">
        <v>0</v>
      </c>
      <c r="H152" s="46">
        <v>0</v>
      </c>
      <c r="I152" s="46">
        <v>0</v>
      </c>
      <c r="J152" s="46">
        <v>0</v>
      </c>
      <c r="K152" s="46">
        <f t="shared" si="116"/>
        <v>0</v>
      </c>
      <c r="L152" s="56">
        <f>+F152+K152</f>
        <v>192137774875</v>
      </c>
      <c r="M152" s="266">
        <f t="shared" si="114"/>
        <v>2.4346011601356122E-2</v>
      </c>
      <c r="N152" s="46">
        <v>0</v>
      </c>
      <c r="O152" s="46">
        <v>121374341606</v>
      </c>
      <c r="P152" s="46">
        <f>L152-O152</f>
        <v>70763433269</v>
      </c>
      <c r="Q152" s="46">
        <v>121374341606</v>
      </c>
      <c r="R152" s="46">
        <f>+L152-Q152</f>
        <v>70763433269</v>
      </c>
      <c r="S152" s="46">
        <f>O152-Q152</f>
        <v>0</v>
      </c>
      <c r="T152" s="46">
        <v>0</v>
      </c>
      <c r="U152" s="46">
        <f>+Q152-T152</f>
        <v>121374341606</v>
      </c>
      <c r="V152" s="46">
        <v>0</v>
      </c>
      <c r="W152" s="48">
        <f>+T152-V152</f>
        <v>0</v>
      </c>
      <c r="X152" s="49">
        <f t="shared" si="117"/>
        <v>0.63170473211196021</v>
      </c>
      <c r="Y152" s="49">
        <f t="shared" si="118"/>
        <v>0</v>
      </c>
      <c r="Z152" s="49">
        <f t="shared" si="119"/>
        <v>0</v>
      </c>
      <c r="AA152" s="49">
        <f t="shared" si="103"/>
        <v>0</v>
      </c>
      <c r="AB152" s="49" t="s">
        <v>40</v>
      </c>
    </row>
    <row r="153" spans="1:28" ht="87" customHeight="1" x14ac:dyDescent="0.25">
      <c r="A153" s="39" t="s">
        <v>290</v>
      </c>
      <c r="B153" s="34" t="s">
        <v>37</v>
      </c>
      <c r="C153" s="34">
        <v>10</v>
      </c>
      <c r="D153" s="34" t="s">
        <v>38</v>
      </c>
      <c r="E153" s="40" t="s">
        <v>291</v>
      </c>
      <c r="F153" s="62">
        <f t="shared" ref="F153:J155" si="128">+F154</f>
        <v>207433599602</v>
      </c>
      <c r="G153" s="62">
        <f t="shared" si="128"/>
        <v>0</v>
      </c>
      <c r="H153" s="62">
        <f t="shared" si="128"/>
        <v>0</v>
      </c>
      <c r="I153" s="62">
        <f t="shared" si="128"/>
        <v>0</v>
      </c>
      <c r="J153" s="62">
        <f t="shared" si="128"/>
        <v>0</v>
      </c>
      <c r="K153" s="62">
        <f t="shared" si="116"/>
        <v>0</v>
      </c>
      <c r="L153" s="66">
        <f>+L154</f>
        <v>207433599602</v>
      </c>
      <c r="M153" s="253">
        <f t="shared" si="114"/>
        <v>2.6284164192631423E-2</v>
      </c>
      <c r="N153" s="62">
        <f t="shared" ref="N153:W155" si="129">+N154</f>
        <v>0</v>
      </c>
      <c r="O153" s="62">
        <f t="shared" si="129"/>
        <v>129511913718</v>
      </c>
      <c r="P153" s="62">
        <f t="shared" si="129"/>
        <v>77921685884</v>
      </c>
      <c r="Q153" s="62">
        <f t="shared" si="129"/>
        <v>129511913718</v>
      </c>
      <c r="R153" s="62">
        <f t="shared" si="129"/>
        <v>77921685884</v>
      </c>
      <c r="S153" s="62">
        <f t="shared" si="129"/>
        <v>0</v>
      </c>
      <c r="T153" s="62">
        <f t="shared" si="129"/>
        <v>0</v>
      </c>
      <c r="U153" s="62">
        <f t="shared" si="129"/>
        <v>129511913718</v>
      </c>
      <c r="V153" s="62">
        <f t="shared" si="129"/>
        <v>0</v>
      </c>
      <c r="W153" s="62">
        <f t="shared" si="129"/>
        <v>0</v>
      </c>
      <c r="X153" s="38">
        <f t="shared" si="117"/>
        <v>0.62435359539868529</v>
      </c>
      <c r="Y153" s="38">
        <f t="shared" si="118"/>
        <v>0</v>
      </c>
      <c r="Z153" s="38">
        <f t="shared" si="119"/>
        <v>0</v>
      </c>
      <c r="AA153" s="38">
        <f t="shared" si="103"/>
        <v>0</v>
      </c>
      <c r="AB153" s="38" t="s">
        <v>40</v>
      </c>
    </row>
    <row r="154" spans="1:28" ht="85.5" customHeight="1" x14ac:dyDescent="0.25">
      <c r="A154" s="39" t="s">
        <v>292</v>
      </c>
      <c r="B154" s="34" t="s">
        <v>37</v>
      </c>
      <c r="C154" s="34">
        <v>10</v>
      </c>
      <c r="D154" s="34" t="s">
        <v>38</v>
      </c>
      <c r="E154" s="95" t="s">
        <v>291</v>
      </c>
      <c r="F154" s="62">
        <f t="shared" si="128"/>
        <v>207433599602</v>
      </c>
      <c r="G154" s="62">
        <f t="shared" si="128"/>
        <v>0</v>
      </c>
      <c r="H154" s="62">
        <f t="shared" si="128"/>
        <v>0</v>
      </c>
      <c r="I154" s="62">
        <f t="shared" si="128"/>
        <v>0</v>
      </c>
      <c r="J154" s="62">
        <f t="shared" si="128"/>
        <v>0</v>
      </c>
      <c r="K154" s="62">
        <f t="shared" si="116"/>
        <v>0</v>
      </c>
      <c r="L154" s="66">
        <f>+L155</f>
        <v>207433599602</v>
      </c>
      <c r="M154" s="253">
        <f t="shared" si="114"/>
        <v>2.6284164192631423E-2</v>
      </c>
      <c r="N154" s="62">
        <f t="shared" si="129"/>
        <v>0</v>
      </c>
      <c r="O154" s="62">
        <f t="shared" si="129"/>
        <v>129511913718</v>
      </c>
      <c r="P154" s="62">
        <f t="shared" si="129"/>
        <v>77921685884</v>
      </c>
      <c r="Q154" s="62">
        <f t="shared" si="129"/>
        <v>129511913718</v>
      </c>
      <c r="R154" s="62">
        <f t="shared" si="129"/>
        <v>77921685884</v>
      </c>
      <c r="S154" s="62">
        <f t="shared" si="129"/>
        <v>0</v>
      </c>
      <c r="T154" s="62">
        <f t="shared" si="129"/>
        <v>0</v>
      </c>
      <c r="U154" s="62">
        <f t="shared" si="129"/>
        <v>129511913718</v>
      </c>
      <c r="V154" s="62">
        <f t="shared" si="129"/>
        <v>0</v>
      </c>
      <c r="W154" s="62">
        <f t="shared" si="129"/>
        <v>0</v>
      </c>
      <c r="X154" s="38">
        <f t="shared" si="117"/>
        <v>0.62435359539868529</v>
      </c>
      <c r="Y154" s="38">
        <f t="shared" si="118"/>
        <v>0</v>
      </c>
      <c r="Z154" s="38">
        <f t="shared" si="119"/>
        <v>0</v>
      </c>
      <c r="AA154" s="38">
        <f t="shared" si="103"/>
        <v>0</v>
      </c>
      <c r="AB154" s="38" t="s">
        <v>40</v>
      </c>
    </row>
    <row r="155" spans="1:28" ht="31.5" customHeight="1" x14ac:dyDescent="0.25">
      <c r="A155" s="39" t="s">
        <v>293</v>
      </c>
      <c r="B155" s="34" t="s">
        <v>37</v>
      </c>
      <c r="C155" s="34">
        <v>10</v>
      </c>
      <c r="D155" s="34" t="s">
        <v>38</v>
      </c>
      <c r="E155" s="40" t="s">
        <v>268</v>
      </c>
      <c r="F155" s="62">
        <f t="shared" si="128"/>
        <v>207433599602</v>
      </c>
      <c r="G155" s="62">
        <f t="shared" si="128"/>
        <v>0</v>
      </c>
      <c r="H155" s="62">
        <f t="shared" si="128"/>
        <v>0</v>
      </c>
      <c r="I155" s="62">
        <f t="shared" si="128"/>
        <v>0</v>
      </c>
      <c r="J155" s="62">
        <f t="shared" si="128"/>
        <v>0</v>
      </c>
      <c r="K155" s="62">
        <f t="shared" si="116"/>
        <v>0</v>
      </c>
      <c r="L155" s="66">
        <f>+L156</f>
        <v>207433599602</v>
      </c>
      <c r="M155" s="253">
        <f t="shared" si="114"/>
        <v>2.6284164192631423E-2</v>
      </c>
      <c r="N155" s="62">
        <f t="shared" si="129"/>
        <v>0</v>
      </c>
      <c r="O155" s="62">
        <f t="shared" si="129"/>
        <v>129511913718</v>
      </c>
      <c r="P155" s="62">
        <f t="shared" si="129"/>
        <v>77921685884</v>
      </c>
      <c r="Q155" s="62">
        <f t="shared" si="129"/>
        <v>129511913718</v>
      </c>
      <c r="R155" s="62">
        <f t="shared" si="129"/>
        <v>77921685884</v>
      </c>
      <c r="S155" s="62">
        <f t="shared" si="129"/>
        <v>0</v>
      </c>
      <c r="T155" s="62">
        <f t="shared" si="129"/>
        <v>0</v>
      </c>
      <c r="U155" s="62">
        <f t="shared" si="129"/>
        <v>129511913718</v>
      </c>
      <c r="V155" s="62">
        <f t="shared" si="129"/>
        <v>0</v>
      </c>
      <c r="W155" s="62">
        <f t="shared" si="129"/>
        <v>0</v>
      </c>
      <c r="X155" s="38">
        <f t="shared" si="117"/>
        <v>0.62435359539868529</v>
      </c>
      <c r="Y155" s="38">
        <f t="shared" si="118"/>
        <v>0</v>
      </c>
      <c r="Z155" s="38">
        <f t="shared" si="119"/>
        <v>0</v>
      </c>
      <c r="AA155" s="38">
        <f t="shared" si="103"/>
        <v>0</v>
      </c>
      <c r="AB155" s="38" t="s">
        <v>40</v>
      </c>
    </row>
    <row r="156" spans="1:28" ht="30" customHeight="1" x14ac:dyDescent="0.25">
      <c r="A156" s="43" t="s">
        <v>294</v>
      </c>
      <c r="B156" s="44" t="s">
        <v>37</v>
      </c>
      <c r="C156" s="44">
        <v>10</v>
      </c>
      <c r="D156" s="44" t="s">
        <v>38</v>
      </c>
      <c r="E156" s="45" t="s">
        <v>258</v>
      </c>
      <c r="F156" s="46">
        <v>207433599602</v>
      </c>
      <c r="G156" s="46">
        <v>0</v>
      </c>
      <c r="H156" s="46">
        <v>0</v>
      </c>
      <c r="I156" s="46">
        <v>0</v>
      </c>
      <c r="J156" s="46">
        <v>0</v>
      </c>
      <c r="K156" s="46">
        <f t="shared" si="116"/>
        <v>0</v>
      </c>
      <c r="L156" s="56">
        <f>+F156+K156</f>
        <v>207433599602</v>
      </c>
      <c r="M156" s="266">
        <f t="shared" si="114"/>
        <v>2.6284164192631423E-2</v>
      </c>
      <c r="N156" s="46">
        <v>0</v>
      </c>
      <c r="O156" s="46">
        <v>129511913718</v>
      </c>
      <c r="P156" s="46">
        <f>L156-O156</f>
        <v>77921685884</v>
      </c>
      <c r="Q156" s="46">
        <v>129511913718</v>
      </c>
      <c r="R156" s="46">
        <f>+L156-Q156</f>
        <v>77921685884</v>
      </c>
      <c r="S156" s="46">
        <f>O156-Q156</f>
        <v>0</v>
      </c>
      <c r="T156" s="46">
        <v>0</v>
      </c>
      <c r="U156" s="46">
        <f>+Q156-T156</f>
        <v>129511913718</v>
      </c>
      <c r="V156" s="46">
        <v>0</v>
      </c>
      <c r="W156" s="48">
        <f>+T156-V156</f>
        <v>0</v>
      </c>
      <c r="X156" s="49">
        <f t="shared" si="117"/>
        <v>0.62435359539868529</v>
      </c>
      <c r="Y156" s="49">
        <f t="shared" si="118"/>
        <v>0</v>
      </c>
      <c r="Z156" s="49">
        <f t="shared" si="119"/>
        <v>0</v>
      </c>
      <c r="AA156" s="49">
        <f t="shared" si="103"/>
        <v>0</v>
      </c>
      <c r="AB156" s="49" t="s">
        <v>40</v>
      </c>
    </row>
    <row r="157" spans="1:28" ht="65.25" customHeight="1" x14ac:dyDescent="0.25">
      <c r="A157" s="39" t="s">
        <v>295</v>
      </c>
      <c r="B157" s="34" t="s">
        <v>37</v>
      </c>
      <c r="C157" s="34">
        <v>10</v>
      </c>
      <c r="D157" s="34" t="s">
        <v>38</v>
      </c>
      <c r="E157" s="40" t="s">
        <v>296</v>
      </c>
      <c r="F157" s="62">
        <f t="shared" ref="F157:J159" si="130">+F158</f>
        <v>231731619930</v>
      </c>
      <c r="G157" s="62">
        <f t="shared" si="130"/>
        <v>0</v>
      </c>
      <c r="H157" s="62">
        <f t="shared" si="130"/>
        <v>0</v>
      </c>
      <c r="I157" s="62">
        <f t="shared" si="130"/>
        <v>0</v>
      </c>
      <c r="J157" s="62">
        <f t="shared" si="130"/>
        <v>0</v>
      </c>
      <c r="K157" s="62">
        <f t="shared" si="116"/>
        <v>0</v>
      </c>
      <c r="L157" s="66">
        <f>+L158</f>
        <v>231731619930</v>
      </c>
      <c r="M157" s="253">
        <f t="shared" si="114"/>
        <v>2.9362995958952899E-2</v>
      </c>
      <c r="N157" s="62">
        <f t="shared" ref="N157:W159" si="131">+N158</f>
        <v>0</v>
      </c>
      <c r="O157" s="62">
        <f t="shared" si="131"/>
        <v>142803800035</v>
      </c>
      <c r="P157" s="62">
        <f t="shared" si="131"/>
        <v>88927819895</v>
      </c>
      <c r="Q157" s="62">
        <f t="shared" si="131"/>
        <v>142803800035</v>
      </c>
      <c r="R157" s="62">
        <f t="shared" si="131"/>
        <v>88927819895</v>
      </c>
      <c r="S157" s="62">
        <f t="shared" si="131"/>
        <v>0</v>
      </c>
      <c r="T157" s="62">
        <f t="shared" si="131"/>
        <v>0</v>
      </c>
      <c r="U157" s="62">
        <f t="shared" si="131"/>
        <v>142803800035</v>
      </c>
      <c r="V157" s="62">
        <f t="shared" si="131"/>
        <v>0</v>
      </c>
      <c r="W157" s="62">
        <f t="shared" si="131"/>
        <v>0</v>
      </c>
      <c r="X157" s="38">
        <f t="shared" si="117"/>
        <v>0.61624650135418402</v>
      </c>
      <c r="Y157" s="38">
        <f t="shared" si="118"/>
        <v>0</v>
      </c>
      <c r="Z157" s="38">
        <f t="shared" si="119"/>
        <v>0</v>
      </c>
      <c r="AA157" s="38">
        <f t="shared" si="103"/>
        <v>0</v>
      </c>
      <c r="AB157" s="38" t="s">
        <v>40</v>
      </c>
    </row>
    <row r="158" spans="1:28" ht="63.75" customHeight="1" x14ac:dyDescent="0.25">
      <c r="A158" s="39" t="s">
        <v>297</v>
      </c>
      <c r="B158" s="34" t="s">
        <v>37</v>
      </c>
      <c r="C158" s="34">
        <v>10</v>
      </c>
      <c r="D158" s="34" t="s">
        <v>38</v>
      </c>
      <c r="E158" s="95" t="s">
        <v>296</v>
      </c>
      <c r="F158" s="62">
        <f t="shared" si="130"/>
        <v>231731619930</v>
      </c>
      <c r="G158" s="62">
        <f t="shared" si="130"/>
        <v>0</v>
      </c>
      <c r="H158" s="62">
        <f t="shared" si="130"/>
        <v>0</v>
      </c>
      <c r="I158" s="62">
        <f t="shared" si="130"/>
        <v>0</v>
      </c>
      <c r="J158" s="62">
        <f t="shared" si="130"/>
        <v>0</v>
      </c>
      <c r="K158" s="62">
        <f t="shared" si="116"/>
        <v>0</v>
      </c>
      <c r="L158" s="66">
        <f>+L159</f>
        <v>231731619930</v>
      </c>
      <c r="M158" s="253">
        <f t="shared" si="114"/>
        <v>2.9362995958952899E-2</v>
      </c>
      <c r="N158" s="62">
        <f t="shared" si="131"/>
        <v>0</v>
      </c>
      <c r="O158" s="62">
        <f t="shared" si="131"/>
        <v>142803800035</v>
      </c>
      <c r="P158" s="62">
        <f t="shared" si="131"/>
        <v>88927819895</v>
      </c>
      <c r="Q158" s="62">
        <f t="shared" si="131"/>
        <v>142803800035</v>
      </c>
      <c r="R158" s="62">
        <f t="shared" si="131"/>
        <v>88927819895</v>
      </c>
      <c r="S158" s="62">
        <f t="shared" si="131"/>
        <v>0</v>
      </c>
      <c r="T158" s="62">
        <f t="shared" si="131"/>
        <v>0</v>
      </c>
      <c r="U158" s="62">
        <f t="shared" si="131"/>
        <v>142803800035</v>
      </c>
      <c r="V158" s="62">
        <f t="shared" si="131"/>
        <v>0</v>
      </c>
      <c r="W158" s="62">
        <f t="shared" si="131"/>
        <v>0</v>
      </c>
      <c r="X158" s="38">
        <f t="shared" si="117"/>
        <v>0.61624650135418402</v>
      </c>
      <c r="Y158" s="38">
        <f t="shared" si="118"/>
        <v>0</v>
      </c>
      <c r="Z158" s="38">
        <f t="shared" si="119"/>
        <v>0</v>
      </c>
      <c r="AA158" s="38">
        <f t="shared" si="103"/>
        <v>0</v>
      </c>
      <c r="AB158" s="38" t="s">
        <v>40</v>
      </c>
    </row>
    <row r="159" spans="1:28" ht="38.25" customHeight="1" x14ac:dyDescent="0.25">
      <c r="A159" s="39" t="s">
        <v>298</v>
      </c>
      <c r="B159" s="34" t="s">
        <v>37</v>
      </c>
      <c r="C159" s="34">
        <v>10</v>
      </c>
      <c r="D159" s="34" t="s">
        <v>38</v>
      </c>
      <c r="E159" s="40" t="s">
        <v>268</v>
      </c>
      <c r="F159" s="62">
        <f t="shared" si="130"/>
        <v>231731619930</v>
      </c>
      <c r="G159" s="62">
        <f t="shared" si="130"/>
        <v>0</v>
      </c>
      <c r="H159" s="62">
        <f t="shared" si="130"/>
        <v>0</v>
      </c>
      <c r="I159" s="62">
        <f t="shared" si="130"/>
        <v>0</v>
      </c>
      <c r="J159" s="62">
        <f t="shared" si="130"/>
        <v>0</v>
      </c>
      <c r="K159" s="62">
        <f t="shared" si="116"/>
        <v>0</v>
      </c>
      <c r="L159" s="66">
        <f>+L160</f>
        <v>231731619930</v>
      </c>
      <c r="M159" s="253">
        <f t="shared" si="114"/>
        <v>2.9362995958952899E-2</v>
      </c>
      <c r="N159" s="62">
        <f t="shared" si="131"/>
        <v>0</v>
      </c>
      <c r="O159" s="62">
        <f t="shared" si="131"/>
        <v>142803800035</v>
      </c>
      <c r="P159" s="62">
        <f t="shared" si="131"/>
        <v>88927819895</v>
      </c>
      <c r="Q159" s="62">
        <f t="shared" si="131"/>
        <v>142803800035</v>
      </c>
      <c r="R159" s="62">
        <f t="shared" si="131"/>
        <v>88927819895</v>
      </c>
      <c r="S159" s="62">
        <f t="shared" si="131"/>
        <v>0</v>
      </c>
      <c r="T159" s="62">
        <f t="shared" si="131"/>
        <v>0</v>
      </c>
      <c r="U159" s="62">
        <f t="shared" si="131"/>
        <v>142803800035</v>
      </c>
      <c r="V159" s="62">
        <f t="shared" si="131"/>
        <v>0</v>
      </c>
      <c r="W159" s="62">
        <f t="shared" si="131"/>
        <v>0</v>
      </c>
      <c r="X159" s="38">
        <f t="shared" si="117"/>
        <v>0.61624650135418402</v>
      </c>
      <c r="Y159" s="38">
        <f t="shared" si="118"/>
        <v>0</v>
      </c>
      <c r="Z159" s="38">
        <f t="shared" si="119"/>
        <v>0</v>
      </c>
      <c r="AA159" s="38">
        <f t="shared" si="103"/>
        <v>0</v>
      </c>
      <c r="AB159" s="38" t="s">
        <v>40</v>
      </c>
    </row>
    <row r="160" spans="1:28" ht="30" customHeight="1" x14ac:dyDescent="0.25">
      <c r="A160" s="43" t="s">
        <v>299</v>
      </c>
      <c r="B160" s="44" t="s">
        <v>37</v>
      </c>
      <c r="C160" s="44">
        <v>10</v>
      </c>
      <c r="D160" s="44" t="s">
        <v>38</v>
      </c>
      <c r="E160" s="45" t="s">
        <v>258</v>
      </c>
      <c r="F160" s="46">
        <v>231731619930</v>
      </c>
      <c r="G160" s="46">
        <v>0</v>
      </c>
      <c r="H160" s="46">
        <v>0</v>
      </c>
      <c r="I160" s="46">
        <v>0</v>
      </c>
      <c r="J160" s="46">
        <v>0</v>
      </c>
      <c r="K160" s="46">
        <f t="shared" si="116"/>
        <v>0</v>
      </c>
      <c r="L160" s="56">
        <f>+F160+K160</f>
        <v>231731619930</v>
      </c>
      <c r="M160" s="266">
        <f t="shared" si="114"/>
        <v>2.9362995958952899E-2</v>
      </c>
      <c r="N160" s="46">
        <v>0</v>
      </c>
      <c r="O160" s="46">
        <v>142803800035</v>
      </c>
      <c r="P160" s="46">
        <f>L160-O160</f>
        <v>88927819895</v>
      </c>
      <c r="Q160" s="46">
        <v>142803800035</v>
      </c>
      <c r="R160" s="46">
        <f>+L160-Q160</f>
        <v>88927819895</v>
      </c>
      <c r="S160" s="46">
        <f>O160-Q160</f>
        <v>0</v>
      </c>
      <c r="T160" s="46">
        <v>0</v>
      </c>
      <c r="U160" s="46">
        <f>+Q160-T160</f>
        <v>142803800035</v>
      </c>
      <c r="V160" s="46">
        <v>0</v>
      </c>
      <c r="W160" s="48">
        <f>+T160-V160</f>
        <v>0</v>
      </c>
      <c r="X160" s="49">
        <f t="shared" si="117"/>
        <v>0.61624650135418402</v>
      </c>
      <c r="Y160" s="49">
        <f t="shared" si="118"/>
        <v>0</v>
      </c>
      <c r="Z160" s="49">
        <f t="shared" si="119"/>
        <v>0</v>
      </c>
      <c r="AA160" s="49">
        <f t="shared" si="103"/>
        <v>0</v>
      </c>
      <c r="AB160" s="49" t="s">
        <v>40</v>
      </c>
    </row>
    <row r="161" spans="1:28" ht="49.5" customHeight="1" x14ac:dyDescent="0.25">
      <c r="A161" s="96" t="s">
        <v>300</v>
      </c>
      <c r="B161" s="34" t="s">
        <v>37</v>
      </c>
      <c r="C161" s="34">
        <v>10</v>
      </c>
      <c r="D161" s="34" t="s">
        <v>38</v>
      </c>
      <c r="E161" s="40" t="s">
        <v>301</v>
      </c>
      <c r="F161" s="62">
        <f t="shared" ref="F161:J162" si="132">+F162</f>
        <v>12761000000</v>
      </c>
      <c r="G161" s="62">
        <f t="shared" si="132"/>
        <v>0</v>
      </c>
      <c r="H161" s="62">
        <f t="shared" si="132"/>
        <v>0</v>
      </c>
      <c r="I161" s="62">
        <f t="shared" si="132"/>
        <v>0</v>
      </c>
      <c r="J161" s="62">
        <f t="shared" si="132"/>
        <v>0</v>
      </c>
      <c r="K161" s="62">
        <f t="shared" si="116"/>
        <v>0</v>
      </c>
      <c r="L161" s="66">
        <f>+L162</f>
        <v>12761000000</v>
      </c>
      <c r="M161" s="42">
        <f t="shared" si="114"/>
        <v>1.6169618610761246E-3</v>
      </c>
      <c r="N161" s="62">
        <f t="shared" ref="N161:W162" si="133">+N162</f>
        <v>0</v>
      </c>
      <c r="O161" s="62">
        <f t="shared" si="133"/>
        <v>9916712092</v>
      </c>
      <c r="P161" s="62">
        <f t="shared" si="133"/>
        <v>2844287908</v>
      </c>
      <c r="Q161" s="62">
        <f t="shared" si="133"/>
        <v>8820528077.8099995</v>
      </c>
      <c r="R161" s="62">
        <f t="shared" si="133"/>
        <v>3940471922.1900005</v>
      </c>
      <c r="S161" s="62">
        <f t="shared" si="133"/>
        <v>1096184014.1900005</v>
      </c>
      <c r="T161" s="62">
        <f t="shared" si="133"/>
        <v>1746213015.9300001</v>
      </c>
      <c r="U161" s="62">
        <f t="shared" si="133"/>
        <v>7074315061.8799992</v>
      </c>
      <c r="V161" s="62">
        <f t="shared" si="133"/>
        <v>1712689792.9300001</v>
      </c>
      <c r="W161" s="62">
        <f t="shared" si="133"/>
        <v>33523223</v>
      </c>
      <c r="X161" s="38">
        <f t="shared" si="117"/>
        <v>0.69120978589530602</v>
      </c>
      <c r="Y161" s="38">
        <f t="shared" si="118"/>
        <v>0.13683982571350209</v>
      </c>
      <c r="Z161" s="38">
        <f t="shared" si="119"/>
        <v>0.13421281975785598</v>
      </c>
      <c r="AA161" s="38">
        <f t="shared" si="103"/>
        <v>0.19797148203892548</v>
      </c>
      <c r="AB161" s="38">
        <f>+V161/T161</f>
        <v>0.9808023289861082</v>
      </c>
    </row>
    <row r="162" spans="1:28" ht="49.5" customHeight="1" x14ac:dyDescent="0.25">
      <c r="A162" s="39" t="s">
        <v>302</v>
      </c>
      <c r="B162" s="34" t="s">
        <v>37</v>
      </c>
      <c r="C162" s="34">
        <v>10</v>
      </c>
      <c r="D162" s="34" t="s">
        <v>38</v>
      </c>
      <c r="E162" s="40" t="s">
        <v>301</v>
      </c>
      <c r="F162" s="62">
        <f t="shared" si="132"/>
        <v>12761000000</v>
      </c>
      <c r="G162" s="62">
        <f t="shared" si="132"/>
        <v>0</v>
      </c>
      <c r="H162" s="62">
        <f t="shared" si="132"/>
        <v>0</v>
      </c>
      <c r="I162" s="62">
        <f t="shared" si="132"/>
        <v>0</v>
      </c>
      <c r="J162" s="62">
        <f t="shared" si="132"/>
        <v>0</v>
      </c>
      <c r="K162" s="62">
        <f t="shared" si="116"/>
        <v>0</v>
      </c>
      <c r="L162" s="66">
        <f>+L163</f>
        <v>12761000000</v>
      </c>
      <c r="M162" s="42">
        <f t="shared" si="114"/>
        <v>1.6169618610761246E-3</v>
      </c>
      <c r="N162" s="62">
        <f t="shared" si="133"/>
        <v>0</v>
      </c>
      <c r="O162" s="62">
        <f t="shared" si="133"/>
        <v>9916712092</v>
      </c>
      <c r="P162" s="62">
        <f t="shared" si="133"/>
        <v>2844287908</v>
      </c>
      <c r="Q162" s="62">
        <f t="shared" si="133"/>
        <v>8820528077.8099995</v>
      </c>
      <c r="R162" s="62">
        <f t="shared" si="133"/>
        <v>3940471922.1900005</v>
      </c>
      <c r="S162" s="62">
        <f t="shared" si="133"/>
        <v>1096184014.1900005</v>
      </c>
      <c r="T162" s="62">
        <f t="shared" si="133"/>
        <v>1746213015.9300001</v>
      </c>
      <c r="U162" s="62">
        <f t="shared" si="133"/>
        <v>7074315061.8799992</v>
      </c>
      <c r="V162" s="62">
        <f t="shared" si="133"/>
        <v>1712689792.9300001</v>
      </c>
      <c r="W162" s="62">
        <f t="shared" si="133"/>
        <v>33523223</v>
      </c>
      <c r="X162" s="38">
        <f t="shared" si="117"/>
        <v>0.69120978589530602</v>
      </c>
      <c r="Y162" s="38">
        <f t="shared" si="118"/>
        <v>0.13683982571350209</v>
      </c>
      <c r="Z162" s="38">
        <f t="shared" si="119"/>
        <v>0.13421281975785598</v>
      </c>
      <c r="AA162" s="38">
        <f t="shared" si="103"/>
        <v>0.19797148203892548</v>
      </c>
      <c r="AB162" s="38">
        <f>+V162/T162</f>
        <v>0.9808023289861082</v>
      </c>
    </row>
    <row r="163" spans="1:28" ht="49.5" customHeight="1" x14ac:dyDescent="0.25">
      <c r="A163" s="39" t="s">
        <v>303</v>
      </c>
      <c r="B163" s="34" t="s">
        <v>37</v>
      </c>
      <c r="C163" s="34">
        <v>10</v>
      </c>
      <c r="D163" s="34" t="s">
        <v>38</v>
      </c>
      <c r="E163" s="40" t="s">
        <v>304</v>
      </c>
      <c r="F163" s="62">
        <f>SUM(F164:F164)</f>
        <v>12761000000</v>
      </c>
      <c r="G163" s="62">
        <f>SUM(G164:G164)</f>
        <v>0</v>
      </c>
      <c r="H163" s="62">
        <f>SUM(H164:H164)</f>
        <v>0</v>
      </c>
      <c r="I163" s="62">
        <f>SUM(I164:I164)</f>
        <v>0</v>
      </c>
      <c r="J163" s="62">
        <f>SUM(J164:J164)</f>
        <v>0</v>
      </c>
      <c r="K163" s="62">
        <f t="shared" si="116"/>
        <v>0</v>
      </c>
      <c r="L163" s="66">
        <f>SUM(L164:L164)</f>
        <v>12761000000</v>
      </c>
      <c r="M163" s="42">
        <f t="shared" si="114"/>
        <v>1.6169618610761246E-3</v>
      </c>
      <c r="N163" s="62">
        <f t="shared" ref="N163:W163" si="134">SUM(N164:N164)</f>
        <v>0</v>
      </c>
      <c r="O163" s="62">
        <f t="shared" si="134"/>
        <v>9916712092</v>
      </c>
      <c r="P163" s="62">
        <f t="shared" si="134"/>
        <v>2844287908</v>
      </c>
      <c r="Q163" s="62">
        <f t="shared" si="134"/>
        <v>8820528077.8099995</v>
      </c>
      <c r="R163" s="62">
        <f t="shared" si="134"/>
        <v>3940471922.1900005</v>
      </c>
      <c r="S163" s="62">
        <f t="shared" si="134"/>
        <v>1096184014.1900005</v>
      </c>
      <c r="T163" s="62">
        <f t="shared" si="134"/>
        <v>1746213015.9300001</v>
      </c>
      <c r="U163" s="62">
        <f t="shared" si="134"/>
        <v>7074315061.8799992</v>
      </c>
      <c r="V163" s="62">
        <f t="shared" si="134"/>
        <v>1712689792.9300001</v>
      </c>
      <c r="W163" s="62">
        <f t="shared" si="134"/>
        <v>33523223</v>
      </c>
      <c r="X163" s="38">
        <f t="shared" si="117"/>
        <v>0.69120978589530602</v>
      </c>
      <c r="Y163" s="38">
        <f t="shared" si="118"/>
        <v>0.13683982571350209</v>
      </c>
      <c r="Z163" s="38">
        <f t="shared" si="119"/>
        <v>0.13421281975785598</v>
      </c>
      <c r="AA163" s="38">
        <f t="shared" si="103"/>
        <v>0.19797148203892548</v>
      </c>
      <c r="AB163" s="38">
        <f>+V163/T163</f>
        <v>0.9808023289861082</v>
      </c>
    </row>
    <row r="164" spans="1:28" ht="30" customHeight="1" x14ac:dyDescent="0.25">
      <c r="A164" s="43" t="s">
        <v>305</v>
      </c>
      <c r="B164" s="44" t="s">
        <v>37</v>
      </c>
      <c r="C164" s="44">
        <v>10</v>
      </c>
      <c r="D164" s="44" t="s">
        <v>38</v>
      </c>
      <c r="E164" s="45" t="s">
        <v>258</v>
      </c>
      <c r="F164" s="46">
        <v>12761000000</v>
      </c>
      <c r="G164" s="46">
        <v>0</v>
      </c>
      <c r="H164" s="46">
        <v>0</v>
      </c>
      <c r="I164" s="46">
        <v>0</v>
      </c>
      <c r="J164" s="46">
        <v>0</v>
      </c>
      <c r="K164" s="46">
        <f t="shared" si="116"/>
        <v>0</v>
      </c>
      <c r="L164" s="56">
        <f>+F164+K164</f>
        <v>12761000000</v>
      </c>
      <c r="M164" s="51">
        <f t="shared" si="114"/>
        <v>1.6169618610761246E-3</v>
      </c>
      <c r="N164" s="46">
        <v>0</v>
      </c>
      <c r="O164" s="56">
        <v>9916712092</v>
      </c>
      <c r="P164" s="46">
        <f>L164-O164</f>
        <v>2844287908</v>
      </c>
      <c r="Q164" s="46">
        <v>8820528077.8099995</v>
      </c>
      <c r="R164" s="46">
        <f>+L164-Q164</f>
        <v>3940471922.1900005</v>
      </c>
      <c r="S164" s="46">
        <f>O164-Q164</f>
        <v>1096184014.1900005</v>
      </c>
      <c r="T164" s="46">
        <v>1746213015.9300001</v>
      </c>
      <c r="U164" s="46">
        <f>+Q164-T164</f>
        <v>7074315061.8799992</v>
      </c>
      <c r="V164" s="46">
        <v>1712689792.9300001</v>
      </c>
      <c r="W164" s="48">
        <f>+T164-V164</f>
        <v>33523223</v>
      </c>
      <c r="X164" s="49">
        <f t="shared" si="117"/>
        <v>0.69120978589530602</v>
      </c>
      <c r="Y164" s="49">
        <f t="shared" si="118"/>
        <v>0.13683982571350209</v>
      </c>
      <c r="Z164" s="49">
        <f t="shared" si="119"/>
        <v>0.13421281975785598</v>
      </c>
      <c r="AA164" s="49">
        <f t="shared" si="103"/>
        <v>0.19797148203892548</v>
      </c>
      <c r="AB164" s="49">
        <f>+V164/T164</f>
        <v>0.9808023289861082</v>
      </c>
    </row>
    <row r="165" spans="1:28" ht="69.75" customHeight="1" x14ac:dyDescent="0.25">
      <c r="A165" s="39" t="s">
        <v>306</v>
      </c>
      <c r="B165" s="34" t="s">
        <v>37</v>
      </c>
      <c r="C165" s="34">
        <v>10</v>
      </c>
      <c r="D165" s="34" t="s">
        <v>38</v>
      </c>
      <c r="E165" s="40" t="s">
        <v>307</v>
      </c>
      <c r="F165" s="62">
        <f t="shared" ref="F165:J167" si="135">+F166</f>
        <v>246157631169</v>
      </c>
      <c r="G165" s="62">
        <f t="shared" si="135"/>
        <v>0</v>
      </c>
      <c r="H165" s="62">
        <f t="shared" si="135"/>
        <v>0</v>
      </c>
      <c r="I165" s="62">
        <f t="shared" si="135"/>
        <v>0</v>
      </c>
      <c r="J165" s="62">
        <f t="shared" si="135"/>
        <v>0</v>
      </c>
      <c r="K165" s="62">
        <f t="shared" si="116"/>
        <v>0</v>
      </c>
      <c r="L165" s="66">
        <f>+L166</f>
        <v>246157631169</v>
      </c>
      <c r="M165" s="253">
        <f t="shared" si="114"/>
        <v>3.1190933423173459E-2</v>
      </c>
      <c r="N165" s="62">
        <f t="shared" ref="N165:W167" si="136">+N166</f>
        <v>0</v>
      </c>
      <c r="O165" s="62">
        <f t="shared" si="136"/>
        <v>181243825733</v>
      </c>
      <c r="P165" s="62">
        <f t="shared" si="136"/>
        <v>64913805436</v>
      </c>
      <c r="Q165" s="62">
        <f t="shared" si="136"/>
        <v>181243825733</v>
      </c>
      <c r="R165" s="62">
        <f t="shared" si="136"/>
        <v>64913805436</v>
      </c>
      <c r="S165" s="62">
        <f t="shared" si="136"/>
        <v>0</v>
      </c>
      <c r="T165" s="62">
        <f t="shared" si="136"/>
        <v>0</v>
      </c>
      <c r="U165" s="62">
        <f t="shared" si="136"/>
        <v>181243825733</v>
      </c>
      <c r="V165" s="62">
        <f t="shared" si="136"/>
        <v>0</v>
      </c>
      <c r="W165" s="62">
        <f t="shared" si="136"/>
        <v>0</v>
      </c>
      <c r="X165" s="38">
        <f t="shared" si="117"/>
        <v>0.73629172035932822</v>
      </c>
      <c r="Y165" s="38">
        <f t="shared" si="118"/>
        <v>0</v>
      </c>
      <c r="Z165" s="38">
        <f t="shared" si="119"/>
        <v>0</v>
      </c>
      <c r="AA165" s="38">
        <f t="shared" si="103"/>
        <v>0</v>
      </c>
      <c r="AB165" s="38" t="s">
        <v>40</v>
      </c>
    </row>
    <row r="166" spans="1:28" ht="70.5" customHeight="1" x14ac:dyDescent="0.25">
      <c r="A166" s="39" t="s">
        <v>308</v>
      </c>
      <c r="B166" s="34" t="s">
        <v>37</v>
      </c>
      <c r="C166" s="34">
        <v>10</v>
      </c>
      <c r="D166" s="34" t="s">
        <v>38</v>
      </c>
      <c r="E166" s="95" t="s">
        <v>307</v>
      </c>
      <c r="F166" s="62">
        <f t="shared" si="135"/>
        <v>246157631169</v>
      </c>
      <c r="G166" s="62">
        <f t="shared" si="135"/>
        <v>0</v>
      </c>
      <c r="H166" s="62">
        <f t="shared" si="135"/>
        <v>0</v>
      </c>
      <c r="I166" s="62">
        <f t="shared" si="135"/>
        <v>0</v>
      </c>
      <c r="J166" s="62">
        <f t="shared" si="135"/>
        <v>0</v>
      </c>
      <c r="K166" s="62">
        <f t="shared" si="116"/>
        <v>0</v>
      </c>
      <c r="L166" s="66">
        <f>+L167</f>
        <v>246157631169</v>
      </c>
      <c r="M166" s="253">
        <f t="shared" si="114"/>
        <v>3.1190933423173459E-2</v>
      </c>
      <c r="N166" s="62">
        <f t="shared" si="136"/>
        <v>0</v>
      </c>
      <c r="O166" s="62">
        <f t="shared" si="136"/>
        <v>181243825733</v>
      </c>
      <c r="P166" s="62">
        <f t="shared" si="136"/>
        <v>64913805436</v>
      </c>
      <c r="Q166" s="62">
        <f t="shared" si="136"/>
        <v>181243825733</v>
      </c>
      <c r="R166" s="62">
        <f t="shared" si="136"/>
        <v>64913805436</v>
      </c>
      <c r="S166" s="62">
        <f t="shared" si="136"/>
        <v>0</v>
      </c>
      <c r="T166" s="62">
        <f t="shared" si="136"/>
        <v>0</v>
      </c>
      <c r="U166" s="62">
        <f t="shared" si="136"/>
        <v>181243825733</v>
      </c>
      <c r="V166" s="62">
        <f t="shared" si="136"/>
        <v>0</v>
      </c>
      <c r="W166" s="62">
        <f t="shared" si="136"/>
        <v>0</v>
      </c>
      <c r="X166" s="38">
        <f t="shared" si="117"/>
        <v>0.73629172035932822</v>
      </c>
      <c r="Y166" s="38">
        <f t="shared" si="118"/>
        <v>0</v>
      </c>
      <c r="Z166" s="38">
        <f t="shared" si="119"/>
        <v>0</v>
      </c>
      <c r="AA166" s="38">
        <f t="shared" si="103"/>
        <v>0</v>
      </c>
      <c r="AB166" s="38" t="s">
        <v>40</v>
      </c>
    </row>
    <row r="167" spans="1:28" ht="29.25" customHeight="1" x14ac:dyDescent="0.25">
      <c r="A167" s="39" t="s">
        <v>309</v>
      </c>
      <c r="B167" s="34" t="s">
        <v>37</v>
      </c>
      <c r="C167" s="34">
        <v>10</v>
      </c>
      <c r="D167" s="34" t="s">
        <v>38</v>
      </c>
      <c r="E167" s="40" t="s">
        <v>268</v>
      </c>
      <c r="F167" s="62">
        <f t="shared" si="135"/>
        <v>246157631169</v>
      </c>
      <c r="G167" s="62">
        <f t="shared" si="135"/>
        <v>0</v>
      </c>
      <c r="H167" s="62">
        <f t="shared" si="135"/>
        <v>0</v>
      </c>
      <c r="I167" s="62">
        <f t="shared" si="135"/>
        <v>0</v>
      </c>
      <c r="J167" s="62">
        <f t="shared" si="135"/>
        <v>0</v>
      </c>
      <c r="K167" s="62">
        <f t="shared" si="116"/>
        <v>0</v>
      </c>
      <c r="L167" s="66">
        <f>+L168</f>
        <v>246157631169</v>
      </c>
      <c r="M167" s="253">
        <f t="shared" si="114"/>
        <v>3.1190933423173459E-2</v>
      </c>
      <c r="N167" s="62">
        <f t="shared" si="136"/>
        <v>0</v>
      </c>
      <c r="O167" s="62">
        <f t="shared" si="136"/>
        <v>181243825733</v>
      </c>
      <c r="P167" s="62">
        <f t="shared" si="136"/>
        <v>64913805436</v>
      </c>
      <c r="Q167" s="62">
        <f t="shared" si="136"/>
        <v>181243825733</v>
      </c>
      <c r="R167" s="62">
        <f t="shared" si="136"/>
        <v>64913805436</v>
      </c>
      <c r="S167" s="62">
        <f t="shared" si="136"/>
        <v>0</v>
      </c>
      <c r="T167" s="62">
        <f t="shared" si="136"/>
        <v>0</v>
      </c>
      <c r="U167" s="62">
        <f t="shared" si="136"/>
        <v>181243825733</v>
      </c>
      <c r="V167" s="62">
        <f t="shared" si="136"/>
        <v>0</v>
      </c>
      <c r="W167" s="62">
        <f t="shared" si="136"/>
        <v>0</v>
      </c>
      <c r="X167" s="38">
        <f t="shared" si="117"/>
        <v>0.73629172035932822</v>
      </c>
      <c r="Y167" s="38">
        <f t="shared" si="118"/>
        <v>0</v>
      </c>
      <c r="Z167" s="38">
        <f t="shared" si="119"/>
        <v>0</v>
      </c>
      <c r="AA167" s="38">
        <f t="shared" si="103"/>
        <v>0</v>
      </c>
      <c r="AB167" s="38" t="s">
        <v>40</v>
      </c>
    </row>
    <row r="168" spans="1:28" ht="30" customHeight="1" x14ac:dyDescent="0.25">
      <c r="A168" s="43" t="s">
        <v>310</v>
      </c>
      <c r="B168" s="44" t="s">
        <v>37</v>
      </c>
      <c r="C168" s="44">
        <v>10</v>
      </c>
      <c r="D168" s="44" t="s">
        <v>38</v>
      </c>
      <c r="E168" s="45" t="s">
        <v>258</v>
      </c>
      <c r="F168" s="46">
        <v>246157631169</v>
      </c>
      <c r="G168" s="46">
        <v>0</v>
      </c>
      <c r="H168" s="46">
        <v>0</v>
      </c>
      <c r="I168" s="46">
        <v>0</v>
      </c>
      <c r="J168" s="46">
        <v>0</v>
      </c>
      <c r="K168" s="46">
        <f t="shared" si="116"/>
        <v>0</v>
      </c>
      <c r="L168" s="56">
        <f>+F168+K168</f>
        <v>246157631169</v>
      </c>
      <c r="M168" s="253">
        <f t="shared" si="114"/>
        <v>3.1190933423173459E-2</v>
      </c>
      <c r="N168" s="46">
        <v>0</v>
      </c>
      <c r="O168" s="46">
        <v>181243825733</v>
      </c>
      <c r="P168" s="46">
        <f>L168-O168</f>
        <v>64913805436</v>
      </c>
      <c r="Q168" s="46">
        <v>181243825733</v>
      </c>
      <c r="R168" s="46">
        <f>+L168-Q168</f>
        <v>64913805436</v>
      </c>
      <c r="S168" s="46">
        <f>O168-Q168</f>
        <v>0</v>
      </c>
      <c r="T168" s="46">
        <v>0</v>
      </c>
      <c r="U168" s="46">
        <f>+Q168-T168</f>
        <v>181243825733</v>
      </c>
      <c r="V168" s="46">
        <v>0</v>
      </c>
      <c r="W168" s="48">
        <f>+T168-V168</f>
        <v>0</v>
      </c>
      <c r="X168" s="49">
        <f t="shared" si="117"/>
        <v>0.73629172035932822</v>
      </c>
      <c r="Y168" s="49">
        <f t="shared" si="118"/>
        <v>0</v>
      </c>
      <c r="Z168" s="49">
        <f t="shared" si="119"/>
        <v>0</v>
      </c>
      <c r="AA168" s="49">
        <f t="shared" si="103"/>
        <v>0</v>
      </c>
      <c r="AB168" s="49" t="s">
        <v>40</v>
      </c>
    </row>
    <row r="169" spans="1:28" ht="49.5" customHeight="1" x14ac:dyDescent="0.25">
      <c r="A169" s="39" t="s">
        <v>311</v>
      </c>
      <c r="B169" s="34" t="s">
        <v>37</v>
      </c>
      <c r="C169" s="34">
        <v>10</v>
      </c>
      <c r="D169" s="34" t="s">
        <v>38</v>
      </c>
      <c r="E169" s="40" t="s">
        <v>312</v>
      </c>
      <c r="F169" s="62">
        <f t="shared" ref="F169:J171" si="137">+F170</f>
        <v>283126047866</v>
      </c>
      <c r="G169" s="62">
        <f t="shared" si="137"/>
        <v>0</v>
      </c>
      <c r="H169" s="62">
        <f t="shared" si="137"/>
        <v>0</v>
      </c>
      <c r="I169" s="62">
        <f t="shared" si="137"/>
        <v>0</v>
      </c>
      <c r="J169" s="62">
        <f t="shared" si="137"/>
        <v>0</v>
      </c>
      <c r="K169" s="62">
        <f t="shared" si="116"/>
        <v>0</v>
      </c>
      <c r="L169" s="66">
        <f>+L170</f>
        <v>283126047866</v>
      </c>
      <c r="M169" s="253">
        <f t="shared" si="114"/>
        <v>3.5875246554073766E-2</v>
      </c>
      <c r="N169" s="62">
        <f t="shared" ref="N169:W171" si="138">+N170</f>
        <v>0</v>
      </c>
      <c r="O169" s="62">
        <f t="shared" si="138"/>
        <v>217578018008</v>
      </c>
      <c r="P169" s="62">
        <f t="shared" si="138"/>
        <v>65548029858</v>
      </c>
      <c r="Q169" s="62">
        <f t="shared" si="138"/>
        <v>217578018008</v>
      </c>
      <c r="R169" s="62">
        <f t="shared" si="138"/>
        <v>65548029858</v>
      </c>
      <c r="S169" s="62">
        <f t="shared" si="138"/>
        <v>0</v>
      </c>
      <c r="T169" s="62">
        <f t="shared" si="138"/>
        <v>0</v>
      </c>
      <c r="U169" s="62">
        <f t="shared" si="138"/>
        <v>217578018008</v>
      </c>
      <c r="V169" s="62">
        <f t="shared" si="138"/>
        <v>0</v>
      </c>
      <c r="W169" s="62">
        <f t="shared" si="138"/>
        <v>0</v>
      </c>
      <c r="X169" s="38">
        <f t="shared" si="117"/>
        <v>0.76848463660601418</v>
      </c>
      <c r="Y169" s="38">
        <f t="shared" si="118"/>
        <v>0</v>
      </c>
      <c r="Z169" s="38">
        <f t="shared" si="119"/>
        <v>0</v>
      </c>
      <c r="AA169" s="38">
        <f t="shared" si="103"/>
        <v>0</v>
      </c>
      <c r="AB169" s="38" t="s">
        <v>40</v>
      </c>
    </row>
    <row r="170" spans="1:28" ht="49.5" customHeight="1" x14ac:dyDescent="0.25">
      <c r="A170" s="39" t="s">
        <v>313</v>
      </c>
      <c r="B170" s="34" t="s">
        <v>37</v>
      </c>
      <c r="C170" s="34">
        <v>10</v>
      </c>
      <c r="D170" s="34" t="s">
        <v>38</v>
      </c>
      <c r="E170" s="40" t="s">
        <v>312</v>
      </c>
      <c r="F170" s="62">
        <f t="shared" si="137"/>
        <v>283126047866</v>
      </c>
      <c r="G170" s="62">
        <f t="shared" si="137"/>
        <v>0</v>
      </c>
      <c r="H170" s="62">
        <f t="shared" si="137"/>
        <v>0</v>
      </c>
      <c r="I170" s="62">
        <f t="shared" si="137"/>
        <v>0</v>
      </c>
      <c r="J170" s="62">
        <f t="shared" si="137"/>
        <v>0</v>
      </c>
      <c r="K170" s="62">
        <f t="shared" si="116"/>
        <v>0</v>
      </c>
      <c r="L170" s="66">
        <f>+L171</f>
        <v>283126047866</v>
      </c>
      <c r="M170" s="253">
        <f t="shared" si="114"/>
        <v>3.5875246554073766E-2</v>
      </c>
      <c r="N170" s="62">
        <f t="shared" si="138"/>
        <v>0</v>
      </c>
      <c r="O170" s="62">
        <f t="shared" si="138"/>
        <v>217578018008</v>
      </c>
      <c r="P170" s="62">
        <f t="shared" si="138"/>
        <v>65548029858</v>
      </c>
      <c r="Q170" s="62">
        <f t="shared" si="138"/>
        <v>217578018008</v>
      </c>
      <c r="R170" s="62">
        <f t="shared" si="138"/>
        <v>65548029858</v>
      </c>
      <c r="S170" s="62">
        <f t="shared" si="138"/>
        <v>0</v>
      </c>
      <c r="T170" s="62">
        <f t="shared" si="138"/>
        <v>0</v>
      </c>
      <c r="U170" s="62">
        <f t="shared" si="138"/>
        <v>217578018008</v>
      </c>
      <c r="V170" s="62">
        <f t="shared" si="138"/>
        <v>0</v>
      </c>
      <c r="W170" s="62">
        <f t="shared" si="138"/>
        <v>0</v>
      </c>
      <c r="X170" s="38">
        <f t="shared" si="117"/>
        <v>0.76848463660601418</v>
      </c>
      <c r="Y170" s="38">
        <f t="shared" si="118"/>
        <v>0</v>
      </c>
      <c r="Z170" s="38">
        <f t="shared" si="119"/>
        <v>0</v>
      </c>
      <c r="AA170" s="38">
        <f t="shared" si="103"/>
        <v>0</v>
      </c>
      <c r="AB170" s="38" t="s">
        <v>40</v>
      </c>
    </row>
    <row r="171" spans="1:28" ht="32.25" customHeight="1" x14ac:dyDescent="0.25">
      <c r="A171" s="39" t="s">
        <v>314</v>
      </c>
      <c r="B171" s="34" t="s">
        <v>37</v>
      </c>
      <c r="C171" s="34">
        <v>10</v>
      </c>
      <c r="D171" s="34" t="s">
        <v>38</v>
      </c>
      <c r="E171" s="40" t="s">
        <v>268</v>
      </c>
      <c r="F171" s="62">
        <f t="shared" si="137"/>
        <v>283126047866</v>
      </c>
      <c r="G171" s="62">
        <f t="shared" si="137"/>
        <v>0</v>
      </c>
      <c r="H171" s="62">
        <f t="shared" si="137"/>
        <v>0</v>
      </c>
      <c r="I171" s="62">
        <f t="shared" si="137"/>
        <v>0</v>
      </c>
      <c r="J171" s="62">
        <f t="shared" si="137"/>
        <v>0</v>
      </c>
      <c r="K171" s="62">
        <f t="shared" si="116"/>
        <v>0</v>
      </c>
      <c r="L171" s="66">
        <f>+L172</f>
        <v>283126047866</v>
      </c>
      <c r="M171" s="253">
        <f t="shared" si="114"/>
        <v>3.5875246554073766E-2</v>
      </c>
      <c r="N171" s="62">
        <f t="shared" si="138"/>
        <v>0</v>
      </c>
      <c r="O171" s="62">
        <f t="shared" si="138"/>
        <v>217578018008</v>
      </c>
      <c r="P171" s="62">
        <f t="shared" si="138"/>
        <v>65548029858</v>
      </c>
      <c r="Q171" s="62">
        <f t="shared" si="138"/>
        <v>217578018008</v>
      </c>
      <c r="R171" s="62">
        <f t="shared" si="138"/>
        <v>65548029858</v>
      </c>
      <c r="S171" s="62">
        <f t="shared" si="138"/>
        <v>0</v>
      </c>
      <c r="T171" s="62">
        <f t="shared" si="138"/>
        <v>0</v>
      </c>
      <c r="U171" s="62">
        <f t="shared" si="138"/>
        <v>217578018008</v>
      </c>
      <c r="V171" s="62">
        <f t="shared" si="138"/>
        <v>0</v>
      </c>
      <c r="W171" s="62">
        <f t="shared" si="138"/>
        <v>0</v>
      </c>
      <c r="X171" s="38">
        <f t="shared" si="117"/>
        <v>0.76848463660601418</v>
      </c>
      <c r="Y171" s="38">
        <f t="shared" si="118"/>
        <v>0</v>
      </c>
      <c r="Z171" s="38">
        <f t="shared" si="119"/>
        <v>0</v>
      </c>
      <c r="AA171" s="38">
        <f t="shared" si="103"/>
        <v>0</v>
      </c>
      <c r="AB171" s="38" t="s">
        <v>40</v>
      </c>
    </row>
    <row r="172" spans="1:28" ht="30" customHeight="1" x14ac:dyDescent="0.25">
      <c r="A172" s="43" t="s">
        <v>315</v>
      </c>
      <c r="B172" s="44" t="s">
        <v>37</v>
      </c>
      <c r="C172" s="44">
        <v>10</v>
      </c>
      <c r="D172" s="44" t="s">
        <v>38</v>
      </c>
      <c r="E172" s="45" t="s">
        <v>258</v>
      </c>
      <c r="F172" s="46">
        <v>283126047866</v>
      </c>
      <c r="G172" s="46">
        <v>0</v>
      </c>
      <c r="H172" s="46">
        <v>0</v>
      </c>
      <c r="I172" s="46">
        <v>0</v>
      </c>
      <c r="J172" s="46">
        <v>0</v>
      </c>
      <c r="K172" s="46">
        <f t="shared" si="116"/>
        <v>0</v>
      </c>
      <c r="L172" s="56">
        <f>+F172+K172</f>
        <v>283126047866</v>
      </c>
      <c r="M172" s="266">
        <f t="shared" si="114"/>
        <v>3.5875246554073766E-2</v>
      </c>
      <c r="N172" s="46">
        <v>0</v>
      </c>
      <c r="O172" s="46">
        <v>217578018008</v>
      </c>
      <c r="P172" s="46">
        <f>L172-O172</f>
        <v>65548029858</v>
      </c>
      <c r="Q172" s="46">
        <v>217578018008</v>
      </c>
      <c r="R172" s="46">
        <f>+L172-Q172</f>
        <v>65548029858</v>
      </c>
      <c r="S172" s="46">
        <f>O172-Q172</f>
        <v>0</v>
      </c>
      <c r="T172" s="46">
        <v>0</v>
      </c>
      <c r="U172" s="46">
        <f>+Q172-T172</f>
        <v>217578018008</v>
      </c>
      <c r="V172" s="46">
        <v>0</v>
      </c>
      <c r="W172" s="48">
        <f>+T172-V172</f>
        <v>0</v>
      </c>
      <c r="X172" s="49">
        <f t="shared" si="117"/>
        <v>0.76848463660601418</v>
      </c>
      <c r="Y172" s="49">
        <f t="shared" si="118"/>
        <v>0</v>
      </c>
      <c r="Z172" s="49">
        <f t="shared" si="119"/>
        <v>0</v>
      </c>
      <c r="AA172" s="49">
        <f t="shared" si="103"/>
        <v>0</v>
      </c>
      <c r="AB172" s="49" t="s">
        <v>40</v>
      </c>
    </row>
    <row r="173" spans="1:28" ht="66.75" customHeight="1" x14ac:dyDescent="0.25">
      <c r="A173" s="39" t="s">
        <v>316</v>
      </c>
      <c r="B173" s="34" t="s">
        <v>37</v>
      </c>
      <c r="C173" s="34">
        <v>10</v>
      </c>
      <c r="D173" s="34" t="s">
        <v>38</v>
      </c>
      <c r="E173" s="40" t="s">
        <v>317</v>
      </c>
      <c r="F173" s="62">
        <f t="shared" ref="F173:L175" si="139">+F174</f>
        <v>143699497948</v>
      </c>
      <c r="G173" s="62">
        <f t="shared" si="139"/>
        <v>0</v>
      </c>
      <c r="H173" s="62">
        <f t="shared" si="139"/>
        <v>0</v>
      </c>
      <c r="I173" s="62">
        <f t="shared" si="139"/>
        <v>0</v>
      </c>
      <c r="J173" s="62">
        <f t="shared" si="139"/>
        <v>0</v>
      </c>
      <c r="K173" s="62">
        <f t="shared" si="139"/>
        <v>0</v>
      </c>
      <c r="L173" s="66">
        <f t="shared" si="139"/>
        <v>143699497948</v>
      </c>
      <c r="M173" s="253">
        <f t="shared" si="114"/>
        <v>1.8208338503072082E-2</v>
      </c>
      <c r="N173" s="62">
        <f t="shared" ref="N173:W175" si="140">+N174</f>
        <v>0</v>
      </c>
      <c r="O173" s="62">
        <f t="shared" si="140"/>
        <v>127207862717</v>
      </c>
      <c r="P173" s="62">
        <f t="shared" si="140"/>
        <v>16491635231</v>
      </c>
      <c r="Q173" s="62">
        <f t="shared" si="140"/>
        <v>127207862717</v>
      </c>
      <c r="R173" s="62">
        <f t="shared" si="140"/>
        <v>16491635231</v>
      </c>
      <c r="S173" s="62">
        <f t="shared" si="140"/>
        <v>0</v>
      </c>
      <c r="T173" s="62">
        <f t="shared" si="140"/>
        <v>0</v>
      </c>
      <c r="U173" s="62">
        <f t="shared" si="140"/>
        <v>127207862717</v>
      </c>
      <c r="V173" s="62">
        <f t="shared" si="140"/>
        <v>0</v>
      </c>
      <c r="W173" s="62">
        <f t="shared" si="140"/>
        <v>0</v>
      </c>
      <c r="X173" s="38">
        <f t="shared" si="117"/>
        <v>0.88523526201206515</v>
      </c>
      <c r="Y173" s="38">
        <f t="shared" si="118"/>
        <v>0</v>
      </c>
      <c r="Z173" s="38">
        <f t="shared" si="119"/>
        <v>0</v>
      </c>
      <c r="AA173" s="38">
        <f t="shared" si="103"/>
        <v>0</v>
      </c>
      <c r="AB173" s="38" t="s">
        <v>40</v>
      </c>
    </row>
    <row r="174" spans="1:28" ht="66.75" customHeight="1" x14ac:dyDescent="0.25">
      <c r="A174" s="39" t="s">
        <v>318</v>
      </c>
      <c r="B174" s="34" t="s">
        <v>37</v>
      </c>
      <c r="C174" s="34">
        <v>10</v>
      </c>
      <c r="D174" s="34" t="s">
        <v>38</v>
      </c>
      <c r="E174" s="95" t="s">
        <v>317</v>
      </c>
      <c r="F174" s="62">
        <f t="shared" si="139"/>
        <v>143699497948</v>
      </c>
      <c r="G174" s="62">
        <f t="shared" si="139"/>
        <v>0</v>
      </c>
      <c r="H174" s="62">
        <f t="shared" si="139"/>
        <v>0</v>
      </c>
      <c r="I174" s="62">
        <f t="shared" si="139"/>
        <v>0</v>
      </c>
      <c r="J174" s="62">
        <f t="shared" si="139"/>
        <v>0</v>
      </c>
      <c r="K174" s="62">
        <f t="shared" si="139"/>
        <v>0</v>
      </c>
      <c r="L174" s="66">
        <f t="shared" si="139"/>
        <v>143699497948</v>
      </c>
      <c r="M174" s="253">
        <f t="shared" si="114"/>
        <v>1.8208338503072082E-2</v>
      </c>
      <c r="N174" s="62">
        <f t="shared" si="140"/>
        <v>0</v>
      </c>
      <c r="O174" s="62">
        <f t="shared" si="140"/>
        <v>127207862717</v>
      </c>
      <c r="P174" s="62">
        <f t="shared" si="140"/>
        <v>16491635231</v>
      </c>
      <c r="Q174" s="62">
        <f t="shared" si="140"/>
        <v>127207862717</v>
      </c>
      <c r="R174" s="62">
        <f t="shared" si="140"/>
        <v>16491635231</v>
      </c>
      <c r="S174" s="62">
        <f t="shared" si="140"/>
        <v>0</v>
      </c>
      <c r="T174" s="62">
        <f t="shared" si="140"/>
        <v>0</v>
      </c>
      <c r="U174" s="62">
        <f t="shared" si="140"/>
        <v>127207862717</v>
      </c>
      <c r="V174" s="62">
        <f t="shared" si="140"/>
        <v>0</v>
      </c>
      <c r="W174" s="62">
        <f t="shared" si="140"/>
        <v>0</v>
      </c>
      <c r="X174" s="38">
        <f t="shared" si="117"/>
        <v>0.88523526201206515</v>
      </c>
      <c r="Y174" s="38">
        <f t="shared" si="118"/>
        <v>0</v>
      </c>
      <c r="Z174" s="38">
        <f t="shared" si="119"/>
        <v>0</v>
      </c>
      <c r="AA174" s="38">
        <f t="shared" si="103"/>
        <v>0</v>
      </c>
      <c r="AB174" s="38" t="s">
        <v>40</v>
      </c>
    </row>
    <row r="175" spans="1:28" ht="38.25" customHeight="1" x14ac:dyDescent="0.25">
      <c r="A175" s="39" t="s">
        <v>319</v>
      </c>
      <c r="B175" s="34" t="s">
        <v>37</v>
      </c>
      <c r="C175" s="34">
        <v>10</v>
      </c>
      <c r="D175" s="34" t="s">
        <v>38</v>
      </c>
      <c r="E175" s="40" t="s">
        <v>268</v>
      </c>
      <c r="F175" s="62">
        <f t="shared" si="139"/>
        <v>143699497948</v>
      </c>
      <c r="G175" s="62">
        <f t="shared" si="139"/>
        <v>0</v>
      </c>
      <c r="H175" s="62">
        <f t="shared" si="139"/>
        <v>0</v>
      </c>
      <c r="I175" s="62">
        <f t="shared" si="139"/>
        <v>0</v>
      </c>
      <c r="J175" s="62">
        <f t="shared" si="139"/>
        <v>0</v>
      </c>
      <c r="K175" s="62">
        <f t="shared" si="139"/>
        <v>0</v>
      </c>
      <c r="L175" s="66">
        <f t="shared" si="139"/>
        <v>143699497948</v>
      </c>
      <c r="M175" s="253">
        <f t="shared" si="114"/>
        <v>1.8208338503072082E-2</v>
      </c>
      <c r="N175" s="62">
        <f t="shared" si="140"/>
        <v>0</v>
      </c>
      <c r="O175" s="62">
        <f t="shared" si="140"/>
        <v>127207862717</v>
      </c>
      <c r="P175" s="62">
        <f t="shared" si="140"/>
        <v>16491635231</v>
      </c>
      <c r="Q175" s="62">
        <f t="shared" si="140"/>
        <v>127207862717</v>
      </c>
      <c r="R175" s="62">
        <f t="shared" si="140"/>
        <v>16491635231</v>
      </c>
      <c r="S175" s="62">
        <f t="shared" si="140"/>
        <v>0</v>
      </c>
      <c r="T175" s="62">
        <f t="shared" si="140"/>
        <v>0</v>
      </c>
      <c r="U175" s="62">
        <f t="shared" si="140"/>
        <v>127207862717</v>
      </c>
      <c r="V175" s="62">
        <f t="shared" si="140"/>
        <v>0</v>
      </c>
      <c r="W175" s="62">
        <f t="shared" si="140"/>
        <v>0</v>
      </c>
      <c r="X175" s="38">
        <f t="shared" si="117"/>
        <v>0.88523526201206515</v>
      </c>
      <c r="Y175" s="38">
        <f t="shared" si="118"/>
        <v>0</v>
      </c>
      <c r="Z175" s="38">
        <f t="shared" si="119"/>
        <v>0</v>
      </c>
      <c r="AA175" s="38">
        <f t="shared" si="103"/>
        <v>0</v>
      </c>
      <c r="AB175" s="38" t="s">
        <v>40</v>
      </c>
    </row>
    <row r="176" spans="1:28" ht="30" customHeight="1" x14ac:dyDescent="0.25">
      <c r="A176" s="43" t="s">
        <v>320</v>
      </c>
      <c r="B176" s="44" t="s">
        <v>37</v>
      </c>
      <c r="C176" s="44">
        <v>10</v>
      </c>
      <c r="D176" s="44" t="s">
        <v>38</v>
      </c>
      <c r="E176" s="45" t="s">
        <v>258</v>
      </c>
      <c r="F176" s="46">
        <v>143699497948</v>
      </c>
      <c r="G176" s="46">
        <v>0</v>
      </c>
      <c r="H176" s="46">
        <v>0</v>
      </c>
      <c r="I176" s="46">
        <v>0</v>
      </c>
      <c r="J176" s="46">
        <v>0</v>
      </c>
      <c r="K176" s="46">
        <f t="shared" ref="K176:K206" si="141">+G176-H176+I176-J176</f>
        <v>0</v>
      </c>
      <c r="L176" s="56">
        <f>+F176+K176</f>
        <v>143699497948</v>
      </c>
      <c r="M176" s="266">
        <f t="shared" si="114"/>
        <v>1.8208338503072082E-2</v>
      </c>
      <c r="N176" s="46">
        <v>0</v>
      </c>
      <c r="O176" s="46">
        <v>127207862717</v>
      </c>
      <c r="P176" s="46">
        <f>L176-O176</f>
        <v>16491635231</v>
      </c>
      <c r="Q176" s="46">
        <v>127207862717</v>
      </c>
      <c r="R176" s="46">
        <f>+L176-Q176</f>
        <v>16491635231</v>
      </c>
      <c r="S176" s="46">
        <f>O176-Q176</f>
        <v>0</v>
      </c>
      <c r="T176" s="46">
        <v>0</v>
      </c>
      <c r="U176" s="46">
        <f>+Q176-T176</f>
        <v>127207862717</v>
      </c>
      <c r="V176" s="46">
        <v>0</v>
      </c>
      <c r="W176" s="48">
        <f>+T176-V176</f>
        <v>0</v>
      </c>
      <c r="X176" s="49">
        <f t="shared" si="117"/>
        <v>0.88523526201206515</v>
      </c>
      <c r="Y176" s="49">
        <f t="shared" si="118"/>
        <v>0</v>
      </c>
      <c r="Z176" s="49">
        <f t="shared" si="119"/>
        <v>0</v>
      </c>
      <c r="AA176" s="49">
        <f t="shared" si="103"/>
        <v>0</v>
      </c>
      <c r="AB176" s="49" t="s">
        <v>40</v>
      </c>
    </row>
    <row r="177" spans="1:28" ht="67.5" customHeight="1" x14ac:dyDescent="0.25">
      <c r="A177" s="39" t="s">
        <v>321</v>
      </c>
      <c r="B177" s="34" t="s">
        <v>37</v>
      </c>
      <c r="C177" s="34">
        <v>10</v>
      </c>
      <c r="D177" s="34" t="s">
        <v>38</v>
      </c>
      <c r="E177" s="40" t="s">
        <v>322</v>
      </c>
      <c r="F177" s="62">
        <f t="shared" ref="F177:J179" si="142">+F178</f>
        <v>59469726833</v>
      </c>
      <c r="G177" s="62">
        <f t="shared" si="142"/>
        <v>0</v>
      </c>
      <c r="H177" s="62">
        <f t="shared" si="142"/>
        <v>0</v>
      </c>
      <c r="I177" s="62">
        <f t="shared" si="142"/>
        <v>0</v>
      </c>
      <c r="J177" s="62">
        <f t="shared" si="142"/>
        <v>0</v>
      </c>
      <c r="K177" s="62">
        <f t="shared" si="141"/>
        <v>0</v>
      </c>
      <c r="L177" s="66">
        <f>+L178</f>
        <v>59469726833</v>
      </c>
      <c r="M177" s="42">
        <f t="shared" si="114"/>
        <v>7.5354815592489953E-3</v>
      </c>
      <c r="N177" s="62">
        <f t="shared" ref="N177:W179" si="143">+N178</f>
        <v>0</v>
      </c>
      <c r="O177" s="62">
        <f t="shared" si="143"/>
        <v>48079893039</v>
      </c>
      <c r="P177" s="62">
        <f t="shared" si="143"/>
        <v>11389833794</v>
      </c>
      <c r="Q177" s="62">
        <f t="shared" si="143"/>
        <v>48079893039</v>
      </c>
      <c r="R177" s="62">
        <f t="shared" si="143"/>
        <v>11389833794</v>
      </c>
      <c r="S177" s="62">
        <f t="shared" si="143"/>
        <v>0</v>
      </c>
      <c r="T177" s="62">
        <f t="shared" si="143"/>
        <v>0</v>
      </c>
      <c r="U177" s="62">
        <f t="shared" si="143"/>
        <v>48079893039</v>
      </c>
      <c r="V177" s="62">
        <f t="shared" si="143"/>
        <v>0</v>
      </c>
      <c r="W177" s="62">
        <f t="shared" si="143"/>
        <v>0</v>
      </c>
      <c r="X177" s="38">
        <f t="shared" si="117"/>
        <v>0.80847677632714909</v>
      </c>
      <c r="Y177" s="38">
        <f t="shared" si="118"/>
        <v>0</v>
      </c>
      <c r="Z177" s="38">
        <f t="shared" si="119"/>
        <v>0</v>
      </c>
      <c r="AA177" s="38">
        <f t="shared" si="103"/>
        <v>0</v>
      </c>
      <c r="AB177" s="38" t="s">
        <v>40</v>
      </c>
    </row>
    <row r="178" spans="1:28" ht="67.5" customHeight="1" x14ac:dyDescent="0.25">
      <c r="A178" s="39" t="s">
        <v>323</v>
      </c>
      <c r="B178" s="34" t="s">
        <v>37</v>
      </c>
      <c r="C178" s="34">
        <v>10</v>
      </c>
      <c r="D178" s="34" t="s">
        <v>38</v>
      </c>
      <c r="E178" s="95" t="s">
        <v>322</v>
      </c>
      <c r="F178" s="62">
        <f t="shared" si="142"/>
        <v>59469726833</v>
      </c>
      <c r="G178" s="62">
        <f t="shared" si="142"/>
        <v>0</v>
      </c>
      <c r="H178" s="62">
        <f t="shared" si="142"/>
        <v>0</v>
      </c>
      <c r="I178" s="62">
        <f t="shared" si="142"/>
        <v>0</v>
      </c>
      <c r="J178" s="62">
        <f t="shared" si="142"/>
        <v>0</v>
      </c>
      <c r="K178" s="62">
        <f t="shared" si="141"/>
        <v>0</v>
      </c>
      <c r="L178" s="66">
        <f>+L179</f>
        <v>59469726833</v>
      </c>
      <c r="M178" s="42">
        <f t="shared" si="114"/>
        <v>7.5354815592489953E-3</v>
      </c>
      <c r="N178" s="62">
        <f t="shared" si="143"/>
        <v>0</v>
      </c>
      <c r="O178" s="62">
        <f t="shared" si="143"/>
        <v>48079893039</v>
      </c>
      <c r="P178" s="62">
        <f t="shared" si="143"/>
        <v>11389833794</v>
      </c>
      <c r="Q178" s="62">
        <f t="shared" si="143"/>
        <v>48079893039</v>
      </c>
      <c r="R178" s="62">
        <f t="shared" si="143"/>
        <v>11389833794</v>
      </c>
      <c r="S178" s="62">
        <f t="shared" si="143"/>
        <v>0</v>
      </c>
      <c r="T178" s="62">
        <f t="shared" si="143"/>
        <v>0</v>
      </c>
      <c r="U178" s="62">
        <f t="shared" si="143"/>
        <v>48079893039</v>
      </c>
      <c r="V178" s="62">
        <f t="shared" si="143"/>
        <v>0</v>
      </c>
      <c r="W178" s="62">
        <f t="shared" si="143"/>
        <v>0</v>
      </c>
      <c r="X178" s="38">
        <f t="shared" si="117"/>
        <v>0.80847677632714909</v>
      </c>
      <c r="Y178" s="38">
        <f t="shared" si="118"/>
        <v>0</v>
      </c>
      <c r="Z178" s="38">
        <f t="shared" si="119"/>
        <v>0</v>
      </c>
      <c r="AA178" s="38">
        <f t="shared" si="103"/>
        <v>0</v>
      </c>
      <c r="AB178" s="38" t="s">
        <v>40</v>
      </c>
    </row>
    <row r="179" spans="1:28" ht="32.25" customHeight="1" x14ac:dyDescent="0.25">
      <c r="A179" s="39" t="s">
        <v>324</v>
      </c>
      <c r="B179" s="34" t="s">
        <v>37</v>
      </c>
      <c r="C179" s="34">
        <v>10</v>
      </c>
      <c r="D179" s="34" t="s">
        <v>38</v>
      </c>
      <c r="E179" s="40" t="s">
        <v>268</v>
      </c>
      <c r="F179" s="62">
        <f t="shared" si="142"/>
        <v>59469726833</v>
      </c>
      <c r="G179" s="62">
        <f t="shared" si="142"/>
        <v>0</v>
      </c>
      <c r="H179" s="62">
        <f t="shared" si="142"/>
        <v>0</v>
      </c>
      <c r="I179" s="62">
        <f t="shared" si="142"/>
        <v>0</v>
      </c>
      <c r="J179" s="62">
        <f t="shared" si="142"/>
        <v>0</v>
      </c>
      <c r="K179" s="62">
        <f t="shared" si="141"/>
        <v>0</v>
      </c>
      <c r="L179" s="66">
        <f>+L180</f>
        <v>59469726833</v>
      </c>
      <c r="M179" s="42">
        <f t="shared" si="114"/>
        <v>7.5354815592489953E-3</v>
      </c>
      <c r="N179" s="62">
        <f t="shared" si="143"/>
        <v>0</v>
      </c>
      <c r="O179" s="62">
        <f t="shared" si="143"/>
        <v>48079893039</v>
      </c>
      <c r="P179" s="62">
        <f t="shared" si="143"/>
        <v>11389833794</v>
      </c>
      <c r="Q179" s="62">
        <f t="shared" si="143"/>
        <v>48079893039</v>
      </c>
      <c r="R179" s="62">
        <f t="shared" si="143"/>
        <v>11389833794</v>
      </c>
      <c r="S179" s="62">
        <f t="shared" si="143"/>
        <v>0</v>
      </c>
      <c r="T179" s="62">
        <f t="shared" si="143"/>
        <v>0</v>
      </c>
      <c r="U179" s="62">
        <f t="shared" si="143"/>
        <v>48079893039</v>
      </c>
      <c r="V179" s="62">
        <f t="shared" si="143"/>
        <v>0</v>
      </c>
      <c r="W179" s="62">
        <f t="shared" si="143"/>
        <v>0</v>
      </c>
      <c r="X179" s="38">
        <f t="shared" si="117"/>
        <v>0.80847677632714909</v>
      </c>
      <c r="Y179" s="38">
        <f t="shared" si="118"/>
        <v>0</v>
      </c>
      <c r="Z179" s="38">
        <f t="shared" si="119"/>
        <v>0</v>
      </c>
      <c r="AA179" s="38">
        <f t="shared" si="103"/>
        <v>0</v>
      </c>
      <c r="AB179" s="38" t="s">
        <v>40</v>
      </c>
    </row>
    <row r="180" spans="1:28" ht="30" customHeight="1" x14ac:dyDescent="0.25">
      <c r="A180" s="43" t="s">
        <v>325</v>
      </c>
      <c r="B180" s="44" t="s">
        <v>37</v>
      </c>
      <c r="C180" s="44">
        <v>10</v>
      </c>
      <c r="D180" s="44" t="s">
        <v>38</v>
      </c>
      <c r="E180" s="45" t="s">
        <v>258</v>
      </c>
      <c r="F180" s="46">
        <v>59469726833</v>
      </c>
      <c r="G180" s="46">
        <v>0</v>
      </c>
      <c r="H180" s="46">
        <v>0</v>
      </c>
      <c r="I180" s="46">
        <v>0</v>
      </c>
      <c r="J180" s="46">
        <v>0</v>
      </c>
      <c r="K180" s="46">
        <f t="shared" si="141"/>
        <v>0</v>
      </c>
      <c r="L180" s="56">
        <f>+F180+K180</f>
        <v>59469726833</v>
      </c>
      <c r="M180" s="51">
        <f t="shared" si="114"/>
        <v>7.5354815592489953E-3</v>
      </c>
      <c r="N180" s="46">
        <v>0</v>
      </c>
      <c r="O180" s="46">
        <v>48079893039</v>
      </c>
      <c r="P180" s="46">
        <f>L180-O180</f>
        <v>11389833794</v>
      </c>
      <c r="Q180" s="46">
        <v>48079893039</v>
      </c>
      <c r="R180" s="46">
        <f>+L180-Q180</f>
        <v>11389833794</v>
      </c>
      <c r="S180" s="46">
        <f>O180-Q180</f>
        <v>0</v>
      </c>
      <c r="T180" s="46">
        <v>0</v>
      </c>
      <c r="U180" s="46">
        <f>+Q180-T180</f>
        <v>48079893039</v>
      </c>
      <c r="V180" s="46">
        <v>0</v>
      </c>
      <c r="W180" s="48">
        <f>+T180-V180</f>
        <v>0</v>
      </c>
      <c r="X180" s="49">
        <f t="shared" si="117"/>
        <v>0.80847677632714909</v>
      </c>
      <c r="Y180" s="49">
        <f t="shared" si="118"/>
        <v>0</v>
      </c>
      <c r="Z180" s="49">
        <f t="shared" si="119"/>
        <v>0</v>
      </c>
      <c r="AA180" s="49">
        <f t="shared" si="103"/>
        <v>0</v>
      </c>
      <c r="AB180" s="49" t="s">
        <v>40</v>
      </c>
    </row>
    <row r="181" spans="1:28" ht="95.25" customHeight="1" x14ac:dyDescent="0.25">
      <c r="A181" s="39" t="s">
        <v>326</v>
      </c>
      <c r="B181" s="34" t="s">
        <v>37</v>
      </c>
      <c r="C181" s="34">
        <v>10</v>
      </c>
      <c r="D181" s="34" t="s">
        <v>38</v>
      </c>
      <c r="E181" s="40" t="s">
        <v>327</v>
      </c>
      <c r="F181" s="62">
        <f t="shared" ref="F181:J183" si="144">+F182</f>
        <v>185783723137</v>
      </c>
      <c r="G181" s="62">
        <f t="shared" si="144"/>
        <v>0</v>
      </c>
      <c r="H181" s="62">
        <f t="shared" si="144"/>
        <v>0</v>
      </c>
      <c r="I181" s="62">
        <f t="shared" si="144"/>
        <v>0</v>
      </c>
      <c r="J181" s="62">
        <f t="shared" si="144"/>
        <v>0</v>
      </c>
      <c r="K181" s="62">
        <f t="shared" si="141"/>
        <v>0</v>
      </c>
      <c r="L181" s="66">
        <f>+L182</f>
        <v>185783723137</v>
      </c>
      <c r="M181" s="253">
        <f t="shared" si="114"/>
        <v>2.3540881962327009E-2</v>
      </c>
      <c r="N181" s="62">
        <f t="shared" ref="N181:W183" si="145">+N182</f>
        <v>0</v>
      </c>
      <c r="O181" s="62">
        <f t="shared" si="145"/>
        <v>141736621594</v>
      </c>
      <c r="P181" s="62">
        <f t="shared" si="145"/>
        <v>44047101543</v>
      </c>
      <c r="Q181" s="62">
        <f t="shared" si="145"/>
        <v>141736621594</v>
      </c>
      <c r="R181" s="62">
        <f t="shared" si="145"/>
        <v>44047101543</v>
      </c>
      <c r="S181" s="62">
        <f t="shared" si="145"/>
        <v>0</v>
      </c>
      <c r="T181" s="62">
        <f t="shared" si="145"/>
        <v>0</v>
      </c>
      <c r="U181" s="62">
        <f t="shared" si="145"/>
        <v>141736621594</v>
      </c>
      <c r="V181" s="62">
        <f t="shared" si="145"/>
        <v>0</v>
      </c>
      <c r="W181" s="62">
        <f t="shared" si="145"/>
        <v>0</v>
      </c>
      <c r="X181" s="38">
        <f t="shared" si="117"/>
        <v>0.76291194514107707</v>
      </c>
      <c r="Y181" s="38">
        <f t="shared" si="118"/>
        <v>0</v>
      </c>
      <c r="Z181" s="38">
        <f t="shared" si="119"/>
        <v>0</v>
      </c>
      <c r="AA181" s="38">
        <f t="shared" si="103"/>
        <v>0</v>
      </c>
      <c r="AB181" s="38" t="s">
        <v>40</v>
      </c>
    </row>
    <row r="182" spans="1:28" ht="95.25" customHeight="1" x14ac:dyDescent="0.25">
      <c r="A182" s="39" t="s">
        <v>328</v>
      </c>
      <c r="B182" s="34" t="s">
        <v>37</v>
      </c>
      <c r="C182" s="34">
        <v>10</v>
      </c>
      <c r="D182" s="34" t="s">
        <v>38</v>
      </c>
      <c r="E182" s="95" t="s">
        <v>327</v>
      </c>
      <c r="F182" s="62">
        <f t="shared" si="144"/>
        <v>185783723137</v>
      </c>
      <c r="G182" s="62">
        <f t="shared" si="144"/>
        <v>0</v>
      </c>
      <c r="H182" s="62">
        <f t="shared" si="144"/>
        <v>0</v>
      </c>
      <c r="I182" s="62">
        <f t="shared" si="144"/>
        <v>0</v>
      </c>
      <c r="J182" s="62">
        <f t="shared" si="144"/>
        <v>0</v>
      </c>
      <c r="K182" s="62">
        <f t="shared" si="141"/>
        <v>0</v>
      </c>
      <c r="L182" s="66">
        <f>+L183</f>
        <v>185783723137</v>
      </c>
      <c r="M182" s="253">
        <f t="shared" si="114"/>
        <v>2.3540881962327009E-2</v>
      </c>
      <c r="N182" s="62">
        <f t="shared" si="145"/>
        <v>0</v>
      </c>
      <c r="O182" s="62">
        <f t="shared" si="145"/>
        <v>141736621594</v>
      </c>
      <c r="P182" s="62">
        <f t="shared" si="145"/>
        <v>44047101543</v>
      </c>
      <c r="Q182" s="62">
        <f t="shared" si="145"/>
        <v>141736621594</v>
      </c>
      <c r="R182" s="62">
        <f t="shared" si="145"/>
        <v>44047101543</v>
      </c>
      <c r="S182" s="62">
        <f t="shared" si="145"/>
        <v>0</v>
      </c>
      <c r="T182" s="62">
        <f t="shared" si="145"/>
        <v>0</v>
      </c>
      <c r="U182" s="62">
        <f t="shared" si="145"/>
        <v>141736621594</v>
      </c>
      <c r="V182" s="62">
        <f t="shared" si="145"/>
        <v>0</v>
      </c>
      <c r="W182" s="62">
        <f t="shared" si="145"/>
        <v>0</v>
      </c>
      <c r="X182" s="38">
        <f t="shared" si="117"/>
        <v>0.76291194514107707</v>
      </c>
      <c r="Y182" s="38">
        <f t="shared" si="118"/>
        <v>0</v>
      </c>
      <c r="Z182" s="38">
        <f t="shared" si="119"/>
        <v>0</v>
      </c>
      <c r="AA182" s="38">
        <f t="shared" ref="AA182:AA234" si="146">+T182/Q182</f>
        <v>0</v>
      </c>
      <c r="AB182" s="38" t="s">
        <v>40</v>
      </c>
    </row>
    <row r="183" spans="1:28" ht="33" customHeight="1" x14ac:dyDescent="0.25">
      <c r="A183" s="39" t="s">
        <v>329</v>
      </c>
      <c r="B183" s="34" t="s">
        <v>37</v>
      </c>
      <c r="C183" s="34">
        <v>10</v>
      </c>
      <c r="D183" s="34" t="s">
        <v>38</v>
      </c>
      <c r="E183" s="40" t="s">
        <v>268</v>
      </c>
      <c r="F183" s="62">
        <f t="shared" si="144"/>
        <v>185783723137</v>
      </c>
      <c r="G183" s="62">
        <f t="shared" si="144"/>
        <v>0</v>
      </c>
      <c r="H183" s="62">
        <f t="shared" si="144"/>
        <v>0</v>
      </c>
      <c r="I183" s="62">
        <f t="shared" si="144"/>
        <v>0</v>
      </c>
      <c r="J183" s="62">
        <f t="shared" si="144"/>
        <v>0</v>
      </c>
      <c r="K183" s="62">
        <f t="shared" si="141"/>
        <v>0</v>
      </c>
      <c r="L183" s="66">
        <f>+L184</f>
        <v>185783723137</v>
      </c>
      <c r="M183" s="253">
        <f t="shared" si="114"/>
        <v>2.3540881962327009E-2</v>
      </c>
      <c r="N183" s="62">
        <f t="shared" si="145"/>
        <v>0</v>
      </c>
      <c r="O183" s="62">
        <f t="shared" si="145"/>
        <v>141736621594</v>
      </c>
      <c r="P183" s="62">
        <f t="shared" si="145"/>
        <v>44047101543</v>
      </c>
      <c r="Q183" s="62">
        <f t="shared" si="145"/>
        <v>141736621594</v>
      </c>
      <c r="R183" s="62">
        <f t="shared" si="145"/>
        <v>44047101543</v>
      </c>
      <c r="S183" s="62">
        <f t="shared" si="145"/>
        <v>0</v>
      </c>
      <c r="T183" s="62">
        <f t="shared" si="145"/>
        <v>0</v>
      </c>
      <c r="U183" s="62">
        <f t="shared" si="145"/>
        <v>141736621594</v>
      </c>
      <c r="V183" s="62">
        <f t="shared" si="145"/>
        <v>0</v>
      </c>
      <c r="W183" s="62">
        <f t="shared" si="145"/>
        <v>0</v>
      </c>
      <c r="X183" s="38">
        <f t="shared" si="117"/>
        <v>0.76291194514107707</v>
      </c>
      <c r="Y183" s="38">
        <f t="shared" si="118"/>
        <v>0</v>
      </c>
      <c r="Z183" s="38">
        <f t="shared" si="119"/>
        <v>0</v>
      </c>
      <c r="AA183" s="38">
        <f t="shared" si="146"/>
        <v>0</v>
      </c>
      <c r="AB183" s="38" t="s">
        <v>40</v>
      </c>
    </row>
    <row r="184" spans="1:28" ht="30" customHeight="1" x14ac:dyDescent="0.25">
      <c r="A184" s="43" t="s">
        <v>330</v>
      </c>
      <c r="B184" s="44" t="s">
        <v>37</v>
      </c>
      <c r="C184" s="44">
        <v>10</v>
      </c>
      <c r="D184" s="44" t="s">
        <v>38</v>
      </c>
      <c r="E184" s="45" t="s">
        <v>258</v>
      </c>
      <c r="F184" s="46">
        <v>185783723137</v>
      </c>
      <c r="G184" s="46">
        <v>0</v>
      </c>
      <c r="H184" s="46">
        <v>0</v>
      </c>
      <c r="I184" s="46">
        <v>0</v>
      </c>
      <c r="J184" s="46">
        <v>0</v>
      </c>
      <c r="K184" s="46">
        <f t="shared" si="141"/>
        <v>0</v>
      </c>
      <c r="L184" s="56">
        <f>+F184+K184</f>
        <v>185783723137</v>
      </c>
      <c r="M184" s="266">
        <f t="shared" si="114"/>
        <v>2.3540881962327009E-2</v>
      </c>
      <c r="N184" s="46">
        <v>0</v>
      </c>
      <c r="O184" s="46">
        <v>141736621594</v>
      </c>
      <c r="P184" s="46">
        <f>L184-O184</f>
        <v>44047101543</v>
      </c>
      <c r="Q184" s="46">
        <v>141736621594</v>
      </c>
      <c r="R184" s="46">
        <f>+L184-Q184</f>
        <v>44047101543</v>
      </c>
      <c r="S184" s="46">
        <f>O184-Q184</f>
        <v>0</v>
      </c>
      <c r="T184" s="46">
        <v>0</v>
      </c>
      <c r="U184" s="46">
        <f>+Q184-T184</f>
        <v>141736621594</v>
      </c>
      <c r="V184" s="46">
        <v>0</v>
      </c>
      <c r="W184" s="48">
        <f>+T184-V184</f>
        <v>0</v>
      </c>
      <c r="X184" s="49">
        <f t="shared" si="117"/>
        <v>0.76291194514107707</v>
      </c>
      <c r="Y184" s="49">
        <f t="shared" si="118"/>
        <v>0</v>
      </c>
      <c r="Z184" s="49">
        <f t="shared" si="119"/>
        <v>0</v>
      </c>
      <c r="AA184" s="49">
        <f t="shared" si="146"/>
        <v>0</v>
      </c>
      <c r="AB184" s="49" t="s">
        <v>40</v>
      </c>
    </row>
    <row r="185" spans="1:28" ht="53.25" customHeight="1" x14ac:dyDescent="0.25">
      <c r="A185" s="39" t="s">
        <v>331</v>
      </c>
      <c r="B185" s="34" t="s">
        <v>37</v>
      </c>
      <c r="C185" s="34">
        <v>10</v>
      </c>
      <c r="D185" s="34" t="s">
        <v>38</v>
      </c>
      <c r="E185" s="40" t="s">
        <v>332</v>
      </c>
      <c r="F185" s="62">
        <f t="shared" ref="F185:J187" si="147">+F186</f>
        <v>157227907719</v>
      </c>
      <c r="G185" s="62">
        <f t="shared" si="147"/>
        <v>0</v>
      </c>
      <c r="H185" s="62">
        <f t="shared" si="147"/>
        <v>0</v>
      </c>
      <c r="I185" s="62">
        <f t="shared" si="147"/>
        <v>0</v>
      </c>
      <c r="J185" s="62">
        <f t="shared" si="147"/>
        <v>0</v>
      </c>
      <c r="K185" s="62">
        <f t="shared" si="141"/>
        <v>0</v>
      </c>
      <c r="L185" s="66">
        <f>+L186</f>
        <v>157227907719</v>
      </c>
      <c r="M185" s="253">
        <f t="shared" si="114"/>
        <v>1.9922539791428526E-2</v>
      </c>
      <c r="N185" s="62">
        <f t="shared" ref="N185:W187" si="148">+N186</f>
        <v>0</v>
      </c>
      <c r="O185" s="62">
        <f t="shared" si="148"/>
        <v>100468422969</v>
      </c>
      <c r="P185" s="62">
        <f t="shared" si="148"/>
        <v>56759484750</v>
      </c>
      <c r="Q185" s="62">
        <f t="shared" si="148"/>
        <v>100468422969</v>
      </c>
      <c r="R185" s="62">
        <f t="shared" si="148"/>
        <v>56759484750</v>
      </c>
      <c r="S185" s="62">
        <f t="shared" si="148"/>
        <v>0</v>
      </c>
      <c r="T185" s="62">
        <f t="shared" si="148"/>
        <v>0</v>
      </c>
      <c r="U185" s="62">
        <f t="shared" si="148"/>
        <v>100468422969</v>
      </c>
      <c r="V185" s="62">
        <f t="shared" si="148"/>
        <v>0</v>
      </c>
      <c r="W185" s="62">
        <f t="shared" si="148"/>
        <v>0</v>
      </c>
      <c r="X185" s="38">
        <f t="shared" si="117"/>
        <v>0.63899866395575666</v>
      </c>
      <c r="Y185" s="38">
        <f t="shared" si="118"/>
        <v>0</v>
      </c>
      <c r="Z185" s="38">
        <f t="shared" si="119"/>
        <v>0</v>
      </c>
      <c r="AA185" s="38">
        <f t="shared" si="146"/>
        <v>0</v>
      </c>
      <c r="AB185" s="38" t="s">
        <v>40</v>
      </c>
    </row>
    <row r="186" spans="1:28" ht="53.25" customHeight="1" x14ac:dyDescent="0.25">
      <c r="A186" s="39" t="s">
        <v>333</v>
      </c>
      <c r="B186" s="34" t="s">
        <v>37</v>
      </c>
      <c r="C186" s="34">
        <v>10</v>
      </c>
      <c r="D186" s="34" t="s">
        <v>38</v>
      </c>
      <c r="E186" s="95" t="s">
        <v>332</v>
      </c>
      <c r="F186" s="62">
        <f t="shared" si="147"/>
        <v>157227907719</v>
      </c>
      <c r="G186" s="62">
        <f t="shared" si="147"/>
        <v>0</v>
      </c>
      <c r="H186" s="62">
        <f t="shared" si="147"/>
        <v>0</v>
      </c>
      <c r="I186" s="62">
        <f t="shared" si="147"/>
        <v>0</v>
      </c>
      <c r="J186" s="62">
        <f t="shared" si="147"/>
        <v>0</v>
      </c>
      <c r="K186" s="62">
        <f t="shared" si="141"/>
        <v>0</v>
      </c>
      <c r="L186" s="66">
        <f>+L187</f>
        <v>157227907719</v>
      </c>
      <c r="M186" s="253">
        <f t="shared" si="114"/>
        <v>1.9922539791428526E-2</v>
      </c>
      <c r="N186" s="62">
        <f t="shared" si="148"/>
        <v>0</v>
      </c>
      <c r="O186" s="62">
        <f t="shared" si="148"/>
        <v>100468422969</v>
      </c>
      <c r="P186" s="62">
        <f t="shared" si="148"/>
        <v>56759484750</v>
      </c>
      <c r="Q186" s="62">
        <f t="shared" si="148"/>
        <v>100468422969</v>
      </c>
      <c r="R186" s="62">
        <f t="shared" si="148"/>
        <v>56759484750</v>
      </c>
      <c r="S186" s="62">
        <f t="shared" si="148"/>
        <v>0</v>
      </c>
      <c r="T186" s="62">
        <f t="shared" si="148"/>
        <v>0</v>
      </c>
      <c r="U186" s="62">
        <f t="shared" si="148"/>
        <v>100468422969</v>
      </c>
      <c r="V186" s="62">
        <f t="shared" si="148"/>
        <v>0</v>
      </c>
      <c r="W186" s="62">
        <f t="shared" si="148"/>
        <v>0</v>
      </c>
      <c r="X186" s="38">
        <f t="shared" si="117"/>
        <v>0.63899866395575666</v>
      </c>
      <c r="Y186" s="38">
        <f t="shared" si="118"/>
        <v>0</v>
      </c>
      <c r="Z186" s="38">
        <f t="shared" si="119"/>
        <v>0</v>
      </c>
      <c r="AA186" s="38">
        <f t="shared" si="146"/>
        <v>0</v>
      </c>
      <c r="AB186" s="38" t="s">
        <v>40</v>
      </c>
    </row>
    <row r="187" spans="1:28" ht="38.25" customHeight="1" x14ac:dyDescent="0.25">
      <c r="A187" s="39" t="s">
        <v>334</v>
      </c>
      <c r="B187" s="34" t="s">
        <v>37</v>
      </c>
      <c r="C187" s="34">
        <v>10</v>
      </c>
      <c r="D187" s="34" t="s">
        <v>38</v>
      </c>
      <c r="E187" s="40" t="s">
        <v>268</v>
      </c>
      <c r="F187" s="62">
        <f t="shared" si="147"/>
        <v>157227907719</v>
      </c>
      <c r="G187" s="62">
        <f t="shared" si="147"/>
        <v>0</v>
      </c>
      <c r="H187" s="62">
        <f t="shared" si="147"/>
        <v>0</v>
      </c>
      <c r="I187" s="62">
        <f t="shared" si="147"/>
        <v>0</v>
      </c>
      <c r="J187" s="62">
        <f t="shared" si="147"/>
        <v>0</v>
      </c>
      <c r="K187" s="62">
        <f t="shared" si="141"/>
        <v>0</v>
      </c>
      <c r="L187" s="66">
        <f>+L188</f>
        <v>157227907719</v>
      </c>
      <c r="M187" s="253">
        <f t="shared" si="114"/>
        <v>1.9922539791428526E-2</v>
      </c>
      <c r="N187" s="62">
        <f t="shared" si="148"/>
        <v>0</v>
      </c>
      <c r="O187" s="62">
        <f t="shared" si="148"/>
        <v>100468422969</v>
      </c>
      <c r="P187" s="62">
        <f t="shared" si="148"/>
        <v>56759484750</v>
      </c>
      <c r="Q187" s="62">
        <f t="shared" si="148"/>
        <v>100468422969</v>
      </c>
      <c r="R187" s="62">
        <f t="shared" si="148"/>
        <v>56759484750</v>
      </c>
      <c r="S187" s="62">
        <f t="shared" si="148"/>
        <v>0</v>
      </c>
      <c r="T187" s="62">
        <f t="shared" si="148"/>
        <v>0</v>
      </c>
      <c r="U187" s="62">
        <f t="shared" si="148"/>
        <v>100468422969</v>
      </c>
      <c r="V187" s="62">
        <f t="shared" si="148"/>
        <v>0</v>
      </c>
      <c r="W187" s="62">
        <f t="shared" si="148"/>
        <v>0</v>
      </c>
      <c r="X187" s="38">
        <f t="shared" si="117"/>
        <v>0.63899866395575666</v>
      </c>
      <c r="Y187" s="38">
        <f t="shared" si="118"/>
        <v>0</v>
      </c>
      <c r="Z187" s="38">
        <f t="shared" si="119"/>
        <v>0</v>
      </c>
      <c r="AA187" s="38">
        <f t="shared" si="146"/>
        <v>0</v>
      </c>
      <c r="AB187" s="38" t="s">
        <v>40</v>
      </c>
    </row>
    <row r="188" spans="1:28" ht="38.25" customHeight="1" x14ac:dyDescent="0.25">
      <c r="A188" s="43" t="s">
        <v>335</v>
      </c>
      <c r="B188" s="99" t="s">
        <v>37</v>
      </c>
      <c r="C188" s="44">
        <v>10</v>
      </c>
      <c r="D188" s="44" t="s">
        <v>38</v>
      </c>
      <c r="E188" s="45" t="s">
        <v>258</v>
      </c>
      <c r="F188" s="46">
        <v>157227907719</v>
      </c>
      <c r="G188" s="46">
        <v>0</v>
      </c>
      <c r="H188" s="46">
        <v>0</v>
      </c>
      <c r="I188" s="46">
        <v>0</v>
      </c>
      <c r="J188" s="46">
        <v>0</v>
      </c>
      <c r="K188" s="46">
        <f t="shared" si="141"/>
        <v>0</v>
      </c>
      <c r="L188" s="56">
        <f>+F188+K188</f>
        <v>157227907719</v>
      </c>
      <c r="M188" s="266">
        <f t="shared" si="114"/>
        <v>1.9922539791428526E-2</v>
      </c>
      <c r="N188" s="46">
        <v>0</v>
      </c>
      <c r="O188" s="46">
        <v>100468422969</v>
      </c>
      <c r="P188" s="46">
        <f>L188-O188</f>
        <v>56759484750</v>
      </c>
      <c r="Q188" s="46">
        <v>100468422969</v>
      </c>
      <c r="R188" s="46">
        <f>+L188-Q188</f>
        <v>56759484750</v>
      </c>
      <c r="S188" s="46">
        <f>O188-Q188</f>
        <v>0</v>
      </c>
      <c r="T188" s="46">
        <v>0</v>
      </c>
      <c r="U188" s="46">
        <f>+Q188-T188</f>
        <v>100468422969</v>
      </c>
      <c r="V188" s="46">
        <v>0</v>
      </c>
      <c r="W188" s="48">
        <f>+T188-V188</f>
        <v>0</v>
      </c>
      <c r="X188" s="49">
        <f t="shared" si="117"/>
        <v>0.63899866395575666</v>
      </c>
      <c r="Y188" s="49">
        <f t="shared" si="118"/>
        <v>0</v>
      </c>
      <c r="Z188" s="49">
        <f t="shared" si="119"/>
        <v>0</v>
      </c>
      <c r="AA188" s="49">
        <f t="shared" si="146"/>
        <v>0</v>
      </c>
      <c r="AB188" s="49" t="s">
        <v>40</v>
      </c>
    </row>
    <row r="189" spans="1:28" ht="69" customHeight="1" x14ac:dyDescent="0.25">
      <c r="A189" s="39" t="s">
        <v>336</v>
      </c>
      <c r="B189" s="34" t="s">
        <v>37</v>
      </c>
      <c r="C189" s="34">
        <v>10</v>
      </c>
      <c r="D189" s="34" t="s">
        <v>38</v>
      </c>
      <c r="E189" s="40" t="s">
        <v>337</v>
      </c>
      <c r="F189" s="62">
        <f t="shared" ref="F189:J191" si="149">+F190</f>
        <v>242320270178</v>
      </c>
      <c r="G189" s="62">
        <f t="shared" si="149"/>
        <v>0</v>
      </c>
      <c r="H189" s="62">
        <f t="shared" si="149"/>
        <v>0</v>
      </c>
      <c r="I189" s="62">
        <f t="shared" si="149"/>
        <v>0</v>
      </c>
      <c r="J189" s="62">
        <f t="shared" si="149"/>
        <v>0</v>
      </c>
      <c r="K189" s="62">
        <f t="shared" si="141"/>
        <v>0</v>
      </c>
      <c r="L189" s="66">
        <f>+L190</f>
        <v>242320270178</v>
      </c>
      <c r="M189" s="253">
        <f t="shared" si="114"/>
        <v>3.0704696735638918E-2</v>
      </c>
      <c r="N189" s="62">
        <f t="shared" ref="N189:W191" si="150">+N190</f>
        <v>0</v>
      </c>
      <c r="O189" s="62">
        <f t="shared" si="150"/>
        <v>145080481919</v>
      </c>
      <c r="P189" s="62">
        <f t="shared" si="150"/>
        <v>97239788259</v>
      </c>
      <c r="Q189" s="62">
        <f t="shared" si="150"/>
        <v>145080481919</v>
      </c>
      <c r="R189" s="62">
        <f t="shared" si="150"/>
        <v>97239788259</v>
      </c>
      <c r="S189" s="62">
        <f t="shared" si="150"/>
        <v>0</v>
      </c>
      <c r="T189" s="62">
        <f t="shared" si="150"/>
        <v>0</v>
      </c>
      <c r="U189" s="62">
        <f t="shared" si="150"/>
        <v>145080481919</v>
      </c>
      <c r="V189" s="62">
        <f t="shared" si="150"/>
        <v>0</v>
      </c>
      <c r="W189" s="62">
        <f t="shared" si="150"/>
        <v>0</v>
      </c>
      <c r="X189" s="38">
        <f t="shared" si="117"/>
        <v>0.59871376757886974</v>
      </c>
      <c r="Y189" s="38">
        <f t="shared" si="118"/>
        <v>0</v>
      </c>
      <c r="Z189" s="38">
        <f t="shared" si="119"/>
        <v>0</v>
      </c>
      <c r="AA189" s="38">
        <f t="shared" si="146"/>
        <v>0</v>
      </c>
      <c r="AB189" s="38" t="s">
        <v>40</v>
      </c>
    </row>
    <row r="190" spans="1:28" ht="69" customHeight="1" x14ac:dyDescent="0.25">
      <c r="A190" s="39" t="s">
        <v>338</v>
      </c>
      <c r="B190" s="34" t="s">
        <v>37</v>
      </c>
      <c r="C190" s="34">
        <v>10</v>
      </c>
      <c r="D190" s="34" t="s">
        <v>38</v>
      </c>
      <c r="E190" s="95" t="s">
        <v>337</v>
      </c>
      <c r="F190" s="62">
        <f t="shared" si="149"/>
        <v>242320270178</v>
      </c>
      <c r="G190" s="62">
        <f t="shared" si="149"/>
        <v>0</v>
      </c>
      <c r="H190" s="62">
        <f t="shared" si="149"/>
        <v>0</v>
      </c>
      <c r="I190" s="62">
        <f t="shared" si="149"/>
        <v>0</v>
      </c>
      <c r="J190" s="62">
        <f t="shared" si="149"/>
        <v>0</v>
      </c>
      <c r="K190" s="62">
        <f t="shared" si="141"/>
        <v>0</v>
      </c>
      <c r="L190" s="66">
        <f>+L191</f>
        <v>242320270178</v>
      </c>
      <c r="M190" s="253">
        <f t="shared" si="114"/>
        <v>3.0704696735638918E-2</v>
      </c>
      <c r="N190" s="62">
        <f t="shared" si="150"/>
        <v>0</v>
      </c>
      <c r="O190" s="62">
        <f t="shared" si="150"/>
        <v>145080481919</v>
      </c>
      <c r="P190" s="62">
        <f t="shared" si="150"/>
        <v>97239788259</v>
      </c>
      <c r="Q190" s="62">
        <f t="shared" si="150"/>
        <v>145080481919</v>
      </c>
      <c r="R190" s="62">
        <f t="shared" si="150"/>
        <v>97239788259</v>
      </c>
      <c r="S190" s="62">
        <f t="shared" si="150"/>
        <v>0</v>
      </c>
      <c r="T190" s="62">
        <f t="shared" si="150"/>
        <v>0</v>
      </c>
      <c r="U190" s="62">
        <f t="shared" si="150"/>
        <v>145080481919</v>
      </c>
      <c r="V190" s="62">
        <f t="shared" si="150"/>
        <v>0</v>
      </c>
      <c r="W190" s="62">
        <f t="shared" si="150"/>
        <v>0</v>
      </c>
      <c r="X190" s="38">
        <f t="shared" si="117"/>
        <v>0.59871376757886974</v>
      </c>
      <c r="Y190" s="38">
        <f t="shared" si="118"/>
        <v>0</v>
      </c>
      <c r="Z190" s="38">
        <f t="shared" si="119"/>
        <v>0</v>
      </c>
      <c r="AA190" s="38">
        <f t="shared" si="146"/>
        <v>0</v>
      </c>
      <c r="AB190" s="38" t="s">
        <v>40</v>
      </c>
    </row>
    <row r="191" spans="1:28" ht="29.25" customHeight="1" x14ac:dyDescent="0.25">
      <c r="A191" s="39" t="s">
        <v>339</v>
      </c>
      <c r="B191" s="34" t="s">
        <v>37</v>
      </c>
      <c r="C191" s="34">
        <v>10</v>
      </c>
      <c r="D191" s="34" t="s">
        <v>38</v>
      </c>
      <c r="E191" s="40" t="s">
        <v>268</v>
      </c>
      <c r="F191" s="62">
        <f t="shared" si="149"/>
        <v>242320270178</v>
      </c>
      <c r="G191" s="62">
        <f t="shared" si="149"/>
        <v>0</v>
      </c>
      <c r="H191" s="62">
        <f t="shared" si="149"/>
        <v>0</v>
      </c>
      <c r="I191" s="62">
        <f t="shared" si="149"/>
        <v>0</v>
      </c>
      <c r="J191" s="62">
        <f t="shared" si="149"/>
        <v>0</v>
      </c>
      <c r="K191" s="62">
        <f t="shared" si="141"/>
        <v>0</v>
      </c>
      <c r="L191" s="66">
        <f>+L192</f>
        <v>242320270178</v>
      </c>
      <c r="M191" s="253">
        <f t="shared" si="114"/>
        <v>3.0704696735638918E-2</v>
      </c>
      <c r="N191" s="62">
        <f t="shared" si="150"/>
        <v>0</v>
      </c>
      <c r="O191" s="62">
        <f t="shared" si="150"/>
        <v>145080481919</v>
      </c>
      <c r="P191" s="62">
        <f t="shared" si="150"/>
        <v>97239788259</v>
      </c>
      <c r="Q191" s="62">
        <f t="shared" si="150"/>
        <v>145080481919</v>
      </c>
      <c r="R191" s="62">
        <f t="shared" si="150"/>
        <v>97239788259</v>
      </c>
      <c r="S191" s="62">
        <f t="shared" si="150"/>
        <v>0</v>
      </c>
      <c r="T191" s="62">
        <f t="shared" si="150"/>
        <v>0</v>
      </c>
      <c r="U191" s="62">
        <f t="shared" si="150"/>
        <v>145080481919</v>
      </c>
      <c r="V191" s="62">
        <f t="shared" si="150"/>
        <v>0</v>
      </c>
      <c r="W191" s="62">
        <f t="shared" si="150"/>
        <v>0</v>
      </c>
      <c r="X191" s="38">
        <f t="shared" si="117"/>
        <v>0.59871376757886974</v>
      </c>
      <c r="Y191" s="38">
        <f t="shared" si="118"/>
        <v>0</v>
      </c>
      <c r="Z191" s="38">
        <f t="shared" si="119"/>
        <v>0</v>
      </c>
      <c r="AA191" s="38">
        <f t="shared" si="146"/>
        <v>0</v>
      </c>
      <c r="AB191" s="38" t="s">
        <v>40</v>
      </c>
    </row>
    <row r="192" spans="1:28" ht="30" customHeight="1" x14ac:dyDescent="0.25">
      <c r="A192" s="43" t="s">
        <v>340</v>
      </c>
      <c r="B192" s="44" t="s">
        <v>37</v>
      </c>
      <c r="C192" s="44">
        <v>10</v>
      </c>
      <c r="D192" s="44" t="s">
        <v>38</v>
      </c>
      <c r="E192" s="45" t="s">
        <v>258</v>
      </c>
      <c r="F192" s="46">
        <v>242320270178</v>
      </c>
      <c r="G192" s="46">
        <v>0</v>
      </c>
      <c r="H192" s="46">
        <v>0</v>
      </c>
      <c r="I192" s="46">
        <v>0</v>
      </c>
      <c r="J192" s="46">
        <v>0</v>
      </c>
      <c r="K192" s="46">
        <f t="shared" si="141"/>
        <v>0</v>
      </c>
      <c r="L192" s="56">
        <f>+F192+K192</f>
        <v>242320270178</v>
      </c>
      <c r="M192" s="266">
        <f t="shared" si="114"/>
        <v>3.0704696735638918E-2</v>
      </c>
      <c r="N192" s="46">
        <v>0</v>
      </c>
      <c r="O192" s="46">
        <v>145080481919</v>
      </c>
      <c r="P192" s="46">
        <f>L192-O192</f>
        <v>97239788259</v>
      </c>
      <c r="Q192" s="46">
        <v>145080481919</v>
      </c>
      <c r="R192" s="46">
        <f>+L192-Q192</f>
        <v>97239788259</v>
      </c>
      <c r="S192" s="46">
        <f>O192-Q192</f>
        <v>0</v>
      </c>
      <c r="T192" s="46">
        <v>0</v>
      </c>
      <c r="U192" s="46">
        <f>+Q192-T192</f>
        <v>145080481919</v>
      </c>
      <c r="V192" s="46">
        <v>0</v>
      </c>
      <c r="W192" s="48">
        <f>+T192-V192</f>
        <v>0</v>
      </c>
      <c r="X192" s="49">
        <f t="shared" si="117"/>
        <v>0.59871376757886974</v>
      </c>
      <c r="Y192" s="49">
        <f t="shared" si="118"/>
        <v>0</v>
      </c>
      <c r="Z192" s="49">
        <f t="shared" si="119"/>
        <v>0</v>
      </c>
      <c r="AA192" s="49">
        <f t="shared" si="146"/>
        <v>0</v>
      </c>
      <c r="AB192" s="49" t="s">
        <v>40</v>
      </c>
    </row>
    <row r="193" spans="1:28" ht="64.5" customHeight="1" x14ac:dyDescent="0.25">
      <c r="A193" s="39" t="s">
        <v>341</v>
      </c>
      <c r="B193" s="34" t="s">
        <v>37</v>
      </c>
      <c r="C193" s="34">
        <v>10</v>
      </c>
      <c r="D193" s="34" t="s">
        <v>38</v>
      </c>
      <c r="E193" s="40" t="s">
        <v>342</v>
      </c>
      <c r="F193" s="62">
        <f t="shared" ref="F193:J195" si="151">+F194</f>
        <v>291500728983</v>
      </c>
      <c r="G193" s="62">
        <f t="shared" si="151"/>
        <v>0</v>
      </c>
      <c r="H193" s="62">
        <f t="shared" si="151"/>
        <v>0</v>
      </c>
      <c r="I193" s="62">
        <f t="shared" si="151"/>
        <v>0</v>
      </c>
      <c r="J193" s="62">
        <f t="shared" si="151"/>
        <v>0</v>
      </c>
      <c r="K193" s="62">
        <f t="shared" si="141"/>
        <v>0</v>
      </c>
      <c r="L193" s="66">
        <f>+L194</f>
        <v>291500728983</v>
      </c>
      <c r="M193" s="253">
        <f t="shared" si="114"/>
        <v>3.6936412604137506E-2</v>
      </c>
      <c r="N193" s="62">
        <f t="shared" ref="N193:W195" si="152">+N194</f>
        <v>0</v>
      </c>
      <c r="O193" s="62">
        <f t="shared" si="152"/>
        <v>210227634054</v>
      </c>
      <c r="P193" s="62">
        <f t="shared" si="152"/>
        <v>81273094929</v>
      </c>
      <c r="Q193" s="62">
        <f t="shared" si="152"/>
        <v>210227634054</v>
      </c>
      <c r="R193" s="62">
        <f t="shared" si="152"/>
        <v>81273094929</v>
      </c>
      <c r="S193" s="62">
        <f t="shared" si="152"/>
        <v>0</v>
      </c>
      <c r="T193" s="62">
        <f t="shared" si="152"/>
        <v>0</v>
      </c>
      <c r="U193" s="62">
        <f t="shared" si="152"/>
        <v>210227634054</v>
      </c>
      <c r="V193" s="62">
        <f t="shared" si="152"/>
        <v>0</v>
      </c>
      <c r="W193" s="62">
        <f t="shared" si="152"/>
        <v>0</v>
      </c>
      <c r="X193" s="38">
        <f t="shared" si="117"/>
        <v>0.72119076610014321</v>
      </c>
      <c r="Y193" s="38">
        <f t="shared" si="118"/>
        <v>0</v>
      </c>
      <c r="Z193" s="38">
        <f t="shared" si="119"/>
        <v>0</v>
      </c>
      <c r="AA193" s="38">
        <f t="shared" si="146"/>
        <v>0</v>
      </c>
      <c r="AB193" s="38" t="s">
        <v>40</v>
      </c>
    </row>
    <row r="194" spans="1:28" ht="64.5" customHeight="1" x14ac:dyDescent="0.25">
      <c r="A194" s="39" t="s">
        <v>343</v>
      </c>
      <c r="B194" s="34" t="s">
        <v>37</v>
      </c>
      <c r="C194" s="34">
        <v>10</v>
      </c>
      <c r="D194" s="34" t="s">
        <v>38</v>
      </c>
      <c r="E194" s="95" t="s">
        <v>342</v>
      </c>
      <c r="F194" s="62">
        <f t="shared" si="151"/>
        <v>291500728983</v>
      </c>
      <c r="G194" s="62">
        <f t="shared" si="151"/>
        <v>0</v>
      </c>
      <c r="H194" s="62">
        <f t="shared" si="151"/>
        <v>0</v>
      </c>
      <c r="I194" s="62">
        <f t="shared" si="151"/>
        <v>0</v>
      </c>
      <c r="J194" s="62">
        <f t="shared" si="151"/>
        <v>0</v>
      </c>
      <c r="K194" s="62">
        <f t="shared" si="141"/>
        <v>0</v>
      </c>
      <c r="L194" s="66">
        <f>+L195</f>
        <v>291500728983</v>
      </c>
      <c r="M194" s="253">
        <f t="shared" si="114"/>
        <v>3.6936412604137506E-2</v>
      </c>
      <c r="N194" s="62">
        <f t="shared" si="152"/>
        <v>0</v>
      </c>
      <c r="O194" s="62">
        <f t="shared" si="152"/>
        <v>210227634054</v>
      </c>
      <c r="P194" s="62">
        <f t="shared" si="152"/>
        <v>81273094929</v>
      </c>
      <c r="Q194" s="62">
        <f t="shared" si="152"/>
        <v>210227634054</v>
      </c>
      <c r="R194" s="62">
        <f t="shared" si="152"/>
        <v>81273094929</v>
      </c>
      <c r="S194" s="62">
        <f t="shared" si="152"/>
        <v>0</v>
      </c>
      <c r="T194" s="62">
        <f t="shared" si="152"/>
        <v>0</v>
      </c>
      <c r="U194" s="62">
        <f t="shared" si="152"/>
        <v>210227634054</v>
      </c>
      <c r="V194" s="62">
        <f t="shared" si="152"/>
        <v>0</v>
      </c>
      <c r="W194" s="62">
        <f t="shared" si="152"/>
        <v>0</v>
      </c>
      <c r="X194" s="38">
        <f t="shared" si="117"/>
        <v>0.72119076610014321</v>
      </c>
      <c r="Y194" s="38">
        <f t="shared" si="118"/>
        <v>0</v>
      </c>
      <c r="Z194" s="38">
        <f t="shared" si="119"/>
        <v>0</v>
      </c>
      <c r="AA194" s="38">
        <f t="shared" si="146"/>
        <v>0</v>
      </c>
      <c r="AB194" s="38" t="s">
        <v>40</v>
      </c>
    </row>
    <row r="195" spans="1:28" ht="32.25" customHeight="1" x14ac:dyDescent="0.25">
      <c r="A195" s="39" t="s">
        <v>344</v>
      </c>
      <c r="B195" s="34" t="s">
        <v>37</v>
      </c>
      <c r="C195" s="34">
        <v>10</v>
      </c>
      <c r="D195" s="34" t="s">
        <v>38</v>
      </c>
      <c r="E195" s="40" t="s">
        <v>268</v>
      </c>
      <c r="F195" s="62">
        <f t="shared" si="151"/>
        <v>291500728983</v>
      </c>
      <c r="G195" s="62">
        <f t="shared" si="151"/>
        <v>0</v>
      </c>
      <c r="H195" s="62">
        <f t="shared" si="151"/>
        <v>0</v>
      </c>
      <c r="I195" s="62">
        <f t="shared" si="151"/>
        <v>0</v>
      </c>
      <c r="J195" s="62">
        <f t="shared" si="151"/>
        <v>0</v>
      </c>
      <c r="K195" s="62">
        <f t="shared" si="141"/>
        <v>0</v>
      </c>
      <c r="L195" s="66">
        <f>+L196</f>
        <v>291500728983</v>
      </c>
      <c r="M195" s="253">
        <f t="shared" si="114"/>
        <v>3.6936412604137506E-2</v>
      </c>
      <c r="N195" s="62">
        <f t="shared" si="152"/>
        <v>0</v>
      </c>
      <c r="O195" s="62">
        <f t="shared" si="152"/>
        <v>210227634054</v>
      </c>
      <c r="P195" s="62">
        <f t="shared" si="152"/>
        <v>81273094929</v>
      </c>
      <c r="Q195" s="62">
        <f t="shared" si="152"/>
        <v>210227634054</v>
      </c>
      <c r="R195" s="62">
        <f t="shared" si="152"/>
        <v>81273094929</v>
      </c>
      <c r="S195" s="62">
        <f t="shared" si="152"/>
        <v>0</v>
      </c>
      <c r="T195" s="62">
        <f t="shared" si="152"/>
        <v>0</v>
      </c>
      <c r="U195" s="62">
        <f t="shared" si="152"/>
        <v>210227634054</v>
      </c>
      <c r="V195" s="62">
        <f t="shared" si="152"/>
        <v>0</v>
      </c>
      <c r="W195" s="62">
        <f t="shared" si="152"/>
        <v>0</v>
      </c>
      <c r="X195" s="38">
        <f t="shared" si="117"/>
        <v>0.72119076610014321</v>
      </c>
      <c r="Y195" s="38">
        <f t="shared" si="118"/>
        <v>0</v>
      </c>
      <c r="Z195" s="38">
        <f t="shared" si="119"/>
        <v>0</v>
      </c>
      <c r="AA195" s="38">
        <f t="shared" si="146"/>
        <v>0</v>
      </c>
      <c r="AB195" s="38" t="s">
        <v>40</v>
      </c>
    </row>
    <row r="196" spans="1:28" ht="30" customHeight="1" x14ac:dyDescent="0.25">
      <c r="A196" s="43" t="s">
        <v>345</v>
      </c>
      <c r="B196" s="44" t="s">
        <v>37</v>
      </c>
      <c r="C196" s="44">
        <v>10</v>
      </c>
      <c r="D196" s="44" t="s">
        <v>38</v>
      </c>
      <c r="E196" s="45" t="s">
        <v>258</v>
      </c>
      <c r="F196" s="46">
        <v>291500728983</v>
      </c>
      <c r="G196" s="46">
        <v>0</v>
      </c>
      <c r="H196" s="46">
        <v>0</v>
      </c>
      <c r="I196" s="46">
        <v>0</v>
      </c>
      <c r="J196" s="46">
        <v>0</v>
      </c>
      <c r="K196" s="46">
        <f t="shared" si="141"/>
        <v>0</v>
      </c>
      <c r="L196" s="56">
        <f>+F196+K196</f>
        <v>291500728983</v>
      </c>
      <c r="M196" s="266">
        <f t="shared" si="114"/>
        <v>3.6936412604137506E-2</v>
      </c>
      <c r="N196" s="46">
        <v>0</v>
      </c>
      <c r="O196" s="46">
        <v>210227634054</v>
      </c>
      <c r="P196" s="46">
        <f>L196-O196</f>
        <v>81273094929</v>
      </c>
      <c r="Q196" s="46">
        <v>210227634054</v>
      </c>
      <c r="R196" s="46">
        <f>+L196-Q196</f>
        <v>81273094929</v>
      </c>
      <c r="S196" s="46">
        <f>O196-Q196</f>
        <v>0</v>
      </c>
      <c r="T196" s="46">
        <v>0</v>
      </c>
      <c r="U196" s="46">
        <f>+Q196-T196</f>
        <v>210227634054</v>
      </c>
      <c r="V196" s="46">
        <v>0</v>
      </c>
      <c r="W196" s="48">
        <f>+T196-V196</f>
        <v>0</v>
      </c>
      <c r="X196" s="49">
        <f t="shared" si="117"/>
        <v>0.72119076610014321</v>
      </c>
      <c r="Y196" s="49">
        <f t="shared" si="118"/>
        <v>0</v>
      </c>
      <c r="Z196" s="49">
        <f t="shared" si="119"/>
        <v>0</v>
      </c>
      <c r="AA196" s="49">
        <f t="shared" si="146"/>
        <v>0</v>
      </c>
      <c r="AB196" s="49" t="s">
        <v>40</v>
      </c>
    </row>
    <row r="197" spans="1:28" ht="70.5" customHeight="1" x14ac:dyDescent="0.25">
      <c r="A197" s="39" t="s">
        <v>346</v>
      </c>
      <c r="B197" s="34" t="s">
        <v>37</v>
      </c>
      <c r="C197" s="34">
        <v>10</v>
      </c>
      <c r="D197" s="34" t="s">
        <v>38</v>
      </c>
      <c r="E197" s="40" t="s">
        <v>347</v>
      </c>
      <c r="F197" s="62">
        <f t="shared" ref="F197:J199" si="153">+F198</f>
        <v>152661368237</v>
      </c>
      <c r="G197" s="62">
        <f t="shared" si="153"/>
        <v>0</v>
      </c>
      <c r="H197" s="62">
        <f t="shared" si="153"/>
        <v>0</v>
      </c>
      <c r="I197" s="62">
        <f t="shared" si="153"/>
        <v>0</v>
      </c>
      <c r="J197" s="62">
        <f t="shared" si="153"/>
        <v>0</v>
      </c>
      <c r="K197" s="62">
        <f t="shared" si="141"/>
        <v>0</v>
      </c>
      <c r="L197" s="66">
        <f>+L198</f>
        <v>152661368237</v>
      </c>
      <c r="M197" s="253">
        <f t="shared" ref="M197:M260" si="154">L197/$L$303</f>
        <v>1.9343908008692665E-2</v>
      </c>
      <c r="N197" s="62">
        <f t="shared" ref="N197:W199" si="155">+N198</f>
        <v>0</v>
      </c>
      <c r="O197" s="62">
        <f t="shared" si="155"/>
        <v>89528985124</v>
      </c>
      <c r="P197" s="62">
        <f t="shared" si="155"/>
        <v>63132383113</v>
      </c>
      <c r="Q197" s="62">
        <f t="shared" si="155"/>
        <v>89528985124</v>
      </c>
      <c r="R197" s="62">
        <f t="shared" si="155"/>
        <v>63132383113</v>
      </c>
      <c r="S197" s="62">
        <f t="shared" si="155"/>
        <v>0</v>
      </c>
      <c r="T197" s="62">
        <f t="shared" si="155"/>
        <v>0</v>
      </c>
      <c r="U197" s="62">
        <f t="shared" si="155"/>
        <v>89528985124</v>
      </c>
      <c r="V197" s="62">
        <f t="shared" si="155"/>
        <v>0</v>
      </c>
      <c r="W197" s="62">
        <f t="shared" si="155"/>
        <v>0</v>
      </c>
      <c r="X197" s="38">
        <f t="shared" si="117"/>
        <v>0.5864547537986835</v>
      </c>
      <c r="Y197" s="38">
        <f t="shared" si="118"/>
        <v>0</v>
      </c>
      <c r="Z197" s="38">
        <f t="shared" si="119"/>
        <v>0</v>
      </c>
      <c r="AA197" s="38">
        <f t="shared" si="146"/>
        <v>0</v>
      </c>
      <c r="AB197" s="38" t="s">
        <v>40</v>
      </c>
    </row>
    <row r="198" spans="1:28" ht="70.5" customHeight="1" x14ac:dyDescent="0.25">
      <c r="A198" s="39" t="s">
        <v>348</v>
      </c>
      <c r="B198" s="34" t="s">
        <v>37</v>
      </c>
      <c r="C198" s="34">
        <v>10</v>
      </c>
      <c r="D198" s="34" t="s">
        <v>38</v>
      </c>
      <c r="E198" s="95" t="s">
        <v>347</v>
      </c>
      <c r="F198" s="62">
        <f t="shared" si="153"/>
        <v>152661368237</v>
      </c>
      <c r="G198" s="62">
        <f t="shared" si="153"/>
        <v>0</v>
      </c>
      <c r="H198" s="62">
        <f t="shared" si="153"/>
        <v>0</v>
      </c>
      <c r="I198" s="62">
        <f t="shared" si="153"/>
        <v>0</v>
      </c>
      <c r="J198" s="62">
        <f t="shared" si="153"/>
        <v>0</v>
      </c>
      <c r="K198" s="62">
        <f t="shared" si="141"/>
        <v>0</v>
      </c>
      <c r="L198" s="66">
        <f>+L199</f>
        <v>152661368237</v>
      </c>
      <c r="M198" s="253">
        <f t="shared" si="154"/>
        <v>1.9343908008692665E-2</v>
      </c>
      <c r="N198" s="62">
        <f t="shared" si="155"/>
        <v>0</v>
      </c>
      <c r="O198" s="62">
        <f t="shared" si="155"/>
        <v>89528985124</v>
      </c>
      <c r="P198" s="62">
        <f t="shared" si="155"/>
        <v>63132383113</v>
      </c>
      <c r="Q198" s="62">
        <f t="shared" si="155"/>
        <v>89528985124</v>
      </c>
      <c r="R198" s="62">
        <f t="shared" si="155"/>
        <v>63132383113</v>
      </c>
      <c r="S198" s="62">
        <f t="shared" si="155"/>
        <v>0</v>
      </c>
      <c r="T198" s="62">
        <f t="shared" si="155"/>
        <v>0</v>
      </c>
      <c r="U198" s="62">
        <f t="shared" si="155"/>
        <v>89528985124</v>
      </c>
      <c r="V198" s="62">
        <f t="shared" si="155"/>
        <v>0</v>
      </c>
      <c r="W198" s="62">
        <f t="shared" si="155"/>
        <v>0</v>
      </c>
      <c r="X198" s="38">
        <f t="shared" si="117"/>
        <v>0.5864547537986835</v>
      </c>
      <c r="Y198" s="38">
        <f t="shared" si="118"/>
        <v>0</v>
      </c>
      <c r="Z198" s="38">
        <f t="shared" si="119"/>
        <v>0</v>
      </c>
      <c r="AA198" s="38">
        <f t="shared" si="146"/>
        <v>0</v>
      </c>
      <c r="AB198" s="38" t="s">
        <v>40</v>
      </c>
    </row>
    <row r="199" spans="1:28" ht="32.25" customHeight="1" x14ac:dyDescent="0.25">
      <c r="A199" s="39" t="s">
        <v>349</v>
      </c>
      <c r="B199" s="34" t="s">
        <v>37</v>
      </c>
      <c r="C199" s="34">
        <v>10</v>
      </c>
      <c r="D199" s="34" t="s">
        <v>38</v>
      </c>
      <c r="E199" s="40" t="s">
        <v>268</v>
      </c>
      <c r="F199" s="62">
        <f t="shared" si="153"/>
        <v>152661368237</v>
      </c>
      <c r="G199" s="62">
        <f t="shared" si="153"/>
        <v>0</v>
      </c>
      <c r="H199" s="62">
        <f t="shared" si="153"/>
        <v>0</v>
      </c>
      <c r="I199" s="62">
        <f t="shared" si="153"/>
        <v>0</v>
      </c>
      <c r="J199" s="62">
        <f t="shared" si="153"/>
        <v>0</v>
      </c>
      <c r="K199" s="62">
        <f t="shared" si="141"/>
        <v>0</v>
      </c>
      <c r="L199" s="66">
        <f>+L200</f>
        <v>152661368237</v>
      </c>
      <c r="M199" s="253">
        <f t="shared" si="154"/>
        <v>1.9343908008692665E-2</v>
      </c>
      <c r="N199" s="62">
        <f t="shared" si="155"/>
        <v>0</v>
      </c>
      <c r="O199" s="62">
        <f t="shared" si="155"/>
        <v>89528985124</v>
      </c>
      <c r="P199" s="62">
        <f t="shared" si="155"/>
        <v>63132383113</v>
      </c>
      <c r="Q199" s="62">
        <f t="shared" si="155"/>
        <v>89528985124</v>
      </c>
      <c r="R199" s="62">
        <f t="shared" si="155"/>
        <v>63132383113</v>
      </c>
      <c r="S199" s="62">
        <f t="shared" si="155"/>
        <v>0</v>
      </c>
      <c r="T199" s="62">
        <f t="shared" si="155"/>
        <v>0</v>
      </c>
      <c r="U199" s="62">
        <f t="shared" si="155"/>
        <v>89528985124</v>
      </c>
      <c r="V199" s="62">
        <f t="shared" si="155"/>
        <v>0</v>
      </c>
      <c r="W199" s="62">
        <f t="shared" si="155"/>
        <v>0</v>
      </c>
      <c r="X199" s="38">
        <f t="shared" ref="X199:X262" si="156">+Q199/L199</f>
        <v>0.5864547537986835</v>
      </c>
      <c r="Y199" s="38">
        <f t="shared" ref="Y199:Y262" si="157">+T199/L199</f>
        <v>0</v>
      </c>
      <c r="Z199" s="38">
        <f t="shared" ref="Z199:Z262" si="158">+V199/L199</f>
        <v>0</v>
      </c>
      <c r="AA199" s="38">
        <f t="shared" si="146"/>
        <v>0</v>
      </c>
      <c r="AB199" s="38" t="s">
        <v>40</v>
      </c>
    </row>
    <row r="200" spans="1:28" ht="30" customHeight="1" x14ac:dyDescent="0.25">
      <c r="A200" s="43" t="s">
        <v>350</v>
      </c>
      <c r="B200" s="44" t="s">
        <v>37</v>
      </c>
      <c r="C200" s="44">
        <v>10</v>
      </c>
      <c r="D200" s="44" t="s">
        <v>38</v>
      </c>
      <c r="E200" s="45" t="s">
        <v>258</v>
      </c>
      <c r="F200" s="46">
        <v>152661368237</v>
      </c>
      <c r="G200" s="46">
        <v>0</v>
      </c>
      <c r="H200" s="46">
        <v>0</v>
      </c>
      <c r="I200" s="46">
        <v>0</v>
      </c>
      <c r="J200" s="46">
        <v>0</v>
      </c>
      <c r="K200" s="46">
        <f t="shared" si="141"/>
        <v>0</v>
      </c>
      <c r="L200" s="56">
        <f>+F200+K200</f>
        <v>152661368237</v>
      </c>
      <c r="M200" s="266">
        <f t="shared" si="154"/>
        <v>1.9343908008692665E-2</v>
      </c>
      <c r="N200" s="46">
        <v>0</v>
      </c>
      <c r="O200" s="46">
        <v>89528985124</v>
      </c>
      <c r="P200" s="46">
        <f>L200-O200</f>
        <v>63132383113</v>
      </c>
      <c r="Q200" s="46">
        <v>89528985124</v>
      </c>
      <c r="R200" s="46">
        <f>+L200-Q200</f>
        <v>63132383113</v>
      </c>
      <c r="S200" s="46">
        <f>O200-Q200</f>
        <v>0</v>
      </c>
      <c r="T200" s="46">
        <v>0</v>
      </c>
      <c r="U200" s="46">
        <f>+Q200-T200</f>
        <v>89528985124</v>
      </c>
      <c r="V200" s="46">
        <v>0</v>
      </c>
      <c r="W200" s="48">
        <f>+T200-V200</f>
        <v>0</v>
      </c>
      <c r="X200" s="49">
        <f t="shared" si="156"/>
        <v>0.5864547537986835</v>
      </c>
      <c r="Y200" s="49">
        <f t="shared" si="157"/>
        <v>0</v>
      </c>
      <c r="Z200" s="49">
        <f t="shared" si="158"/>
        <v>0</v>
      </c>
      <c r="AA200" s="49">
        <f t="shared" si="146"/>
        <v>0</v>
      </c>
      <c r="AB200" s="49" t="s">
        <v>40</v>
      </c>
    </row>
    <row r="201" spans="1:28" ht="70.5" customHeight="1" x14ac:dyDescent="0.25">
      <c r="A201" s="39" t="s">
        <v>351</v>
      </c>
      <c r="B201" s="34" t="s">
        <v>37</v>
      </c>
      <c r="C201" s="34">
        <v>10</v>
      </c>
      <c r="D201" s="34" t="s">
        <v>38</v>
      </c>
      <c r="E201" s="40" t="s">
        <v>352</v>
      </c>
      <c r="F201" s="62">
        <f t="shared" ref="F201:J203" si="159">+F202</f>
        <v>358538368230</v>
      </c>
      <c r="G201" s="62">
        <f t="shared" si="159"/>
        <v>0</v>
      </c>
      <c r="H201" s="62">
        <f t="shared" si="159"/>
        <v>0</v>
      </c>
      <c r="I201" s="62">
        <f t="shared" si="159"/>
        <v>0</v>
      </c>
      <c r="J201" s="62">
        <f t="shared" si="159"/>
        <v>0</v>
      </c>
      <c r="K201" s="62">
        <f t="shared" si="141"/>
        <v>0</v>
      </c>
      <c r="L201" s="66">
        <f>+L202</f>
        <v>358538368230</v>
      </c>
      <c r="M201" s="253">
        <f t="shared" si="154"/>
        <v>4.5430833567931796E-2</v>
      </c>
      <c r="N201" s="62">
        <f t="shared" ref="N201:W203" si="160">+N202</f>
        <v>0</v>
      </c>
      <c r="O201" s="62">
        <f t="shared" si="160"/>
        <v>267289408386</v>
      </c>
      <c r="P201" s="62">
        <f t="shared" si="160"/>
        <v>91248959844</v>
      </c>
      <c r="Q201" s="62">
        <f t="shared" si="160"/>
        <v>267289408386</v>
      </c>
      <c r="R201" s="62">
        <f t="shared" si="160"/>
        <v>91248959844</v>
      </c>
      <c r="S201" s="62">
        <f t="shared" si="160"/>
        <v>0</v>
      </c>
      <c r="T201" s="62">
        <f t="shared" si="160"/>
        <v>0</v>
      </c>
      <c r="U201" s="62">
        <f t="shared" si="160"/>
        <v>267289408386</v>
      </c>
      <c r="V201" s="62">
        <f t="shared" si="160"/>
        <v>0</v>
      </c>
      <c r="W201" s="62">
        <f t="shared" si="160"/>
        <v>0</v>
      </c>
      <c r="X201" s="38">
        <f t="shared" si="156"/>
        <v>0.74549736393772958</v>
      </c>
      <c r="Y201" s="38">
        <f t="shared" si="157"/>
        <v>0</v>
      </c>
      <c r="Z201" s="38">
        <f t="shared" si="158"/>
        <v>0</v>
      </c>
      <c r="AA201" s="38">
        <f t="shared" si="146"/>
        <v>0</v>
      </c>
      <c r="AB201" s="38" t="s">
        <v>40</v>
      </c>
    </row>
    <row r="202" spans="1:28" ht="70.5" customHeight="1" x14ac:dyDescent="0.25">
      <c r="A202" s="39" t="s">
        <v>353</v>
      </c>
      <c r="B202" s="34" t="s">
        <v>37</v>
      </c>
      <c r="C202" s="34">
        <v>10</v>
      </c>
      <c r="D202" s="34" t="s">
        <v>38</v>
      </c>
      <c r="E202" s="95" t="s">
        <v>352</v>
      </c>
      <c r="F202" s="62">
        <f t="shared" si="159"/>
        <v>358538368230</v>
      </c>
      <c r="G202" s="62">
        <f t="shared" si="159"/>
        <v>0</v>
      </c>
      <c r="H202" s="62">
        <f t="shared" si="159"/>
        <v>0</v>
      </c>
      <c r="I202" s="62">
        <f t="shared" si="159"/>
        <v>0</v>
      </c>
      <c r="J202" s="62">
        <f t="shared" si="159"/>
        <v>0</v>
      </c>
      <c r="K202" s="62">
        <f t="shared" si="141"/>
        <v>0</v>
      </c>
      <c r="L202" s="66">
        <f>+L203</f>
        <v>358538368230</v>
      </c>
      <c r="M202" s="253">
        <f t="shared" si="154"/>
        <v>4.5430833567931796E-2</v>
      </c>
      <c r="N202" s="62">
        <f t="shared" si="160"/>
        <v>0</v>
      </c>
      <c r="O202" s="62">
        <f t="shared" si="160"/>
        <v>267289408386</v>
      </c>
      <c r="P202" s="62">
        <f t="shared" si="160"/>
        <v>91248959844</v>
      </c>
      <c r="Q202" s="62">
        <f t="shared" si="160"/>
        <v>267289408386</v>
      </c>
      <c r="R202" s="62">
        <f t="shared" si="160"/>
        <v>91248959844</v>
      </c>
      <c r="S202" s="62">
        <f t="shared" si="160"/>
        <v>0</v>
      </c>
      <c r="T202" s="62">
        <f t="shared" si="160"/>
        <v>0</v>
      </c>
      <c r="U202" s="62">
        <f t="shared" si="160"/>
        <v>267289408386</v>
      </c>
      <c r="V202" s="62">
        <f t="shared" si="160"/>
        <v>0</v>
      </c>
      <c r="W202" s="62">
        <f t="shared" si="160"/>
        <v>0</v>
      </c>
      <c r="X202" s="38">
        <f t="shared" si="156"/>
        <v>0.74549736393772958</v>
      </c>
      <c r="Y202" s="38">
        <f t="shared" si="157"/>
        <v>0</v>
      </c>
      <c r="Z202" s="38">
        <f t="shared" si="158"/>
        <v>0</v>
      </c>
      <c r="AA202" s="38">
        <f t="shared" si="146"/>
        <v>0</v>
      </c>
      <c r="AB202" s="38" t="s">
        <v>40</v>
      </c>
    </row>
    <row r="203" spans="1:28" ht="34.5" customHeight="1" x14ac:dyDescent="0.25">
      <c r="A203" s="39" t="s">
        <v>354</v>
      </c>
      <c r="B203" s="34" t="s">
        <v>37</v>
      </c>
      <c r="C203" s="34">
        <v>10</v>
      </c>
      <c r="D203" s="34" t="s">
        <v>38</v>
      </c>
      <c r="E203" s="40" t="s">
        <v>268</v>
      </c>
      <c r="F203" s="62">
        <f t="shared" si="159"/>
        <v>358538368230</v>
      </c>
      <c r="G203" s="62">
        <f t="shared" si="159"/>
        <v>0</v>
      </c>
      <c r="H203" s="62">
        <f t="shared" si="159"/>
        <v>0</v>
      </c>
      <c r="I203" s="62">
        <f t="shared" si="159"/>
        <v>0</v>
      </c>
      <c r="J203" s="62">
        <f t="shared" si="159"/>
        <v>0</v>
      </c>
      <c r="K203" s="62">
        <f t="shared" si="141"/>
        <v>0</v>
      </c>
      <c r="L203" s="66">
        <f>+L204</f>
        <v>358538368230</v>
      </c>
      <c r="M203" s="253">
        <f t="shared" si="154"/>
        <v>4.5430833567931796E-2</v>
      </c>
      <c r="N203" s="62">
        <f t="shared" si="160"/>
        <v>0</v>
      </c>
      <c r="O203" s="62">
        <f t="shared" si="160"/>
        <v>267289408386</v>
      </c>
      <c r="P203" s="62">
        <f t="shared" si="160"/>
        <v>91248959844</v>
      </c>
      <c r="Q203" s="62">
        <f t="shared" si="160"/>
        <v>267289408386</v>
      </c>
      <c r="R203" s="62">
        <f t="shared" si="160"/>
        <v>91248959844</v>
      </c>
      <c r="S203" s="62">
        <f t="shared" si="160"/>
        <v>0</v>
      </c>
      <c r="T203" s="62">
        <f t="shared" si="160"/>
        <v>0</v>
      </c>
      <c r="U203" s="62">
        <f t="shared" si="160"/>
        <v>267289408386</v>
      </c>
      <c r="V203" s="62">
        <f t="shared" si="160"/>
        <v>0</v>
      </c>
      <c r="W203" s="62">
        <f t="shared" si="160"/>
        <v>0</v>
      </c>
      <c r="X203" s="38">
        <f t="shared" si="156"/>
        <v>0.74549736393772958</v>
      </c>
      <c r="Y203" s="38">
        <f t="shared" si="157"/>
        <v>0</v>
      </c>
      <c r="Z203" s="38">
        <f t="shared" si="158"/>
        <v>0</v>
      </c>
      <c r="AA203" s="38">
        <f t="shared" si="146"/>
        <v>0</v>
      </c>
      <c r="AB203" s="38" t="s">
        <v>40</v>
      </c>
    </row>
    <row r="204" spans="1:28" ht="30" customHeight="1" x14ac:dyDescent="0.25">
      <c r="A204" s="43" t="s">
        <v>355</v>
      </c>
      <c r="B204" s="44" t="s">
        <v>37</v>
      </c>
      <c r="C204" s="44">
        <v>10</v>
      </c>
      <c r="D204" s="44" t="s">
        <v>38</v>
      </c>
      <c r="E204" s="45" t="s">
        <v>258</v>
      </c>
      <c r="F204" s="46">
        <v>358538368230</v>
      </c>
      <c r="G204" s="46">
        <v>0</v>
      </c>
      <c r="H204" s="46">
        <v>0</v>
      </c>
      <c r="I204" s="46">
        <v>0</v>
      </c>
      <c r="J204" s="46">
        <v>0</v>
      </c>
      <c r="K204" s="46">
        <f t="shared" si="141"/>
        <v>0</v>
      </c>
      <c r="L204" s="56">
        <f>+F204+K204</f>
        <v>358538368230</v>
      </c>
      <c r="M204" s="266">
        <f t="shared" si="154"/>
        <v>4.5430833567931796E-2</v>
      </c>
      <c r="N204" s="46">
        <v>0</v>
      </c>
      <c r="O204" s="46">
        <v>267289408386</v>
      </c>
      <c r="P204" s="46">
        <f>L204-O204</f>
        <v>91248959844</v>
      </c>
      <c r="Q204" s="46">
        <v>267289408386</v>
      </c>
      <c r="R204" s="46">
        <f>+L204-Q204</f>
        <v>91248959844</v>
      </c>
      <c r="S204" s="46">
        <f>O204-Q204</f>
        <v>0</v>
      </c>
      <c r="T204" s="46">
        <v>0</v>
      </c>
      <c r="U204" s="46">
        <f>+Q204-T204</f>
        <v>267289408386</v>
      </c>
      <c r="V204" s="46">
        <v>0</v>
      </c>
      <c r="W204" s="48">
        <f>+T204-V204</f>
        <v>0</v>
      </c>
      <c r="X204" s="49">
        <f t="shared" si="156"/>
        <v>0.74549736393772958</v>
      </c>
      <c r="Y204" s="49">
        <f t="shared" si="157"/>
        <v>0</v>
      </c>
      <c r="Z204" s="49">
        <f t="shared" si="158"/>
        <v>0</v>
      </c>
      <c r="AA204" s="49">
        <f t="shared" si="146"/>
        <v>0</v>
      </c>
      <c r="AB204" s="49" t="s">
        <v>40</v>
      </c>
    </row>
    <row r="205" spans="1:28" ht="65.25" customHeight="1" x14ac:dyDescent="0.25">
      <c r="A205" s="39" t="s">
        <v>356</v>
      </c>
      <c r="B205" s="34" t="s">
        <v>37</v>
      </c>
      <c r="C205" s="34">
        <v>10</v>
      </c>
      <c r="D205" s="34" t="s">
        <v>38</v>
      </c>
      <c r="E205" s="40" t="s">
        <v>357</v>
      </c>
      <c r="F205" s="62">
        <f t="shared" ref="F205:J207" si="161">+F206</f>
        <v>115560588109</v>
      </c>
      <c r="G205" s="62">
        <f t="shared" si="161"/>
        <v>0</v>
      </c>
      <c r="H205" s="62">
        <f t="shared" si="161"/>
        <v>0</v>
      </c>
      <c r="I205" s="62">
        <f t="shared" si="161"/>
        <v>0</v>
      </c>
      <c r="J205" s="62">
        <f t="shared" si="161"/>
        <v>0</v>
      </c>
      <c r="K205" s="62">
        <f t="shared" si="141"/>
        <v>0</v>
      </c>
      <c r="L205" s="66">
        <f>+L206</f>
        <v>115560588109</v>
      </c>
      <c r="M205" s="253">
        <f t="shared" si="154"/>
        <v>1.4642822946146862E-2</v>
      </c>
      <c r="N205" s="62">
        <f t="shared" ref="N205:W207" si="162">+N206</f>
        <v>0</v>
      </c>
      <c r="O205" s="62">
        <f t="shared" si="162"/>
        <v>90602694750</v>
      </c>
      <c r="P205" s="62">
        <f t="shared" si="162"/>
        <v>24957893359</v>
      </c>
      <c r="Q205" s="62">
        <f t="shared" si="162"/>
        <v>90602694750</v>
      </c>
      <c r="R205" s="62">
        <f t="shared" si="162"/>
        <v>24957893359</v>
      </c>
      <c r="S205" s="62">
        <f t="shared" si="162"/>
        <v>0</v>
      </c>
      <c r="T205" s="62">
        <f t="shared" si="162"/>
        <v>0</v>
      </c>
      <c r="U205" s="62">
        <f t="shared" si="162"/>
        <v>90602694750</v>
      </c>
      <c r="V205" s="62">
        <f t="shared" si="162"/>
        <v>0</v>
      </c>
      <c r="W205" s="62">
        <f t="shared" si="162"/>
        <v>0</v>
      </c>
      <c r="X205" s="38">
        <f t="shared" si="156"/>
        <v>0.78402763634727257</v>
      </c>
      <c r="Y205" s="38">
        <f t="shared" si="157"/>
        <v>0</v>
      </c>
      <c r="Z205" s="38">
        <f t="shared" si="158"/>
        <v>0</v>
      </c>
      <c r="AA205" s="38">
        <f t="shared" si="146"/>
        <v>0</v>
      </c>
      <c r="AB205" s="38" t="s">
        <v>40</v>
      </c>
    </row>
    <row r="206" spans="1:28" ht="65.25" customHeight="1" x14ac:dyDescent="0.25">
      <c r="A206" s="39" t="s">
        <v>358</v>
      </c>
      <c r="B206" s="34" t="s">
        <v>37</v>
      </c>
      <c r="C206" s="34">
        <v>10</v>
      </c>
      <c r="D206" s="34" t="s">
        <v>38</v>
      </c>
      <c r="E206" s="95" t="s">
        <v>357</v>
      </c>
      <c r="F206" s="62">
        <f t="shared" si="161"/>
        <v>115560588109</v>
      </c>
      <c r="G206" s="62">
        <f t="shared" si="161"/>
        <v>0</v>
      </c>
      <c r="H206" s="62">
        <f t="shared" si="161"/>
        <v>0</v>
      </c>
      <c r="I206" s="62">
        <f t="shared" si="161"/>
        <v>0</v>
      </c>
      <c r="J206" s="62">
        <f t="shared" si="161"/>
        <v>0</v>
      </c>
      <c r="K206" s="62">
        <f t="shared" si="141"/>
        <v>0</v>
      </c>
      <c r="L206" s="66">
        <f>+L207</f>
        <v>115560588109</v>
      </c>
      <c r="M206" s="253">
        <f t="shared" si="154"/>
        <v>1.4642822946146862E-2</v>
      </c>
      <c r="N206" s="62">
        <f t="shared" si="162"/>
        <v>0</v>
      </c>
      <c r="O206" s="62">
        <f t="shared" si="162"/>
        <v>90602694750</v>
      </c>
      <c r="P206" s="62">
        <f t="shared" si="162"/>
        <v>24957893359</v>
      </c>
      <c r="Q206" s="62">
        <f t="shared" si="162"/>
        <v>90602694750</v>
      </c>
      <c r="R206" s="62">
        <f t="shared" si="162"/>
        <v>24957893359</v>
      </c>
      <c r="S206" s="62">
        <f t="shared" si="162"/>
        <v>0</v>
      </c>
      <c r="T206" s="62">
        <f t="shared" si="162"/>
        <v>0</v>
      </c>
      <c r="U206" s="62">
        <f t="shared" si="162"/>
        <v>90602694750</v>
      </c>
      <c r="V206" s="62">
        <f t="shared" si="162"/>
        <v>0</v>
      </c>
      <c r="W206" s="62">
        <f t="shared" si="162"/>
        <v>0</v>
      </c>
      <c r="X206" s="38">
        <f t="shared" si="156"/>
        <v>0.78402763634727257</v>
      </c>
      <c r="Y206" s="38">
        <f t="shared" si="157"/>
        <v>0</v>
      </c>
      <c r="Z206" s="38">
        <f t="shared" si="158"/>
        <v>0</v>
      </c>
      <c r="AA206" s="38">
        <f t="shared" si="146"/>
        <v>0</v>
      </c>
      <c r="AB206" s="38" t="s">
        <v>40</v>
      </c>
    </row>
    <row r="207" spans="1:28" ht="38.25" customHeight="1" x14ac:dyDescent="0.25">
      <c r="A207" s="39" t="s">
        <v>359</v>
      </c>
      <c r="B207" s="34" t="s">
        <v>37</v>
      </c>
      <c r="C207" s="34">
        <v>10</v>
      </c>
      <c r="D207" s="34" t="s">
        <v>38</v>
      </c>
      <c r="E207" s="40" t="s">
        <v>268</v>
      </c>
      <c r="F207" s="62">
        <f t="shared" si="161"/>
        <v>115560588109</v>
      </c>
      <c r="G207" s="62">
        <f t="shared" si="161"/>
        <v>0</v>
      </c>
      <c r="H207" s="62">
        <f t="shared" si="161"/>
        <v>0</v>
      </c>
      <c r="I207" s="62">
        <f t="shared" si="161"/>
        <v>0</v>
      </c>
      <c r="J207" s="62">
        <f t="shared" si="161"/>
        <v>0</v>
      </c>
      <c r="K207" s="62">
        <f>+K208</f>
        <v>0</v>
      </c>
      <c r="L207" s="66">
        <f>+L208</f>
        <v>115560588109</v>
      </c>
      <c r="M207" s="253">
        <f t="shared" si="154"/>
        <v>1.4642822946146862E-2</v>
      </c>
      <c r="N207" s="62">
        <f t="shared" si="162"/>
        <v>0</v>
      </c>
      <c r="O207" s="62">
        <f t="shared" si="162"/>
        <v>90602694750</v>
      </c>
      <c r="P207" s="62">
        <f t="shared" si="162"/>
        <v>24957893359</v>
      </c>
      <c r="Q207" s="62">
        <f t="shared" si="162"/>
        <v>90602694750</v>
      </c>
      <c r="R207" s="62">
        <f t="shared" si="162"/>
        <v>24957893359</v>
      </c>
      <c r="S207" s="62">
        <f t="shared" si="162"/>
        <v>0</v>
      </c>
      <c r="T207" s="62">
        <f t="shared" si="162"/>
        <v>0</v>
      </c>
      <c r="U207" s="62">
        <f t="shared" si="162"/>
        <v>90602694750</v>
      </c>
      <c r="V207" s="62">
        <f t="shared" si="162"/>
        <v>0</v>
      </c>
      <c r="W207" s="62">
        <f t="shared" si="162"/>
        <v>0</v>
      </c>
      <c r="X207" s="38">
        <f t="shared" si="156"/>
        <v>0.78402763634727257</v>
      </c>
      <c r="Y207" s="38">
        <f t="shared" si="157"/>
        <v>0</v>
      </c>
      <c r="Z207" s="38">
        <f t="shared" si="158"/>
        <v>0</v>
      </c>
      <c r="AA207" s="38">
        <f t="shared" si="146"/>
        <v>0</v>
      </c>
      <c r="AB207" s="38" t="s">
        <v>40</v>
      </c>
    </row>
    <row r="208" spans="1:28" ht="30" customHeight="1" x14ac:dyDescent="0.25">
      <c r="A208" s="43" t="s">
        <v>360</v>
      </c>
      <c r="B208" s="44" t="s">
        <v>37</v>
      </c>
      <c r="C208" s="44">
        <v>10</v>
      </c>
      <c r="D208" s="44" t="s">
        <v>38</v>
      </c>
      <c r="E208" s="45" t="s">
        <v>258</v>
      </c>
      <c r="F208" s="46">
        <v>115560588109</v>
      </c>
      <c r="G208" s="46">
        <v>0</v>
      </c>
      <c r="H208" s="46">
        <v>0</v>
      </c>
      <c r="I208" s="46">
        <v>0</v>
      </c>
      <c r="J208" s="46">
        <v>0</v>
      </c>
      <c r="K208" s="46">
        <f t="shared" ref="K208:K216" si="163">+G208-H208+I208-J208</f>
        <v>0</v>
      </c>
      <c r="L208" s="56">
        <f>+F208+K208</f>
        <v>115560588109</v>
      </c>
      <c r="M208" s="266">
        <f t="shared" si="154"/>
        <v>1.4642822946146862E-2</v>
      </c>
      <c r="N208" s="46">
        <v>0</v>
      </c>
      <c r="O208" s="46">
        <v>90602694750</v>
      </c>
      <c r="P208" s="46">
        <f>L208-O208</f>
        <v>24957893359</v>
      </c>
      <c r="Q208" s="46">
        <v>90602694750</v>
      </c>
      <c r="R208" s="46">
        <f>+L208-Q208</f>
        <v>24957893359</v>
      </c>
      <c r="S208" s="46">
        <f>O208-Q208</f>
        <v>0</v>
      </c>
      <c r="T208" s="46">
        <v>0</v>
      </c>
      <c r="U208" s="46">
        <f>+Q208-T208</f>
        <v>90602694750</v>
      </c>
      <c r="V208" s="46">
        <v>0</v>
      </c>
      <c r="W208" s="48">
        <f>+T208-V208</f>
        <v>0</v>
      </c>
      <c r="X208" s="49">
        <f t="shared" si="156"/>
        <v>0.78402763634727257</v>
      </c>
      <c r="Y208" s="49">
        <f t="shared" si="157"/>
        <v>0</v>
      </c>
      <c r="Z208" s="49">
        <f t="shared" si="158"/>
        <v>0</v>
      </c>
      <c r="AA208" s="49">
        <f t="shared" si="146"/>
        <v>0</v>
      </c>
      <c r="AB208" s="49" t="s">
        <v>40</v>
      </c>
    </row>
    <row r="209" spans="1:28" ht="64.5" customHeight="1" x14ac:dyDescent="0.25">
      <c r="A209" s="39" t="s">
        <v>361</v>
      </c>
      <c r="B209" s="34" t="s">
        <v>37</v>
      </c>
      <c r="C209" s="34">
        <v>10</v>
      </c>
      <c r="D209" s="34" t="s">
        <v>38</v>
      </c>
      <c r="E209" s="40" t="s">
        <v>362</v>
      </c>
      <c r="F209" s="62">
        <f t="shared" ref="F209:J211" si="164">+F210</f>
        <v>354209260659</v>
      </c>
      <c r="G209" s="62">
        <f t="shared" si="164"/>
        <v>0</v>
      </c>
      <c r="H209" s="62">
        <f t="shared" si="164"/>
        <v>0</v>
      </c>
      <c r="I209" s="62">
        <f t="shared" si="164"/>
        <v>0</v>
      </c>
      <c r="J209" s="62">
        <f t="shared" si="164"/>
        <v>0</v>
      </c>
      <c r="K209" s="62">
        <f t="shared" si="163"/>
        <v>0</v>
      </c>
      <c r="L209" s="66">
        <f>+L210</f>
        <v>354209260659</v>
      </c>
      <c r="M209" s="253">
        <f t="shared" si="154"/>
        <v>4.4882287071982975E-2</v>
      </c>
      <c r="N209" s="62">
        <f t="shared" ref="N209:W211" si="165">+N210</f>
        <v>0</v>
      </c>
      <c r="O209" s="62">
        <f t="shared" si="165"/>
        <v>286640298555</v>
      </c>
      <c r="P209" s="62">
        <f t="shared" si="165"/>
        <v>67568962104</v>
      </c>
      <c r="Q209" s="62">
        <f t="shared" si="165"/>
        <v>286640298555</v>
      </c>
      <c r="R209" s="62">
        <f t="shared" si="165"/>
        <v>67568962104</v>
      </c>
      <c r="S209" s="62">
        <f t="shared" si="165"/>
        <v>0</v>
      </c>
      <c r="T209" s="62">
        <f t="shared" si="165"/>
        <v>0</v>
      </c>
      <c r="U209" s="62">
        <f t="shared" si="165"/>
        <v>286640298555</v>
      </c>
      <c r="V209" s="62">
        <f t="shared" si="165"/>
        <v>0</v>
      </c>
      <c r="W209" s="62">
        <f t="shared" si="165"/>
        <v>0</v>
      </c>
      <c r="X209" s="38">
        <f t="shared" si="156"/>
        <v>0.80923999000396218</v>
      </c>
      <c r="Y209" s="38">
        <f t="shared" si="157"/>
        <v>0</v>
      </c>
      <c r="Z209" s="38">
        <f t="shared" si="158"/>
        <v>0</v>
      </c>
      <c r="AA209" s="38">
        <f t="shared" si="146"/>
        <v>0</v>
      </c>
      <c r="AB209" s="38" t="s">
        <v>40</v>
      </c>
    </row>
    <row r="210" spans="1:28" ht="64.5" customHeight="1" x14ac:dyDescent="0.25">
      <c r="A210" s="39" t="s">
        <v>363</v>
      </c>
      <c r="B210" s="34" t="s">
        <v>37</v>
      </c>
      <c r="C210" s="34">
        <v>10</v>
      </c>
      <c r="D210" s="34" t="s">
        <v>38</v>
      </c>
      <c r="E210" s="40" t="s">
        <v>362</v>
      </c>
      <c r="F210" s="62">
        <f t="shared" si="164"/>
        <v>354209260659</v>
      </c>
      <c r="G210" s="62">
        <f t="shared" si="164"/>
        <v>0</v>
      </c>
      <c r="H210" s="62">
        <f t="shared" si="164"/>
        <v>0</v>
      </c>
      <c r="I210" s="62">
        <f t="shared" si="164"/>
        <v>0</v>
      </c>
      <c r="J210" s="62">
        <f t="shared" si="164"/>
        <v>0</v>
      </c>
      <c r="K210" s="62">
        <f t="shared" si="163"/>
        <v>0</v>
      </c>
      <c r="L210" s="66">
        <f>+L211</f>
        <v>354209260659</v>
      </c>
      <c r="M210" s="253">
        <f t="shared" si="154"/>
        <v>4.4882287071982975E-2</v>
      </c>
      <c r="N210" s="62">
        <f t="shared" si="165"/>
        <v>0</v>
      </c>
      <c r="O210" s="62">
        <f t="shared" si="165"/>
        <v>286640298555</v>
      </c>
      <c r="P210" s="62">
        <f t="shared" si="165"/>
        <v>67568962104</v>
      </c>
      <c r="Q210" s="62">
        <f t="shared" si="165"/>
        <v>286640298555</v>
      </c>
      <c r="R210" s="62">
        <f t="shared" si="165"/>
        <v>67568962104</v>
      </c>
      <c r="S210" s="62">
        <f t="shared" si="165"/>
        <v>0</v>
      </c>
      <c r="T210" s="62">
        <f t="shared" si="165"/>
        <v>0</v>
      </c>
      <c r="U210" s="62">
        <f t="shared" si="165"/>
        <v>286640298555</v>
      </c>
      <c r="V210" s="62">
        <f t="shared" si="165"/>
        <v>0</v>
      </c>
      <c r="W210" s="62">
        <f t="shared" si="165"/>
        <v>0</v>
      </c>
      <c r="X210" s="38">
        <f t="shared" si="156"/>
        <v>0.80923999000396218</v>
      </c>
      <c r="Y210" s="38">
        <f t="shared" si="157"/>
        <v>0</v>
      </c>
      <c r="Z210" s="38">
        <f t="shared" si="158"/>
        <v>0</v>
      </c>
      <c r="AA210" s="38">
        <f t="shared" si="146"/>
        <v>0</v>
      </c>
      <c r="AB210" s="38" t="s">
        <v>40</v>
      </c>
    </row>
    <row r="211" spans="1:28" ht="38.25" customHeight="1" x14ac:dyDescent="0.25">
      <c r="A211" s="39" t="s">
        <v>364</v>
      </c>
      <c r="B211" s="34" t="s">
        <v>37</v>
      </c>
      <c r="C211" s="34">
        <v>10</v>
      </c>
      <c r="D211" s="34" t="s">
        <v>38</v>
      </c>
      <c r="E211" s="40" t="s">
        <v>268</v>
      </c>
      <c r="F211" s="62">
        <f t="shared" si="164"/>
        <v>354209260659</v>
      </c>
      <c r="G211" s="62">
        <f t="shared" si="164"/>
        <v>0</v>
      </c>
      <c r="H211" s="62">
        <f t="shared" si="164"/>
        <v>0</v>
      </c>
      <c r="I211" s="62">
        <f t="shared" si="164"/>
        <v>0</v>
      </c>
      <c r="J211" s="62">
        <f t="shared" si="164"/>
        <v>0</v>
      </c>
      <c r="K211" s="62">
        <f t="shared" si="163"/>
        <v>0</v>
      </c>
      <c r="L211" s="66">
        <f>+L212</f>
        <v>354209260659</v>
      </c>
      <c r="M211" s="253">
        <f t="shared" si="154"/>
        <v>4.4882287071982975E-2</v>
      </c>
      <c r="N211" s="62">
        <f t="shared" si="165"/>
        <v>0</v>
      </c>
      <c r="O211" s="62">
        <f t="shared" si="165"/>
        <v>286640298555</v>
      </c>
      <c r="P211" s="62">
        <f t="shared" si="165"/>
        <v>67568962104</v>
      </c>
      <c r="Q211" s="62">
        <f t="shared" si="165"/>
        <v>286640298555</v>
      </c>
      <c r="R211" s="62">
        <f t="shared" si="165"/>
        <v>67568962104</v>
      </c>
      <c r="S211" s="62">
        <f t="shared" si="165"/>
        <v>0</v>
      </c>
      <c r="T211" s="62">
        <f t="shared" si="165"/>
        <v>0</v>
      </c>
      <c r="U211" s="62">
        <f t="shared" si="165"/>
        <v>286640298555</v>
      </c>
      <c r="V211" s="62">
        <f t="shared" si="165"/>
        <v>0</v>
      </c>
      <c r="W211" s="62">
        <f t="shared" si="165"/>
        <v>0</v>
      </c>
      <c r="X211" s="38">
        <f t="shared" si="156"/>
        <v>0.80923999000396218</v>
      </c>
      <c r="Y211" s="38">
        <f t="shared" si="157"/>
        <v>0</v>
      </c>
      <c r="Z211" s="38">
        <f t="shared" si="158"/>
        <v>0</v>
      </c>
      <c r="AA211" s="38">
        <f t="shared" si="146"/>
        <v>0</v>
      </c>
      <c r="AB211" s="38" t="s">
        <v>40</v>
      </c>
    </row>
    <row r="212" spans="1:28" ht="30" customHeight="1" x14ac:dyDescent="0.25">
      <c r="A212" s="43" t="s">
        <v>365</v>
      </c>
      <c r="B212" s="44" t="s">
        <v>37</v>
      </c>
      <c r="C212" s="44">
        <v>10</v>
      </c>
      <c r="D212" s="44" t="s">
        <v>38</v>
      </c>
      <c r="E212" s="45" t="s">
        <v>258</v>
      </c>
      <c r="F212" s="46">
        <v>354209260659</v>
      </c>
      <c r="G212" s="46">
        <v>0</v>
      </c>
      <c r="H212" s="46">
        <v>0</v>
      </c>
      <c r="I212" s="46">
        <v>0</v>
      </c>
      <c r="J212" s="46">
        <v>0</v>
      </c>
      <c r="K212" s="46">
        <f t="shared" si="163"/>
        <v>0</v>
      </c>
      <c r="L212" s="56">
        <f>+F212+K212</f>
        <v>354209260659</v>
      </c>
      <c r="M212" s="266">
        <f t="shared" si="154"/>
        <v>4.4882287071982975E-2</v>
      </c>
      <c r="N212" s="46">
        <v>0</v>
      </c>
      <c r="O212" s="46">
        <v>286640298555</v>
      </c>
      <c r="P212" s="46">
        <f>L212-O212</f>
        <v>67568962104</v>
      </c>
      <c r="Q212" s="46">
        <v>286640298555</v>
      </c>
      <c r="R212" s="46">
        <f>+L212-Q212</f>
        <v>67568962104</v>
      </c>
      <c r="S212" s="46">
        <f>O212-Q212</f>
        <v>0</v>
      </c>
      <c r="T212" s="46">
        <v>0</v>
      </c>
      <c r="U212" s="46">
        <f>+Q212-T212</f>
        <v>286640298555</v>
      </c>
      <c r="V212" s="46">
        <v>0</v>
      </c>
      <c r="W212" s="48">
        <f>+T212-V212</f>
        <v>0</v>
      </c>
      <c r="X212" s="49">
        <f t="shared" si="156"/>
        <v>0.80923999000396218</v>
      </c>
      <c r="Y212" s="49">
        <f t="shared" si="157"/>
        <v>0</v>
      </c>
      <c r="Z212" s="49">
        <f t="shared" si="158"/>
        <v>0</v>
      </c>
      <c r="AA212" s="49">
        <f t="shared" si="146"/>
        <v>0</v>
      </c>
      <c r="AB212" s="49" t="s">
        <v>40</v>
      </c>
    </row>
    <row r="213" spans="1:28" ht="71.25" customHeight="1" x14ac:dyDescent="0.25">
      <c r="A213" s="39" t="s">
        <v>366</v>
      </c>
      <c r="B213" s="34" t="s">
        <v>37</v>
      </c>
      <c r="C213" s="34">
        <v>10</v>
      </c>
      <c r="D213" s="34" t="s">
        <v>38</v>
      </c>
      <c r="E213" s="40" t="s">
        <v>367</v>
      </c>
      <c r="F213" s="62">
        <f t="shared" ref="F213:J215" si="166">+F214</f>
        <v>53006481523</v>
      </c>
      <c r="G213" s="62">
        <f t="shared" si="166"/>
        <v>0</v>
      </c>
      <c r="H213" s="62">
        <f t="shared" si="166"/>
        <v>0</v>
      </c>
      <c r="I213" s="62">
        <f t="shared" si="166"/>
        <v>0</v>
      </c>
      <c r="J213" s="62">
        <f t="shared" si="166"/>
        <v>0</v>
      </c>
      <c r="K213" s="62">
        <f t="shared" si="163"/>
        <v>0</v>
      </c>
      <c r="L213" s="66">
        <f>+L214</f>
        <v>53006481523</v>
      </c>
      <c r="M213" s="42">
        <f t="shared" si="154"/>
        <v>6.7165158696440158E-3</v>
      </c>
      <c r="N213" s="62">
        <f t="shared" ref="N213:W215" si="167">+N214</f>
        <v>0</v>
      </c>
      <c r="O213" s="62">
        <f t="shared" si="167"/>
        <v>46618509423</v>
      </c>
      <c r="P213" s="62">
        <f t="shared" si="167"/>
        <v>6387972100</v>
      </c>
      <c r="Q213" s="62">
        <f t="shared" si="167"/>
        <v>46618509423</v>
      </c>
      <c r="R213" s="62">
        <f t="shared" si="167"/>
        <v>6387972100</v>
      </c>
      <c r="S213" s="62">
        <f t="shared" si="167"/>
        <v>0</v>
      </c>
      <c r="T213" s="62">
        <f t="shared" si="167"/>
        <v>0</v>
      </c>
      <c r="U213" s="62">
        <f t="shared" si="167"/>
        <v>46618509423</v>
      </c>
      <c r="V213" s="62">
        <f t="shared" si="167"/>
        <v>0</v>
      </c>
      <c r="W213" s="62">
        <f t="shared" si="167"/>
        <v>0</v>
      </c>
      <c r="X213" s="38">
        <f t="shared" si="156"/>
        <v>0.87948696241556423</v>
      </c>
      <c r="Y213" s="38">
        <f t="shared" si="157"/>
        <v>0</v>
      </c>
      <c r="Z213" s="38">
        <f t="shared" si="158"/>
        <v>0</v>
      </c>
      <c r="AA213" s="38">
        <f t="shared" si="146"/>
        <v>0</v>
      </c>
      <c r="AB213" s="38" t="s">
        <v>40</v>
      </c>
    </row>
    <row r="214" spans="1:28" ht="71.25" customHeight="1" x14ac:dyDescent="0.25">
      <c r="A214" s="39" t="s">
        <v>368</v>
      </c>
      <c r="B214" s="34" t="s">
        <v>37</v>
      </c>
      <c r="C214" s="34">
        <v>10</v>
      </c>
      <c r="D214" s="34" t="s">
        <v>38</v>
      </c>
      <c r="E214" s="95" t="s">
        <v>367</v>
      </c>
      <c r="F214" s="62">
        <f t="shared" si="166"/>
        <v>53006481523</v>
      </c>
      <c r="G214" s="62">
        <f t="shared" si="166"/>
        <v>0</v>
      </c>
      <c r="H214" s="62">
        <f t="shared" si="166"/>
        <v>0</v>
      </c>
      <c r="I214" s="62">
        <f t="shared" si="166"/>
        <v>0</v>
      </c>
      <c r="J214" s="62">
        <f t="shared" si="166"/>
        <v>0</v>
      </c>
      <c r="K214" s="62">
        <f t="shared" si="163"/>
        <v>0</v>
      </c>
      <c r="L214" s="66">
        <f>+L215</f>
        <v>53006481523</v>
      </c>
      <c r="M214" s="42">
        <f t="shared" si="154"/>
        <v>6.7165158696440158E-3</v>
      </c>
      <c r="N214" s="62">
        <f t="shared" si="167"/>
        <v>0</v>
      </c>
      <c r="O214" s="62">
        <f t="shared" si="167"/>
        <v>46618509423</v>
      </c>
      <c r="P214" s="62">
        <f t="shared" si="167"/>
        <v>6387972100</v>
      </c>
      <c r="Q214" s="62">
        <f t="shared" si="167"/>
        <v>46618509423</v>
      </c>
      <c r="R214" s="62">
        <f t="shared" si="167"/>
        <v>6387972100</v>
      </c>
      <c r="S214" s="62">
        <f t="shared" si="167"/>
        <v>0</v>
      </c>
      <c r="T214" s="62">
        <f t="shared" si="167"/>
        <v>0</v>
      </c>
      <c r="U214" s="62">
        <f t="shared" si="167"/>
        <v>46618509423</v>
      </c>
      <c r="V214" s="62">
        <f t="shared" si="167"/>
        <v>0</v>
      </c>
      <c r="W214" s="62">
        <f t="shared" si="167"/>
        <v>0</v>
      </c>
      <c r="X214" s="38">
        <f t="shared" si="156"/>
        <v>0.87948696241556423</v>
      </c>
      <c r="Y214" s="38">
        <f t="shared" si="157"/>
        <v>0</v>
      </c>
      <c r="Z214" s="38">
        <f t="shared" si="158"/>
        <v>0</v>
      </c>
      <c r="AA214" s="38">
        <f t="shared" si="146"/>
        <v>0</v>
      </c>
      <c r="AB214" s="38" t="s">
        <v>40</v>
      </c>
    </row>
    <row r="215" spans="1:28" ht="30.75" customHeight="1" x14ac:dyDescent="0.25">
      <c r="A215" s="39" t="s">
        <v>369</v>
      </c>
      <c r="B215" s="34" t="s">
        <v>37</v>
      </c>
      <c r="C215" s="34">
        <v>10</v>
      </c>
      <c r="D215" s="34" t="s">
        <v>38</v>
      </c>
      <c r="E215" s="40" t="s">
        <v>268</v>
      </c>
      <c r="F215" s="62">
        <f t="shared" si="166"/>
        <v>53006481523</v>
      </c>
      <c r="G215" s="62">
        <f t="shared" si="166"/>
        <v>0</v>
      </c>
      <c r="H215" s="62">
        <f t="shared" si="166"/>
        <v>0</v>
      </c>
      <c r="I215" s="62">
        <f t="shared" si="166"/>
        <v>0</v>
      </c>
      <c r="J215" s="62">
        <f t="shared" si="166"/>
        <v>0</v>
      </c>
      <c r="K215" s="62">
        <f t="shared" si="163"/>
        <v>0</v>
      </c>
      <c r="L215" s="66">
        <f>+L216</f>
        <v>53006481523</v>
      </c>
      <c r="M215" s="42">
        <f t="shared" si="154"/>
        <v>6.7165158696440158E-3</v>
      </c>
      <c r="N215" s="62">
        <f t="shared" si="167"/>
        <v>0</v>
      </c>
      <c r="O215" s="62">
        <f t="shared" si="167"/>
        <v>46618509423</v>
      </c>
      <c r="P215" s="62">
        <f t="shared" si="167"/>
        <v>6387972100</v>
      </c>
      <c r="Q215" s="62">
        <f t="shared" si="167"/>
        <v>46618509423</v>
      </c>
      <c r="R215" s="62">
        <f t="shared" si="167"/>
        <v>6387972100</v>
      </c>
      <c r="S215" s="62">
        <f t="shared" si="167"/>
        <v>0</v>
      </c>
      <c r="T215" s="62">
        <f t="shared" si="167"/>
        <v>0</v>
      </c>
      <c r="U215" s="62">
        <f t="shared" si="167"/>
        <v>46618509423</v>
      </c>
      <c r="V215" s="62">
        <f t="shared" si="167"/>
        <v>0</v>
      </c>
      <c r="W215" s="62">
        <f t="shared" si="167"/>
        <v>0</v>
      </c>
      <c r="X215" s="38">
        <f t="shared" si="156"/>
        <v>0.87948696241556423</v>
      </c>
      <c r="Y215" s="38">
        <f t="shared" si="157"/>
        <v>0</v>
      </c>
      <c r="Z215" s="38">
        <f t="shared" si="158"/>
        <v>0</v>
      </c>
      <c r="AA215" s="38">
        <f t="shared" si="146"/>
        <v>0</v>
      </c>
      <c r="AB215" s="38" t="s">
        <v>40</v>
      </c>
    </row>
    <row r="216" spans="1:28" ht="30" customHeight="1" x14ac:dyDescent="0.25">
      <c r="A216" s="43" t="s">
        <v>370</v>
      </c>
      <c r="B216" s="44" t="s">
        <v>37</v>
      </c>
      <c r="C216" s="44">
        <v>10</v>
      </c>
      <c r="D216" s="44" t="s">
        <v>38</v>
      </c>
      <c r="E216" s="45" t="s">
        <v>258</v>
      </c>
      <c r="F216" s="46">
        <v>53006481523</v>
      </c>
      <c r="G216" s="46">
        <v>0</v>
      </c>
      <c r="H216" s="46">
        <v>0</v>
      </c>
      <c r="I216" s="46">
        <v>0</v>
      </c>
      <c r="J216" s="46">
        <v>0</v>
      </c>
      <c r="K216" s="46">
        <f t="shared" si="163"/>
        <v>0</v>
      </c>
      <c r="L216" s="56">
        <f>+F216+K216</f>
        <v>53006481523</v>
      </c>
      <c r="M216" s="51">
        <f t="shared" si="154"/>
        <v>6.7165158696440158E-3</v>
      </c>
      <c r="N216" s="46">
        <v>0</v>
      </c>
      <c r="O216" s="46">
        <v>46618509423</v>
      </c>
      <c r="P216" s="46">
        <f>L216-O216</f>
        <v>6387972100</v>
      </c>
      <c r="Q216" s="46">
        <v>46618509423</v>
      </c>
      <c r="R216" s="46">
        <f>+L216-Q216</f>
        <v>6387972100</v>
      </c>
      <c r="S216" s="46">
        <f>O216-Q216</f>
        <v>0</v>
      </c>
      <c r="T216" s="46">
        <v>0</v>
      </c>
      <c r="U216" s="46">
        <f>+Q216-T216</f>
        <v>46618509423</v>
      </c>
      <c r="V216" s="46">
        <v>0</v>
      </c>
      <c r="W216" s="48">
        <f>+T216-V216</f>
        <v>0</v>
      </c>
      <c r="X216" s="49">
        <f t="shared" si="156"/>
        <v>0.87948696241556423</v>
      </c>
      <c r="Y216" s="49">
        <f t="shared" si="157"/>
        <v>0</v>
      </c>
      <c r="Z216" s="49">
        <f t="shared" si="158"/>
        <v>0</v>
      </c>
      <c r="AA216" s="49">
        <f t="shared" si="146"/>
        <v>0</v>
      </c>
      <c r="AB216" s="49" t="s">
        <v>40</v>
      </c>
    </row>
    <row r="217" spans="1:28" s="4" customFormat="1" ht="73.5" customHeight="1" x14ac:dyDescent="0.25">
      <c r="A217" s="96" t="s">
        <v>371</v>
      </c>
      <c r="B217" s="100" t="s">
        <v>37</v>
      </c>
      <c r="C217" s="34">
        <v>10</v>
      </c>
      <c r="D217" s="34" t="s">
        <v>38</v>
      </c>
      <c r="E217" s="95" t="s">
        <v>372</v>
      </c>
      <c r="F217" s="60">
        <f t="shared" ref="F217:L219" si="168">+F218</f>
        <v>2450000000</v>
      </c>
      <c r="G217" s="60">
        <f t="shared" si="168"/>
        <v>0</v>
      </c>
      <c r="H217" s="60">
        <f t="shared" si="168"/>
        <v>0</v>
      </c>
      <c r="I217" s="60">
        <f t="shared" si="168"/>
        <v>0</v>
      </c>
      <c r="J217" s="60">
        <f t="shared" si="168"/>
        <v>0</v>
      </c>
      <c r="K217" s="60">
        <f t="shared" si="168"/>
        <v>0</v>
      </c>
      <c r="L217" s="66">
        <f t="shared" si="168"/>
        <v>2450000000</v>
      </c>
      <c r="M217" s="42">
        <f t="shared" si="154"/>
        <v>3.1044248567012816E-4</v>
      </c>
      <c r="N217" s="60">
        <f t="shared" ref="N217:W219" si="169">+N218</f>
        <v>0</v>
      </c>
      <c r="O217" s="60">
        <f t="shared" si="169"/>
        <v>2210907721.6900001</v>
      </c>
      <c r="P217" s="60">
        <f t="shared" si="169"/>
        <v>239092278.30999994</v>
      </c>
      <c r="Q217" s="60">
        <f t="shared" si="169"/>
        <v>2192017653.73</v>
      </c>
      <c r="R217" s="60">
        <f t="shared" si="169"/>
        <v>257982346.26999998</v>
      </c>
      <c r="S217" s="60">
        <f t="shared" si="169"/>
        <v>18890067.960000038</v>
      </c>
      <c r="T217" s="60">
        <f t="shared" si="169"/>
        <v>206043717.72999999</v>
      </c>
      <c r="U217" s="60">
        <f t="shared" si="169"/>
        <v>1985973936</v>
      </c>
      <c r="V217" s="60">
        <f t="shared" si="169"/>
        <v>206043717.72999999</v>
      </c>
      <c r="W217" s="60">
        <f t="shared" si="169"/>
        <v>0</v>
      </c>
      <c r="X217" s="38">
        <f t="shared" si="156"/>
        <v>0.89470108315510199</v>
      </c>
      <c r="Y217" s="147">
        <f t="shared" si="157"/>
        <v>8.4099476624489786E-2</v>
      </c>
      <c r="Z217" s="38">
        <f t="shared" si="158"/>
        <v>8.4099476624489786E-2</v>
      </c>
      <c r="AA217" s="38">
        <f t="shared" si="146"/>
        <v>9.3997289382861532E-2</v>
      </c>
      <c r="AB217" s="65">
        <f>+V217/T217</f>
        <v>1</v>
      </c>
    </row>
    <row r="218" spans="1:28" s="4" customFormat="1" ht="57" customHeight="1" x14ac:dyDescent="0.25">
      <c r="A218" s="96" t="s">
        <v>373</v>
      </c>
      <c r="B218" s="100" t="s">
        <v>37</v>
      </c>
      <c r="C218" s="34">
        <v>10</v>
      </c>
      <c r="D218" s="34" t="s">
        <v>38</v>
      </c>
      <c r="E218" s="95" t="s">
        <v>372</v>
      </c>
      <c r="F218" s="60">
        <f t="shared" si="168"/>
        <v>2450000000</v>
      </c>
      <c r="G218" s="60">
        <f t="shared" si="168"/>
        <v>0</v>
      </c>
      <c r="H218" s="60">
        <f t="shared" si="168"/>
        <v>0</v>
      </c>
      <c r="I218" s="60">
        <f t="shared" si="168"/>
        <v>0</v>
      </c>
      <c r="J218" s="60">
        <f t="shared" si="168"/>
        <v>0</v>
      </c>
      <c r="K218" s="60">
        <f t="shared" si="168"/>
        <v>0</v>
      </c>
      <c r="L218" s="66">
        <f t="shared" si="168"/>
        <v>2450000000</v>
      </c>
      <c r="M218" s="42">
        <f t="shared" si="154"/>
        <v>3.1044248567012816E-4</v>
      </c>
      <c r="N218" s="60">
        <f t="shared" si="169"/>
        <v>0</v>
      </c>
      <c r="O218" s="60">
        <f t="shared" si="169"/>
        <v>2210907721.6900001</v>
      </c>
      <c r="P218" s="60">
        <f t="shared" si="169"/>
        <v>239092278.30999994</v>
      </c>
      <c r="Q218" s="60">
        <f t="shared" si="169"/>
        <v>2192017653.73</v>
      </c>
      <c r="R218" s="60">
        <f t="shared" si="169"/>
        <v>257982346.26999998</v>
      </c>
      <c r="S218" s="60">
        <f t="shared" si="169"/>
        <v>18890067.960000038</v>
      </c>
      <c r="T218" s="60">
        <f t="shared" si="169"/>
        <v>206043717.72999999</v>
      </c>
      <c r="U218" s="60">
        <f t="shared" si="169"/>
        <v>1985973936</v>
      </c>
      <c r="V218" s="60">
        <f t="shared" si="169"/>
        <v>206043717.72999999</v>
      </c>
      <c r="W218" s="60">
        <f t="shared" si="169"/>
        <v>0</v>
      </c>
      <c r="X218" s="38">
        <f t="shared" si="156"/>
        <v>0.89470108315510199</v>
      </c>
      <c r="Y218" s="147">
        <f t="shared" si="157"/>
        <v>8.4099476624489786E-2</v>
      </c>
      <c r="Z218" s="38">
        <f t="shared" si="158"/>
        <v>8.4099476624489786E-2</v>
      </c>
      <c r="AA218" s="38">
        <f t="shared" si="146"/>
        <v>9.3997289382861532E-2</v>
      </c>
      <c r="AB218" s="38">
        <f>+V218/T218</f>
        <v>1</v>
      </c>
    </row>
    <row r="219" spans="1:28" ht="45" customHeight="1" x14ac:dyDescent="0.25">
      <c r="A219" s="96" t="s">
        <v>374</v>
      </c>
      <c r="B219" s="100" t="s">
        <v>37</v>
      </c>
      <c r="C219" s="34">
        <v>10</v>
      </c>
      <c r="D219" s="34" t="s">
        <v>38</v>
      </c>
      <c r="E219" s="95" t="s">
        <v>268</v>
      </c>
      <c r="F219" s="60">
        <f t="shared" si="168"/>
        <v>2450000000</v>
      </c>
      <c r="G219" s="60">
        <f t="shared" si="168"/>
        <v>0</v>
      </c>
      <c r="H219" s="60">
        <f t="shared" si="168"/>
        <v>0</v>
      </c>
      <c r="I219" s="60">
        <f t="shared" si="168"/>
        <v>0</v>
      </c>
      <c r="J219" s="60">
        <f t="shared" si="168"/>
        <v>0</v>
      </c>
      <c r="K219" s="60">
        <f t="shared" si="168"/>
        <v>0</v>
      </c>
      <c r="L219" s="66">
        <f t="shared" si="168"/>
        <v>2450000000</v>
      </c>
      <c r="M219" s="42">
        <f t="shared" si="154"/>
        <v>3.1044248567012816E-4</v>
      </c>
      <c r="N219" s="60">
        <f t="shared" si="169"/>
        <v>0</v>
      </c>
      <c r="O219" s="60">
        <f t="shared" si="169"/>
        <v>2210907721.6900001</v>
      </c>
      <c r="P219" s="60">
        <f t="shared" si="169"/>
        <v>239092278.30999994</v>
      </c>
      <c r="Q219" s="60">
        <f t="shared" si="169"/>
        <v>2192017653.73</v>
      </c>
      <c r="R219" s="60">
        <f t="shared" si="169"/>
        <v>257982346.26999998</v>
      </c>
      <c r="S219" s="60">
        <f t="shared" si="169"/>
        <v>18890067.960000038</v>
      </c>
      <c r="T219" s="60">
        <f t="shared" si="169"/>
        <v>206043717.72999999</v>
      </c>
      <c r="U219" s="60">
        <f t="shared" si="169"/>
        <v>1985973936</v>
      </c>
      <c r="V219" s="60">
        <f t="shared" si="169"/>
        <v>206043717.72999999</v>
      </c>
      <c r="W219" s="60">
        <f t="shared" si="169"/>
        <v>0</v>
      </c>
      <c r="X219" s="38">
        <f t="shared" si="156"/>
        <v>0.89470108315510199</v>
      </c>
      <c r="Y219" s="147">
        <f t="shared" si="157"/>
        <v>8.4099476624489786E-2</v>
      </c>
      <c r="Z219" s="147">
        <f t="shared" si="158"/>
        <v>8.4099476624489786E-2</v>
      </c>
      <c r="AA219" s="147">
        <f t="shared" si="146"/>
        <v>9.3997289382861532E-2</v>
      </c>
      <c r="AB219" s="38">
        <f>+V219/T219</f>
        <v>1</v>
      </c>
    </row>
    <row r="220" spans="1:28" ht="41.25" customHeight="1" x14ac:dyDescent="0.25">
      <c r="A220" s="102" t="s">
        <v>375</v>
      </c>
      <c r="B220" s="103" t="s">
        <v>37</v>
      </c>
      <c r="C220" s="44">
        <v>10</v>
      </c>
      <c r="D220" s="44" t="s">
        <v>38</v>
      </c>
      <c r="E220" s="45" t="s">
        <v>258</v>
      </c>
      <c r="F220" s="46">
        <v>2450000000</v>
      </c>
      <c r="G220" s="59">
        <v>0</v>
      </c>
      <c r="H220" s="59">
        <v>0</v>
      </c>
      <c r="I220" s="59">
        <v>0</v>
      </c>
      <c r="J220" s="59">
        <v>0</v>
      </c>
      <c r="K220" s="59">
        <f t="shared" ref="K220:K283" si="170">+G220-H220+I220-J220</f>
        <v>0</v>
      </c>
      <c r="L220" s="56">
        <f>+F220+K220</f>
        <v>2450000000</v>
      </c>
      <c r="M220" s="51">
        <f t="shared" si="154"/>
        <v>3.1044248567012816E-4</v>
      </c>
      <c r="N220" s="46">
        <v>0</v>
      </c>
      <c r="O220" s="46">
        <v>2210907721.6900001</v>
      </c>
      <c r="P220" s="59">
        <f>L220-O220</f>
        <v>239092278.30999994</v>
      </c>
      <c r="Q220" s="46">
        <v>2192017653.73</v>
      </c>
      <c r="R220" s="59">
        <f>+L220-Q220</f>
        <v>257982346.26999998</v>
      </c>
      <c r="S220" s="46">
        <f>O220-Q220</f>
        <v>18890067.960000038</v>
      </c>
      <c r="T220" s="59">
        <v>206043717.72999999</v>
      </c>
      <c r="U220" s="46">
        <f>+Q220-T220</f>
        <v>1985973936</v>
      </c>
      <c r="V220" s="59">
        <v>206043717.72999999</v>
      </c>
      <c r="W220" s="48">
        <f>+T220-V220</f>
        <v>0</v>
      </c>
      <c r="X220" s="49">
        <f t="shared" si="156"/>
        <v>0.89470108315510199</v>
      </c>
      <c r="Y220" s="55">
        <f t="shared" si="157"/>
        <v>8.4099476624489786E-2</v>
      </c>
      <c r="Z220" s="55">
        <f t="shared" si="158"/>
        <v>8.4099476624489786E-2</v>
      </c>
      <c r="AA220" s="55">
        <f t="shared" si="146"/>
        <v>9.3997289382861532E-2</v>
      </c>
      <c r="AB220" s="49">
        <f>+V220/T220</f>
        <v>1</v>
      </c>
    </row>
    <row r="221" spans="1:28" s="4" customFormat="1" ht="81" customHeight="1" x14ac:dyDescent="0.25">
      <c r="A221" s="96" t="s">
        <v>376</v>
      </c>
      <c r="B221" s="100" t="s">
        <v>37</v>
      </c>
      <c r="C221" s="34">
        <v>10</v>
      </c>
      <c r="D221" s="34" t="s">
        <v>38</v>
      </c>
      <c r="E221" s="95" t="s">
        <v>377</v>
      </c>
      <c r="F221" s="60">
        <f t="shared" ref="F221:J223" si="171">+F222</f>
        <v>187318076171</v>
      </c>
      <c r="G221" s="60">
        <f t="shared" si="171"/>
        <v>0</v>
      </c>
      <c r="H221" s="60">
        <f t="shared" si="171"/>
        <v>0</v>
      </c>
      <c r="I221" s="60">
        <f t="shared" si="171"/>
        <v>0</v>
      </c>
      <c r="J221" s="60">
        <f t="shared" si="171"/>
        <v>0</v>
      </c>
      <c r="K221" s="60">
        <f t="shared" si="170"/>
        <v>0</v>
      </c>
      <c r="L221" s="66">
        <f>+L222</f>
        <v>187318076171</v>
      </c>
      <c r="M221" s="253">
        <f t="shared" si="154"/>
        <v>2.3735301705090465E-2</v>
      </c>
      <c r="N221" s="60">
        <f t="shared" ref="N221:W223" si="172">+N222</f>
        <v>0</v>
      </c>
      <c r="O221" s="60">
        <f t="shared" si="172"/>
        <v>187318076171</v>
      </c>
      <c r="P221" s="60">
        <f t="shared" si="172"/>
        <v>0</v>
      </c>
      <c r="Q221" s="60">
        <f t="shared" si="172"/>
        <v>187318076171</v>
      </c>
      <c r="R221" s="60">
        <f t="shared" si="172"/>
        <v>0</v>
      </c>
      <c r="S221" s="60">
        <f t="shared" si="172"/>
        <v>0</v>
      </c>
      <c r="T221" s="60">
        <f t="shared" si="172"/>
        <v>0</v>
      </c>
      <c r="U221" s="60">
        <f t="shared" si="172"/>
        <v>187318076171</v>
      </c>
      <c r="V221" s="60">
        <f t="shared" si="172"/>
        <v>0</v>
      </c>
      <c r="W221" s="60">
        <f t="shared" si="172"/>
        <v>0</v>
      </c>
      <c r="X221" s="38">
        <f t="shared" si="156"/>
        <v>1</v>
      </c>
      <c r="Y221" s="38">
        <f t="shared" si="157"/>
        <v>0</v>
      </c>
      <c r="Z221" s="38">
        <f t="shared" si="158"/>
        <v>0</v>
      </c>
      <c r="AA221" s="38">
        <f t="shared" si="146"/>
        <v>0</v>
      </c>
      <c r="AB221" s="38" t="s">
        <v>40</v>
      </c>
    </row>
    <row r="222" spans="1:28" s="4" customFormat="1" ht="75" customHeight="1" x14ac:dyDescent="0.25">
      <c r="A222" s="96" t="s">
        <v>378</v>
      </c>
      <c r="B222" s="100" t="s">
        <v>37</v>
      </c>
      <c r="C222" s="34">
        <v>10</v>
      </c>
      <c r="D222" s="34" t="s">
        <v>38</v>
      </c>
      <c r="E222" s="95" t="s">
        <v>377</v>
      </c>
      <c r="F222" s="60">
        <f t="shared" si="171"/>
        <v>187318076171</v>
      </c>
      <c r="G222" s="60">
        <f t="shared" si="171"/>
        <v>0</v>
      </c>
      <c r="H222" s="60">
        <f t="shared" si="171"/>
        <v>0</v>
      </c>
      <c r="I222" s="60">
        <f t="shared" si="171"/>
        <v>0</v>
      </c>
      <c r="J222" s="60">
        <f t="shared" si="171"/>
        <v>0</v>
      </c>
      <c r="K222" s="60">
        <f t="shared" si="170"/>
        <v>0</v>
      </c>
      <c r="L222" s="66">
        <f>+L223</f>
        <v>187318076171</v>
      </c>
      <c r="M222" s="253">
        <f t="shared" si="154"/>
        <v>2.3735301705090465E-2</v>
      </c>
      <c r="N222" s="60">
        <f t="shared" si="172"/>
        <v>0</v>
      </c>
      <c r="O222" s="60">
        <f t="shared" si="172"/>
        <v>187318076171</v>
      </c>
      <c r="P222" s="60">
        <f t="shared" si="172"/>
        <v>0</v>
      </c>
      <c r="Q222" s="60">
        <f t="shared" si="172"/>
        <v>187318076171</v>
      </c>
      <c r="R222" s="60">
        <f t="shared" si="172"/>
        <v>0</v>
      </c>
      <c r="S222" s="60">
        <f t="shared" si="172"/>
        <v>0</v>
      </c>
      <c r="T222" s="60">
        <f t="shared" si="172"/>
        <v>0</v>
      </c>
      <c r="U222" s="60">
        <f t="shared" si="172"/>
        <v>187318076171</v>
      </c>
      <c r="V222" s="60">
        <f t="shared" si="172"/>
        <v>0</v>
      </c>
      <c r="W222" s="60">
        <f t="shared" si="172"/>
        <v>0</v>
      </c>
      <c r="X222" s="38">
        <f t="shared" si="156"/>
        <v>1</v>
      </c>
      <c r="Y222" s="38">
        <f t="shared" si="157"/>
        <v>0</v>
      </c>
      <c r="Z222" s="38">
        <f t="shared" si="158"/>
        <v>0</v>
      </c>
      <c r="AA222" s="38">
        <f t="shared" si="146"/>
        <v>0</v>
      </c>
      <c r="AB222" s="38" t="s">
        <v>40</v>
      </c>
    </row>
    <row r="223" spans="1:28" ht="45" customHeight="1" x14ac:dyDescent="0.25">
      <c r="A223" s="96" t="s">
        <v>379</v>
      </c>
      <c r="B223" s="100" t="s">
        <v>37</v>
      </c>
      <c r="C223" s="34">
        <v>10</v>
      </c>
      <c r="D223" s="34" t="s">
        <v>38</v>
      </c>
      <c r="E223" s="95" t="s">
        <v>268</v>
      </c>
      <c r="F223" s="60">
        <f t="shared" si="171"/>
        <v>187318076171</v>
      </c>
      <c r="G223" s="60">
        <f t="shared" si="171"/>
        <v>0</v>
      </c>
      <c r="H223" s="60">
        <f t="shared" si="171"/>
        <v>0</v>
      </c>
      <c r="I223" s="60">
        <f t="shared" si="171"/>
        <v>0</v>
      </c>
      <c r="J223" s="60">
        <f t="shared" si="171"/>
        <v>0</v>
      </c>
      <c r="K223" s="60">
        <f t="shared" si="170"/>
        <v>0</v>
      </c>
      <c r="L223" s="66">
        <f>+L224</f>
        <v>187318076171</v>
      </c>
      <c r="M223" s="253">
        <f t="shared" si="154"/>
        <v>2.3735301705090465E-2</v>
      </c>
      <c r="N223" s="60">
        <f t="shared" si="172"/>
        <v>0</v>
      </c>
      <c r="O223" s="60">
        <f t="shared" si="172"/>
        <v>187318076171</v>
      </c>
      <c r="P223" s="60">
        <f t="shared" si="172"/>
        <v>0</v>
      </c>
      <c r="Q223" s="60">
        <f t="shared" si="172"/>
        <v>187318076171</v>
      </c>
      <c r="R223" s="60">
        <f t="shared" si="172"/>
        <v>0</v>
      </c>
      <c r="S223" s="60">
        <f t="shared" si="172"/>
        <v>0</v>
      </c>
      <c r="T223" s="60">
        <f t="shared" si="172"/>
        <v>0</v>
      </c>
      <c r="U223" s="60">
        <f t="shared" si="172"/>
        <v>187318076171</v>
      </c>
      <c r="V223" s="60">
        <f t="shared" si="172"/>
        <v>0</v>
      </c>
      <c r="W223" s="60">
        <f t="shared" si="172"/>
        <v>0</v>
      </c>
      <c r="X223" s="38">
        <f t="shared" si="156"/>
        <v>1</v>
      </c>
      <c r="Y223" s="38">
        <f t="shared" si="157"/>
        <v>0</v>
      </c>
      <c r="Z223" s="38">
        <f t="shared" si="158"/>
        <v>0</v>
      </c>
      <c r="AA223" s="38">
        <f t="shared" si="146"/>
        <v>0</v>
      </c>
      <c r="AB223" s="65" t="s">
        <v>40</v>
      </c>
    </row>
    <row r="224" spans="1:28" ht="41.25" customHeight="1" x14ac:dyDescent="0.25">
      <c r="A224" s="102" t="s">
        <v>380</v>
      </c>
      <c r="B224" s="103" t="s">
        <v>37</v>
      </c>
      <c r="C224" s="44">
        <v>10</v>
      </c>
      <c r="D224" s="44" t="s">
        <v>38</v>
      </c>
      <c r="E224" s="45" t="s">
        <v>258</v>
      </c>
      <c r="F224" s="46">
        <v>187318076171</v>
      </c>
      <c r="G224" s="59">
        <v>0</v>
      </c>
      <c r="H224" s="59">
        <v>0</v>
      </c>
      <c r="I224" s="59">
        <v>0</v>
      </c>
      <c r="J224" s="59">
        <v>0</v>
      </c>
      <c r="K224" s="59">
        <f t="shared" si="170"/>
        <v>0</v>
      </c>
      <c r="L224" s="56">
        <f>+F224+K224</f>
        <v>187318076171</v>
      </c>
      <c r="M224" s="266">
        <f t="shared" si="154"/>
        <v>2.3735301705090465E-2</v>
      </c>
      <c r="N224" s="46">
        <v>0</v>
      </c>
      <c r="O224" s="46">
        <v>187318076171</v>
      </c>
      <c r="P224" s="59">
        <f>L224-O224</f>
        <v>0</v>
      </c>
      <c r="Q224" s="46">
        <v>187318076171</v>
      </c>
      <c r="R224" s="59">
        <f>+L224-Q224</f>
        <v>0</v>
      </c>
      <c r="S224" s="46">
        <f>O224-Q224</f>
        <v>0</v>
      </c>
      <c r="T224" s="59">
        <v>0</v>
      </c>
      <c r="U224" s="46">
        <f>+Q224-T224</f>
        <v>187318076171</v>
      </c>
      <c r="V224" s="59">
        <v>0</v>
      </c>
      <c r="W224" s="48">
        <f>+T224-V224</f>
        <v>0</v>
      </c>
      <c r="X224" s="49">
        <f t="shared" si="156"/>
        <v>1</v>
      </c>
      <c r="Y224" s="49">
        <f t="shared" si="157"/>
        <v>0</v>
      </c>
      <c r="Z224" s="49">
        <f t="shared" si="158"/>
        <v>0</v>
      </c>
      <c r="AA224" s="49">
        <f t="shared" si="146"/>
        <v>0</v>
      </c>
      <c r="AB224" s="54" t="s">
        <v>40</v>
      </c>
    </row>
    <row r="225" spans="1:28" s="4" customFormat="1" ht="81" customHeight="1" x14ac:dyDescent="0.25">
      <c r="A225" s="96" t="s">
        <v>381</v>
      </c>
      <c r="B225" s="100" t="s">
        <v>37</v>
      </c>
      <c r="C225" s="34">
        <v>10</v>
      </c>
      <c r="D225" s="34" t="s">
        <v>38</v>
      </c>
      <c r="E225" s="95" t="s">
        <v>382</v>
      </c>
      <c r="F225" s="60">
        <f t="shared" ref="F225:J227" si="173">+F226</f>
        <v>133871788300</v>
      </c>
      <c r="G225" s="60">
        <f t="shared" si="173"/>
        <v>0</v>
      </c>
      <c r="H225" s="60">
        <f t="shared" si="173"/>
        <v>0</v>
      </c>
      <c r="I225" s="60">
        <f t="shared" si="173"/>
        <v>0</v>
      </c>
      <c r="J225" s="60">
        <f t="shared" si="173"/>
        <v>0</v>
      </c>
      <c r="K225" s="60">
        <f t="shared" si="170"/>
        <v>0</v>
      </c>
      <c r="L225" s="66">
        <f>+L226</f>
        <v>133871788300</v>
      </c>
      <c r="M225" s="253">
        <f t="shared" si="154"/>
        <v>1.6963057437125378E-2</v>
      </c>
      <c r="N225" s="60">
        <f t="shared" ref="N225:W227" si="174">+N226</f>
        <v>0</v>
      </c>
      <c r="O225" s="60">
        <f t="shared" si="174"/>
        <v>133871788300</v>
      </c>
      <c r="P225" s="60">
        <f t="shared" si="174"/>
        <v>0</v>
      </c>
      <c r="Q225" s="60">
        <f t="shared" si="174"/>
        <v>133871788300</v>
      </c>
      <c r="R225" s="60">
        <f t="shared" si="174"/>
        <v>0</v>
      </c>
      <c r="S225" s="60">
        <f t="shared" si="174"/>
        <v>0</v>
      </c>
      <c r="T225" s="60">
        <f t="shared" si="174"/>
        <v>0</v>
      </c>
      <c r="U225" s="60">
        <f t="shared" si="174"/>
        <v>133871788300</v>
      </c>
      <c r="V225" s="60">
        <f t="shared" si="174"/>
        <v>0</v>
      </c>
      <c r="W225" s="60">
        <f t="shared" si="174"/>
        <v>0</v>
      </c>
      <c r="X225" s="38">
        <f t="shared" si="156"/>
        <v>1</v>
      </c>
      <c r="Y225" s="38">
        <f t="shared" si="157"/>
        <v>0</v>
      </c>
      <c r="Z225" s="38">
        <f t="shared" si="158"/>
        <v>0</v>
      </c>
      <c r="AA225" s="38">
        <f t="shared" si="146"/>
        <v>0</v>
      </c>
      <c r="AB225" s="65" t="s">
        <v>40</v>
      </c>
    </row>
    <row r="226" spans="1:28" s="4" customFormat="1" ht="75" customHeight="1" x14ac:dyDescent="0.25">
      <c r="A226" s="96" t="s">
        <v>383</v>
      </c>
      <c r="B226" s="100" t="s">
        <v>37</v>
      </c>
      <c r="C226" s="34">
        <v>10</v>
      </c>
      <c r="D226" s="34" t="s">
        <v>38</v>
      </c>
      <c r="E226" s="95" t="s">
        <v>382</v>
      </c>
      <c r="F226" s="60">
        <f t="shared" si="173"/>
        <v>133871788300</v>
      </c>
      <c r="G226" s="60">
        <f t="shared" si="173"/>
        <v>0</v>
      </c>
      <c r="H226" s="60">
        <f t="shared" si="173"/>
        <v>0</v>
      </c>
      <c r="I226" s="60">
        <f t="shared" si="173"/>
        <v>0</v>
      </c>
      <c r="J226" s="60">
        <f t="shared" si="173"/>
        <v>0</v>
      </c>
      <c r="K226" s="60">
        <f t="shared" si="170"/>
        <v>0</v>
      </c>
      <c r="L226" s="66">
        <f>+L227</f>
        <v>133871788300</v>
      </c>
      <c r="M226" s="253">
        <f t="shared" si="154"/>
        <v>1.6963057437125378E-2</v>
      </c>
      <c r="N226" s="60">
        <f t="shared" si="174"/>
        <v>0</v>
      </c>
      <c r="O226" s="60">
        <f t="shared" si="174"/>
        <v>133871788300</v>
      </c>
      <c r="P226" s="60">
        <f t="shared" si="174"/>
        <v>0</v>
      </c>
      <c r="Q226" s="60">
        <f t="shared" si="174"/>
        <v>133871788300</v>
      </c>
      <c r="R226" s="60">
        <f t="shared" si="174"/>
        <v>0</v>
      </c>
      <c r="S226" s="60">
        <f t="shared" si="174"/>
        <v>0</v>
      </c>
      <c r="T226" s="60">
        <f t="shared" si="174"/>
        <v>0</v>
      </c>
      <c r="U226" s="60">
        <f t="shared" si="174"/>
        <v>133871788300</v>
      </c>
      <c r="V226" s="60">
        <f t="shared" si="174"/>
        <v>0</v>
      </c>
      <c r="W226" s="60">
        <f t="shared" si="174"/>
        <v>0</v>
      </c>
      <c r="X226" s="38">
        <f t="shared" si="156"/>
        <v>1</v>
      </c>
      <c r="Y226" s="38">
        <f t="shared" si="157"/>
        <v>0</v>
      </c>
      <c r="Z226" s="38">
        <f t="shared" si="158"/>
        <v>0</v>
      </c>
      <c r="AA226" s="38">
        <f t="shared" si="146"/>
        <v>0</v>
      </c>
      <c r="AB226" s="65" t="s">
        <v>40</v>
      </c>
    </row>
    <row r="227" spans="1:28" ht="45" customHeight="1" x14ac:dyDescent="0.25">
      <c r="A227" s="96" t="s">
        <v>384</v>
      </c>
      <c r="B227" s="100" t="s">
        <v>37</v>
      </c>
      <c r="C227" s="34">
        <v>10</v>
      </c>
      <c r="D227" s="34" t="s">
        <v>38</v>
      </c>
      <c r="E227" s="95" t="s">
        <v>268</v>
      </c>
      <c r="F227" s="60">
        <f t="shared" si="173"/>
        <v>133871788300</v>
      </c>
      <c r="G227" s="60">
        <f t="shared" si="173"/>
        <v>0</v>
      </c>
      <c r="H227" s="60">
        <f t="shared" si="173"/>
        <v>0</v>
      </c>
      <c r="I227" s="60">
        <f t="shared" si="173"/>
        <v>0</v>
      </c>
      <c r="J227" s="60">
        <f t="shared" si="173"/>
        <v>0</v>
      </c>
      <c r="K227" s="60">
        <f t="shared" si="170"/>
        <v>0</v>
      </c>
      <c r="L227" s="66">
        <f>+L228</f>
        <v>133871788300</v>
      </c>
      <c r="M227" s="253">
        <f t="shared" si="154"/>
        <v>1.6963057437125378E-2</v>
      </c>
      <c r="N227" s="60">
        <f t="shared" si="174"/>
        <v>0</v>
      </c>
      <c r="O227" s="60">
        <f t="shared" si="174"/>
        <v>133871788300</v>
      </c>
      <c r="P227" s="60">
        <f t="shared" si="174"/>
        <v>0</v>
      </c>
      <c r="Q227" s="60">
        <f t="shared" si="174"/>
        <v>133871788300</v>
      </c>
      <c r="R227" s="60">
        <f t="shared" si="174"/>
        <v>0</v>
      </c>
      <c r="S227" s="60">
        <f t="shared" si="174"/>
        <v>0</v>
      </c>
      <c r="T227" s="60">
        <f t="shared" si="174"/>
        <v>0</v>
      </c>
      <c r="U227" s="60">
        <f t="shared" si="174"/>
        <v>133871788300</v>
      </c>
      <c r="V227" s="60">
        <f t="shared" si="174"/>
        <v>0</v>
      </c>
      <c r="W227" s="60">
        <f t="shared" si="174"/>
        <v>0</v>
      </c>
      <c r="X227" s="38">
        <f t="shared" si="156"/>
        <v>1</v>
      </c>
      <c r="Y227" s="38">
        <f t="shared" si="157"/>
        <v>0</v>
      </c>
      <c r="Z227" s="38">
        <f t="shared" si="158"/>
        <v>0</v>
      </c>
      <c r="AA227" s="38">
        <f t="shared" si="146"/>
        <v>0</v>
      </c>
      <c r="AB227" s="65" t="s">
        <v>40</v>
      </c>
    </row>
    <row r="228" spans="1:28" ht="41.25" customHeight="1" x14ac:dyDescent="0.25">
      <c r="A228" s="102" t="s">
        <v>385</v>
      </c>
      <c r="B228" s="103" t="s">
        <v>37</v>
      </c>
      <c r="C228" s="44">
        <v>10</v>
      </c>
      <c r="D228" s="44" t="s">
        <v>38</v>
      </c>
      <c r="E228" s="45" t="s">
        <v>258</v>
      </c>
      <c r="F228" s="46">
        <v>133871788300</v>
      </c>
      <c r="G228" s="59">
        <v>0</v>
      </c>
      <c r="H228" s="59">
        <v>0</v>
      </c>
      <c r="I228" s="59">
        <v>0</v>
      </c>
      <c r="J228" s="59">
        <v>0</v>
      </c>
      <c r="K228" s="59">
        <f t="shared" si="170"/>
        <v>0</v>
      </c>
      <c r="L228" s="56">
        <f>+F228+K228</f>
        <v>133871788300</v>
      </c>
      <c r="M228" s="266">
        <f t="shared" si="154"/>
        <v>1.6963057437125378E-2</v>
      </c>
      <c r="N228" s="46">
        <v>0</v>
      </c>
      <c r="O228" s="46">
        <v>133871788300</v>
      </c>
      <c r="P228" s="59">
        <f>L228-O228</f>
        <v>0</v>
      </c>
      <c r="Q228" s="46">
        <v>133871788300</v>
      </c>
      <c r="R228" s="59">
        <f>+L228-Q228</f>
        <v>0</v>
      </c>
      <c r="S228" s="46">
        <f>O228-Q228</f>
        <v>0</v>
      </c>
      <c r="T228" s="59">
        <v>0</v>
      </c>
      <c r="U228" s="46">
        <f>+Q228-T228</f>
        <v>133871788300</v>
      </c>
      <c r="V228" s="59">
        <v>0</v>
      </c>
      <c r="W228" s="48">
        <f>+T228-V228</f>
        <v>0</v>
      </c>
      <c r="X228" s="49">
        <f t="shared" si="156"/>
        <v>1</v>
      </c>
      <c r="Y228" s="49">
        <f t="shared" si="157"/>
        <v>0</v>
      </c>
      <c r="Z228" s="49">
        <f t="shared" si="158"/>
        <v>0</v>
      </c>
      <c r="AA228" s="49">
        <f t="shared" si="146"/>
        <v>0</v>
      </c>
      <c r="AB228" s="54" t="s">
        <v>40</v>
      </c>
    </row>
    <row r="229" spans="1:28" ht="35.25" customHeight="1" x14ac:dyDescent="0.25">
      <c r="A229" s="39" t="s">
        <v>386</v>
      </c>
      <c r="B229" s="34" t="s">
        <v>37</v>
      </c>
      <c r="C229" s="34">
        <v>10</v>
      </c>
      <c r="D229" s="34" t="s">
        <v>38</v>
      </c>
      <c r="E229" s="95" t="s">
        <v>387</v>
      </c>
      <c r="F229" s="62">
        <f>+F230</f>
        <v>5210000000</v>
      </c>
      <c r="G229" s="62">
        <f>+G230</f>
        <v>0</v>
      </c>
      <c r="H229" s="62">
        <f>+H230</f>
        <v>0</v>
      </c>
      <c r="I229" s="62">
        <f>+I230</f>
        <v>0</v>
      </c>
      <c r="J229" s="62">
        <f>+J230</f>
        <v>0</v>
      </c>
      <c r="K229" s="62">
        <f t="shared" si="170"/>
        <v>0</v>
      </c>
      <c r="L229" s="66">
        <f>+L230</f>
        <v>5210000000</v>
      </c>
      <c r="M229" s="42">
        <f t="shared" si="154"/>
        <v>6.6016544911892553E-4</v>
      </c>
      <c r="N229" s="62">
        <f t="shared" ref="N229:W229" si="175">+N230</f>
        <v>0</v>
      </c>
      <c r="O229" s="62">
        <f t="shared" si="175"/>
        <v>3616017539</v>
      </c>
      <c r="P229" s="62">
        <f t="shared" si="175"/>
        <v>1593982461</v>
      </c>
      <c r="Q229" s="62">
        <f t="shared" si="175"/>
        <v>1690231659.29</v>
      </c>
      <c r="R229" s="62">
        <f t="shared" si="175"/>
        <v>3519768340.71</v>
      </c>
      <c r="S229" s="62">
        <f t="shared" si="175"/>
        <v>1925785879.71</v>
      </c>
      <c r="T229" s="62">
        <f t="shared" si="175"/>
        <v>292555507.83999997</v>
      </c>
      <c r="U229" s="62">
        <f t="shared" si="175"/>
        <v>1397676151.45</v>
      </c>
      <c r="V229" s="62">
        <f t="shared" si="175"/>
        <v>283520198.83999997</v>
      </c>
      <c r="W229" s="62">
        <f t="shared" si="175"/>
        <v>9035309</v>
      </c>
      <c r="X229" s="38">
        <f t="shared" si="156"/>
        <v>0.32442066397120922</v>
      </c>
      <c r="Y229" s="38">
        <f t="shared" si="157"/>
        <v>5.6152688644913622E-2</v>
      </c>
      <c r="Z229" s="38">
        <f t="shared" si="158"/>
        <v>5.4418464268714009E-2</v>
      </c>
      <c r="AA229" s="38">
        <f t="shared" si="146"/>
        <v>0.17308604192332491</v>
      </c>
      <c r="AB229" s="38">
        <f t="shared" ref="AB229:AB234" si="176">+V229/T229</f>
        <v>0.96911591558569643</v>
      </c>
    </row>
    <row r="230" spans="1:28" ht="33" customHeight="1" x14ac:dyDescent="0.25">
      <c r="A230" s="39" t="s">
        <v>388</v>
      </c>
      <c r="B230" s="34" t="s">
        <v>37</v>
      </c>
      <c r="C230" s="34">
        <v>10</v>
      </c>
      <c r="D230" s="34" t="s">
        <v>38</v>
      </c>
      <c r="E230" s="40" t="s">
        <v>251</v>
      </c>
      <c r="F230" s="62">
        <f>+F231+F235</f>
        <v>5210000000</v>
      </c>
      <c r="G230" s="62">
        <f>+G231+G235</f>
        <v>0</v>
      </c>
      <c r="H230" s="62">
        <f>+H231+H235</f>
        <v>0</v>
      </c>
      <c r="I230" s="62">
        <f>+I231+I235</f>
        <v>0</v>
      </c>
      <c r="J230" s="62">
        <f>+J231+J235</f>
        <v>0</v>
      </c>
      <c r="K230" s="62">
        <f t="shared" si="170"/>
        <v>0</v>
      </c>
      <c r="L230" s="66">
        <f>+L231+L235</f>
        <v>5210000000</v>
      </c>
      <c r="M230" s="42">
        <f t="shared" si="154"/>
        <v>6.6016544911892553E-4</v>
      </c>
      <c r="N230" s="62">
        <f t="shared" ref="N230:W230" si="177">+N231+N235</f>
        <v>0</v>
      </c>
      <c r="O230" s="62">
        <f t="shared" si="177"/>
        <v>3616017539</v>
      </c>
      <c r="P230" s="62">
        <f t="shared" si="177"/>
        <v>1593982461</v>
      </c>
      <c r="Q230" s="62">
        <f t="shared" si="177"/>
        <v>1690231659.29</v>
      </c>
      <c r="R230" s="62">
        <f t="shared" si="177"/>
        <v>3519768340.71</v>
      </c>
      <c r="S230" s="62">
        <f t="shared" si="177"/>
        <v>1925785879.71</v>
      </c>
      <c r="T230" s="62">
        <f t="shared" si="177"/>
        <v>292555507.83999997</v>
      </c>
      <c r="U230" s="62">
        <f t="shared" si="177"/>
        <v>1397676151.45</v>
      </c>
      <c r="V230" s="62">
        <f t="shared" si="177"/>
        <v>283520198.83999997</v>
      </c>
      <c r="W230" s="62">
        <f t="shared" si="177"/>
        <v>9035309</v>
      </c>
      <c r="X230" s="38">
        <f t="shared" si="156"/>
        <v>0.32442066397120922</v>
      </c>
      <c r="Y230" s="38">
        <f t="shared" si="157"/>
        <v>5.6152688644913622E-2</v>
      </c>
      <c r="Z230" s="38">
        <f t="shared" si="158"/>
        <v>5.4418464268714009E-2</v>
      </c>
      <c r="AA230" s="38">
        <f t="shared" si="146"/>
        <v>0.17308604192332491</v>
      </c>
      <c r="AB230" s="38">
        <f t="shared" si="176"/>
        <v>0.96911591558569643</v>
      </c>
    </row>
    <row r="231" spans="1:28" ht="51.75" customHeight="1" x14ac:dyDescent="0.25">
      <c r="A231" s="39" t="s">
        <v>389</v>
      </c>
      <c r="B231" s="34" t="s">
        <v>37</v>
      </c>
      <c r="C231" s="34">
        <v>10</v>
      </c>
      <c r="D231" s="34" t="s">
        <v>38</v>
      </c>
      <c r="E231" s="40" t="s">
        <v>390</v>
      </c>
      <c r="F231" s="62">
        <f t="shared" ref="F231:J233" si="178">+F232</f>
        <v>2210000000</v>
      </c>
      <c r="G231" s="62">
        <f t="shared" si="178"/>
        <v>0</v>
      </c>
      <c r="H231" s="62">
        <f t="shared" si="178"/>
        <v>0</v>
      </c>
      <c r="I231" s="62">
        <f t="shared" si="178"/>
        <v>0</v>
      </c>
      <c r="J231" s="62">
        <f t="shared" si="178"/>
        <v>0</v>
      </c>
      <c r="K231" s="62">
        <f t="shared" si="170"/>
        <v>0</v>
      </c>
      <c r="L231" s="66">
        <f>+L232</f>
        <v>2210000000</v>
      </c>
      <c r="M231" s="42">
        <f t="shared" si="154"/>
        <v>2.8003179319631969E-4</v>
      </c>
      <c r="N231" s="62">
        <f t="shared" ref="N231:W233" si="179">+N232</f>
        <v>0</v>
      </c>
      <c r="O231" s="62">
        <f t="shared" si="179"/>
        <v>1804845224</v>
      </c>
      <c r="P231" s="62">
        <f t="shared" si="179"/>
        <v>405154776</v>
      </c>
      <c r="Q231" s="62">
        <f t="shared" si="179"/>
        <v>1690231659.29</v>
      </c>
      <c r="R231" s="62">
        <f t="shared" si="179"/>
        <v>519768340.71000004</v>
      </c>
      <c r="S231" s="62">
        <f t="shared" si="179"/>
        <v>114613564.71000004</v>
      </c>
      <c r="T231" s="62">
        <f t="shared" si="179"/>
        <v>292555507.83999997</v>
      </c>
      <c r="U231" s="62">
        <f t="shared" si="179"/>
        <v>1397676151.45</v>
      </c>
      <c r="V231" s="62">
        <f t="shared" si="179"/>
        <v>283520198.83999997</v>
      </c>
      <c r="W231" s="62">
        <f t="shared" si="179"/>
        <v>9035309</v>
      </c>
      <c r="X231" s="38">
        <f t="shared" si="156"/>
        <v>0.76481070556108599</v>
      </c>
      <c r="Y231" s="38">
        <f t="shared" si="157"/>
        <v>0.13237805784615383</v>
      </c>
      <c r="Z231" s="38">
        <f t="shared" si="158"/>
        <v>0.12828968273303165</v>
      </c>
      <c r="AA231" s="38">
        <f t="shared" si="146"/>
        <v>0.17308604192332491</v>
      </c>
      <c r="AB231" s="38">
        <f t="shared" si="176"/>
        <v>0.96911591558569643</v>
      </c>
    </row>
    <row r="232" spans="1:28" ht="51.75" customHeight="1" x14ac:dyDescent="0.25">
      <c r="A232" s="39" t="s">
        <v>391</v>
      </c>
      <c r="B232" s="34" t="s">
        <v>37</v>
      </c>
      <c r="C232" s="34">
        <v>10</v>
      </c>
      <c r="D232" s="34" t="s">
        <v>38</v>
      </c>
      <c r="E232" s="40" t="s">
        <v>390</v>
      </c>
      <c r="F232" s="62">
        <f t="shared" si="178"/>
        <v>2210000000</v>
      </c>
      <c r="G232" s="62">
        <f t="shared" si="178"/>
        <v>0</v>
      </c>
      <c r="H232" s="62">
        <f t="shared" si="178"/>
        <v>0</v>
      </c>
      <c r="I232" s="62">
        <f t="shared" si="178"/>
        <v>0</v>
      </c>
      <c r="J232" s="62">
        <f t="shared" si="178"/>
        <v>0</v>
      </c>
      <c r="K232" s="62">
        <f t="shared" si="170"/>
        <v>0</v>
      </c>
      <c r="L232" s="66">
        <f>+L233</f>
        <v>2210000000</v>
      </c>
      <c r="M232" s="42">
        <f t="shared" si="154"/>
        <v>2.8003179319631969E-4</v>
      </c>
      <c r="N232" s="62">
        <f t="shared" si="179"/>
        <v>0</v>
      </c>
      <c r="O232" s="62">
        <f t="shared" si="179"/>
        <v>1804845224</v>
      </c>
      <c r="P232" s="62">
        <f t="shared" si="179"/>
        <v>405154776</v>
      </c>
      <c r="Q232" s="62">
        <f t="shared" si="179"/>
        <v>1690231659.29</v>
      </c>
      <c r="R232" s="62">
        <f t="shared" si="179"/>
        <v>519768340.71000004</v>
      </c>
      <c r="S232" s="62">
        <f t="shared" si="179"/>
        <v>114613564.71000004</v>
      </c>
      <c r="T232" s="62">
        <f t="shared" si="179"/>
        <v>292555507.83999997</v>
      </c>
      <c r="U232" s="62">
        <f t="shared" si="179"/>
        <v>1397676151.45</v>
      </c>
      <c r="V232" s="62">
        <f t="shared" si="179"/>
        <v>283520198.83999997</v>
      </c>
      <c r="W232" s="62">
        <f t="shared" si="179"/>
        <v>9035309</v>
      </c>
      <c r="X232" s="38">
        <f t="shared" si="156"/>
        <v>0.76481070556108599</v>
      </c>
      <c r="Y232" s="38">
        <f t="shared" si="157"/>
        <v>0.13237805784615383</v>
      </c>
      <c r="Z232" s="38">
        <f t="shared" si="158"/>
        <v>0.12828968273303165</v>
      </c>
      <c r="AA232" s="38">
        <f t="shared" si="146"/>
        <v>0.17308604192332491</v>
      </c>
      <c r="AB232" s="38">
        <f t="shared" si="176"/>
        <v>0.96911591558569643</v>
      </c>
    </row>
    <row r="233" spans="1:28" ht="29.25" customHeight="1" x14ac:dyDescent="0.25">
      <c r="A233" s="39" t="s">
        <v>392</v>
      </c>
      <c r="B233" s="34" t="s">
        <v>37</v>
      </c>
      <c r="C233" s="34">
        <v>10</v>
      </c>
      <c r="D233" s="34" t="s">
        <v>38</v>
      </c>
      <c r="E233" s="95" t="s">
        <v>393</v>
      </c>
      <c r="F233" s="62">
        <f t="shared" si="178"/>
        <v>2210000000</v>
      </c>
      <c r="G233" s="62">
        <f t="shared" si="178"/>
        <v>0</v>
      </c>
      <c r="H233" s="62">
        <f t="shared" si="178"/>
        <v>0</v>
      </c>
      <c r="I233" s="62">
        <f t="shared" si="178"/>
        <v>0</v>
      </c>
      <c r="J233" s="62">
        <f t="shared" si="178"/>
        <v>0</v>
      </c>
      <c r="K233" s="62">
        <f t="shared" si="170"/>
        <v>0</v>
      </c>
      <c r="L233" s="66">
        <f>+L234</f>
        <v>2210000000</v>
      </c>
      <c r="M233" s="42">
        <f t="shared" si="154"/>
        <v>2.8003179319631969E-4</v>
      </c>
      <c r="N233" s="62">
        <f t="shared" si="179"/>
        <v>0</v>
      </c>
      <c r="O233" s="62">
        <f t="shared" si="179"/>
        <v>1804845224</v>
      </c>
      <c r="P233" s="62">
        <f t="shared" si="179"/>
        <v>405154776</v>
      </c>
      <c r="Q233" s="62">
        <f t="shared" si="179"/>
        <v>1690231659.29</v>
      </c>
      <c r="R233" s="62">
        <f t="shared" si="179"/>
        <v>519768340.71000004</v>
      </c>
      <c r="S233" s="62">
        <f t="shared" si="179"/>
        <v>114613564.71000004</v>
      </c>
      <c r="T233" s="62">
        <f t="shared" si="179"/>
        <v>292555507.83999997</v>
      </c>
      <c r="U233" s="62">
        <f t="shared" si="179"/>
        <v>1397676151.45</v>
      </c>
      <c r="V233" s="62">
        <f t="shared" si="179"/>
        <v>283520198.83999997</v>
      </c>
      <c r="W233" s="62">
        <f t="shared" si="179"/>
        <v>9035309</v>
      </c>
      <c r="X233" s="38">
        <f t="shared" si="156"/>
        <v>0.76481070556108599</v>
      </c>
      <c r="Y233" s="38">
        <f t="shared" si="157"/>
        <v>0.13237805784615383</v>
      </c>
      <c r="Z233" s="38">
        <f t="shared" si="158"/>
        <v>0.12828968273303165</v>
      </c>
      <c r="AA233" s="38">
        <f t="shared" si="146"/>
        <v>0.17308604192332491</v>
      </c>
      <c r="AB233" s="38">
        <f t="shared" si="176"/>
        <v>0.96911591558569643</v>
      </c>
    </row>
    <row r="234" spans="1:28" ht="30" customHeight="1" x14ac:dyDescent="0.25">
      <c r="A234" s="43" t="s">
        <v>394</v>
      </c>
      <c r="B234" s="44" t="s">
        <v>37</v>
      </c>
      <c r="C234" s="44">
        <v>10</v>
      </c>
      <c r="D234" s="44" t="s">
        <v>38</v>
      </c>
      <c r="E234" s="45" t="s">
        <v>258</v>
      </c>
      <c r="F234" s="46">
        <v>2210000000</v>
      </c>
      <c r="G234" s="46">
        <v>0</v>
      </c>
      <c r="H234" s="46">
        <v>0</v>
      </c>
      <c r="I234" s="46">
        <v>0</v>
      </c>
      <c r="J234" s="46">
        <v>0</v>
      </c>
      <c r="K234" s="46">
        <f t="shared" si="170"/>
        <v>0</v>
      </c>
      <c r="L234" s="56">
        <f>+F234+K234</f>
        <v>2210000000</v>
      </c>
      <c r="M234" s="51">
        <f t="shared" si="154"/>
        <v>2.8003179319631969E-4</v>
      </c>
      <c r="N234" s="46">
        <v>0</v>
      </c>
      <c r="O234" s="46">
        <v>1804845224</v>
      </c>
      <c r="P234" s="46">
        <f>L234-O234</f>
        <v>405154776</v>
      </c>
      <c r="Q234" s="46">
        <v>1690231659.29</v>
      </c>
      <c r="R234" s="46">
        <f>+L234-Q234</f>
        <v>519768340.71000004</v>
      </c>
      <c r="S234" s="46">
        <f>O234-Q234</f>
        <v>114613564.71000004</v>
      </c>
      <c r="T234" s="46">
        <v>292555507.83999997</v>
      </c>
      <c r="U234" s="46">
        <f>+Q234-T234</f>
        <v>1397676151.45</v>
      </c>
      <c r="V234" s="46">
        <v>283520198.83999997</v>
      </c>
      <c r="W234" s="48">
        <f>+T234-V234</f>
        <v>9035309</v>
      </c>
      <c r="X234" s="49">
        <f t="shared" si="156"/>
        <v>0.76481070556108599</v>
      </c>
      <c r="Y234" s="49">
        <f t="shared" si="157"/>
        <v>0.13237805784615383</v>
      </c>
      <c r="Z234" s="49">
        <f t="shared" si="158"/>
        <v>0.12828968273303165</v>
      </c>
      <c r="AA234" s="49">
        <f t="shared" si="146"/>
        <v>0.17308604192332491</v>
      </c>
      <c r="AB234" s="49">
        <f t="shared" si="176"/>
        <v>0.96911591558569643</v>
      </c>
    </row>
    <row r="235" spans="1:28" ht="51.75" customHeight="1" x14ac:dyDescent="0.25">
      <c r="A235" s="39" t="s">
        <v>395</v>
      </c>
      <c r="B235" s="34" t="s">
        <v>37</v>
      </c>
      <c r="C235" s="34">
        <v>10</v>
      </c>
      <c r="D235" s="34" t="s">
        <v>38</v>
      </c>
      <c r="E235" s="40" t="s">
        <v>396</v>
      </c>
      <c r="F235" s="62">
        <f t="shared" ref="F235:J237" si="180">+F236</f>
        <v>3000000000</v>
      </c>
      <c r="G235" s="62">
        <f t="shared" si="180"/>
        <v>0</v>
      </c>
      <c r="H235" s="62">
        <f t="shared" si="180"/>
        <v>0</v>
      </c>
      <c r="I235" s="62">
        <f t="shared" si="180"/>
        <v>0</v>
      </c>
      <c r="J235" s="62">
        <f t="shared" si="180"/>
        <v>0</v>
      </c>
      <c r="K235" s="62">
        <f t="shared" si="170"/>
        <v>0</v>
      </c>
      <c r="L235" s="66">
        <f>+L236</f>
        <v>3000000000</v>
      </c>
      <c r="M235" s="42">
        <f t="shared" si="154"/>
        <v>3.8013365592260589E-4</v>
      </c>
      <c r="N235" s="62">
        <f t="shared" ref="N235:W237" si="181">+N236</f>
        <v>0</v>
      </c>
      <c r="O235" s="62">
        <f t="shared" si="181"/>
        <v>1811172315</v>
      </c>
      <c r="P235" s="62">
        <f t="shared" si="181"/>
        <v>1188827685</v>
      </c>
      <c r="Q235" s="62">
        <f t="shared" si="181"/>
        <v>0</v>
      </c>
      <c r="R235" s="62">
        <f t="shared" si="181"/>
        <v>3000000000</v>
      </c>
      <c r="S235" s="62">
        <f t="shared" si="181"/>
        <v>1811172315</v>
      </c>
      <c r="T235" s="62">
        <f t="shared" si="181"/>
        <v>0</v>
      </c>
      <c r="U235" s="62">
        <f t="shared" si="181"/>
        <v>0</v>
      </c>
      <c r="V235" s="62">
        <f t="shared" si="181"/>
        <v>0</v>
      </c>
      <c r="W235" s="62">
        <f t="shared" si="181"/>
        <v>0</v>
      </c>
      <c r="X235" s="38">
        <f t="shared" si="156"/>
        <v>0</v>
      </c>
      <c r="Y235" s="38">
        <f t="shared" si="157"/>
        <v>0</v>
      </c>
      <c r="Z235" s="38">
        <f t="shared" si="158"/>
        <v>0</v>
      </c>
      <c r="AA235" s="38" t="s">
        <v>40</v>
      </c>
      <c r="AB235" s="38" t="s">
        <v>40</v>
      </c>
    </row>
    <row r="236" spans="1:28" ht="51.75" customHeight="1" x14ac:dyDescent="0.25">
      <c r="A236" s="39" t="s">
        <v>397</v>
      </c>
      <c r="B236" s="34" t="s">
        <v>37</v>
      </c>
      <c r="C236" s="34">
        <v>10</v>
      </c>
      <c r="D236" s="34" t="s">
        <v>38</v>
      </c>
      <c r="E236" s="40" t="s">
        <v>398</v>
      </c>
      <c r="F236" s="62">
        <f t="shared" si="180"/>
        <v>3000000000</v>
      </c>
      <c r="G236" s="62">
        <f t="shared" si="180"/>
        <v>0</v>
      </c>
      <c r="H236" s="62">
        <f t="shared" si="180"/>
        <v>0</v>
      </c>
      <c r="I236" s="62">
        <f t="shared" si="180"/>
        <v>0</v>
      </c>
      <c r="J236" s="62">
        <f t="shared" si="180"/>
        <v>0</v>
      </c>
      <c r="K236" s="62">
        <f t="shared" si="170"/>
        <v>0</v>
      </c>
      <c r="L236" s="66">
        <f>+L237</f>
        <v>3000000000</v>
      </c>
      <c r="M236" s="42">
        <f t="shared" si="154"/>
        <v>3.8013365592260589E-4</v>
      </c>
      <c r="N236" s="62">
        <f t="shared" si="181"/>
        <v>0</v>
      </c>
      <c r="O236" s="62">
        <f t="shared" si="181"/>
        <v>1811172315</v>
      </c>
      <c r="P236" s="62">
        <f t="shared" si="181"/>
        <v>1188827685</v>
      </c>
      <c r="Q236" s="62">
        <f t="shared" si="181"/>
        <v>0</v>
      </c>
      <c r="R236" s="62">
        <f t="shared" si="181"/>
        <v>3000000000</v>
      </c>
      <c r="S236" s="62">
        <f t="shared" si="181"/>
        <v>1811172315</v>
      </c>
      <c r="T236" s="62">
        <f t="shared" si="181"/>
        <v>0</v>
      </c>
      <c r="U236" s="62">
        <f t="shared" si="181"/>
        <v>0</v>
      </c>
      <c r="V236" s="62">
        <f t="shared" si="181"/>
        <v>0</v>
      </c>
      <c r="W236" s="62">
        <f t="shared" si="181"/>
        <v>0</v>
      </c>
      <c r="X236" s="38">
        <f t="shared" si="156"/>
        <v>0</v>
      </c>
      <c r="Y236" s="38">
        <f t="shared" si="157"/>
        <v>0</v>
      </c>
      <c r="Z236" s="38">
        <f t="shared" si="158"/>
        <v>0</v>
      </c>
      <c r="AA236" s="38" t="s">
        <v>40</v>
      </c>
      <c r="AB236" s="38" t="s">
        <v>40</v>
      </c>
    </row>
    <row r="237" spans="1:28" ht="29.25" customHeight="1" x14ac:dyDescent="0.25">
      <c r="A237" s="39" t="s">
        <v>399</v>
      </c>
      <c r="B237" s="34" t="s">
        <v>37</v>
      </c>
      <c r="C237" s="34">
        <v>10</v>
      </c>
      <c r="D237" s="34" t="s">
        <v>38</v>
      </c>
      <c r="E237" s="95" t="s">
        <v>393</v>
      </c>
      <c r="F237" s="62">
        <f t="shared" si="180"/>
        <v>3000000000</v>
      </c>
      <c r="G237" s="62">
        <f t="shared" si="180"/>
        <v>0</v>
      </c>
      <c r="H237" s="62">
        <f t="shared" si="180"/>
        <v>0</v>
      </c>
      <c r="I237" s="62">
        <f t="shared" si="180"/>
        <v>0</v>
      </c>
      <c r="J237" s="62">
        <f t="shared" si="180"/>
        <v>0</v>
      </c>
      <c r="K237" s="62">
        <f t="shared" si="170"/>
        <v>0</v>
      </c>
      <c r="L237" s="66">
        <f>+L238</f>
        <v>3000000000</v>
      </c>
      <c r="M237" s="42">
        <f t="shared" si="154"/>
        <v>3.8013365592260589E-4</v>
      </c>
      <c r="N237" s="62">
        <f t="shared" si="181"/>
        <v>0</v>
      </c>
      <c r="O237" s="62">
        <f t="shared" si="181"/>
        <v>1811172315</v>
      </c>
      <c r="P237" s="62">
        <f t="shared" si="181"/>
        <v>1188827685</v>
      </c>
      <c r="Q237" s="62">
        <f t="shared" si="181"/>
        <v>0</v>
      </c>
      <c r="R237" s="62">
        <f t="shared" si="181"/>
        <v>3000000000</v>
      </c>
      <c r="S237" s="62">
        <f t="shared" si="181"/>
        <v>1811172315</v>
      </c>
      <c r="T237" s="62">
        <f t="shared" si="181"/>
        <v>0</v>
      </c>
      <c r="U237" s="62">
        <f t="shared" si="181"/>
        <v>0</v>
      </c>
      <c r="V237" s="62">
        <f t="shared" si="181"/>
        <v>0</v>
      </c>
      <c r="W237" s="62">
        <f t="shared" si="181"/>
        <v>0</v>
      </c>
      <c r="X237" s="38">
        <f t="shared" si="156"/>
        <v>0</v>
      </c>
      <c r="Y237" s="38">
        <f t="shared" si="157"/>
        <v>0</v>
      </c>
      <c r="Z237" s="38">
        <f t="shared" si="158"/>
        <v>0</v>
      </c>
      <c r="AA237" s="38" t="s">
        <v>40</v>
      </c>
      <c r="AB237" s="38" t="s">
        <v>40</v>
      </c>
    </row>
    <row r="238" spans="1:28" ht="30" customHeight="1" x14ac:dyDescent="0.25">
      <c r="A238" s="43" t="s">
        <v>400</v>
      </c>
      <c r="B238" s="44" t="s">
        <v>37</v>
      </c>
      <c r="C238" s="44">
        <v>10</v>
      </c>
      <c r="D238" s="44" t="s">
        <v>38</v>
      </c>
      <c r="E238" s="45" t="s">
        <v>258</v>
      </c>
      <c r="F238" s="46">
        <v>3000000000</v>
      </c>
      <c r="G238" s="46">
        <v>0</v>
      </c>
      <c r="H238" s="46">
        <v>0</v>
      </c>
      <c r="I238" s="46">
        <v>0</v>
      </c>
      <c r="J238" s="46">
        <v>0</v>
      </c>
      <c r="K238" s="46">
        <f t="shared" si="170"/>
        <v>0</v>
      </c>
      <c r="L238" s="56">
        <f>+F238+K238</f>
        <v>3000000000</v>
      </c>
      <c r="M238" s="51">
        <f t="shared" si="154"/>
        <v>3.8013365592260589E-4</v>
      </c>
      <c r="N238" s="46">
        <v>0</v>
      </c>
      <c r="O238" s="46">
        <v>1811172315</v>
      </c>
      <c r="P238" s="46">
        <f>L238-O238</f>
        <v>1188827685</v>
      </c>
      <c r="Q238" s="46">
        <v>0</v>
      </c>
      <c r="R238" s="46">
        <f>+L238-Q238</f>
        <v>3000000000</v>
      </c>
      <c r="S238" s="46">
        <f>O238-Q238</f>
        <v>1811172315</v>
      </c>
      <c r="T238" s="46">
        <v>0</v>
      </c>
      <c r="U238" s="46">
        <f>+Q238-T238</f>
        <v>0</v>
      </c>
      <c r="V238" s="46">
        <v>0</v>
      </c>
      <c r="W238" s="48">
        <f>+T238-V238</f>
        <v>0</v>
      </c>
      <c r="X238" s="49">
        <f t="shared" si="156"/>
        <v>0</v>
      </c>
      <c r="Y238" s="49">
        <f t="shared" si="157"/>
        <v>0</v>
      </c>
      <c r="Z238" s="49">
        <f t="shared" si="158"/>
        <v>0</v>
      </c>
      <c r="AA238" s="49" t="s">
        <v>40</v>
      </c>
      <c r="AB238" s="49" t="s">
        <v>40</v>
      </c>
    </row>
    <row r="239" spans="1:28" ht="29.25" customHeight="1" x14ac:dyDescent="0.25">
      <c r="A239" s="39" t="s">
        <v>401</v>
      </c>
      <c r="B239" s="34" t="s">
        <v>41</v>
      </c>
      <c r="C239" s="34">
        <v>20</v>
      </c>
      <c r="D239" s="34" t="s">
        <v>38</v>
      </c>
      <c r="E239" s="40" t="s">
        <v>402</v>
      </c>
      <c r="F239" s="62">
        <f>+F240</f>
        <v>125768894272</v>
      </c>
      <c r="G239" s="62">
        <f>+G240</f>
        <v>0</v>
      </c>
      <c r="H239" s="62">
        <f>+H240</f>
        <v>0</v>
      </c>
      <c r="I239" s="62">
        <f>+I240</f>
        <v>0</v>
      </c>
      <c r="J239" s="62">
        <f>+J240</f>
        <v>0</v>
      </c>
      <c r="K239" s="62">
        <f t="shared" si="170"/>
        <v>0</v>
      </c>
      <c r="L239" s="66">
        <f>+L240</f>
        <v>125768894272</v>
      </c>
      <c r="M239" s="253">
        <f t="shared" si="154"/>
        <v>1.5936329860319683E-2</v>
      </c>
      <c r="N239" s="62">
        <f t="shared" ref="N239:W239" si="182">+N240</f>
        <v>0</v>
      </c>
      <c r="O239" s="62">
        <f t="shared" si="182"/>
        <v>111184331741</v>
      </c>
      <c r="P239" s="62">
        <f t="shared" si="182"/>
        <v>14584562531</v>
      </c>
      <c r="Q239" s="62">
        <f t="shared" si="182"/>
        <v>80059936783.960007</v>
      </c>
      <c r="R239" s="62">
        <f t="shared" si="182"/>
        <v>45708957488.040001</v>
      </c>
      <c r="S239" s="62">
        <f t="shared" si="182"/>
        <v>31124394957.039997</v>
      </c>
      <c r="T239" s="62">
        <f t="shared" si="182"/>
        <v>52313813253.090004</v>
      </c>
      <c r="U239" s="62">
        <f t="shared" si="182"/>
        <v>27746123530.869999</v>
      </c>
      <c r="V239" s="62">
        <f t="shared" si="182"/>
        <v>52309777790.090004</v>
      </c>
      <c r="W239" s="62">
        <f t="shared" si="182"/>
        <v>4035463</v>
      </c>
      <c r="X239" s="38">
        <f t="shared" si="156"/>
        <v>0.63656389163138083</v>
      </c>
      <c r="Y239" s="244">
        <f t="shared" si="157"/>
        <v>0.41595192162500116</v>
      </c>
      <c r="Z239" s="147">
        <f t="shared" si="158"/>
        <v>0.41591983528900084</v>
      </c>
      <c r="AA239" s="38">
        <f t="shared" ref="AA239:AA283" si="183">+T239/Q239</f>
        <v>0.65343310717641068</v>
      </c>
      <c r="AB239" s="147">
        <f t="shared" ref="AB239:AB244" si="184">+V239/T239</f>
        <v>0.99992286046936629</v>
      </c>
    </row>
    <row r="240" spans="1:28" ht="29.25" customHeight="1" x14ac:dyDescent="0.25">
      <c r="A240" s="39" t="s">
        <v>403</v>
      </c>
      <c r="B240" s="34" t="s">
        <v>41</v>
      </c>
      <c r="C240" s="34">
        <v>20</v>
      </c>
      <c r="D240" s="34" t="s">
        <v>38</v>
      </c>
      <c r="E240" s="40" t="s">
        <v>251</v>
      </c>
      <c r="F240" s="62">
        <f>+F241+F247</f>
        <v>125768894272</v>
      </c>
      <c r="G240" s="62">
        <f>+G241+G247</f>
        <v>0</v>
      </c>
      <c r="H240" s="62">
        <f>+H241+H247</f>
        <v>0</v>
      </c>
      <c r="I240" s="62">
        <f>+I241+I247</f>
        <v>0</v>
      </c>
      <c r="J240" s="62">
        <f>+J241+J247</f>
        <v>0</v>
      </c>
      <c r="K240" s="62">
        <f t="shared" si="170"/>
        <v>0</v>
      </c>
      <c r="L240" s="66">
        <f>+L241+L247</f>
        <v>125768894272</v>
      </c>
      <c r="M240" s="253">
        <f t="shared" si="154"/>
        <v>1.5936329860319683E-2</v>
      </c>
      <c r="N240" s="62">
        <f t="shared" ref="N240:W240" si="185">+N241+N247</f>
        <v>0</v>
      </c>
      <c r="O240" s="62">
        <f t="shared" si="185"/>
        <v>111184331741</v>
      </c>
      <c r="P240" s="62">
        <f t="shared" si="185"/>
        <v>14584562531</v>
      </c>
      <c r="Q240" s="62">
        <f t="shared" si="185"/>
        <v>80059936783.960007</v>
      </c>
      <c r="R240" s="62">
        <f t="shared" si="185"/>
        <v>45708957488.040001</v>
      </c>
      <c r="S240" s="62">
        <f t="shared" si="185"/>
        <v>31124394957.039997</v>
      </c>
      <c r="T240" s="62">
        <f t="shared" si="185"/>
        <v>52313813253.090004</v>
      </c>
      <c r="U240" s="62">
        <f t="shared" si="185"/>
        <v>27746123530.869999</v>
      </c>
      <c r="V240" s="62">
        <f t="shared" si="185"/>
        <v>52309777790.090004</v>
      </c>
      <c r="W240" s="62">
        <f t="shared" si="185"/>
        <v>4035463</v>
      </c>
      <c r="X240" s="38">
        <f t="shared" si="156"/>
        <v>0.63656389163138083</v>
      </c>
      <c r="Y240" s="244">
        <f t="shared" si="157"/>
        <v>0.41595192162500116</v>
      </c>
      <c r="Z240" s="147">
        <f t="shared" si="158"/>
        <v>0.41591983528900084</v>
      </c>
      <c r="AA240" s="38">
        <f t="shared" si="183"/>
        <v>0.65343310717641068</v>
      </c>
      <c r="AB240" s="147">
        <f t="shared" si="184"/>
        <v>0.99992286046936629</v>
      </c>
    </row>
    <row r="241" spans="1:28" ht="49.5" customHeight="1" x14ac:dyDescent="0.25">
      <c r="A241" s="39" t="s">
        <v>404</v>
      </c>
      <c r="B241" s="34" t="s">
        <v>41</v>
      </c>
      <c r="C241" s="34">
        <v>20</v>
      </c>
      <c r="D241" s="34" t="s">
        <v>38</v>
      </c>
      <c r="E241" s="95" t="s">
        <v>405</v>
      </c>
      <c r="F241" s="62">
        <f>+F242</f>
        <v>124596460713</v>
      </c>
      <c r="G241" s="62">
        <f>+G242</f>
        <v>0</v>
      </c>
      <c r="H241" s="62">
        <f>+H242</f>
        <v>0</v>
      </c>
      <c r="I241" s="62">
        <f>+I242</f>
        <v>0</v>
      </c>
      <c r="J241" s="62">
        <f>+J242</f>
        <v>0</v>
      </c>
      <c r="K241" s="62">
        <f t="shared" si="170"/>
        <v>0</v>
      </c>
      <c r="L241" s="66">
        <f>+L242</f>
        <v>124596460713</v>
      </c>
      <c r="M241" s="253">
        <f t="shared" si="154"/>
        <v>1.5787769375283343E-2</v>
      </c>
      <c r="N241" s="62">
        <f t="shared" ref="N241:W241" si="186">+N242</f>
        <v>0</v>
      </c>
      <c r="O241" s="62">
        <f t="shared" si="186"/>
        <v>110277884148</v>
      </c>
      <c r="P241" s="62">
        <f t="shared" si="186"/>
        <v>14318576565</v>
      </c>
      <c r="Q241" s="62">
        <f t="shared" si="186"/>
        <v>79216087412.830002</v>
      </c>
      <c r="R241" s="62">
        <f t="shared" si="186"/>
        <v>45380373300.169998</v>
      </c>
      <c r="S241" s="62">
        <f t="shared" si="186"/>
        <v>31061796735.169998</v>
      </c>
      <c r="T241" s="62">
        <f t="shared" si="186"/>
        <v>52143665828.830002</v>
      </c>
      <c r="U241" s="62">
        <f t="shared" si="186"/>
        <v>27072421584</v>
      </c>
      <c r="V241" s="62">
        <f t="shared" si="186"/>
        <v>52143665828.830002</v>
      </c>
      <c r="W241" s="62">
        <f t="shared" si="186"/>
        <v>0</v>
      </c>
      <c r="X241" s="38">
        <f t="shared" si="156"/>
        <v>0.63578120084244771</v>
      </c>
      <c r="Y241" s="38">
        <f t="shared" si="157"/>
        <v>0.41850037738182316</v>
      </c>
      <c r="Z241" s="147">
        <f t="shared" si="158"/>
        <v>0.41850037738182316</v>
      </c>
      <c r="AA241" s="65">
        <f t="shared" si="183"/>
        <v>0.65824591357417517</v>
      </c>
      <c r="AB241" s="38">
        <f t="shared" si="184"/>
        <v>1</v>
      </c>
    </row>
    <row r="242" spans="1:28" ht="49.5" customHeight="1" x14ac:dyDescent="0.25">
      <c r="A242" s="39" t="s">
        <v>406</v>
      </c>
      <c r="B242" s="34" t="s">
        <v>41</v>
      </c>
      <c r="C242" s="34">
        <v>20</v>
      </c>
      <c r="D242" s="34" t="s">
        <v>38</v>
      </c>
      <c r="E242" s="40" t="s">
        <v>405</v>
      </c>
      <c r="F242" s="62">
        <f>+F243+F245</f>
        <v>124596460713</v>
      </c>
      <c r="G242" s="62">
        <f>+G243+G245</f>
        <v>0</v>
      </c>
      <c r="H242" s="62">
        <f>+H243+H245</f>
        <v>0</v>
      </c>
      <c r="I242" s="62">
        <f>+I243+I245</f>
        <v>0</v>
      </c>
      <c r="J242" s="62">
        <f>+J243+J245</f>
        <v>0</v>
      </c>
      <c r="K242" s="62">
        <f t="shared" si="170"/>
        <v>0</v>
      </c>
      <c r="L242" s="66">
        <f>+L243+L245</f>
        <v>124596460713</v>
      </c>
      <c r="M242" s="253">
        <f t="shared" si="154"/>
        <v>1.5787769375283343E-2</v>
      </c>
      <c r="N242" s="62">
        <f t="shared" ref="N242:W242" si="187">+N243+N245</f>
        <v>0</v>
      </c>
      <c r="O242" s="62">
        <f t="shared" si="187"/>
        <v>110277884148</v>
      </c>
      <c r="P242" s="62">
        <f t="shared" si="187"/>
        <v>14318576565</v>
      </c>
      <c r="Q242" s="62">
        <f t="shared" si="187"/>
        <v>79216087412.830002</v>
      </c>
      <c r="R242" s="62">
        <f t="shared" si="187"/>
        <v>45380373300.169998</v>
      </c>
      <c r="S242" s="62">
        <f t="shared" si="187"/>
        <v>31061796735.169998</v>
      </c>
      <c r="T242" s="62">
        <f t="shared" si="187"/>
        <v>52143665828.830002</v>
      </c>
      <c r="U242" s="62">
        <f t="shared" si="187"/>
        <v>27072421584</v>
      </c>
      <c r="V242" s="62">
        <f t="shared" si="187"/>
        <v>52143665828.830002</v>
      </c>
      <c r="W242" s="62">
        <f t="shared" si="187"/>
        <v>0</v>
      </c>
      <c r="X242" s="38">
        <f t="shared" si="156"/>
        <v>0.63578120084244771</v>
      </c>
      <c r="Y242" s="38">
        <f t="shared" si="157"/>
        <v>0.41850037738182316</v>
      </c>
      <c r="Z242" s="147">
        <f t="shared" si="158"/>
        <v>0.41850037738182316</v>
      </c>
      <c r="AA242" s="65">
        <f t="shared" si="183"/>
        <v>0.65824591357417517</v>
      </c>
      <c r="AB242" s="38">
        <f t="shared" si="184"/>
        <v>1</v>
      </c>
    </row>
    <row r="243" spans="1:28" ht="36.75" customHeight="1" x14ac:dyDescent="0.25">
      <c r="A243" s="39" t="s">
        <v>407</v>
      </c>
      <c r="B243" s="34" t="s">
        <v>41</v>
      </c>
      <c r="C243" s="34">
        <v>20</v>
      </c>
      <c r="D243" s="34" t="s">
        <v>38</v>
      </c>
      <c r="E243" s="40" t="s">
        <v>408</v>
      </c>
      <c r="F243" s="62">
        <f>+F244</f>
        <v>108096582879</v>
      </c>
      <c r="G243" s="62">
        <f>+G244</f>
        <v>0</v>
      </c>
      <c r="H243" s="62">
        <f>+H244</f>
        <v>0</v>
      </c>
      <c r="I243" s="62">
        <f>+I244</f>
        <v>0</v>
      </c>
      <c r="J243" s="62">
        <f>+J244</f>
        <v>0</v>
      </c>
      <c r="K243" s="62">
        <f t="shared" si="170"/>
        <v>0</v>
      </c>
      <c r="L243" s="66">
        <f>+L244</f>
        <v>108096582879</v>
      </c>
      <c r="M243" s="253">
        <f t="shared" si="154"/>
        <v>1.3697049747511746E-2</v>
      </c>
      <c r="N243" s="62">
        <f t="shared" ref="N243:W243" si="188">+N244</f>
        <v>0</v>
      </c>
      <c r="O243" s="62">
        <f t="shared" si="188"/>
        <v>107663874678</v>
      </c>
      <c r="P243" s="62">
        <f t="shared" si="188"/>
        <v>432708201</v>
      </c>
      <c r="Q243" s="62">
        <f t="shared" si="188"/>
        <v>77037106478.830002</v>
      </c>
      <c r="R243" s="62">
        <f t="shared" si="188"/>
        <v>31059476400.169998</v>
      </c>
      <c r="S243" s="62">
        <f t="shared" si="188"/>
        <v>30626768199.169998</v>
      </c>
      <c r="T243" s="62">
        <f t="shared" si="188"/>
        <v>52143665828.830002</v>
      </c>
      <c r="U243" s="62">
        <f t="shared" si="188"/>
        <v>24893440650</v>
      </c>
      <c r="V243" s="62">
        <f t="shared" si="188"/>
        <v>52143665828.830002</v>
      </c>
      <c r="W243" s="62">
        <f t="shared" si="188"/>
        <v>0</v>
      </c>
      <c r="X243" s="38">
        <f t="shared" si="156"/>
        <v>0.71266921143162287</v>
      </c>
      <c r="Y243" s="38">
        <f t="shared" si="157"/>
        <v>0.4823803346975179</v>
      </c>
      <c r="Z243" s="38">
        <f t="shared" si="158"/>
        <v>0.4823803346975179</v>
      </c>
      <c r="AA243" s="38">
        <f t="shared" si="183"/>
        <v>0.67686428283958477</v>
      </c>
      <c r="AB243" s="38">
        <f t="shared" si="184"/>
        <v>1</v>
      </c>
    </row>
    <row r="244" spans="1:28" ht="30" customHeight="1" x14ac:dyDescent="0.25">
      <c r="A244" s="43" t="s">
        <v>409</v>
      </c>
      <c r="B244" s="44" t="s">
        <v>41</v>
      </c>
      <c r="C244" s="44">
        <v>20</v>
      </c>
      <c r="D244" s="44" t="s">
        <v>38</v>
      </c>
      <c r="E244" s="45" t="s">
        <v>258</v>
      </c>
      <c r="F244" s="46">
        <v>108096582879</v>
      </c>
      <c r="G244" s="46">
        <v>0</v>
      </c>
      <c r="H244" s="46">
        <v>0</v>
      </c>
      <c r="I244" s="46"/>
      <c r="J244" s="46">
        <v>0</v>
      </c>
      <c r="K244" s="46">
        <f t="shared" si="170"/>
        <v>0</v>
      </c>
      <c r="L244" s="56">
        <f>+F244+K244</f>
        <v>108096582879</v>
      </c>
      <c r="M244" s="266">
        <f t="shared" si="154"/>
        <v>1.3697049747511746E-2</v>
      </c>
      <c r="N244" s="46">
        <v>0</v>
      </c>
      <c r="O244" s="46">
        <v>107663874678</v>
      </c>
      <c r="P244" s="46">
        <f>L244-O244</f>
        <v>432708201</v>
      </c>
      <c r="Q244" s="46">
        <v>77037106478.830002</v>
      </c>
      <c r="R244" s="46">
        <f>+L244-Q244</f>
        <v>31059476400.169998</v>
      </c>
      <c r="S244" s="46">
        <f>O244-Q244</f>
        <v>30626768199.169998</v>
      </c>
      <c r="T244" s="46">
        <v>52143665828.830002</v>
      </c>
      <c r="U244" s="46">
        <f>+Q244-T244</f>
        <v>24893440650</v>
      </c>
      <c r="V244" s="46">
        <v>52143665828.830002</v>
      </c>
      <c r="W244" s="48">
        <f>+T244-V244</f>
        <v>0</v>
      </c>
      <c r="X244" s="49">
        <f t="shared" si="156"/>
        <v>0.71266921143162287</v>
      </c>
      <c r="Y244" s="49">
        <f t="shared" si="157"/>
        <v>0.4823803346975179</v>
      </c>
      <c r="Z244" s="49">
        <f t="shared" si="158"/>
        <v>0.4823803346975179</v>
      </c>
      <c r="AA244" s="49">
        <f t="shared" si="183"/>
        <v>0.67686428283958477</v>
      </c>
      <c r="AB244" s="49">
        <f t="shared" si="184"/>
        <v>1</v>
      </c>
    </row>
    <row r="245" spans="1:28" ht="36.75" customHeight="1" x14ac:dyDescent="0.25">
      <c r="A245" s="39" t="s">
        <v>410</v>
      </c>
      <c r="B245" s="34" t="s">
        <v>41</v>
      </c>
      <c r="C245" s="34">
        <v>20</v>
      </c>
      <c r="D245" s="34" t="s">
        <v>38</v>
      </c>
      <c r="E245" s="40" t="s">
        <v>411</v>
      </c>
      <c r="F245" s="62">
        <f>+F246</f>
        <v>16499877834</v>
      </c>
      <c r="G245" s="62">
        <f>+G246</f>
        <v>0</v>
      </c>
      <c r="H245" s="62">
        <f>+H246</f>
        <v>0</v>
      </c>
      <c r="I245" s="62">
        <f>+I246</f>
        <v>0</v>
      </c>
      <c r="J245" s="62">
        <f>+J246</f>
        <v>0</v>
      </c>
      <c r="K245" s="62">
        <f t="shared" si="170"/>
        <v>0</v>
      </c>
      <c r="L245" s="66">
        <f>+L246</f>
        <v>16499877834</v>
      </c>
      <c r="M245" s="42">
        <f t="shared" si="154"/>
        <v>2.090719627771596E-3</v>
      </c>
      <c r="N245" s="62">
        <f t="shared" ref="N245:W245" si="189">+N246</f>
        <v>0</v>
      </c>
      <c r="O245" s="62">
        <f t="shared" si="189"/>
        <v>2614009470</v>
      </c>
      <c r="P245" s="62">
        <f t="shared" si="189"/>
        <v>13885868364</v>
      </c>
      <c r="Q245" s="62">
        <f t="shared" si="189"/>
        <v>2178980934</v>
      </c>
      <c r="R245" s="62">
        <f t="shared" si="189"/>
        <v>14320896900</v>
      </c>
      <c r="S245" s="62">
        <f t="shared" si="189"/>
        <v>435028536</v>
      </c>
      <c r="T245" s="62">
        <f t="shared" si="189"/>
        <v>0</v>
      </c>
      <c r="U245" s="62">
        <f t="shared" si="189"/>
        <v>2178980934</v>
      </c>
      <c r="V245" s="62">
        <f t="shared" si="189"/>
        <v>0</v>
      </c>
      <c r="W245" s="62">
        <f t="shared" si="189"/>
        <v>0</v>
      </c>
      <c r="X245" s="38">
        <f t="shared" si="156"/>
        <v>0.13206042832086584</v>
      </c>
      <c r="Y245" s="38">
        <f t="shared" si="157"/>
        <v>0</v>
      </c>
      <c r="Z245" s="38">
        <f t="shared" si="158"/>
        <v>0</v>
      </c>
      <c r="AA245" s="38">
        <f t="shared" si="183"/>
        <v>0</v>
      </c>
      <c r="AB245" s="147" t="s">
        <v>40</v>
      </c>
    </row>
    <row r="246" spans="1:28" ht="30" customHeight="1" x14ac:dyDescent="0.25">
      <c r="A246" s="43" t="s">
        <v>412</v>
      </c>
      <c r="B246" s="44" t="s">
        <v>41</v>
      </c>
      <c r="C246" s="44">
        <v>20</v>
      </c>
      <c r="D246" s="44" t="s">
        <v>38</v>
      </c>
      <c r="E246" s="45" t="s">
        <v>258</v>
      </c>
      <c r="F246" s="46">
        <v>16499877834</v>
      </c>
      <c r="G246" s="46">
        <v>0</v>
      </c>
      <c r="H246" s="46">
        <v>0</v>
      </c>
      <c r="I246" s="46">
        <v>0</v>
      </c>
      <c r="J246" s="46"/>
      <c r="K246" s="46">
        <f t="shared" si="170"/>
        <v>0</v>
      </c>
      <c r="L246" s="56">
        <f>+F246+K246</f>
        <v>16499877834</v>
      </c>
      <c r="M246" s="42">
        <f t="shared" si="154"/>
        <v>2.090719627771596E-3</v>
      </c>
      <c r="N246" s="46">
        <v>0</v>
      </c>
      <c r="O246" s="46">
        <v>2614009470</v>
      </c>
      <c r="P246" s="46">
        <f>L246-O246</f>
        <v>13885868364</v>
      </c>
      <c r="Q246" s="46">
        <v>2178980934</v>
      </c>
      <c r="R246" s="46">
        <f>+L246-Q246</f>
        <v>14320896900</v>
      </c>
      <c r="S246" s="46">
        <f>O246-Q246</f>
        <v>435028536</v>
      </c>
      <c r="T246" s="46">
        <v>0</v>
      </c>
      <c r="U246" s="46">
        <f>+Q246-T246</f>
        <v>2178980934</v>
      </c>
      <c r="V246" s="46">
        <v>0</v>
      </c>
      <c r="W246" s="48">
        <f>+T246-V246</f>
        <v>0</v>
      </c>
      <c r="X246" s="49">
        <f t="shared" si="156"/>
        <v>0.13206042832086584</v>
      </c>
      <c r="Y246" s="49">
        <f t="shared" si="157"/>
        <v>0</v>
      </c>
      <c r="Z246" s="49">
        <f t="shared" si="158"/>
        <v>0</v>
      </c>
      <c r="AA246" s="49">
        <f t="shared" si="183"/>
        <v>0</v>
      </c>
      <c r="AB246" s="55" t="s">
        <v>40</v>
      </c>
    </row>
    <row r="247" spans="1:28" ht="39" customHeight="1" x14ac:dyDescent="0.25">
      <c r="A247" s="39" t="s">
        <v>413</v>
      </c>
      <c r="B247" s="34" t="s">
        <v>41</v>
      </c>
      <c r="C247" s="34">
        <v>20</v>
      </c>
      <c r="D247" s="34" t="s">
        <v>38</v>
      </c>
      <c r="E247" s="40" t="s">
        <v>414</v>
      </c>
      <c r="F247" s="62">
        <f t="shared" ref="F247:J249" si="190">+F248</f>
        <v>1172433559</v>
      </c>
      <c r="G247" s="62">
        <f t="shared" si="190"/>
        <v>0</v>
      </c>
      <c r="H247" s="62">
        <f t="shared" si="190"/>
        <v>0</v>
      </c>
      <c r="I247" s="62">
        <f t="shared" si="190"/>
        <v>0</v>
      </c>
      <c r="J247" s="62">
        <f t="shared" si="190"/>
        <v>0</v>
      </c>
      <c r="K247" s="62">
        <f t="shared" si="170"/>
        <v>0</v>
      </c>
      <c r="L247" s="66">
        <f>+L248</f>
        <v>1172433559</v>
      </c>
      <c r="M247" s="42">
        <f t="shared" si="154"/>
        <v>1.4856048503634076E-4</v>
      </c>
      <c r="N247" s="62">
        <f t="shared" ref="N247:W249" si="191">+N248</f>
        <v>0</v>
      </c>
      <c r="O247" s="62">
        <f t="shared" si="191"/>
        <v>906447593</v>
      </c>
      <c r="P247" s="62">
        <f t="shared" si="191"/>
        <v>265985966</v>
      </c>
      <c r="Q247" s="62">
        <f t="shared" si="191"/>
        <v>843849371.13</v>
      </c>
      <c r="R247" s="62">
        <f t="shared" si="191"/>
        <v>328584187.87</v>
      </c>
      <c r="S247" s="62">
        <f t="shared" si="191"/>
        <v>62598221.870000005</v>
      </c>
      <c r="T247" s="62">
        <f t="shared" si="191"/>
        <v>170147424.25999999</v>
      </c>
      <c r="U247" s="62">
        <f t="shared" si="191"/>
        <v>673701946.87</v>
      </c>
      <c r="V247" s="62">
        <f t="shared" si="191"/>
        <v>166111961.25999999</v>
      </c>
      <c r="W247" s="62">
        <f t="shared" si="191"/>
        <v>4035463</v>
      </c>
      <c r="X247" s="38">
        <f t="shared" si="156"/>
        <v>0.71974174114372991</v>
      </c>
      <c r="Y247" s="38">
        <f t="shared" si="157"/>
        <v>0.14512329756674935</v>
      </c>
      <c r="Z247" s="38">
        <f t="shared" si="158"/>
        <v>0.14168134303634342</v>
      </c>
      <c r="AA247" s="38">
        <f t="shared" si="183"/>
        <v>0.20163245963216789</v>
      </c>
      <c r="AB247" s="38">
        <f t="shared" ref="AB247:AB260" si="192">+V247/T247</f>
        <v>0.97628255016171472</v>
      </c>
    </row>
    <row r="248" spans="1:28" ht="39" customHeight="1" x14ac:dyDescent="0.25">
      <c r="A248" s="39" t="s">
        <v>415</v>
      </c>
      <c r="B248" s="34" t="s">
        <v>41</v>
      </c>
      <c r="C248" s="34">
        <v>20</v>
      </c>
      <c r="D248" s="34" t="s">
        <v>38</v>
      </c>
      <c r="E248" s="40" t="s">
        <v>414</v>
      </c>
      <c r="F248" s="62">
        <f t="shared" si="190"/>
        <v>1172433559</v>
      </c>
      <c r="G248" s="62">
        <f t="shared" si="190"/>
        <v>0</v>
      </c>
      <c r="H248" s="62">
        <f t="shared" si="190"/>
        <v>0</v>
      </c>
      <c r="I248" s="62">
        <f t="shared" si="190"/>
        <v>0</v>
      </c>
      <c r="J248" s="62">
        <f t="shared" si="190"/>
        <v>0</v>
      </c>
      <c r="K248" s="62">
        <f t="shared" si="170"/>
        <v>0</v>
      </c>
      <c r="L248" s="66">
        <f>+L249</f>
        <v>1172433559</v>
      </c>
      <c r="M248" s="42">
        <f t="shared" si="154"/>
        <v>1.4856048503634076E-4</v>
      </c>
      <c r="N248" s="62">
        <f t="shared" si="191"/>
        <v>0</v>
      </c>
      <c r="O248" s="62">
        <f t="shared" si="191"/>
        <v>906447593</v>
      </c>
      <c r="P248" s="62">
        <f t="shared" si="191"/>
        <v>265985966</v>
      </c>
      <c r="Q248" s="62">
        <f t="shared" si="191"/>
        <v>843849371.13</v>
      </c>
      <c r="R248" s="62">
        <f t="shared" si="191"/>
        <v>328584187.87</v>
      </c>
      <c r="S248" s="62">
        <f t="shared" si="191"/>
        <v>62598221.870000005</v>
      </c>
      <c r="T248" s="62">
        <f t="shared" si="191"/>
        <v>170147424.25999999</v>
      </c>
      <c r="U248" s="62">
        <f t="shared" si="191"/>
        <v>673701946.87</v>
      </c>
      <c r="V248" s="62">
        <f t="shared" si="191"/>
        <v>166111961.25999999</v>
      </c>
      <c r="W248" s="62">
        <f t="shared" si="191"/>
        <v>4035463</v>
      </c>
      <c r="X248" s="38">
        <f t="shared" si="156"/>
        <v>0.71974174114372991</v>
      </c>
      <c r="Y248" s="38">
        <f t="shared" si="157"/>
        <v>0.14512329756674935</v>
      </c>
      <c r="Z248" s="38">
        <f t="shared" si="158"/>
        <v>0.14168134303634342</v>
      </c>
      <c r="AA248" s="38">
        <f t="shared" si="183"/>
        <v>0.20163245963216789</v>
      </c>
      <c r="AB248" s="38">
        <f t="shared" si="192"/>
        <v>0.97628255016171472</v>
      </c>
    </row>
    <row r="249" spans="1:28" ht="39" customHeight="1" x14ac:dyDescent="0.25">
      <c r="A249" s="39" t="s">
        <v>416</v>
      </c>
      <c r="B249" s="34" t="s">
        <v>41</v>
      </c>
      <c r="C249" s="34">
        <v>20</v>
      </c>
      <c r="D249" s="34" t="s">
        <v>38</v>
      </c>
      <c r="E249" s="40" t="s">
        <v>393</v>
      </c>
      <c r="F249" s="41">
        <f t="shared" si="190"/>
        <v>1172433559</v>
      </c>
      <c r="G249" s="41">
        <f t="shared" si="190"/>
        <v>0</v>
      </c>
      <c r="H249" s="41">
        <f t="shared" si="190"/>
        <v>0</v>
      </c>
      <c r="I249" s="41">
        <f t="shared" si="190"/>
        <v>0</v>
      </c>
      <c r="J249" s="41">
        <f t="shared" si="190"/>
        <v>0</v>
      </c>
      <c r="K249" s="41">
        <f t="shared" si="170"/>
        <v>0</v>
      </c>
      <c r="L249" s="250">
        <f>+L250</f>
        <v>1172433559</v>
      </c>
      <c r="M249" s="42">
        <f t="shared" si="154"/>
        <v>1.4856048503634076E-4</v>
      </c>
      <c r="N249" s="41">
        <f t="shared" si="191"/>
        <v>0</v>
      </c>
      <c r="O249" s="41">
        <f t="shared" si="191"/>
        <v>906447593</v>
      </c>
      <c r="P249" s="41">
        <f t="shared" si="191"/>
        <v>265985966</v>
      </c>
      <c r="Q249" s="41">
        <f t="shared" si="191"/>
        <v>843849371.13</v>
      </c>
      <c r="R249" s="41">
        <f t="shared" si="191"/>
        <v>328584187.87</v>
      </c>
      <c r="S249" s="41">
        <f t="shared" si="191"/>
        <v>62598221.870000005</v>
      </c>
      <c r="T249" s="41">
        <f t="shared" si="191"/>
        <v>170147424.25999999</v>
      </c>
      <c r="U249" s="41">
        <f t="shared" si="191"/>
        <v>673701946.87</v>
      </c>
      <c r="V249" s="41">
        <f t="shared" si="191"/>
        <v>166111961.25999999</v>
      </c>
      <c r="W249" s="41">
        <f t="shared" si="191"/>
        <v>4035463</v>
      </c>
      <c r="X249" s="38">
        <f t="shared" si="156"/>
        <v>0.71974174114372991</v>
      </c>
      <c r="Y249" s="38">
        <f t="shared" si="157"/>
        <v>0.14512329756674935</v>
      </c>
      <c r="Z249" s="38">
        <f t="shared" si="158"/>
        <v>0.14168134303634342</v>
      </c>
      <c r="AA249" s="38">
        <f t="shared" si="183"/>
        <v>0.20163245963216789</v>
      </c>
      <c r="AB249" s="38">
        <f t="shared" si="192"/>
        <v>0.97628255016171472</v>
      </c>
    </row>
    <row r="250" spans="1:28" ht="30" customHeight="1" x14ac:dyDescent="0.25">
      <c r="A250" s="43" t="s">
        <v>417</v>
      </c>
      <c r="B250" s="44" t="s">
        <v>41</v>
      </c>
      <c r="C250" s="44">
        <v>20</v>
      </c>
      <c r="D250" s="44" t="s">
        <v>38</v>
      </c>
      <c r="E250" s="45" t="s">
        <v>258</v>
      </c>
      <c r="F250" s="46">
        <v>1172433559</v>
      </c>
      <c r="G250" s="46">
        <v>0</v>
      </c>
      <c r="H250" s="46">
        <v>0</v>
      </c>
      <c r="I250" s="46">
        <v>0</v>
      </c>
      <c r="J250" s="46">
        <v>0</v>
      </c>
      <c r="K250" s="46">
        <f t="shared" si="170"/>
        <v>0</v>
      </c>
      <c r="L250" s="56">
        <f>+F250+K250</f>
        <v>1172433559</v>
      </c>
      <c r="M250" s="51">
        <f t="shared" si="154"/>
        <v>1.4856048503634076E-4</v>
      </c>
      <c r="N250" s="46">
        <v>0</v>
      </c>
      <c r="O250" s="46">
        <v>906447593</v>
      </c>
      <c r="P250" s="46">
        <f>L250-O250</f>
        <v>265985966</v>
      </c>
      <c r="Q250" s="46">
        <v>843849371.13</v>
      </c>
      <c r="R250" s="46">
        <f>+L250-Q250</f>
        <v>328584187.87</v>
      </c>
      <c r="S250" s="46">
        <f>O250-Q250</f>
        <v>62598221.870000005</v>
      </c>
      <c r="T250" s="46">
        <v>170147424.25999999</v>
      </c>
      <c r="U250" s="46">
        <f>+Q250-T250</f>
        <v>673701946.87</v>
      </c>
      <c r="V250" s="46">
        <v>166111961.25999999</v>
      </c>
      <c r="W250" s="48">
        <f>+T250-V250</f>
        <v>4035463</v>
      </c>
      <c r="X250" s="49">
        <f t="shared" si="156"/>
        <v>0.71974174114372991</v>
      </c>
      <c r="Y250" s="49">
        <f t="shared" si="157"/>
        <v>0.14512329756674935</v>
      </c>
      <c r="Z250" s="49">
        <f t="shared" si="158"/>
        <v>0.14168134303634342</v>
      </c>
      <c r="AA250" s="49">
        <f t="shared" si="183"/>
        <v>0.20163245963216789</v>
      </c>
      <c r="AB250" s="49">
        <f t="shared" si="192"/>
        <v>0.97628255016171472</v>
      </c>
    </row>
    <row r="251" spans="1:28" ht="34.5" customHeight="1" x14ac:dyDescent="0.25">
      <c r="A251" s="39" t="s">
        <v>418</v>
      </c>
      <c r="B251" s="34" t="s">
        <v>37</v>
      </c>
      <c r="C251" s="34">
        <v>10</v>
      </c>
      <c r="D251" s="34" t="s">
        <v>38</v>
      </c>
      <c r="E251" s="40" t="s">
        <v>419</v>
      </c>
      <c r="F251" s="60">
        <f>+F252</f>
        <v>3746000000</v>
      </c>
      <c r="G251" s="60">
        <f>+G252</f>
        <v>0</v>
      </c>
      <c r="H251" s="60">
        <f>+H252</f>
        <v>0</v>
      </c>
      <c r="I251" s="60">
        <f>+I252</f>
        <v>0</v>
      </c>
      <c r="J251" s="60">
        <f>+J252</f>
        <v>0</v>
      </c>
      <c r="K251" s="60">
        <f t="shared" si="170"/>
        <v>0</v>
      </c>
      <c r="L251" s="66">
        <f>+L252</f>
        <v>3746000000</v>
      </c>
      <c r="M251" s="42">
        <f t="shared" si="154"/>
        <v>4.7466022502869388E-4</v>
      </c>
      <c r="N251" s="60">
        <f t="shared" ref="N251:W251" si="193">+N252</f>
        <v>0</v>
      </c>
      <c r="O251" s="60">
        <f t="shared" si="193"/>
        <v>3346637929</v>
      </c>
      <c r="P251" s="60">
        <f t="shared" si="193"/>
        <v>399362071</v>
      </c>
      <c r="Q251" s="60">
        <f t="shared" si="193"/>
        <v>2599572820.6300001</v>
      </c>
      <c r="R251" s="60">
        <f t="shared" si="193"/>
        <v>1146427179.3699999</v>
      </c>
      <c r="S251" s="60">
        <f t="shared" si="193"/>
        <v>747065108.36999989</v>
      </c>
      <c r="T251" s="60">
        <f t="shared" si="193"/>
        <v>411176828.15999997</v>
      </c>
      <c r="U251" s="60">
        <f t="shared" si="193"/>
        <v>2188395992.4700003</v>
      </c>
      <c r="V251" s="60">
        <f t="shared" si="193"/>
        <v>408878507.15999997</v>
      </c>
      <c r="W251" s="60">
        <f t="shared" si="193"/>
        <v>2298321</v>
      </c>
      <c r="X251" s="38">
        <f t="shared" si="156"/>
        <v>0.69395964245328357</v>
      </c>
      <c r="Y251" s="38">
        <f t="shared" si="157"/>
        <v>0.10976423602776293</v>
      </c>
      <c r="Z251" s="38">
        <f t="shared" si="158"/>
        <v>0.10915069598505071</v>
      </c>
      <c r="AA251" s="38">
        <f t="shared" si="183"/>
        <v>0.15817092135174435</v>
      </c>
      <c r="AB251" s="38">
        <f t="shared" si="192"/>
        <v>0.99441038297249162</v>
      </c>
    </row>
    <row r="252" spans="1:28" ht="34.5" customHeight="1" x14ac:dyDescent="0.25">
      <c r="A252" s="39" t="s">
        <v>420</v>
      </c>
      <c r="B252" s="34" t="s">
        <v>37</v>
      </c>
      <c r="C252" s="34">
        <v>10</v>
      </c>
      <c r="D252" s="34" t="s">
        <v>38</v>
      </c>
      <c r="E252" s="95" t="s">
        <v>251</v>
      </c>
      <c r="F252" s="60">
        <f>+F253+F257</f>
        <v>3746000000</v>
      </c>
      <c r="G252" s="60">
        <f>+G253+G257</f>
        <v>0</v>
      </c>
      <c r="H252" s="60">
        <f>+H253+H257</f>
        <v>0</v>
      </c>
      <c r="I252" s="60">
        <f>+I253+I257</f>
        <v>0</v>
      </c>
      <c r="J252" s="60">
        <f>+J253+J257</f>
        <v>0</v>
      </c>
      <c r="K252" s="60">
        <f t="shared" si="170"/>
        <v>0</v>
      </c>
      <c r="L252" s="66">
        <f>+L253+L257</f>
        <v>3746000000</v>
      </c>
      <c r="M252" s="42">
        <f t="shared" si="154"/>
        <v>4.7466022502869388E-4</v>
      </c>
      <c r="N252" s="60">
        <f t="shared" ref="N252:W252" si="194">+N253+N257</f>
        <v>0</v>
      </c>
      <c r="O252" s="60">
        <f t="shared" si="194"/>
        <v>3346637929</v>
      </c>
      <c r="P252" s="60">
        <f t="shared" si="194"/>
        <v>399362071</v>
      </c>
      <c r="Q252" s="60">
        <f t="shared" si="194"/>
        <v>2599572820.6300001</v>
      </c>
      <c r="R252" s="60">
        <f t="shared" si="194"/>
        <v>1146427179.3699999</v>
      </c>
      <c r="S252" s="60">
        <f t="shared" si="194"/>
        <v>747065108.36999989</v>
      </c>
      <c r="T252" s="60">
        <f t="shared" si="194"/>
        <v>411176828.15999997</v>
      </c>
      <c r="U252" s="60">
        <f t="shared" si="194"/>
        <v>2188395992.4700003</v>
      </c>
      <c r="V252" s="60">
        <f t="shared" si="194"/>
        <v>408878507.15999997</v>
      </c>
      <c r="W252" s="60">
        <f t="shared" si="194"/>
        <v>2298321</v>
      </c>
      <c r="X252" s="38">
        <f t="shared" si="156"/>
        <v>0.69395964245328357</v>
      </c>
      <c r="Y252" s="38">
        <f t="shared" si="157"/>
        <v>0.10976423602776293</v>
      </c>
      <c r="Z252" s="38">
        <f t="shared" si="158"/>
        <v>0.10915069598505071</v>
      </c>
      <c r="AA252" s="38">
        <f t="shared" si="183"/>
        <v>0.15817092135174435</v>
      </c>
      <c r="AB252" s="38">
        <f t="shared" si="192"/>
        <v>0.99441038297249162</v>
      </c>
    </row>
    <row r="253" spans="1:28" ht="34.5" customHeight="1" x14ac:dyDescent="0.25">
      <c r="A253" s="39" t="s">
        <v>421</v>
      </c>
      <c r="B253" s="34" t="s">
        <v>37</v>
      </c>
      <c r="C253" s="34">
        <v>10</v>
      </c>
      <c r="D253" s="34" t="s">
        <v>38</v>
      </c>
      <c r="E253" s="40" t="s">
        <v>422</v>
      </c>
      <c r="F253" s="60">
        <f>F254</f>
        <v>700000000</v>
      </c>
      <c r="G253" s="60">
        <f>G254</f>
        <v>0</v>
      </c>
      <c r="H253" s="60">
        <f>H254</f>
        <v>0</v>
      </c>
      <c r="I253" s="60">
        <f>I254</f>
        <v>0</v>
      </c>
      <c r="J253" s="60">
        <f>J254</f>
        <v>0</v>
      </c>
      <c r="K253" s="60">
        <f t="shared" si="170"/>
        <v>0</v>
      </c>
      <c r="L253" s="66">
        <f>L254</f>
        <v>700000000</v>
      </c>
      <c r="M253" s="42">
        <f t="shared" si="154"/>
        <v>8.8697853048608037E-5</v>
      </c>
      <c r="N253" s="60">
        <f t="shared" ref="N253:W253" si="195">N254</f>
        <v>0</v>
      </c>
      <c r="O253" s="60">
        <f t="shared" si="195"/>
        <v>645008800</v>
      </c>
      <c r="P253" s="60">
        <f t="shared" si="195"/>
        <v>54991200</v>
      </c>
      <c r="Q253" s="60">
        <f t="shared" si="195"/>
        <v>4918.0200000000004</v>
      </c>
      <c r="R253" s="60">
        <f t="shared" si="195"/>
        <v>699995081.98000002</v>
      </c>
      <c r="S253" s="60">
        <f t="shared" si="195"/>
        <v>645003881.98000002</v>
      </c>
      <c r="T253" s="60">
        <f t="shared" si="195"/>
        <v>4918.0200000000004</v>
      </c>
      <c r="U253" s="60">
        <f t="shared" si="195"/>
        <v>0</v>
      </c>
      <c r="V253" s="60">
        <f t="shared" si="195"/>
        <v>4918.0200000000004</v>
      </c>
      <c r="W253" s="60">
        <f t="shared" si="195"/>
        <v>0</v>
      </c>
      <c r="X253" s="97">
        <f t="shared" si="156"/>
        <v>7.0257428571428575E-6</v>
      </c>
      <c r="Y253" s="97">
        <f t="shared" si="157"/>
        <v>7.0257428571428575E-6</v>
      </c>
      <c r="Z253" s="97">
        <f t="shared" si="158"/>
        <v>7.0257428571428575E-6</v>
      </c>
      <c r="AA253" s="38">
        <f t="shared" si="183"/>
        <v>1</v>
      </c>
      <c r="AB253" s="38">
        <f t="shared" si="192"/>
        <v>1</v>
      </c>
    </row>
    <row r="254" spans="1:28" ht="43.5" customHeight="1" x14ac:dyDescent="0.25">
      <c r="A254" s="39" t="s">
        <v>423</v>
      </c>
      <c r="B254" s="34" t="s">
        <v>37</v>
      </c>
      <c r="C254" s="34">
        <v>10</v>
      </c>
      <c r="D254" s="34" t="s">
        <v>38</v>
      </c>
      <c r="E254" s="40" t="s">
        <v>422</v>
      </c>
      <c r="F254" s="60">
        <f t="shared" ref="F254:J255" si="196">+F255</f>
        <v>700000000</v>
      </c>
      <c r="G254" s="60">
        <f t="shared" si="196"/>
        <v>0</v>
      </c>
      <c r="H254" s="60">
        <f t="shared" si="196"/>
        <v>0</v>
      </c>
      <c r="I254" s="60">
        <f t="shared" si="196"/>
        <v>0</v>
      </c>
      <c r="J254" s="60">
        <f t="shared" si="196"/>
        <v>0</v>
      </c>
      <c r="K254" s="60">
        <f t="shared" si="170"/>
        <v>0</v>
      </c>
      <c r="L254" s="66">
        <f>+L255</f>
        <v>700000000</v>
      </c>
      <c r="M254" s="42">
        <f t="shared" si="154"/>
        <v>8.8697853048608037E-5</v>
      </c>
      <c r="N254" s="60">
        <f t="shared" ref="N254:W255" si="197">+N255</f>
        <v>0</v>
      </c>
      <c r="O254" s="60">
        <f t="shared" si="197"/>
        <v>645008800</v>
      </c>
      <c r="P254" s="60">
        <f t="shared" si="197"/>
        <v>54991200</v>
      </c>
      <c r="Q254" s="60">
        <f t="shared" si="197"/>
        <v>4918.0200000000004</v>
      </c>
      <c r="R254" s="60">
        <f t="shared" si="197"/>
        <v>699995081.98000002</v>
      </c>
      <c r="S254" s="60">
        <f t="shared" si="197"/>
        <v>645003881.98000002</v>
      </c>
      <c r="T254" s="60">
        <f t="shared" si="197"/>
        <v>4918.0200000000004</v>
      </c>
      <c r="U254" s="60">
        <f t="shared" si="197"/>
        <v>0</v>
      </c>
      <c r="V254" s="60">
        <f t="shared" si="197"/>
        <v>4918.0200000000004</v>
      </c>
      <c r="W254" s="60">
        <f t="shared" si="197"/>
        <v>0</v>
      </c>
      <c r="X254" s="97">
        <f t="shared" si="156"/>
        <v>7.0257428571428575E-6</v>
      </c>
      <c r="Y254" s="97">
        <f t="shared" si="157"/>
        <v>7.0257428571428575E-6</v>
      </c>
      <c r="Z254" s="97">
        <f t="shared" si="158"/>
        <v>7.0257428571428575E-6</v>
      </c>
      <c r="AA254" s="38">
        <f t="shared" si="183"/>
        <v>1</v>
      </c>
      <c r="AB254" s="38">
        <f t="shared" si="192"/>
        <v>1</v>
      </c>
    </row>
    <row r="255" spans="1:28" ht="33.75" customHeight="1" x14ac:dyDescent="0.25">
      <c r="A255" s="39" t="s">
        <v>424</v>
      </c>
      <c r="B255" s="34" t="s">
        <v>37</v>
      </c>
      <c r="C255" s="34">
        <v>10</v>
      </c>
      <c r="D255" s="34" t="s">
        <v>38</v>
      </c>
      <c r="E255" s="40" t="s">
        <v>425</v>
      </c>
      <c r="F255" s="60">
        <f t="shared" si="196"/>
        <v>700000000</v>
      </c>
      <c r="G255" s="60">
        <f t="shared" si="196"/>
        <v>0</v>
      </c>
      <c r="H255" s="60">
        <f t="shared" si="196"/>
        <v>0</v>
      </c>
      <c r="I255" s="60">
        <f t="shared" si="196"/>
        <v>0</v>
      </c>
      <c r="J255" s="60">
        <f t="shared" si="196"/>
        <v>0</v>
      </c>
      <c r="K255" s="60">
        <f t="shared" si="170"/>
        <v>0</v>
      </c>
      <c r="L255" s="66">
        <f>+L256</f>
        <v>700000000</v>
      </c>
      <c r="M255" s="42">
        <f t="shared" si="154"/>
        <v>8.8697853048608037E-5</v>
      </c>
      <c r="N255" s="60">
        <f t="shared" si="197"/>
        <v>0</v>
      </c>
      <c r="O255" s="60">
        <f t="shared" si="197"/>
        <v>645008800</v>
      </c>
      <c r="P255" s="60">
        <f t="shared" si="197"/>
        <v>54991200</v>
      </c>
      <c r="Q255" s="60">
        <f t="shared" si="197"/>
        <v>4918.0200000000004</v>
      </c>
      <c r="R255" s="60">
        <f t="shared" si="197"/>
        <v>699995081.98000002</v>
      </c>
      <c r="S255" s="60">
        <f t="shared" si="197"/>
        <v>645003881.98000002</v>
      </c>
      <c r="T255" s="60">
        <f t="shared" si="197"/>
        <v>4918.0200000000004</v>
      </c>
      <c r="U255" s="60">
        <f t="shared" si="197"/>
        <v>0</v>
      </c>
      <c r="V255" s="60">
        <f t="shared" si="197"/>
        <v>4918.0200000000004</v>
      </c>
      <c r="W255" s="60">
        <f t="shared" si="197"/>
        <v>0</v>
      </c>
      <c r="X255" s="97">
        <f t="shared" si="156"/>
        <v>7.0257428571428575E-6</v>
      </c>
      <c r="Y255" s="97">
        <f t="shared" si="157"/>
        <v>7.0257428571428575E-6</v>
      </c>
      <c r="Z255" s="97">
        <f t="shared" si="158"/>
        <v>7.0257428571428575E-6</v>
      </c>
      <c r="AA255" s="38">
        <f t="shared" si="183"/>
        <v>1</v>
      </c>
      <c r="AB255" s="38">
        <f t="shared" si="192"/>
        <v>1</v>
      </c>
    </row>
    <row r="256" spans="1:28" ht="41.25" customHeight="1" x14ac:dyDescent="0.25">
      <c r="A256" s="43" t="s">
        <v>426</v>
      </c>
      <c r="B256" s="44" t="s">
        <v>37</v>
      </c>
      <c r="C256" s="44">
        <v>10</v>
      </c>
      <c r="D256" s="44" t="s">
        <v>38</v>
      </c>
      <c r="E256" s="45" t="s">
        <v>258</v>
      </c>
      <c r="F256" s="46">
        <v>700000000</v>
      </c>
      <c r="G256" s="46">
        <v>0</v>
      </c>
      <c r="H256" s="46">
        <v>0</v>
      </c>
      <c r="I256" s="46">
        <v>0</v>
      </c>
      <c r="J256" s="46">
        <v>0</v>
      </c>
      <c r="K256" s="46">
        <f t="shared" si="170"/>
        <v>0</v>
      </c>
      <c r="L256" s="56">
        <f>+F256+K256</f>
        <v>700000000</v>
      </c>
      <c r="M256" s="51">
        <f t="shared" si="154"/>
        <v>8.8697853048608037E-5</v>
      </c>
      <c r="N256" s="46">
        <v>0</v>
      </c>
      <c r="O256" s="46">
        <v>645008800</v>
      </c>
      <c r="P256" s="46">
        <f>L256-O256</f>
        <v>54991200</v>
      </c>
      <c r="Q256" s="46">
        <v>4918.0200000000004</v>
      </c>
      <c r="R256" s="46">
        <f>+L256-Q256</f>
        <v>699995081.98000002</v>
      </c>
      <c r="S256" s="46">
        <f>O256-Q256</f>
        <v>645003881.98000002</v>
      </c>
      <c r="T256" s="46">
        <v>4918.0200000000004</v>
      </c>
      <c r="U256" s="46">
        <f>+Q256-T256</f>
        <v>0</v>
      </c>
      <c r="V256" s="46">
        <v>4918.0200000000004</v>
      </c>
      <c r="W256" s="48">
        <f>+T256-V256</f>
        <v>0</v>
      </c>
      <c r="X256" s="72">
        <f t="shared" si="156"/>
        <v>7.0257428571428575E-6</v>
      </c>
      <c r="Y256" s="72">
        <f t="shared" si="157"/>
        <v>7.0257428571428575E-6</v>
      </c>
      <c r="Z256" s="72">
        <f t="shared" si="158"/>
        <v>7.0257428571428575E-6</v>
      </c>
      <c r="AA256" s="49">
        <f t="shared" si="183"/>
        <v>1</v>
      </c>
      <c r="AB256" s="49">
        <f t="shared" si="192"/>
        <v>1</v>
      </c>
    </row>
    <row r="257" spans="1:28" ht="49.5" customHeight="1" x14ac:dyDescent="0.25">
      <c r="A257" s="39" t="s">
        <v>427</v>
      </c>
      <c r="B257" s="34" t="s">
        <v>37</v>
      </c>
      <c r="C257" s="34">
        <v>10</v>
      </c>
      <c r="D257" s="34" t="s">
        <v>38</v>
      </c>
      <c r="E257" s="40" t="s">
        <v>428</v>
      </c>
      <c r="F257" s="62">
        <f t="shared" ref="F257:J259" si="198">+F258</f>
        <v>3046000000</v>
      </c>
      <c r="G257" s="62">
        <f t="shared" si="198"/>
        <v>0</v>
      </c>
      <c r="H257" s="62">
        <f t="shared" si="198"/>
        <v>0</v>
      </c>
      <c r="I257" s="62">
        <f t="shared" si="198"/>
        <v>0</v>
      </c>
      <c r="J257" s="62">
        <f t="shared" si="198"/>
        <v>0</v>
      </c>
      <c r="K257" s="62">
        <f t="shared" si="170"/>
        <v>0</v>
      </c>
      <c r="L257" s="66">
        <f>+L258</f>
        <v>3046000000</v>
      </c>
      <c r="M257" s="42">
        <f t="shared" si="154"/>
        <v>3.8596237198008584E-4</v>
      </c>
      <c r="N257" s="62">
        <f t="shared" ref="N257:W259" si="199">+N258</f>
        <v>0</v>
      </c>
      <c r="O257" s="62">
        <f t="shared" si="199"/>
        <v>2701629129</v>
      </c>
      <c r="P257" s="62">
        <f t="shared" si="199"/>
        <v>344370871</v>
      </c>
      <c r="Q257" s="62">
        <f t="shared" si="199"/>
        <v>2599567902.6100001</v>
      </c>
      <c r="R257" s="62">
        <f t="shared" si="199"/>
        <v>446432097.38999987</v>
      </c>
      <c r="S257" s="62">
        <f t="shared" si="199"/>
        <v>102061226.38999987</v>
      </c>
      <c r="T257" s="62">
        <f t="shared" si="199"/>
        <v>411171910.13999999</v>
      </c>
      <c r="U257" s="62">
        <f t="shared" si="199"/>
        <v>2188395992.4700003</v>
      </c>
      <c r="V257" s="62">
        <f t="shared" si="199"/>
        <v>408873589.13999999</v>
      </c>
      <c r="W257" s="62">
        <f t="shared" si="199"/>
        <v>2298321</v>
      </c>
      <c r="X257" s="38">
        <f t="shared" si="156"/>
        <v>0.85343660624097184</v>
      </c>
      <c r="Y257" s="38">
        <f t="shared" si="157"/>
        <v>0.13498749512147076</v>
      </c>
      <c r="Z257" s="38">
        <f t="shared" si="158"/>
        <v>0.13423295769533813</v>
      </c>
      <c r="AA257" s="38">
        <f t="shared" si="183"/>
        <v>0.15816932872850831</v>
      </c>
      <c r="AB257" s="38">
        <f t="shared" si="192"/>
        <v>0.99441031611518049</v>
      </c>
    </row>
    <row r="258" spans="1:28" ht="49.5" customHeight="1" x14ac:dyDescent="0.25">
      <c r="A258" s="39" t="s">
        <v>429</v>
      </c>
      <c r="B258" s="34" t="s">
        <v>37</v>
      </c>
      <c r="C258" s="34">
        <v>10</v>
      </c>
      <c r="D258" s="34" t="s">
        <v>38</v>
      </c>
      <c r="E258" s="40" t="s">
        <v>428</v>
      </c>
      <c r="F258" s="62">
        <f t="shared" si="198"/>
        <v>3046000000</v>
      </c>
      <c r="G258" s="62">
        <f t="shared" si="198"/>
        <v>0</v>
      </c>
      <c r="H258" s="62">
        <f t="shared" si="198"/>
        <v>0</v>
      </c>
      <c r="I258" s="62">
        <f t="shared" si="198"/>
        <v>0</v>
      </c>
      <c r="J258" s="62">
        <f t="shared" si="198"/>
        <v>0</v>
      </c>
      <c r="K258" s="62">
        <f t="shared" si="170"/>
        <v>0</v>
      </c>
      <c r="L258" s="66">
        <f>+L259</f>
        <v>3046000000</v>
      </c>
      <c r="M258" s="42">
        <f t="shared" si="154"/>
        <v>3.8596237198008584E-4</v>
      </c>
      <c r="N258" s="62">
        <f t="shared" si="199"/>
        <v>0</v>
      </c>
      <c r="O258" s="62">
        <f t="shared" si="199"/>
        <v>2701629129</v>
      </c>
      <c r="P258" s="62">
        <f t="shared" si="199"/>
        <v>344370871</v>
      </c>
      <c r="Q258" s="62">
        <f t="shared" si="199"/>
        <v>2599567902.6100001</v>
      </c>
      <c r="R258" s="62">
        <f t="shared" si="199"/>
        <v>446432097.38999987</v>
      </c>
      <c r="S258" s="62">
        <f t="shared" si="199"/>
        <v>102061226.38999987</v>
      </c>
      <c r="T258" s="62">
        <f t="shared" si="199"/>
        <v>411171910.13999999</v>
      </c>
      <c r="U258" s="62">
        <f t="shared" si="199"/>
        <v>2188395992.4700003</v>
      </c>
      <c r="V258" s="62">
        <f t="shared" si="199"/>
        <v>408873589.13999999</v>
      </c>
      <c r="W258" s="62">
        <f t="shared" si="199"/>
        <v>2298321</v>
      </c>
      <c r="X258" s="38">
        <f t="shared" si="156"/>
        <v>0.85343660624097184</v>
      </c>
      <c r="Y258" s="38">
        <f t="shared" si="157"/>
        <v>0.13498749512147076</v>
      </c>
      <c r="Z258" s="38">
        <f t="shared" si="158"/>
        <v>0.13423295769533813</v>
      </c>
      <c r="AA258" s="38">
        <f t="shared" si="183"/>
        <v>0.15816932872850831</v>
      </c>
      <c r="AB258" s="38">
        <f t="shared" si="192"/>
        <v>0.99441031611518049</v>
      </c>
    </row>
    <row r="259" spans="1:28" ht="34.5" customHeight="1" x14ac:dyDescent="0.25">
      <c r="A259" s="39" t="s">
        <v>430</v>
      </c>
      <c r="B259" s="34" t="s">
        <v>37</v>
      </c>
      <c r="C259" s="34">
        <v>10</v>
      </c>
      <c r="D259" s="34" t="s">
        <v>38</v>
      </c>
      <c r="E259" s="40" t="s">
        <v>393</v>
      </c>
      <c r="F259" s="62">
        <f t="shared" si="198"/>
        <v>3046000000</v>
      </c>
      <c r="G259" s="62">
        <f t="shared" si="198"/>
        <v>0</v>
      </c>
      <c r="H259" s="62">
        <f t="shared" si="198"/>
        <v>0</v>
      </c>
      <c r="I259" s="62">
        <f t="shared" si="198"/>
        <v>0</v>
      </c>
      <c r="J259" s="62">
        <f t="shared" si="198"/>
        <v>0</v>
      </c>
      <c r="K259" s="62">
        <f t="shared" si="170"/>
        <v>0</v>
      </c>
      <c r="L259" s="66">
        <f>+L260</f>
        <v>3046000000</v>
      </c>
      <c r="M259" s="42">
        <f t="shared" si="154"/>
        <v>3.8596237198008584E-4</v>
      </c>
      <c r="N259" s="62">
        <f t="shared" si="199"/>
        <v>0</v>
      </c>
      <c r="O259" s="62">
        <f t="shared" si="199"/>
        <v>2701629129</v>
      </c>
      <c r="P259" s="62">
        <f t="shared" si="199"/>
        <v>344370871</v>
      </c>
      <c r="Q259" s="62">
        <f t="shared" si="199"/>
        <v>2599567902.6100001</v>
      </c>
      <c r="R259" s="62">
        <f t="shared" si="199"/>
        <v>446432097.38999987</v>
      </c>
      <c r="S259" s="62">
        <f t="shared" si="199"/>
        <v>102061226.38999987</v>
      </c>
      <c r="T259" s="62">
        <f t="shared" si="199"/>
        <v>411171910.13999999</v>
      </c>
      <c r="U259" s="62">
        <f t="shared" si="199"/>
        <v>2188395992.4700003</v>
      </c>
      <c r="V259" s="62">
        <f t="shared" si="199"/>
        <v>408873589.13999999</v>
      </c>
      <c r="W259" s="62">
        <f t="shared" si="199"/>
        <v>2298321</v>
      </c>
      <c r="X259" s="38">
        <f t="shared" si="156"/>
        <v>0.85343660624097184</v>
      </c>
      <c r="Y259" s="38">
        <f t="shared" si="157"/>
        <v>0.13498749512147076</v>
      </c>
      <c r="Z259" s="38">
        <f t="shared" si="158"/>
        <v>0.13423295769533813</v>
      </c>
      <c r="AA259" s="38">
        <f t="shared" si="183"/>
        <v>0.15816932872850831</v>
      </c>
      <c r="AB259" s="38">
        <f t="shared" si="192"/>
        <v>0.99441031611518049</v>
      </c>
    </row>
    <row r="260" spans="1:28" ht="30" customHeight="1" x14ac:dyDescent="0.25">
      <c r="A260" s="43" t="s">
        <v>431</v>
      </c>
      <c r="B260" s="44" t="s">
        <v>37</v>
      </c>
      <c r="C260" s="44">
        <v>10</v>
      </c>
      <c r="D260" s="44" t="s">
        <v>38</v>
      </c>
      <c r="E260" s="45" t="s">
        <v>258</v>
      </c>
      <c r="F260" s="46">
        <v>3046000000</v>
      </c>
      <c r="G260" s="46">
        <v>0</v>
      </c>
      <c r="H260" s="46">
        <v>0</v>
      </c>
      <c r="I260" s="46">
        <v>0</v>
      </c>
      <c r="J260" s="46">
        <v>0</v>
      </c>
      <c r="K260" s="46">
        <f t="shared" si="170"/>
        <v>0</v>
      </c>
      <c r="L260" s="56">
        <f>+F260+K260</f>
        <v>3046000000</v>
      </c>
      <c r="M260" s="51">
        <f t="shared" si="154"/>
        <v>3.8596237198008584E-4</v>
      </c>
      <c r="N260" s="46">
        <v>0</v>
      </c>
      <c r="O260" s="46">
        <v>2701629129</v>
      </c>
      <c r="P260" s="46">
        <f>L260-O260</f>
        <v>344370871</v>
      </c>
      <c r="Q260" s="46">
        <v>2599567902.6100001</v>
      </c>
      <c r="R260" s="46">
        <f>+L260-Q260</f>
        <v>446432097.38999987</v>
      </c>
      <c r="S260" s="46">
        <f>O260-Q260</f>
        <v>102061226.38999987</v>
      </c>
      <c r="T260" s="46">
        <v>411171910.13999999</v>
      </c>
      <c r="U260" s="46">
        <f>+Q260-T260</f>
        <v>2188395992.4700003</v>
      </c>
      <c r="V260" s="46">
        <v>408873589.13999999</v>
      </c>
      <c r="W260" s="48">
        <f>+T260-V260</f>
        <v>2298321</v>
      </c>
      <c r="X260" s="49">
        <f t="shared" si="156"/>
        <v>0.85343660624097184</v>
      </c>
      <c r="Y260" s="49">
        <f t="shared" si="157"/>
        <v>0.13498749512147076</v>
      </c>
      <c r="Z260" s="49">
        <f t="shared" si="158"/>
        <v>0.13423295769533813</v>
      </c>
      <c r="AA260" s="49">
        <f t="shared" si="183"/>
        <v>0.15816932872850831</v>
      </c>
      <c r="AB260" s="49">
        <f t="shared" si="192"/>
        <v>0.99441031611518049</v>
      </c>
    </row>
    <row r="261" spans="1:28" ht="34.5" customHeight="1" x14ac:dyDescent="0.25">
      <c r="A261" s="39" t="s">
        <v>432</v>
      </c>
      <c r="B261" s="34" t="s">
        <v>37</v>
      </c>
      <c r="C261" s="34">
        <v>10</v>
      </c>
      <c r="D261" s="34" t="s">
        <v>38</v>
      </c>
      <c r="E261" s="40" t="s">
        <v>433</v>
      </c>
      <c r="F261" s="60">
        <f t="shared" ref="F261:J265" si="200">+F262</f>
        <v>49596199265</v>
      </c>
      <c r="G261" s="60">
        <f t="shared" si="200"/>
        <v>0</v>
      </c>
      <c r="H261" s="60">
        <f t="shared" si="200"/>
        <v>0</v>
      </c>
      <c r="I261" s="60">
        <f t="shared" si="200"/>
        <v>0</v>
      </c>
      <c r="J261" s="60">
        <f t="shared" si="200"/>
        <v>0</v>
      </c>
      <c r="K261" s="60">
        <f t="shared" si="170"/>
        <v>0</v>
      </c>
      <c r="L261" s="66">
        <f>+L262</f>
        <v>49596199265</v>
      </c>
      <c r="M261" s="42">
        <f t="shared" ref="M261:M303" si="201">L261/$L$303</f>
        <v>6.2843948488235032E-3</v>
      </c>
      <c r="N261" s="60">
        <f t="shared" ref="N261:W265" si="202">+N262</f>
        <v>0</v>
      </c>
      <c r="O261" s="60">
        <f t="shared" si="202"/>
        <v>49596199265</v>
      </c>
      <c r="P261" s="60">
        <f t="shared" si="202"/>
        <v>0</v>
      </c>
      <c r="Q261" s="60">
        <f t="shared" si="202"/>
        <v>49596199265</v>
      </c>
      <c r="R261" s="60">
        <f t="shared" si="202"/>
        <v>0</v>
      </c>
      <c r="S261" s="60">
        <f t="shared" si="202"/>
        <v>0</v>
      </c>
      <c r="T261" s="60">
        <f t="shared" si="202"/>
        <v>0</v>
      </c>
      <c r="U261" s="60">
        <f t="shared" si="202"/>
        <v>49596199265</v>
      </c>
      <c r="V261" s="60">
        <f t="shared" si="202"/>
        <v>0</v>
      </c>
      <c r="W261" s="60">
        <f t="shared" si="202"/>
        <v>0</v>
      </c>
      <c r="X261" s="38">
        <f t="shared" si="156"/>
        <v>1</v>
      </c>
      <c r="Y261" s="38">
        <f t="shared" si="157"/>
        <v>0</v>
      </c>
      <c r="Z261" s="38">
        <f t="shared" si="158"/>
        <v>0</v>
      </c>
      <c r="AA261" s="38">
        <f t="shared" si="183"/>
        <v>0</v>
      </c>
      <c r="AB261" s="38" t="s">
        <v>40</v>
      </c>
    </row>
    <row r="262" spans="1:28" ht="34.5" customHeight="1" x14ac:dyDescent="0.25">
      <c r="A262" s="39" t="s">
        <v>434</v>
      </c>
      <c r="B262" s="34" t="s">
        <v>37</v>
      </c>
      <c r="C262" s="34">
        <v>10</v>
      </c>
      <c r="D262" s="34" t="s">
        <v>38</v>
      </c>
      <c r="E262" s="95" t="s">
        <v>251</v>
      </c>
      <c r="F262" s="60">
        <f t="shared" si="200"/>
        <v>49596199265</v>
      </c>
      <c r="G262" s="60">
        <f t="shared" si="200"/>
        <v>0</v>
      </c>
      <c r="H262" s="60">
        <f t="shared" si="200"/>
        <v>0</v>
      </c>
      <c r="I262" s="60">
        <f t="shared" si="200"/>
        <v>0</v>
      </c>
      <c r="J262" s="60">
        <f t="shared" si="200"/>
        <v>0</v>
      </c>
      <c r="K262" s="60">
        <f t="shared" si="170"/>
        <v>0</v>
      </c>
      <c r="L262" s="66">
        <f>+L263</f>
        <v>49596199265</v>
      </c>
      <c r="M262" s="42">
        <f t="shared" si="201"/>
        <v>6.2843948488235032E-3</v>
      </c>
      <c r="N262" s="60">
        <f t="shared" si="202"/>
        <v>0</v>
      </c>
      <c r="O262" s="60">
        <f t="shared" si="202"/>
        <v>49596199265</v>
      </c>
      <c r="P262" s="60">
        <f t="shared" si="202"/>
        <v>0</v>
      </c>
      <c r="Q262" s="60">
        <f t="shared" si="202"/>
        <v>49596199265</v>
      </c>
      <c r="R262" s="60">
        <f t="shared" si="202"/>
        <v>0</v>
      </c>
      <c r="S262" s="60">
        <f t="shared" si="202"/>
        <v>0</v>
      </c>
      <c r="T262" s="60">
        <f t="shared" si="202"/>
        <v>0</v>
      </c>
      <c r="U262" s="60">
        <f t="shared" si="202"/>
        <v>49596199265</v>
      </c>
      <c r="V262" s="60">
        <f t="shared" si="202"/>
        <v>0</v>
      </c>
      <c r="W262" s="60">
        <f t="shared" si="202"/>
        <v>0</v>
      </c>
      <c r="X262" s="38">
        <f t="shared" si="156"/>
        <v>1</v>
      </c>
      <c r="Y262" s="38">
        <f t="shared" si="157"/>
        <v>0</v>
      </c>
      <c r="Z262" s="38">
        <f t="shared" si="158"/>
        <v>0</v>
      </c>
      <c r="AA262" s="38">
        <f t="shared" si="183"/>
        <v>0</v>
      </c>
      <c r="AB262" s="38" t="s">
        <v>40</v>
      </c>
    </row>
    <row r="263" spans="1:28" ht="34.5" customHeight="1" x14ac:dyDescent="0.25">
      <c r="A263" s="39" t="s">
        <v>435</v>
      </c>
      <c r="B263" s="34" t="s">
        <v>37</v>
      </c>
      <c r="C263" s="34">
        <v>10</v>
      </c>
      <c r="D263" s="34" t="s">
        <v>38</v>
      </c>
      <c r="E263" s="40" t="s">
        <v>436</v>
      </c>
      <c r="F263" s="60">
        <f t="shared" si="200"/>
        <v>49596199265</v>
      </c>
      <c r="G263" s="60">
        <f t="shared" si="200"/>
        <v>0</v>
      </c>
      <c r="H263" s="60">
        <f t="shared" si="200"/>
        <v>0</v>
      </c>
      <c r="I263" s="60">
        <f t="shared" si="200"/>
        <v>0</v>
      </c>
      <c r="J263" s="60">
        <f t="shared" si="200"/>
        <v>0</v>
      </c>
      <c r="K263" s="60">
        <f t="shared" si="170"/>
        <v>0</v>
      </c>
      <c r="L263" s="66">
        <f>+L264</f>
        <v>49596199265</v>
      </c>
      <c r="M263" s="42">
        <f t="shared" si="201"/>
        <v>6.2843948488235032E-3</v>
      </c>
      <c r="N263" s="60">
        <f t="shared" si="202"/>
        <v>0</v>
      </c>
      <c r="O263" s="60">
        <f t="shared" si="202"/>
        <v>49596199265</v>
      </c>
      <c r="P263" s="60">
        <f t="shared" si="202"/>
        <v>0</v>
      </c>
      <c r="Q263" s="60">
        <f t="shared" si="202"/>
        <v>49596199265</v>
      </c>
      <c r="R263" s="60">
        <f t="shared" si="202"/>
        <v>0</v>
      </c>
      <c r="S263" s="60">
        <f t="shared" si="202"/>
        <v>0</v>
      </c>
      <c r="T263" s="60">
        <f t="shared" si="202"/>
        <v>0</v>
      </c>
      <c r="U263" s="60">
        <f t="shared" si="202"/>
        <v>49596199265</v>
      </c>
      <c r="V263" s="60">
        <f t="shared" si="202"/>
        <v>0</v>
      </c>
      <c r="W263" s="60">
        <f t="shared" si="202"/>
        <v>0</v>
      </c>
      <c r="X263" s="38">
        <f t="shared" ref="X263:X303" si="203">+Q263/L263</f>
        <v>1</v>
      </c>
      <c r="Y263" s="38">
        <f t="shared" ref="Y263:Y303" si="204">+T263/L263</f>
        <v>0</v>
      </c>
      <c r="Z263" s="38">
        <f t="shared" ref="Z263:Z303" si="205">+V263/L263</f>
        <v>0</v>
      </c>
      <c r="AA263" s="38">
        <f t="shared" si="183"/>
        <v>0</v>
      </c>
      <c r="AB263" s="38" t="s">
        <v>40</v>
      </c>
    </row>
    <row r="264" spans="1:28" ht="43.5" customHeight="1" x14ac:dyDescent="0.25">
      <c r="A264" s="39" t="s">
        <v>437</v>
      </c>
      <c r="B264" s="34" t="s">
        <v>37</v>
      </c>
      <c r="C264" s="34">
        <v>10</v>
      </c>
      <c r="D264" s="34" t="s">
        <v>38</v>
      </c>
      <c r="E264" s="40" t="s">
        <v>436</v>
      </c>
      <c r="F264" s="60">
        <f t="shared" si="200"/>
        <v>49596199265</v>
      </c>
      <c r="G264" s="60">
        <f t="shared" si="200"/>
        <v>0</v>
      </c>
      <c r="H264" s="60">
        <f t="shared" si="200"/>
        <v>0</v>
      </c>
      <c r="I264" s="60">
        <f t="shared" si="200"/>
        <v>0</v>
      </c>
      <c r="J264" s="60">
        <f t="shared" si="200"/>
        <v>0</v>
      </c>
      <c r="K264" s="60">
        <f t="shared" si="170"/>
        <v>0</v>
      </c>
      <c r="L264" s="66">
        <f>+L265</f>
        <v>49596199265</v>
      </c>
      <c r="M264" s="42">
        <f t="shared" si="201"/>
        <v>6.2843948488235032E-3</v>
      </c>
      <c r="N264" s="60">
        <f t="shared" si="202"/>
        <v>0</v>
      </c>
      <c r="O264" s="60">
        <f t="shared" si="202"/>
        <v>49596199265</v>
      </c>
      <c r="P264" s="60">
        <f t="shared" si="202"/>
        <v>0</v>
      </c>
      <c r="Q264" s="60">
        <f t="shared" si="202"/>
        <v>49596199265</v>
      </c>
      <c r="R264" s="60">
        <f t="shared" si="202"/>
        <v>0</v>
      </c>
      <c r="S264" s="60">
        <f t="shared" si="202"/>
        <v>0</v>
      </c>
      <c r="T264" s="60">
        <f t="shared" si="202"/>
        <v>0</v>
      </c>
      <c r="U264" s="60">
        <f t="shared" si="202"/>
        <v>49596199265</v>
      </c>
      <c r="V264" s="60">
        <f t="shared" si="202"/>
        <v>0</v>
      </c>
      <c r="W264" s="60">
        <f t="shared" si="202"/>
        <v>0</v>
      </c>
      <c r="X264" s="38">
        <f t="shared" si="203"/>
        <v>1</v>
      </c>
      <c r="Y264" s="38">
        <f t="shared" si="204"/>
        <v>0</v>
      </c>
      <c r="Z264" s="38">
        <f t="shared" si="205"/>
        <v>0</v>
      </c>
      <c r="AA264" s="38">
        <f t="shared" si="183"/>
        <v>0</v>
      </c>
      <c r="AB264" s="38" t="s">
        <v>40</v>
      </c>
    </row>
    <row r="265" spans="1:28" ht="33.75" customHeight="1" x14ac:dyDescent="0.25">
      <c r="A265" s="39" t="s">
        <v>438</v>
      </c>
      <c r="B265" s="34" t="s">
        <v>37</v>
      </c>
      <c r="C265" s="34">
        <v>10</v>
      </c>
      <c r="D265" s="34" t="s">
        <v>38</v>
      </c>
      <c r="E265" s="40" t="s">
        <v>439</v>
      </c>
      <c r="F265" s="60">
        <f t="shared" si="200"/>
        <v>49596199265</v>
      </c>
      <c r="G265" s="60">
        <f t="shared" si="200"/>
        <v>0</v>
      </c>
      <c r="H265" s="60">
        <f t="shared" si="200"/>
        <v>0</v>
      </c>
      <c r="I265" s="60">
        <f t="shared" si="200"/>
        <v>0</v>
      </c>
      <c r="J265" s="60">
        <f t="shared" si="200"/>
        <v>0</v>
      </c>
      <c r="K265" s="60">
        <f t="shared" si="170"/>
        <v>0</v>
      </c>
      <c r="L265" s="66">
        <f>+L266</f>
        <v>49596199265</v>
      </c>
      <c r="M265" s="42">
        <f t="shared" si="201"/>
        <v>6.2843948488235032E-3</v>
      </c>
      <c r="N265" s="60">
        <f t="shared" si="202"/>
        <v>0</v>
      </c>
      <c r="O265" s="60">
        <f t="shared" si="202"/>
        <v>49596199265</v>
      </c>
      <c r="P265" s="60">
        <f t="shared" si="202"/>
        <v>0</v>
      </c>
      <c r="Q265" s="60">
        <f t="shared" si="202"/>
        <v>49596199265</v>
      </c>
      <c r="R265" s="60">
        <f t="shared" si="202"/>
        <v>0</v>
      </c>
      <c r="S265" s="60">
        <f t="shared" si="202"/>
        <v>0</v>
      </c>
      <c r="T265" s="60">
        <f t="shared" si="202"/>
        <v>0</v>
      </c>
      <c r="U265" s="60">
        <f t="shared" si="202"/>
        <v>49596199265</v>
      </c>
      <c r="V265" s="60">
        <f t="shared" si="202"/>
        <v>0</v>
      </c>
      <c r="W265" s="60">
        <f t="shared" si="202"/>
        <v>0</v>
      </c>
      <c r="X265" s="38">
        <f t="shared" si="203"/>
        <v>1</v>
      </c>
      <c r="Y265" s="38">
        <f t="shared" si="204"/>
        <v>0</v>
      </c>
      <c r="Z265" s="38">
        <f t="shared" si="205"/>
        <v>0</v>
      </c>
      <c r="AA265" s="38">
        <f t="shared" si="183"/>
        <v>0</v>
      </c>
      <c r="AB265" s="38" t="s">
        <v>40</v>
      </c>
    </row>
    <row r="266" spans="1:28" ht="41.25" customHeight="1" x14ac:dyDescent="0.25">
      <c r="A266" s="43" t="s">
        <v>440</v>
      </c>
      <c r="B266" s="44" t="s">
        <v>37</v>
      </c>
      <c r="C266" s="44">
        <v>10</v>
      </c>
      <c r="D266" s="44" t="s">
        <v>38</v>
      </c>
      <c r="E266" s="45" t="s">
        <v>258</v>
      </c>
      <c r="F266" s="46">
        <v>49596199265</v>
      </c>
      <c r="G266" s="46">
        <v>0</v>
      </c>
      <c r="H266" s="46">
        <v>0</v>
      </c>
      <c r="I266" s="46">
        <v>0</v>
      </c>
      <c r="J266" s="46">
        <v>0</v>
      </c>
      <c r="K266" s="46">
        <f t="shared" si="170"/>
        <v>0</v>
      </c>
      <c r="L266" s="56">
        <f>+F266+K266</f>
        <v>49596199265</v>
      </c>
      <c r="M266" s="51">
        <f t="shared" si="201"/>
        <v>6.2843948488235032E-3</v>
      </c>
      <c r="N266" s="46">
        <v>0</v>
      </c>
      <c r="O266" s="46">
        <v>49596199265</v>
      </c>
      <c r="P266" s="46">
        <f>L266-O266</f>
        <v>0</v>
      </c>
      <c r="Q266" s="46">
        <v>49596199265</v>
      </c>
      <c r="R266" s="46">
        <f>+L266-Q266</f>
        <v>0</v>
      </c>
      <c r="S266" s="46">
        <f>O266-Q266</f>
        <v>0</v>
      </c>
      <c r="T266" s="46">
        <v>0</v>
      </c>
      <c r="U266" s="46">
        <f>+Q266-T266</f>
        <v>49596199265</v>
      </c>
      <c r="V266" s="46">
        <v>0</v>
      </c>
      <c r="W266" s="48">
        <f>+T266-V266</f>
        <v>0</v>
      </c>
      <c r="X266" s="49">
        <f t="shared" si="203"/>
        <v>1</v>
      </c>
      <c r="Y266" s="49">
        <f t="shared" si="204"/>
        <v>0</v>
      </c>
      <c r="Z266" s="49">
        <f t="shared" si="205"/>
        <v>0</v>
      </c>
      <c r="AA266" s="49">
        <f t="shared" si="183"/>
        <v>0</v>
      </c>
      <c r="AB266" s="49" t="s">
        <v>40</v>
      </c>
    </row>
    <row r="267" spans="1:28" ht="34.5" customHeight="1" x14ac:dyDescent="0.25">
      <c r="A267" s="105" t="s">
        <v>441</v>
      </c>
      <c r="B267" s="100" t="s">
        <v>37</v>
      </c>
      <c r="C267" s="34">
        <v>10</v>
      </c>
      <c r="D267" s="34" t="s">
        <v>38</v>
      </c>
      <c r="E267" s="95" t="s">
        <v>442</v>
      </c>
      <c r="F267" s="66">
        <f t="shared" ref="F267:J269" si="206">+F270</f>
        <v>26169238642</v>
      </c>
      <c r="G267" s="66">
        <f t="shared" si="206"/>
        <v>0</v>
      </c>
      <c r="H267" s="66">
        <f t="shared" si="206"/>
        <v>0</v>
      </c>
      <c r="I267" s="66">
        <f t="shared" si="206"/>
        <v>0</v>
      </c>
      <c r="J267" s="66">
        <f t="shared" si="206"/>
        <v>0</v>
      </c>
      <c r="K267" s="66">
        <f t="shared" si="170"/>
        <v>0</v>
      </c>
      <c r="L267" s="66">
        <f>+L270</f>
        <v>26169238642</v>
      </c>
      <c r="M267" s="42">
        <f t="shared" si="201"/>
        <v>3.3159361192315303E-3</v>
      </c>
      <c r="N267" s="66">
        <f t="shared" ref="N267:W269" si="207">+N270</f>
        <v>0</v>
      </c>
      <c r="O267" s="66">
        <f t="shared" si="207"/>
        <v>17657181183.43</v>
      </c>
      <c r="P267" s="66">
        <f t="shared" si="207"/>
        <v>8512057458.5700006</v>
      </c>
      <c r="Q267" s="66">
        <f t="shared" si="207"/>
        <v>15548136713.039999</v>
      </c>
      <c r="R267" s="66">
        <f t="shared" si="207"/>
        <v>10621101928.959999</v>
      </c>
      <c r="S267" s="66">
        <f t="shared" si="207"/>
        <v>2109044470.3900001</v>
      </c>
      <c r="T267" s="66">
        <f t="shared" si="207"/>
        <v>2288590311.71</v>
      </c>
      <c r="U267" s="66">
        <f t="shared" si="207"/>
        <v>13259546401.33</v>
      </c>
      <c r="V267" s="66">
        <f t="shared" si="207"/>
        <v>2159524900.71</v>
      </c>
      <c r="W267" s="66">
        <f t="shared" si="207"/>
        <v>129065411</v>
      </c>
      <c r="X267" s="38">
        <f t="shared" si="203"/>
        <v>0.59413790847113934</v>
      </c>
      <c r="Y267" s="38">
        <f t="shared" si="204"/>
        <v>8.7453454149673079E-2</v>
      </c>
      <c r="Z267" s="38">
        <f t="shared" si="205"/>
        <v>8.2521502832111321E-2</v>
      </c>
      <c r="AA267" s="38">
        <f t="shared" si="183"/>
        <v>0.1471938634158389</v>
      </c>
      <c r="AB267" s="38">
        <f>+V267/T267</f>
        <v>0.9436048425357686</v>
      </c>
    </row>
    <row r="268" spans="1:28" ht="34.5" customHeight="1" x14ac:dyDescent="0.25">
      <c r="A268" s="105" t="s">
        <v>441</v>
      </c>
      <c r="B268" s="100" t="s">
        <v>37</v>
      </c>
      <c r="C268" s="34">
        <v>13</v>
      </c>
      <c r="D268" s="34" t="s">
        <v>38</v>
      </c>
      <c r="E268" s="95" t="s">
        <v>442</v>
      </c>
      <c r="F268" s="66">
        <f t="shared" si="206"/>
        <v>15000000000</v>
      </c>
      <c r="G268" s="66">
        <f t="shared" si="206"/>
        <v>0</v>
      </c>
      <c r="H268" s="66">
        <f t="shared" si="206"/>
        <v>0</v>
      </c>
      <c r="I268" s="66">
        <f t="shared" si="206"/>
        <v>2925000000</v>
      </c>
      <c r="J268" s="66">
        <f t="shared" si="206"/>
        <v>2925000000</v>
      </c>
      <c r="K268" s="66">
        <f t="shared" si="170"/>
        <v>0</v>
      </c>
      <c r="L268" s="66">
        <f>+L271</f>
        <v>15000000000</v>
      </c>
      <c r="M268" s="42">
        <f t="shared" si="201"/>
        <v>1.9006682796130295E-3</v>
      </c>
      <c r="N268" s="66">
        <f t="shared" si="207"/>
        <v>0</v>
      </c>
      <c r="O268" s="66">
        <f t="shared" si="207"/>
        <v>12075000000</v>
      </c>
      <c r="P268" s="66">
        <f t="shared" si="207"/>
        <v>2925000000</v>
      </c>
      <c r="Q268" s="66">
        <f t="shared" si="207"/>
        <v>6405089410</v>
      </c>
      <c r="R268" s="66">
        <f t="shared" si="207"/>
        <v>8594910590</v>
      </c>
      <c r="S268" s="66">
        <f t="shared" si="207"/>
        <v>5669910590</v>
      </c>
      <c r="T268" s="66">
        <f t="shared" si="207"/>
        <v>0</v>
      </c>
      <c r="U268" s="66">
        <f t="shared" si="207"/>
        <v>6405089410</v>
      </c>
      <c r="V268" s="66">
        <f t="shared" si="207"/>
        <v>0</v>
      </c>
      <c r="W268" s="66">
        <f t="shared" si="207"/>
        <v>0</v>
      </c>
      <c r="X268" s="38">
        <f t="shared" si="203"/>
        <v>0.42700596066666668</v>
      </c>
      <c r="Y268" s="38">
        <f t="shared" si="204"/>
        <v>0</v>
      </c>
      <c r="Z268" s="38">
        <f t="shared" si="205"/>
        <v>0</v>
      </c>
      <c r="AA268" s="38">
        <f t="shared" si="183"/>
        <v>0</v>
      </c>
      <c r="AB268" s="38" t="s">
        <v>40</v>
      </c>
    </row>
    <row r="269" spans="1:28" ht="34.5" customHeight="1" x14ac:dyDescent="0.25">
      <c r="A269" s="105" t="s">
        <v>441</v>
      </c>
      <c r="B269" s="100" t="s">
        <v>41</v>
      </c>
      <c r="C269" s="34">
        <v>20</v>
      </c>
      <c r="D269" s="34" t="s">
        <v>38</v>
      </c>
      <c r="E269" s="95" t="s">
        <v>442</v>
      </c>
      <c r="F269" s="60">
        <f t="shared" si="206"/>
        <v>21336005728</v>
      </c>
      <c r="G269" s="60">
        <f t="shared" si="206"/>
        <v>0</v>
      </c>
      <c r="H269" s="60">
        <f t="shared" si="206"/>
        <v>0</v>
      </c>
      <c r="I269" s="60">
        <f t="shared" si="206"/>
        <v>2074546116</v>
      </c>
      <c r="J269" s="60">
        <f t="shared" si="206"/>
        <v>2074546116</v>
      </c>
      <c r="K269" s="66">
        <f t="shared" si="170"/>
        <v>0</v>
      </c>
      <c r="L269" s="66">
        <f>+L272</f>
        <v>21336005728</v>
      </c>
      <c r="M269" s="42">
        <f t="shared" si="201"/>
        <v>2.7035112867234336E-3</v>
      </c>
      <c r="N269" s="60">
        <f t="shared" si="207"/>
        <v>0</v>
      </c>
      <c r="O269" s="60">
        <f t="shared" si="207"/>
        <v>13558853257</v>
      </c>
      <c r="P269" s="60">
        <f t="shared" si="207"/>
        <v>7777152471</v>
      </c>
      <c r="Q269" s="60">
        <f t="shared" si="207"/>
        <v>4539334560.75</v>
      </c>
      <c r="R269" s="60">
        <f t="shared" si="207"/>
        <v>16796671167.25</v>
      </c>
      <c r="S269" s="60">
        <f t="shared" si="207"/>
        <v>9019518696.25</v>
      </c>
      <c r="T269" s="60">
        <f t="shared" si="207"/>
        <v>1161635423.75</v>
      </c>
      <c r="U269" s="60">
        <f t="shared" si="207"/>
        <v>3377699137</v>
      </c>
      <c r="V269" s="60">
        <f t="shared" si="207"/>
        <v>1161635423.75</v>
      </c>
      <c r="W269" s="60">
        <f t="shared" si="207"/>
        <v>0</v>
      </c>
      <c r="X269" s="38">
        <f t="shared" si="203"/>
        <v>0.21275465607852129</v>
      </c>
      <c r="Y269" s="38">
        <f t="shared" si="204"/>
        <v>5.4444840264808537E-2</v>
      </c>
      <c r="Z269" s="38">
        <f t="shared" si="205"/>
        <v>5.4444840264808537E-2</v>
      </c>
      <c r="AA269" s="38">
        <f t="shared" si="183"/>
        <v>0.25590434196991019</v>
      </c>
      <c r="AB269" s="38">
        <f>+V269/T269</f>
        <v>1</v>
      </c>
    </row>
    <row r="270" spans="1:28" ht="34.5" customHeight="1" x14ac:dyDescent="0.25">
      <c r="A270" s="105" t="s">
        <v>443</v>
      </c>
      <c r="B270" s="100" t="s">
        <v>37</v>
      </c>
      <c r="C270" s="34">
        <v>10</v>
      </c>
      <c r="D270" s="34" t="s">
        <v>38</v>
      </c>
      <c r="E270" s="95" t="s">
        <v>251</v>
      </c>
      <c r="F270" s="66">
        <f>+F273+F277+F295+F299</f>
        <v>26169238642</v>
      </c>
      <c r="G270" s="66">
        <f>+G273+G277+G295+G299</f>
        <v>0</v>
      </c>
      <c r="H270" s="66">
        <f>+H273+H277+H295+H299</f>
        <v>0</v>
      </c>
      <c r="I270" s="66">
        <f>+I273+I277+I295+I299</f>
        <v>0</v>
      </c>
      <c r="J270" s="66">
        <f>+J273+J277+J295+J299</f>
        <v>0</v>
      </c>
      <c r="K270" s="66">
        <f t="shared" si="170"/>
        <v>0</v>
      </c>
      <c r="L270" s="66">
        <f>+L273+L277+L295+L299</f>
        <v>26169238642</v>
      </c>
      <c r="M270" s="42">
        <f t="shared" si="201"/>
        <v>3.3159361192315303E-3</v>
      </c>
      <c r="N270" s="66">
        <f t="shared" ref="N270:W270" si="208">+N273+N277+N295+N299</f>
        <v>0</v>
      </c>
      <c r="O270" s="66">
        <f t="shared" si="208"/>
        <v>17657181183.43</v>
      </c>
      <c r="P270" s="66">
        <f t="shared" si="208"/>
        <v>8512057458.5700006</v>
      </c>
      <c r="Q270" s="66">
        <f t="shared" si="208"/>
        <v>15548136713.039999</v>
      </c>
      <c r="R270" s="66">
        <f t="shared" si="208"/>
        <v>10621101928.959999</v>
      </c>
      <c r="S270" s="66">
        <f t="shared" si="208"/>
        <v>2109044470.3900001</v>
      </c>
      <c r="T270" s="66">
        <f t="shared" si="208"/>
        <v>2288590311.71</v>
      </c>
      <c r="U270" s="66">
        <f t="shared" si="208"/>
        <v>13259546401.33</v>
      </c>
      <c r="V270" s="66">
        <f t="shared" si="208"/>
        <v>2159524900.71</v>
      </c>
      <c r="W270" s="66">
        <f t="shared" si="208"/>
        <v>129065411</v>
      </c>
      <c r="X270" s="38">
        <f t="shared" si="203"/>
        <v>0.59413790847113934</v>
      </c>
      <c r="Y270" s="38">
        <f t="shared" si="204"/>
        <v>8.7453454149673079E-2</v>
      </c>
      <c r="Z270" s="38">
        <f t="shared" si="205"/>
        <v>8.2521502832111321E-2</v>
      </c>
      <c r="AA270" s="38">
        <f t="shared" si="183"/>
        <v>0.1471938634158389</v>
      </c>
      <c r="AB270" s="38">
        <f>+V270/T270</f>
        <v>0.9436048425357686</v>
      </c>
    </row>
    <row r="271" spans="1:28" ht="34.5" customHeight="1" x14ac:dyDescent="0.25">
      <c r="A271" s="105" t="s">
        <v>443</v>
      </c>
      <c r="B271" s="100" t="s">
        <v>37</v>
      </c>
      <c r="C271" s="34">
        <v>13</v>
      </c>
      <c r="D271" s="34" t="s">
        <v>38</v>
      </c>
      <c r="E271" s="95" t="s">
        <v>251</v>
      </c>
      <c r="F271" s="66">
        <f t="shared" ref="F271:J272" si="209">+F278</f>
        <v>15000000000</v>
      </c>
      <c r="G271" s="66">
        <f t="shared" si="209"/>
        <v>0</v>
      </c>
      <c r="H271" s="66">
        <f t="shared" si="209"/>
        <v>0</v>
      </c>
      <c r="I271" s="66">
        <f t="shared" si="209"/>
        <v>2925000000</v>
      </c>
      <c r="J271" s="66">
        <f t="shared" si="209"/>
        <v>2925000000</v>
      </c>
      <c r="K271" s="66">
        <f t="shared" si="170"/>
        <v>0</v>
      </c>
      <c r="L271" s="66">
        <f>+L278</f>
        <v>15000000000</v>
      </c>
      <c r="M271" s="42">
        <f t="shared" si="201"/>
        <v>1.9006682796130295E-3</v>
      </c>
      <c r="N271" s="66">
        <f t="shared" ref="N271:W272" si="210">+N278</f>
        <v>0</v>
      </c>
      <c r="O271" s="66">
        <f t="shared" si="210"/>
        <v>12075000000</v>
      </c>
      <c r="P271" s="66">
        <f t="shared" si="210"/>
        <v>2925000000</v>
      </c>
      <c r="Q271" s="66">
        <f t="shared" si="210"/>
        <v>6405089410</v>
      </c>
      <c r="R271" s="66">
        <f t="shared" si="210"/>
        <v>8594910590</v>
      </c>
      <c r="S271" s="66">
        <f t="shared" si="210"/>
        <v>5669910590</v>
      </c>
      <c r="T271" s="66">
        <f t="shared" si="210"/>
        <v>0</v>
      </c>
      <c r="U271" s="66">
        <f t="shared" si="210"/>
        <v>6405089410</v>
      </c>
      <c r="V271" s="66">
        <f t="shared" si="210"/>
        <v>0</v>
      </c>
      <c r="W271" s="66">
        <f t="shared" si="210"/>
        <v>0</v>
      </c>
      <c r="X271" s="38">
        <f t="shared" si="203"/>
        <v>0.42700596066666668</v>
      </c>
      <c r="Y271" s="38">
        <f t="shared" si="204"/>
        <v>0</v>
      </c>
      <c r="Z271" s="38">
        <f t="shared" si="205"/>
        <v>0</v>
      </c>
      <c r="AA271" s="38">
        <f t="shared" si="183"/>
        <v>0</v>
      </c>
      <c r="AB271" s="38" t="s">
        <v>40</v>
      </c>
    </row>
    <row r="272" spans="1:28" ht="34.5" customHeight="1" x14ac:dyDescent="0.25">
      <c r="A272" s="105" t="s">
        <v>443</v>
      </c>
      <c r="B272" s="100" t="s">
        <v>41</v>
      </c>
      <c r="C272" s="34">
        <v>20</v>
      </c>
      <c r="D272" s="34" t="s">
        <v>38</v>
      </c>
      <c r="E272" s="95" t="s">
        <v>251</v>
      </c>
      <c r="F272" s="66">
        <f t="shared" si="209"/>
        <v>21336005728</v>
      </c>
      <c r="G272" s="66">
        <f t="shared" si="209"/>
        <v>0</v>
      </c>
      <c r="H272" s="66">
        <f t="shared" si="209"/>
        <v>0</v>
      </c>
      <c r="I272" s="66">
        <f t="shared" si="209"/>
        <v>2074546116</v>
      </c>
      <c r="J272" s="66">
        <f t="shared" si="209"/>
        <v>2074546116</v>
      </c>
      <c r="K272" s="66">
        <f t="shared" si="170"/>
        <v>0</v>
      </c>
      <c r="L272" s="66">
        <f>+L279</f>
        <v>21336005728</v>
      </c>
      <c r="M272" s="42">
        <f t="shared" si="201"/>
        <v>2.7035112867234336E-3</v>
      </c>
      <c r="N272" s="66">
        <f t="shared" si="210"/>
        <v>0</v>
      </c>
      <c r="O272" s="66">
        <f t="shared" si="210"/>
        <v>13558853257</v>
      </c>
      <c r="P272" s="66">
        <f t="shared" si="210"/>
        <v>7777152471</v>
      </c>
      <c r="Q272" s="66">
        <f t="shared" si="210"/>
        <v>4539334560.75</v>
      </c>
      <c r="R272" s="66">
        <f t="shared" si="210"/>
        <v>16796671167.25</v>
      </c>
      <c r="S272" s="66">
        <f t="shared" si="210"/>
        <v>9019518696.25</v>
      </c>
      <c r="T272" s="66">
        <f t="shared" si="210"/>
        <v>1161635423.75</v>
      </c>
      <c r="U272" s="66">
        <f t="shared" si="210"/>
        <v>3377699137</v>
      </c>
      <c r="V272" s="66">
        <f t="shared" si="210"/>
        <v>1161635423.75</v>
      </c>
      <c r="W272" s="66">
        <f t="shared" si="210"/>
        <v>0</v>
      </c>
      <c r="X272" s="38">
        <f t="shared" si="203"/>
        <v>0.21275465607852129</v>
      </c>
      <c r="Y272" s="38">
        <f t="shared" si="204"/>
        <v>5.4444840264808537E-2</v>
      </c>
      <c r="Z272" s="38">
        <f t="shared" si="205"/>
        <v>5.4444840264808537E-2</v>
      </c>
      <c r="AA272" s="38">
        <f t="shared" si="183"/>
        <v>0.25590434196991019</v>
      </c>
      <c r="AB272" s="38">
        <f t="shared" ref="AB272:AB277" si="211">+V272/T272</f>
        <v>1</v>
      </c>
    </row>
    <row r="273" spans="1:28" ht="66" customHeight="1" x14ac:dyDescent="0.25">
      <c r="A273" s="96" t="s">
        <v>444</v>
      </c>
      <c r="B273" s="100" t="s">
        <v>37</v>
      </c>
      <c r="C273" s="34">
        <v>10</v>
      </c>
      <c r="D273" s="34" t="s">
        <v>38</v>
      </c>
      <c r="E273" s="95" t="s">
        <v>445</v>
      </c>
      <c r="F273" s="66">
        <f t="shared" ref="F273:J275" si="212">+F274</f>
        <v>50000000</v>
      </c>
      <c r="G273" s="66">
        <f t="shared" si="212"/>
        <v>0</v>
      </c>
      <c r="H273" s="66">
        <f t="shared" si="212"/>
        <v>0</v>
      </c>
      <c r="I273" s="66">
        <f t="shared" si="212"/>
        <v>0</v>
      </c>
      <c r="J273" s="66">
        <f t="shared" si="212"/>
        <v>0</v>
      </c>
      <c r="K273" s="66">
        <f t="shared" si="170"/>
        <v>0</v>
      </c>
      <c r="L273" s="66">
        <f>+L274</f>
        <v>50000000</v>
      </c>
      <c r="M273" s="61">
        <f t="shared" si="201"/>
        <v>6.3355609320434317E-6</v>
      </c>
      <c r="N273" s="66">
        <f t="shared" ref="N273:W275" si="213">+N274</f>
        <v>0</v>
      </c>
      <c r="O273" s="66">
        <f t="shared" si="213"/>
        <v>29022761</v>
      </c>
      <c r="P273" s="66">
        <f t="shared" si="213"/>
        <v>20977239</v>
      </c>
      <c r="Q273" s="66">
        <f t="shared" si="213"/>
        <v>15640514.130000001</v>
      </c>
      <c r="R273" s="66">
        <f t="shared" si="213"/>
        <v>34359485.869999997</v>
      </c>
      <c r="S273" s="66">
        <f t="shared" si="213"/>
        <v>13382246.869999999</v>
      </c>
      <c r="T273" s="66">
        <f t="shared" si="213"/>
        <v>3451828.13</v>
      </c>
      <c r="U273" s="66">
        <f t="shared" si="213"/>
        <v>12188686</v>
      </c>
      <c r="V273" s="66">
        <f t="shared" si="213"/>
        <v>3451828.13</v>
      </c>
      <c r="W273" s="66">
        <f t="shared" si="213"/>
        <v>0</v>
      </c>
      <c r="X273" s="38">
        <f t="shared" si="203"/>
        <v>0.31281028259999999</v>
      </c>
      <c r="Y273" s="38">
        <f t="shared" si="204"/>
        <v>6.9036562600000004E-2</v>
      </c>
      <c r="Z273" s="38">
        <f t="shared" si="205"/>
        <v>6.9036562600000004E-2</v>
      </c>
      <c r="AA273" s="38">
        <f t="shared" si="183"/>
        <v>0.22069786845299821</v>
      </c>
      <c r="AB273" s="38">
        <f t="shared" si="211"/>
        <v>1</v>
      </c>
    </row>
    <row r="274" spans="1:28" ht="49.5" customHeight="1" x14ac:dyDescent="0.25">
      <c r="A274" s="96" t="s">
        <v>446</v>
      </c>
      <c r="B274" s="100" t="s">
        <v>37</v>
      </c>
      <c r="C274" s="34">
        <v>10</v>
      </c>
      <c r="D274" s="34" t="s">
        <v>38</v>
      </c>
      <c r="E274" s="95" t="s">
        <v>445</v>
      </c>
      <c r="F274" s="66">
        <f t="shared" si="212"/>
        <v>50000000</v>
      </c>
      <c r="G274" s="66">
        <f t="shared" si="212"/>
        <v>0</v>
      </c>
      <c r="H274" s="66">
        <f t="shared" si="212"/>
        <v>0</v>
      </c>
      <c r="I274" s="66">
        <f t="shared" si="212"/>
        <v>0</v>
      </c>
      <c r="J274" s="66">
        <f t="shared" si="212"/>
        <v>0</v>
      </c>
      <c r="K274" s="66">
        <f t="shared" si="170"/>
        <v>0</v>
      </c>
      <c r="L274" s="66">
        <f>+L275</f>
        <v>50000000</v>
      </c>
      <c r="M274" s="61">
        <f t="shared" si="201"/>
        <v>6.3355609320434317E-6</v>
      </c>
      <c r="N274" s="66">
        <f t="shared" si="213"/>
        <v>0</v>
      </c>
      <c r="O274" s="66">
        <f t="shared" si="213"/>
        <v>29022761</v>
      </c>
      <c r="P274" s="66">
        <f t="shared" si="213"/>
        <v>20977239</v>
      </c>
      <c r="Q274" s="66">
        <f t="shared" si="213"/>
        <v>15640514.130000001</v>
      </c>
      <c r="R274" s="66">
        <f t="shared" si="213"/>
        <v>34359485.869999997</v>
      </c>
      <c r="S274" s="66">
        <f t="shared" si="213"/>
        <v>13382246.869999999</v>
      </c>
      <c r="T274" s="66">
        <f t="shared" si="213"/>
        <v>3451828.13</v>
      </c>
      <c r="U274" s="66">
        <f t="shared" si="213"/>
        <v>12188686</v>
      </c>
      <c r="V274" s="66">
        <f t="shared" si="213"/>
        <v>3451828.13</v>
      </c>
      <c r="W274" s="66">
        <f t="shared" si="213"/>
        <v>0</v>
      </c>
      <c r="X274" s="38">
        <f t="shared" si="203"/>
        <v>0.31281028259999999</v>
      </c>
      <c r="Y274" s="38">
        <f t="shared" si="204"/>
        <v>6.9036562600000004E-2</v>
      </c>
      <c r="Z274" s="38">
        <f t="shared" si="205"/>
        <v>6.9036562600000004E-2</v>
      </c>
      <c r="AA274" s="38">
        <f t="shared" si="183"/>
        <v>0.22069786845299821</v>
      </c>
      <c r="AB274" s="38">
        <f t="shared" si="211"/>
        <v>1</v>
      </c>
    </row>
    <row r="275" spans="1:28" ht="35.25" customHeight="1" x14ac:dyDescent="0.25">
      <c r="A275" s="96" t="s">
        <v>447</v>
      </c>
      <c r="B275" s="100" t="s">
        <v>37</v>
      </c>
      <c r="C275" s="34">
        <v>10</v>
      </c>
      <c r="D275" s="34" t="s">
        <v>38</v>
      </c>
      <c r="E275" s="95" t="s">
        <v>448</v>
      </c>
      <c r="F275" s="66">
        <f t="shared" si="212"/>
        <v>50000000</v>
      </c>
      <c r="G275" s="66">
        <f t="shared" si="212"/>
        <v>0</v>
      </c>
      <c r="H275" s="66">
        <f t="shared" si="212"/>
        <v>0</v>
      </c>
      <c r="I275" s="66">
        <f t="shared" si="212"/>
        <v>0</v>
      </c>
      <c r="J275" s="66">
        <f t="shared" si="212"/>
        <v>0</v>
      </c>
      <c r="K275" s="66">
        <f t="shared" si="170"/>
        <v>0</v>
      </c>
      <c r="L275" s="66">
        <f>+L276</f>
        <v>50000000</v>
      </c>
      <c r="M275" s="61">
        <f t="shared" si="201"/>
        <v>6.3355609320434317E-6</v>
      </c>
      <c r="N275" s="66">
        <f t="shared" si="213"/>
        <v>0</v>
      </c>
      <c r="O275" s="66">
        <f t="shared" si="213"/>
        <v>29022761</v>
      </c>
      <c r="P275" s="66">
        <f t="shared" si="213"/>
        <v>20977239</v>
      </c>
      <c r="Q275" s="66">
        <f t="shared" si="213"/>
        <v>15640514.130000001</v>
      </c>
      <c r="R275" s="66">
        <f t="shared" si="213"/>
        <v>34359485.869999997</v>
      </c>
      <c r="S275" s="66">
        <f t="shared" si="213"/>
        <v>13382246.869999999</v>
      </c>
      <c r="T275" s="66">
        <f t="shared" si="213"/>
        <v>3451828.13</v>
      </c>
      <c r="U275" s="66">
        <f t="shared" si="213"/>
        <v>12188686</v>
      </c>
      <c r="V275" s="66">
        <f t="shared" si="213"/>
        <v>3451828.13</v>
      </c>
      <c r="W275" s="66">
        <f t="shared" si="213"/>
        <v>0</v>
      </c>
      <c r="X275" s="38">
        <f t="shared" si="203"/>
        <v>0.31281028259999999</v>
      </c>
      <c r="Y275" s="38">
        <f t="shared" si="204"/>
        <v>6.9036562600000004E-2</v>
      </c>
      <c r="Z275" s="38">
        <f t="shared" si="205"/>
        <v>6.9036562600000004E-2</v>
      </c>
      <c r="AA275" s="38">
        <f t="shared" si="183"/>
        <v>0.22069786845299821</v>
      </c>
      <c r="AB275" s="38">
        <f t="shared" si="211"/>
        <v>1</v>
      </c>
    </row>
    <row r="276" spans="1:28" ht="48" customHeight="1" x14ac:dyDescent="0.25">
      <c r="A276" s="43" t="s">
        <v>449</v>
      </c>
      <c r="B276" s="103" t="s">
        <v>37</v>
      </c>
      <c r="C276" s="44">
        <v>10</v>
      </c>
      <c r="D276" s="44" t="s">
        <v>38</v>
      </c>
      <c r="E276" s="45" t="s">
        <v>258</v>
      </c>
      <c r="F276" s="46">
        <v>50000000</v>
      </c>
      <c r="G276" s="46">
        <v>0</v>
      </c>
      <c r="H276" s="46">
        <v>0</v>
      </c>
      <c r="I276" s="46">
        <v>0</v>
      </c>
      <c r="J276" s="46">
        <v>0</v>
      </c>
      <c r="K276" s="46">
        <f t="shared" si="170"/>
        <v>0</v>
      </c>
      <c r="L276" s="56">
        <f>+F276+K276</f>
        <v>50000000</v>
      </c>
      <c r="M276" s="53">
        <f t="shared" si="201"/>
        <v>6.3355609320434317E-6</v>
      </c>
      <c r="N276" s="46">
        <v>0</v>
      </c>
      <c r="O276" s="46">
        <v>29022761</v>
      </c>
      <c r="P276" s="46">
        <f>L276-O276</f>
        <v>20977239</v>
      </c>
      <c r="Q276" s="46">
        <v>15640514.130000001</v>
      </c>
      <c r="R276" s="46">
        <f>+L276-Q276</f>
        <v>34359485.869999997</v>
      </c>
      <c r="S276" s="46">
        <f>O276-Q276</f>
        <v>13382246.869999999</v>
      </c>
      <c r="T276" s="46">
        <v>3451828.13</v>
      </c>
      <c r="U276" s="46">
        <f>+Q276-T276</f>
        <v>12188686</v>
      </c>
      <c r="V276" s="46">
        <v>3451828.13</v>
      </c>
      <c r="W276" s="48">
        <f>+T276-V276</f>
        <v>0</v>
      </c>
      <c r="X276" s="49">
        <f t="shared" si="203"/>
        <v>0.31281028259999999</v>
      </c>
      <c r="Y276" s="49">
        <f t="shared" si="204"/>
        <v>6.9036562600000004E-2</v>
      </c>
      <c r="Z276" s="49">
        <f t="shared" si="205"/>
        <v>6.9036562600000004E-2</v>
      </c>
      <c r="AA276" s="49">
        <f t="shared" si="183"/>
        <v>0.22069786845299821</v>
      </c>
      <c r="AB276" s="258">
        <f t="shared" si="211"/>
        <v>1</v>
      </c>
    </row>
    <row r="277" spans="1:28" ht="64.5" customHeight="1" x14ac:dyDescent="0.25">
      <c r="A277" s="96" t="s">
        <v>450</v>
      </c>
      <c r="B277" s="107" t="s">
        <v>37</v>
      </c>
      <c r="C277" s="34">
        <v>10</v>
      </c>
      <c r="D277" s="34" t="s">
        <v>38</v>
      </c>
      <c r="E277" s="95" t="s">
        <v>451</v>
      </c>
      <c r="F277" s="60">
        <f t="shared" ref="F277:J279" si="214">+F280</f>
        <v>19000238642</v>
      </c>
      <c r="G277" s="60">
        <f t="shared" si="214"/>
        <v>0</v>
      </c>
      <c r="H277" s="60">
        <f t="shared" si="214"/>
        <v>0</v>
      </c>
      <c r="I277" s="60">
        <f t="shared" si="214"/>
        <v>0</v>
      </c>
      <c r="J277" s="60">
        <f t="shared" si="214"/>
        <v>0</v>
      </c>
      <c r="K277" s="66">
        <f t="shared" si="170"/>
        <v>0</v>
      </c>
      <c r="L277" s="66">
        <f>+L280</f>
        <v>19000238642</v>
      </c>
      <c r="M277" s="42">
        <f t="shared" si="201"/>
        <v>2.407543392795143E-3</v>
      </c>
      <c r="N277" s="60">
        <f t="shared" ref="N277:W279" si="215">+N280</f>
        <v>0</v>
      </c>
      <c r="O277" s="60">
        <f t="shared" si="215"/>
        <v>13075717460</v>
      </c>
      <c r="P277" s="60">
        <f t="shared" si="215"/>
        <v>5924521182</v>
      </c>
      <c r="Q277" s="60">
        <f t="shared" si="215"/>
        <v>11290794025.75</v>
      </c>
      <c r="R277" s="60">
        <f t="shared" si="215"/>
        <v>7709444616.25</v>
      </c>
      <c r="S277" s="60">
        <f t="shared" si="215"/>
        <v>1784923434.25</v>
      </c>
      <c r="T277" s="60">
        <f t="shared" si="215"/>
        <v>1791775097.8199999</v>
      </c>
      <c r="U277" s="60">
        <f t="shared" si="215"/>
        <v>9499018927.9300003</v>
      </c>
      <c r="V277" s="60">
        <f t="shared" si="215"/>
        <v>1778698151.8199999</v>
      </c>
      <c r="W277" s="60">
        <f t="shared" si="215"/>
        <v>13076946</v>
      </c>
      <c r="X277" s="38">
        <f t="shared" si="203"/>
        <v>0.59424485336682642</v>
      </c>
      <c r="Y277" s="38">
        <f t="shared" si="204"/>
        <v>9.4302768064148612E-2</v>
      </c>
      <c r="Z277" s="38">
        <f t="shared" si="205"/>
        <v>9.3614516392872577E-2</v>
      </c>
      <c r="AA277" s="38">
        <f t="shared" si="183"/>
        <v>0.15869345359889159</v>
      </c>
      <c r="AB277" s="38">
        <f t="shared" si="211"/>
        <v>0.99270168113402713</v>
      </c>
    </row>
    <row r="278" spans="1:28" ht="64.5" customHeight="1" x14ac:dyDescent="0.25">
      <c r="A278" s="96" t="s">
        <v>450</v>
      </c>
      <c r="B278" s="100" t="s">
        <v>37</v>
      </c>
      <c r="C278" s="34">
        <v>13</v>
      </c>
      <c r="D278" s="34" t="s">
        <v>38</v>
      </c>
      <c r="E278" s="95" t="s">
        <v>451</v>
      </c>
      <c r="F278" s="60">
        <f t="shared" si="214"/>
        <v>15000000000</v>
      </c>
      <c r="G278" s="60">
        <f t="shared" si="214"/>
        <v>0</v>
      </c>
      <c r="H278" s="60">
        <f t="shared" si="214"/>
        <v>0</v>
      </c>
      <c r="I278" s="60">
        <f t="shared" si="214"/>
        <v>2925000000</v>
      </c>
      <c r="J278" s="60">
        <f t="shared" si="214"/>
        <v>2925000000</v>
      </c>
      <c r="K278" s="66">
        <f t="shared" si="170"/>
        <v>0</v>
      </c>
      <c r="L278" s="66">
        <f>+L281</f>
        <v>15000000000</v>
      </c>
      <c r="M278" s="42">
        <f t="shared" si="201"/>
        <v>1.9006682796130295E-3</v>
      </c>
      <c r="N278" s="60">
        <f t="shared" si="215"/>
        <v>0</v>
      </c>
      <c r="O278" s="60">
        <f t="shared" si="215"/>
        <v>12075000000</v>
      </c>
      <c r="P278" s="60">
        <f t="shared" si="215"/>
        <v>2925000000</v>
      </c>
      <c r="Q278" s="60">
        <f t="shared" si="215"/>
        <v>6405089410</v>
      </c>
      <c r="R278" s="60">
        <f t="shared" si="215"/>
        <v>8594910590</v>
      </c>
      <c r="S278" s="60">
        <f t="shared" si="215"/>
        <v>5669910590</v>
      </c>
      <c r="T278" s="60">
        <f t="shared" si="215"/>
        <v>0</v>
      </c>
      <c r="U278" s="60">
        <f t="shared" si="215"/>
        <v>6405089410</v>
      </c>
      <c r="V278" s="60">
        <f t="shared" si="215"/>
        <v>0</v>
      </c>
      <c r="W278" s="60">
        <f t="shared" si="215"/>
        <v>0</v>
      </c>
      <c r="X278" s="38">
        <f t="shared" si="203"/>
        <v>0.42700596066666668</v>
      </c>
      <c r="Y278" s="38">
        <f t="shared" si="204"/>
        <v>0</v>
      </c>
      <c r="Z278" s="38">
        <f t="shared" si="205"/>
        <v>0</v>
      </c>
      <c r="AA278" s="38">
        <f t="shared" si="183"/>
        <v>0</v>
      </c>
      <c r="AB278" s="38" t="s">
        <v>40</v>
      </c>
    </row>
    <row r="279" spans="1:28" ht="64.5" customHeight="1" x14ac:dyDescent="0.25">
      <c r="A279" s="96" t="s">
        <v>450</v>
      </c>
      <c r="B279" s="100" t="s">
        <v>41</v>
      </c>
      <c r="C279" s="34">
        <v>20</v>
      </c>
      <c r="D279" s="34" t="s">
        <v>38</v>
      </c>
      <c r="E279" s="95" t="s">
        <v>451</v>
      </c>
      <c r="F279" s="60">
        <f t="shared" si="214"/>
        <v>21336005728</v>
      </c>
      <c r="G279" s="60">
        <f t="shared" si="214"/>
        <v>0</v>
      </c>
      <c r="H279" s="60">
        <f t="shared" si="214"/>
        <v>0</v>
      </c>
      <c r="I279" s="60">
        <f t="shared" si="214"/>
        <v>2074546116</v>
      </c>
      <c r="J279" s="60">
        <f t="shared" si="214"/>
        <v>2074546116</v>
      </c>
      <c r="K279" s="66">
        <f t="shared" si="170"/>
        <v>0</v>
      </c>
      <c r="L279" s="66">
        <f>+L282</f>
        <v>21336005728</v>
      </c>
      <c r="M279" s="42">
        <f t="shared" si="201"/>
        <v>2.7035112867234336E-3</v>
      </c>
      <c r="N279" s="60">
        <f t="shared" si="215"/>
        <v>0</v>
      </c>
      <c r="O279" s="60">
        <f t="shared" si="215"/>
        <v>13558853257</v>
      </c>
      <c r="P279" s="60">
        <f t="shared" si="215"/>
        <v>7777152471</v>
      </c>
      <c r="Q279" s="60">
        <f t="shared" si="215"/>
        <v>4539334560.75</v>
      </c>
      <c r="R279" s="60">
        <f t="shared" si="215"/>
        <v>16796671167.25</v>
      </c>
      <c r="S279" s="60">
        <f t="shared" si="215"/>
        <v>9019518696.25</v>
      </c>
      <c r="T279" s="60">
        <f t="shared" si="215"/>
        <v>1161635423.75</v>
      </c>
      <c r="U279" s="60">
        <f t="shared" si="215"/>
        <v>3377699137</v>
      </c>
      <c r="V279" s="60">
        <f t="shared" si="215"/>
        <v>1161635423.75</v>
      </c>
      <c r="W279" s="60">
        <f t="shared" si="215"/>
        <v>0</v>
      </c>
      <c r="X279" s="38">
        <f t="shared" si="203"/>
        <v>0.21275465607852129</v>
      </c>
      <c r="Y279" s="38">
        <f t="shared" si="204"/>
        <v>5.4444840264808537E-2</v>
      </c>
      <c r="Z279" s="38">
        <f t="shared" si="205"/>
        <v>5.4444840264808537E-2</v>
      </c>
      <c r="AA279" s="38">
        <f t="shared" si="183"/>
        <v>0.25590434196991019</v>
      </c>
      <c r="AB279" s="38">
        <f>+V279/T279</f>
        <v>1</v>
      </c>
    </row>
    <row r="280" spans="1:28" ht="49.5" customHeight="1" x14ac:dyDescent="0.25">
      <c r="A280" s="96" t="s">
        <v>452</v>
      </c>
      <c r="B280" s="107" t="s">
        <v>37</v>
      </c>
      <c r="C280" s="34">
        <v>10</v>
      </c>
      <c r="D280" s="34" t="s">
        <v>38</v>
      </c>
      <c r="E280" s="95" t="s">
        <v>451</v>
      </c>
      <c r="F280" s="66">
        <f t="shared" ref="F280:J282" si="216">+F283+F286</f>
        <v>19000238642</v>
      </c>
      <c r="G280" s="66">
        <f t="shared" si="216"/>
        <v>0</v>
      </c>
      <c r="H280" s="66">
        <f t="shared" si="216"/>
        <v>0</v>
      </c>
      <c r="I280" s="66">
        <f t="shared" si="216"/>
        <v>0</v>
      </c>
      <c r="J280" s="66">
        <f t="shared" si="216"/>
        <v>0</v>
      </c>
      <c r="K280" s="66">
        <f t="shared" si="170"/>
        <v>0</v>
      </c>
      <c r="L280" s="66">
        <f>+L283+L286</f>
        <v>19000238642</v>
      </c>
      <c r="M280" s="42">
        <f t="shared" si="201"/>
        <v>2.407543392795143E-3</v>
      </c>
      <c r="N280" s="66">
        <f t="shared" ref="N280:W282" si="217">+N283+N286</f>
        <v>0</v>
      </c>
      <c r="O280" s="66">
        <f t="shared" si="217"/>
        <v>13075717460</v>
      </c>
      <c r="P280" s="66">
        <f t="shared" si="217"/>
        <v>5924521182</v>
      </c>
      <c r="Q280" s="66">
        <f t="shared" si="217"/>
        <v>11290794025.75</v>
      </c>
      <c r="R280" s="66">
        <f t="shared" si="217"/>
        <v>7709444616.25</v>
      </c>
      <c r="S280" s="66">
        <f t="shared" si="217"/>
        <v>1784923434.25</v>
      </c>
      <c r="T280" s="66">
        <f t="shared" si="217"/>
        <v>1791775097.8199999</v>
      </c>
      <c r="U280" s="66">
        <f t="shared" si="217"/>
        <v>9499018927.9300003</v>
      </c>
      <c r="V280" s="66">
        <f t="shared" si="217"/>
        <v>1778698151.8199999</v>
      </c>
      <c r="W280" s="66">
        <f t="shared" si="217"/>
        <v>13076946</v>
      </c>
      <c r="X280" s="38">
        <f t="shared" si="203"/>
        <v>0.59424485336682642</v>
      </c>
      <c r="Y280" s="38">
        <f t="shared" si="204"/>
        <v>9.4302768064148612E-2</v>
      </c>
      <c r="Z280" s="38">
        <f t="shared" si="205"/>
        <v>9.3614516392872577E-2</v>
      </c>
      <c r="AA280" s="38">
        <f t="shared" si="183"/>
        <v>0.15869345359889159</v>
      </c>
      <c r="AB280" s="38">
        <f>+V280/T280</f>
        <v>0.99270168113402713</v>
      </c>
    </row>
    <row r="281" spans="1:28" ht="49.5" customHeight="1" x14ac:dyDescent="0.25">
      <c r="A281" s="96" t="s">
        <v>452</v>
      </c>
      <c r="B281" s="100" t="s">
        <v>37</v>
      </c>
      <c r="C281" s="34">
        <v>13</v>
      </c>
      <c r="D281" s="34" t="s">
        <v>38</v>
      </c>
      <c r="E281" s="95" t="s">
        <v>451</v>
      </c>
      <c r="F281" s="66">
        <f t="shared" si="216"/>
        <v>15000000000</v>
      </c>
      <c r="G281" s="66">
        <f t="shared" si="216"/>
        <v>0</v>
      </c>
      <c r="H281" s="66">
        <f t="shared" si="216"/>
        <v>0</v>
      </c>
      <c r="I281" s="66">
        <f t="shared" si="216"/>
        <v>2925000000</v>
      </c>
      <c r="J281" s="66">
        <f t="shared" si="216"/>
        <v>2925000000</v>
      </c>
      <c r="K281" s="66">
        <f t="shared" si="170"/>
        <v>0</v>
      </c>
      <c r="L281" s="66">
        <f>+L284+L287</f>
        <v>15000000000</v>
      </c>
      <c r="M281" s="42">
        <f t="shared" si="201"/>
        <v>1.9006682796130295E-3</v>
      </c>
      <c r="N281" s="66">
        <f>+N287</f>
        <v>0</v>
      </c>
      <c r="O281" s="66">
        <f t="shared" si="217"/>
        <v>12075000000</v>
      </c>
      <c r="P281" s="66">
        <f t="shared" si="217"/>
        <v>2925000000</v>
      </c>
      <c r="Q281" s="66">
        <f t="shared" si="217"/>
        <v>6405089410</v>
      </c>
      <c r="R281" s="66">
        <f t="shared" si="217"/>
        <v>8594910590</v>
      </c>
      <c r="S281" s="66">
        <f t="shared" si="217"/>
        <v>5669910590</v>
      </c>
      <c r="T281" s="66">
        <f t="shared" si="217"/>
        <v>0</v>
      </c>
      <c r="U281" s="66">
        <f t="shared" si="217"/>
        <v>6405089410</v>
      </c>
      <c r="V281" s="66">
        <f t="shared" si="217"/>
        <v>0</v>
      </c>
      <c r="W281" s="66">
        <f t="shared" si="217"/>
        <v>0</v>
      </c>
      <c r="X281" s="38">
        <f t="shared" si="203"/>
        <v>0.42700596066666668</v>
      </c>
      <c r="Y281" s="38">
        <f t="shared" si="204"/>
        <v>0</v>
      </c>
      <c r="Z281" s="38">
        <f t="shared" si="205"/>
        <v>0</v>
      </c>
      <c r="AA281" s="38">
        <f t="shared" si="183"/>
        <v>0</v>
      </c>
      <c r="AB281" s="38" t="s">
        <v>40</v>
      </c>
    </row>
    <row r="282" spans="1:28" ht="49.5" customHeight="1" x14ac:dyDescent="0.25">
      <c r="A282" s="96" t="s">
        <v>452</v>
      </c>
      <c r="B282" s="100" t="s">
        <v>41</v>
      </c>
      <c r="C282" s="34">
        <v>20</v>
      </c>
      <c r="D282" s="34" t="s">
        <v>38</v>
      </c>
      <c r="E282" s="95" t="s">
        <v>451</v>
      </c>
      <c r="F282" s="66">
        <f t="shared" si="216"/>
        <v>21336005728</v>
      </c>
      <c r="G282" s="66">
        <f t="shared" si="216"/>
        <v>0</v>
      </c>
      <c r="H282" s="66">
        <f t="shared" si="216"/>
        <v>0</v>
      </c>
      <c r="I282" s="66">
        <f t="shared" si="216"/>
        <v>2074546116</v>
      </c>
      <c r="J282" s="66">
        <f t="shared" si="216"/>
        <v>2074546116</v>
      </c>
      <c r="K282" s="66">
        <f t="shared" si="170"/>
        <v>0</v>
      </c>
      <c r="L282" s="66">
        <f>+L285+L288</f>
        <v>21336005728</v>
      </c>
      <c r="M282" s="42">
        <f t="shared" si="201"/>
        <v>2.7035112867234336E-3</v>
      </c>
      <c r="N282" s="66">
        <f>+N285+N288</f>
        <v>0</v>
      </c>
      <c r="O282" s="66">
        <f t="shared" si="217"/>
        <v>13558853257</v>
      </c>
      <c r="P282" s="66">
        <f t="shared" si="217"/>
        <v>7777152471</v>
      </c>
      <c r="Q282" s="66">
        <f t="shared" si="217"/>
        <v>4539334560.75</v>
      </c>
      <c r="R282" s="66">
        <f t="shared" si="217"/>
        <v>16796671167.25</v>
      </c>
      <c r="S282" s="66">
        <f t="shared" si="217"/>
        <v>9019518696.25</v>
      </c>
      <c r="T282" s="66">
        <f t="shared" si="217"/>
        <v>1161635423.75</v>
      </c>
      <c r="U282" s="66">
        <f t="shared" si="217"/>
        <v>3377699137</v>
      </c>
      <c r="V282" s="66">
        <f t="shared" si="217"/>
        <v>1161635423.75</v>
      </c>
      <c r="W282" s="66">
        <f t="shared" si="217"/>
        <v>0</v>
      </c>
      <c r="X282" s="38">
        <f t="shared" si="203"/>
        <v>0.21275465607852129</v>
      </c>
      <c r="Y282" s="38">
        <f t="shared" si="204"/>
        <v>5.4444840264808537E-2</v>
      </c>
      <c r="Z282" s="38">
        <f t="shared" si="205"/>
        <v>5.4444840264808537E-2</v>
      </c>
      <c r="AA282" s="38">
        <f t="shared" si="183"/>
        <v>0.25590434196991019</v>
      </c>
      <c r="AB282" s="38">
        <f>+V282/T282</f>
        <v>1</v>
      </c>
    </row>
    <row r="283" spans="1:28" ht="34.5" customHeight="1" x14ac:dyDescent="0.25">
      <c r="A283" s="96" t="s">
        <v>453</v>
      </c>
      <c r="B283" s="107" t="s">
        <v>37</v>
      </c>
      <c r="C283" s="34">
        <v>10</v>
      </c>
      <c r="D283" s="34" t="s">
        <v>38</v>
      </c>
      <c r="E283" s="40" t="s">
        <v>393</v>
      </c>
      <c r="F283" s="66">
        <f t="shared" ref="F283:J288" si="218">+F289</f>
        <v>18384779632</v>
      </c>
      <c r="G283" s="66">
        <f t="shared" si="218"/>
        <v>0</v>
      </c>
      <c r="H283" s="66">
        <f t="shared" si="218"/>
        <v>0</v>
      </c>
      <c r="I283" s="66">
        <f t="shared" si="218"/>
        <v>0</v>
      </c>
      <c r="J283" s="66">
        <f t="shared" si="218"/>
        <v>0</v>
      </c>
      <c r="K283" s="66">
        <f t="shared" si="170"/>
        <v>0</v>
      </c>
      <c r="L283" s="66">
        <f t="shared" ref="L283:L288" si="219">+L289</f>
        <v>18384779632</v>
      </c>
      <c r="M283" s="42">
        <f t="shared" si="201"/>
        <v>2.3295578316145401E-3</v>
      </c>
      <c r="N283" s="66">
        <f t="shared" ref="N283:W288" si="220">+N289</f>
        <v>0</v>
      </c>
      <c r="O283" s="66">
        <f t="shared" si="220"/>
        <v>12480128050</v>
      </c>
      <c r="P283" s="66">
        <f t="shared" si="220"/>
        <v>5904651582</v>
      </c>
      <c r="Q283" s="66">
        <f t="shared" si="220"/>
        <v>11290794025.75</v>
      </c>
      <c r="R283" s="66">
        <f t="shared" si="220"/>
        <v>7093985606.25</v>
      </c>
      <c r="S283" s="66">
        <f t="shared" si="220"/>
        <v>1189334024.25</v>
      </c>
      <c r="T283" s="66">
        <f t="shared" si="220"/>
        <v>1791775097.8199999</v>
      </c>
      <c r="U283" s="66">
        <f t="shared" si="220"/>
        <v>9499018927.9300003</v>
      </c>
      <c r="V283" s="66">
        <f t="shared" si="220"/>
        <v>1778698151.8199999</v>
      </c>
      <c r="W283" s="66">
        <f t="shared" si="220"/>
        <v>13076946</v>
      </c>
      <c r="X283" s="38">
        <f t="shared" si="203"/>
        <v>0.61413812141090773</v>
      </c>
      <c r="Y283" s="38">
        <f t="shared" si="204"/>
        <v>9.7459699473432332E-2</v>
      </c>
      <c r="Z283" s="38">
        <f t="shared" si="205"/>
        <v>9.6748407510093337E-2</v>
      </c>
      <c r="AA283" s="38">
        <f t="shared" si="183"/>
        <v>0.15869345359889159</v>
      </c>
      <c r="AB283" s="38">
        <f>+V283/T283</f>
        <v>0.99270168113402713</v>
      </c>
    </row>
    <row r="284" spans="1:28" ht="34.5" customHeight="1" x14ac:dyDescent="0.25">
      <c r="A284" s="96" t="s">
        <v>453</v>
      </c>
      <c r="B284" s="107" t="s">
        <v>37</v>
      </c>
      <c r="C284" s="34">
        <v>13</v>
      </c>
      <c r="D284" s="34" t="s">
        <v>38</v>
      </c>
      <c r="E284" s="40" t="s">
        <v>393</v>
      </c>
      <c r="F284" s="66">
        <f t="shared" si="218"/>
        <v>0</v>
      </c>
      <c r="G284" s="66">
        <f t="shared" si="218"/>
        <v>0</v>
      </c>
      <c r="H284" s="66">
        <f t="shared" si="218"/>
        <v>0</v>
      </c>
      <c r="I284" s="66">
        <f t="shared" si="218"/>
        <v>2925000000</v>
      </c>
      <c r="J284" s="66">
        <f t="shared" si="218"/>
        <v>0</v>
      </c>
      <c r="K284" s="66">
        <f t="shared" ref="K284:K303" si="221">+G284-H284+I284-J284</f>
        <v>2925000000</v>
      </c>
      <c r="L284" s="66">
        <f t="shared" si="219"/>
        <v>2925000000</v>
      </c>
      <c r="M284" s="42">
        <f t="shared" si="201"/>
        <v>3.7063031452454074E-4</v>
      </c>
      <c r="N284" s="66">
        <f t="shared" si="220"/>
        <v>0</v>
      </c>
      <c r="O284" s="66">
        <f t="shared" si="220"/>
        <v>0</v>
      </c>
      <c r="P284" s="66">
        <f t="shared" si="220"/>
        <v>2925000000</v>
      </c>
      <c r="Q284" s="66">
        <f t="shared" si="220"/>
        <v>0</v>
      </c>
      <c r="R284" s="66">
        <f t="shared" si="220"/>
        <v>2925000000</v>
      </c>
      <c r="S284" s="66">
        <f t="shared" si="220"/>
        <v>0</v>
      </c>
      <c r="T284" s="66">
        <f t="shared" si="220"/>
        <v>0</v>
      </c>
      <c r="U284" s="66">
        <f t="shared" si="220"/>
        <v>0</v>
      </c>
      <c r="V284" s="66">
        <f t="shared" si="220"/>
        <v>0</v>
      </c>
      <c r="W284" s="66">
        <f t="shared" si="220"/>
        <v>0</v>
      </c>
      <c r="X284" s="38">
        <f t="shared" si="203"/>
        <v>0</v>
      </c>
      <c r="Y284" s="38">
        <f t="shared" si="204"/>
        <v>0</v>
      </c>
      <c r="Z284" s="38">
        <f t="shared" si="205"/>
        <v>0</v>
      </c>
      <c r="AA284" s="38" t="s">
        <v>40</v>
      </c>
      <c r="AB284" s="38" t="s">
        <v>40</v>
      </c>
    </row>
    <row r="285" spans="1:28" ht="34.5" customHeight="1" x14ac:dyDescent="0.25">
      <c r="A285" s="96" t="s">
        <v>453</v>
      </c>
      <c r="B285" s="107" t="s">
        <v>41</v>
      </c>
      <c r="C285" s="34">
        <v>20</v>
      </c>
      <c r="D285" s="34" t="s">
        <v>38</v>
      </c>
      <c r="E285" s="40" t="s">
        <v>393</v>
      </c>
      <c r="F285" s="66">
        <f t="shared" si="218"/>
        <v>5269459612</v>
      </c>
      <c r="G285" s="66">
        <f t="shared" si="218"/>
        <v>0</v>
      </c>
      <c r="H285" s="66">
        <f t="shared" si="218"/>
        <v>0</v>
      </c>
      <c r="I285" s="66">
        <f t="shared" si="218"/>
        <v>2074546116</v>
      </c>
      <c r="J285" s="66">
        <f t="shared" si="218"/>
        <v>0</v>
      </c>
      <c r="K285" s="66">
        <f t="shared" si="221"/>
        <v>2074546116</v>
      </c>
      <c r="L285" s="66">
        <f t="shared" si="219"/>
        <v>7344005728</v>
      </c>
      <c r="M285" s="42">
        <f t="shared" si="201"/>
        <v>9.3056791550039965E-4</v>
      </c>
      <c r="N285" s="66">
        <f t="shared" si="220"/>
        <v>0</v>
      </c>
      <c r="O285" s="66">
        <f t="shared" si="220"/>
        <v>4045719657</v>
      </c>
      <c r="P285" s="66">
        <f t="shared" si="220"/>
        <v>3298286071</v>
      </c>
      <c r="Q285" s="66">
        <f t="shared" si="220"/>
        <v>3747276081</v>
      </c>
      <c r="R285" s="66">
        <f t="shared" si="220"/>
        <v>3596729647</v>
      </c>
      <c r="S285" s="66">
        <f t="shared" si="220"/>
        <v>298443576</v>
      </c>
      <c r="T285" s="66">
        <f t="shared" si="220"/>
        <v>369576944</v>
      </c>
      <c r="U285" s="66">
        <f t="shared" si="220"/>
        <v>3377699137</v>
      </c>
      <c r="V285" s="66">
        <f t="shared" si="220"/>
        <v>369576944</v>
      </c>
      <c r="W285" s="66">
        <f t="shared" si="220"/>
        <v>0</v>
      </c>
      <c r="X285" s="38">
        <f t="shared" si="203"/>
        <v>0.51024961305694672</v>
      </c>
      <c r="Y285" s="38">
        <f t="shared" si="204"/>
        <v>5.0323618701839878E-2</v>
      </c>
      <c r="Z285" s="38">
        <f t="shared" si="205"/>
        <v>5.0323618701839878E-2</v>
      </c>
      <c r="AA285" s="38">
        <f>+T285/Q285</f>
        <v>9.862549115980121E-2</v>
      </c>
      <c r="AB285" s="38">
        <f>+V285/T285</f>
        <v>1</v>
      </c>
    </row>
    <row r="286" spans="1:28" ht="30.75" customHeight="1" x14ac:dyDescent="0.25">
      <c r="A286" s="96" t="s">
        <v>454</v>
      </c>
      <c r="B286" s="107" t="s">
        <v>37</v>
      </c>
      <c r="C286" s="34">
        <v>10</v>
      </c>
      <c r="D286" s="34" t="s">
        <v>38</v>
      </c>
      <c r="E286" s="40" t="s">
        <v>455</v>
      </c>
      <c r="F286" s="62">
        <f t="shared" si="218"/>
        <v>615459010</v>
      </c>
      <c r="G286" s="62">
        <f t="shared" si="218"/>
        <v>0</v>
      </c>
      <c r="H286" s="62">
        <f t="shared" si="218"/>
        <v>0</v>
      </c>
      <c r="I286" s="62">
        <f t="shared" si="218"/>
        <v>0</v>
      </c>
      <c r="J286" s="62">
        <f t="shared" si="218"/>
        <v>0</v>
      </c>
      <c r="K286" s="62">
        <f t="shared" si="221"/>
        <v>0</v>
      </c>
      <c r="L286" s="66">
        <f t="shared" si="219"/>
        <v>615459010</v>
      </c>
      <c r="M286" s="42">
        <f t="shared" si="201"/>
        <v>7.798556118060255E-5</v>
      </c>
      <c r="N286" s="62">
        <f t="shared" si="220"/>
        <v>0</v>
      </c>
      <c r="O286" s="62">
        <f t="shared" si="220"/>
        <v>595589410</v>
      </c>
      <c r="P286" s="62">
        <f t="shared" si="220"/>
        <v>19869600</v>
      </c>
      <c r="Q286" s="62">
        <f t="shared" si="220"/>
        <v>0</v>
      </c>
      <c r="R286" s="62">
        <f t="shared" si="220"/>
        <v>615459010</v>
      </c>
      <c r="S286" s="62">
        <f t="shared" si="220"/>
        <v>595589410</v>
      </c>
      <c r="T286" s="62">
        <f t="shared" si="220"/>
        <v>0</v>
      </c>
      <c r="U286" s="62">
        <f t="shared" si="220"/>
        <v>0</v>
      </c>
      <c r="V286" s="62">
        <f t="shared" si="220"/>
        <v>0</v>
      </c>
      <c r="W286" s="62">
        <f t="shared" si="220"/>
        <v>0</v>
      </c>
      <c r="X286" s="38">
        <f t="shared" si="203"/>
        <v>0</v>
      </c>
      <c r="Y286" s="38">
        <f t="shared" si="204"/>
        <v>0</v>
      </c>
      <c r="Z286" s="38">
        <f t="shared" si="205"/>
        <v>0</v>
      </c>
      <c r="AA286" s="38" t="s">
        <v>40</v>
      </c>
      <c r="AB286" s="38" t="s">
        <v>40</v>
      </c>
    </row>
    <row r="287" spans="1:28" ht="30.75" customHeight="1" x14ac:dyDescent="0.25">
      <c r="A287" s="96" t="s">
        <v>454</v>
      </c>
      <c r="B287" s="107" t="s">
        <v>37</v>
      </c>
      <c r="C287" s="34">
        <v>13</v>
      </c>
      <c r="D287" s="34" t="s">
        <v>38</v>
      </c>
      <c r="E287" s="40" t="s">
        <v>455</v>
      </c>
      <c r="F287" s="62">
        <f t="shared" si="218"/>
        <v>15000000000</v>
      </c>
      <c r="G287" s="62">
        <f t="shared" si="218"/>
        <v>0</v>
      </c>
      <c r="H287" s="62">
        <f t="shared" si="218"/>
        <v>0</v>
      </c>
      <c r="I287" s="62">
        <f t="shared" si="218"/>
        <v>0</v>
      </c>
      <c r="J287" s="62">
        <f t="shared" si="218"/>
        <v>2925000000</v>
      </c>
      <c r="K287" s="62">
        <f t="shared" si="221"/>
        <v>-2925000000</v>
      </c>
      <c r="L287" s="66">
        <f t="shared" si="219"/>
        <v>12075000000</v>
      </c>
      <c r="M287" s="42">
        <f t="shared" si="201"/>
        <v>1.5300379650884887E-3</v>
      </c>
      <c r="N287" s="62">
        <f>+N293+N290</f>
        <v>0</v>
      </c>
      <c r="O287" s="62">
        <f t="shared" si="220"/>
        <v>12075000000</v>
      </c>
      <c r="P287" s="62">
        <f t="shared" si="220"/>
        <v>0</v>
      </c>
      <c r="Q287" s="62">
        <f t="shared" si="220"/>
        <v>6405089410</v>
      </c>
      <c r="R287" s="62">
        <f t="shared" si="220"/>
        <v>5669910590</v>
      </c>
      <c r="S287" s="62">
        <f t="shared" si="220"/>
        <v>5669910590</v>
      </c>
      <c r="T287" s="62">
        <f t="shared" si="220"/>
        <v>0</v>
      </c>
      <c r="U287" s="62">
        <f t="shared" si="220"/>
        <v>6405089410</v>
      </c>
      <c r="V287" s="62">
        <f t="shared" si="220"/>
        <v>0</v>
      </c>
      <c r="W287" s="62">
        <f t="shared" si="220"/>
        <v>0</v>
      </c>
      <c r="X287" s="38">
        <f t="shared" si="203"/>
        <v>0.53044218716356106</v>
      </c>
      <c r="Y287" s="38">
        <f t="shared" si="204"/>
        <v>0</v>
      </c>
      <c r="Z287" s="38">
        <f t="shared" si="205"/>
        <v>0</v>
      </c>
      <c r="AA287" s="38">
        <f>+T287/Q287</f>
        <v>0</v>
      </c>
      <c r="AB287" s="38" t="s">
        <v>40</v>
      </c>
    </row>
    <row r="288" spans="1:28" ht="30.75" customHeight="1" x14ac:dyDescent="0.25">
      <c r="A288" s="96" t="s">
        <v>454</v>
      </c>
      <c r="B288" s="100" t="s">
        <v>41</v>
      </c>
      <c r="C288" s="34">
        <v>20</v>
      </c>
      <c r="D288" s="34" t="s">
        <v>38</v>
      </c>
      <c r="E288" s="40" t="s">
        <v>455</v>
      </c>
      <c r="F288" s="62">
        <f t="shared" si="218"/>
        <v>16066546116</v>
      </c>
      <c r="G288" s="62">
        <f t="shared" si="218"/>
        <v>0</v>
      </c>
      <c r="H288" s="62">
        <f t="shared" si="218"/>
        <v>0</v>
      </c>
      <c r="I288" s="62">
        <f t="shared" si="218"/>
        <v>0</v>
      </c>
      <c r="J288" s="62">
        <f t="shared" si="218"/>
        <v>2074546116</v>
      </c>
      <c r="K288" s="62">
        <f t="shared" si="221"/>
        <v>-2074546116</v>
      </c>
      <c r="L288" s="66">
        <f t="shared" si="219"/>
        <v>13992000000</v>
      </c>
      <c r="M288" s="42">
        <f t="shared" si="201"/>
        <v>1.7729433712230338E-3</v>
      </c>
      <c r="N288" s="62">
        <f>+N294</f>
        <v>0</v>
      </c>
      <c r="O288" s="62">
        <f t="shared" si="220"/>
        <v>9513133600</v>
      </c>
      <c r="P288" s="62">
        <f t="shared" si="220"/>
        <v>4478866400</v>
      </c>
      <c r="Q288" s="62">
        <f t="shared" si="220"/>
        <v>792058479.75</v>
      </c>
      <c r="R288" s="62">
        <f t="shared" si="220"/>
        <v>13199941520.25</v>
      </c>
      <c r="S288" s="62">
        <f t="shared" si="220"/>
        <v>8721075120.25</v>
      </c>
      <c r="T288" s="62">
        <f t="shared" si="220"/>
        <v>792058479.75</v>
      </c>
      <c r="U288" s="62">
        <f t="shared" si="220"/>
        <v>0</v>
      </c>
      <c r="V288" s="62">
        <f t="shared" si="220"/>
        <v>792058479.75</v>
      </c>
      <c r="W288" s="62">
        <f t="shared" si="220"/>
        <v>0</v>
      </c>
      <c r="X288" s="38">
        <f t="shared" si="203"/>
        <v>5.6607953098198972E-2</v>
      </c>
      <c r="Y288" s="38">
        <f t="shared" si="204"/>
        <v>5.6607953098198972E-2</v>
      </c>
      <c r="Z288" s="38">
        <f t="shared" si="205"/>
        <v>5.6607953098198972E-2</v>
      </c>
      <c r="AA288" s="38">
        <f>+T288/Q288</f>
        <v>1</v>
      </c>
      <c r="AB288" s="38">
        <f>+V288/T288</f>
        <v>1</v>
      </c>
    </row>
    <row r="289" spans="1:28" ht="32.25" customHeight="1" x14ac:dyDescent="0.25">
      <c r="A289" s="102" t="s">
        <v>456</v>
      </c>
      <c r="B289" s="99" t="s">
        <v>37</v>
      </c>
      <c r="C289" s="44">
        <v>10</v>
      </c>
      <c r="D289" s="44" t="s">
        <v>38</v>
      </c>
      <c r="E289" s="108" t="s">
        <v>258</v>
      </c>
      <c r="F289" s="46">
        <v>18384779632</v>
      </c>
      <c r="G289" s="46">
        <v>0</v>
      </c>
      <c r="H289" s="46">
        <v>0</v>
      </c>
      <c r="I289" s="46">
        <v>0</v>
      </c>
      <c r="J289" s="46">
        <v>0</v>
      </c>
      <c r="K289" s="46">
        <f t="shared" si="221"/>
        <v>0</v>
      </c>
      <c r="L289" s="56">
        <f t="shared" ref="L289:L294" si="222">+F289+K289</f>
        <v>18384779632</v>
      </c>
      <c r="M289" s="51">
        <f t="shared" si="201"/>
        <v>2.3295578316145401E-3</v>
      </c>
      <c r="N289" s="46">
        <v>0</v>
      </c>
      <c r="O289" s="46">
        <v>12480128050</v>
      </c>
      <c r="P289" s="46">
        <f t="shared" ref="P289:P294" si="223">L289-O289</f>
        <v>5904651582</v>
      </c>
      <c r="Q289" s="46">
        <v>11290794025.75</v>
      </c>
      <c r="R289" s="46">
        <f t="shared" ref="R289:R294" si="224">+L289-Q289</f>
        <v>7093985606.25</v>
      </c>
      <c r="S289" s="46">
        <f t="shared" ref="S289:S294" si="225">O289-Q289</f>
        <v>1189334024.25</v>
      </c>
      <c r="T289" s="46">
        <v>1791775097.8199999</v>
      </c>
      <c r="U289" s="46">
        <f t="shared" ref="U289:U294" si="226">+Q289-T289</f>
        <v>9499018927.9300003</v>
      </c>
      <c r="V289" s="46">
        <v>1778698151.8199999</v>
      </c>
      <c r="W289" s="48">
        <f t="shared" ref="W289:W294" si="227">+T289-V289</f>
        <v>13076946</v>
      </c>
      <c r="X289" s="49">
        <f t="shared" si="203"/>
        <v>0.61413812141090773</v>
      </c>
      <c r="Y289" s="49">
        <f t="shared" si="204"/>
        <v>9.7459699473432332E-2</v>
      </c>
      <c r="Z289" s="49">
        <f t="shared" si="205"/>
        <v>9.6748407510093337E-2</v>
      </c>
      <c r="AA289" s="49">
        <f>+T289/Q289</f>
        <v>0.15869345359889159</v>
      </c>
      <c r="AB289" s="49">
        <f>+V289/T289</f>
        <v>0.99270168113402713</v>
      </c>
    </row>
    <row r="290" spans="1:28" ht="48" customHeight="1" x14ac:dyDescent="0.25">
      <c r="A290" s="102" t="s">
        <v>456</v>
      </c>
      <c r="B290" s="103" t="s">
        <v>37</v>
      </c>
      <c r="C290" s="44">
        <v>13</v>
      </c>
      <c r="D290" s="44" t="s">
        <v>38</v>
      </c>
      <c r="E290" s="108" t="s">
        <v>258</v>
      </c>
      <c r="F290" s="46">
        <v>0</v>
      </c>
      <c r="G290" s="46">
        <v>0</v>
      </c>
      <c r="H290" s="46">
        <v>0</v>
      </c>
      <c r="I290" s="46">
        <v>2925000000</v>
      </c>
      <c r="J290" s="46">
        <v>0</v>
      </c>
      <c r="K290" s="46">
        <f t="shared" si="221"/>
        <v>2925000000</v>
      </c>
      <c r="L290" s="56">
        <f t="shared" si="222"/>
        <v>2925000000</v>
      </c>
      <c r="M290" s="51">
        <f t="shared" si="201"/>
        <v>3.7063031452454074E-4</v>
      </c>
      <c r="N290" s="112">
        <v>0</v>
      </c>
      <c r="O290" s="46">
        <v>0</v>
      </c>
      <c r="P290" s="46">
        <f t="shared" si="223"/>
        <v>2925000000</v>
      </c>
      <c r="Q290" s="46">
        <v>0</v>
      </c>
      <c r="R290" s="46">
        <f t="shared" si="224"/>
        <v>2925000000</v>
      </c>
      <c r="S290" s="46">
        <f t="shared" si="225"/>
        <v>0</v>
      </c>
      <c r="T290" s="46">
        <v>0</v>
      </c>
      <c r="U290" s="46">
        <f t="shared" si="226"/>
        <v>0</v>
      </c>
      <c r="V290" s="46">
        <v>0</v>
      </c>
      <c r="W290" s="48">
        <f t="shared" si="227"/>
        <v>0</v>
      </c>
      <c r="X290" s="49">
        <f t="shared" si="203"/>
        <v>0</v>
      </c>
      <c r="Y290" s="49">
        <f t="shared" si="204"/>
        <v>0</v>
      </c>
      <c r="Z290" s="49">
        <f t="shared" si="205"/>
        <v>0</v>
      </c>
      <c r="AA290" s="49" t="s">
        <v>40</v>
      </c>
      <c r="AB290" s="49" t="s">
        <v>40</v>
      </c>
    </row>
    <row r="291" spans="1:28" ht="48" customHeight="1" x14ac:dyDescent="0.25">
      <c r="A291" s="102" t="s">
        <v>456</v>
      </c>
      <c r="B291" s="103" t="s">
        <v>41</v>
      </c>
      <c r="C291" s="44">
        <v>20</v>
      </c>
      <c r="D291" s="44" t="s">
        <v>38</v>
      </c>
      <c r="E291" s="108" t="s">
        <v>258</v>
      </c>
      <c r="F291" s="46">
        <v>5269459612</v>
      </c>
      <c r="G291" s="46">
        <v>0</v>
      </c>
      <c r="H291" s="46">
        <v>0</v>
      </c>
      <c r="I291" s="46">
        <v>2074546116</v>
      </c>
      <c r="J291" s="46">
        <v>0</v>
      </c>
      <c r="K291" s="46">
        <f t="shared" si="221"/>
        <v>2074546116</v>
      </c>
      <c r="L291" s="56">
        <f t="shared" si="222"/>
        <v>7344005728</v>
      </c>
      <c r="M291" s="51">
        <f t="shared" si="201"/>
        <v>9.3056791550039965E-4</v>
      </c>
      <c r="N291" s="112">
        <v>0</v>
      </c>
      <c r="O291" s="46">
        <v>4045719657</v>
      </c>
      <c r="P291" s="46">
        <f t="shared" si="223"/>
        <v>3298286071</v>
      </c>
      <c r="Q291" s="46">
        <v>3747276081</v>
      </c>
      <c r="R291" s="46">
        <f t="shared" si="224"/>
        <v>3596729647</v>
      </c>
      <c r="S291" s="46">
        <f t="shared" si="225"/>
        <v>298443576</v>
      </c>
      <c r="T291" s="46">
        <v>369576944</v>
      </c>
      <c r="U291" s="46">
        <f t="shared" si="226"/>
        <v>3377699137</v>
      </c>
      <c r="V291" s="46">
        <v>369576944</v>
      </c>
      <c r="W291" s="48">
        <f t="shared" si="227"/>
        <v>0</v>
      </c>
      <c r="X291" s="49">
        <f t="shared" si="203"/>
        <v>0.51024961305694672</v>
      </c>
      <c r="Y291" s="49">
        <f t="shared" si="204"/>
        <v>5.0323618701839878E-2</v>
      </c>
      <c r="Z291" s="49">
        <f t="shared" si="205"/>
        <v>5.0323618701839878E-2</v>
      </c>
      <c r="AA291" s="49">
        <f>+T291/Q291</f>
        <v>9.862549115980121E-2</v>
      </c>
      <c r="AB291" s="49">
        <f>+V291/T291</f>
        <v>1</v>
      </c>
    </row>
    <row r="292" spans="1:28" ht="48" customHeight="1" x14ac:dyDescent="0.25">
      <c r="A292" s="102" t="s">
        <v>457</v>
      </c>
      <c r="B292" s="103" t="s">
        <v>37</v>
      </c>
      <c r="C292" s="44">
        <v>10</v>
      </c>
      <c r="D292" s="44" t="s">
        <v>38</v>
      </c>
      <c r="E292" s="108" t="s">
        <v>258</v>
      </c>
      <c r="F292" s="46">
        <v>615459010</v>
      </c>
      <c r="G292" s="46">
        <v>0</v>
      </c>
      <c r="H292" s="46">
        <v>0</v>
      </c>
      <c r="I292" s="46">
        <v>0</v>
      </c>
      <c r="J292" s="46">
        <v>0</v>
      </c>
      <c r="K292" s="46">
        <f t="shared" si="221"/>
        <v>0</v>
      </c>
      <c r="L292" s="56">
        <f t="shared" si="222"/>
        <v>615459010</v>
      </c>
      <c r="M292" s="51">
        <f t="shared" si="201"/>
        <v>7.798556118060255E-5</v>
      </c>
      <c r="N292" s="112">
        <v>0</v>
      </c>
      <c r="O292" s="46">
        <v>595589410</v>
      </c>
      <c r="P292" s="46">
        <f t="shared" si="223"/>
        <v>19869600</v>
      </c>
      <c r="Q292" s="46">
        <v>0</v>
      </c>
      <c r="R292" s="46">
        <f t="shared" si="224"/>
        <v>615459010</v>
      </c>
      <c r="S292" s="46">
        <f t="shared" si="225"/>
        <v>595589410</v>
      </c>
      <c r="T292" s="46">
        <v>0</v>
      </c>
      <c r="U292" s="46">
        <f t="shared" si="226"/>
        <v>0</v>
      </c>
      <c r="V292" s="46">
        <v>0</v>
      </c>
      <c r="W292" s="48">
        <f t="shared" si="227"/>
        <v>0</v>
      </c>
      <c r="X292" s="49">
        <f t="shared" si="203"/>
        <v>0</v>
      </c>
      <c r="Y292" s="49">
        <f t="shared" si="204"/>
        <v>0</v>
      </c>
      <c r="Z292" s="49">
        <f t="shared" si="205"/>
        <v>0</v>
      </c>
      <c r="AA292" s="49" t="s">
        <v>40</v>
      </c>
      <c r="AB292" s="49" t="s">
        <v>40</v>
      </c>
    </row>
    <row r="293" spans="1:28" ht="48" customHeight="1" x14ac:dyDescent="0.25">
      <c r="A293" s="102" t="s">
        <v>457</v>
      </c>
      <c r="B293" s="103" t="s">
        <v>37</v>
      </c>
      <c r="C293" s="44">
        <v>13</v>
      </c>
      <c r="D293" s="44" t="s">
        <v>38</v>
      </c>
      <c r="E293" s="108" t="s">
        <v>258</v>
      </c>
      <c r="F293" s="46">
        <v>15000000000</v>
      </c>
      <c r="G293" s="46">
        <v>0</v>
      </c>
      <c r="H293" s="46">
        <v>0</v>
      </c>
      <c r="I293" s="46">
        <v>0</v>
      </c>
      <c r="J293" s="46">
        <v>2925000000</v>
      </c>
      <c r="K293" s="46">
        <f t="shared" si="221"/>
        <v>-2925000000</v>
      </c>
      <c r="L293" s="56">
        <f t="shared" si="222"/>
        <v>12075000000</v>
      </c>
      <c r="M293" s="51">
        <f t="shared" si="201"/>
        <v>1.5300379650884887E-3</v>
      </c>
      <c r="N293" s="112">
        <v>0</v>
      </c>
      <c r="O293" s="46">
        <v>12075000000</v>
      </c>
      <c r="P293" s="46">
        <f t="shared" si="223"/>
        <v>0</v>
      </c>
      <c r="Q293" s="46">
        <v>6405089410</v>
      </c>
      <c r="R293" s="46">
        <f t="shared" si="224"/>
        <v>5669910590</v>
      </c>
      <c r="S293" s="46">
        <f t="shared" si="225"/>
        <v>5669910590</v>
      </c>
      <c r="T293" s="46">
        <v>0</v>
      </c>
      <c r="U293" s="46">
        <f t="shared" si="226"/>
        <v>6405089410</v>
      </c>
      <c r="V293" s="46">
        <v>0</v>
      </c>
      <c r="W293" s="48">
        <f t="shared" si="227"/>
        <v>0</v>
      </c>
      <c r="X293" s="49">
        <f t="shared" si="203"/>
        <v>0.53044218716356106</v>
      </c>
      <c r="Y293" s="49">
        <f t="shared" si="204"/>
        <v>0</v>
      </c>
      <c r="Z293" s="49">
        <f t="shared" si="205"/>
        <v>0</v>
      </c>
      <c r="AA293" s="49">
        <f t="shared" ref="AA293:AA303" si="228">+T293/Q293</f>
        <v>0</v>
      </c>
      <c r="AB293" s="49" t="s">
        <v>40</v>
      </c>
    </row>
    <row r="294" spans="1:28" ht="48" customHeight="1" x14ac:dyDescent="0.25">
      <c r="A294" s="102" t="s">
        <v>457</v>
      </c>
      <c r="B294" s="103" t="s">
        <v>41</v>
      </c>
      <c r="C294" s="44">
        <v>20</v>
      </c>
      <c r="D294" s="44" t="s">
        <v>38</v>
      </c>
      <c r="E294" s="108" t="s">
        <v>258</v>
      </c>
      <c r="F294" s="46">
        <v>16066546116</v>
      </c>
      <c r="G294" s="46">
        <v>0</v>
      </c>
      <c r="H294" s="46">
        <v>0</v>
      </c>
      <c r="I294" s="46">
        <v>0</v>
      </c>
      <c r="J294" s="46">
        <v>2074546116</v>
      </c>
      <c r="K294" s="46">
        <f t="shared" si="221"/>
        <v>-2074546116</v>
      </c>
      <c r="L294" s="56">
        <f t="shared" si="222"/>
        <v>13992000000</v>
      </c>
      <c r="M294" s="51">
        <f t="shared" si="201"/>
        <v>1.7729433712230338E-3</v>
      </c>
      <c r="N294" s="112">
        <v>0</v>
      </c>
      <c r="O294" s="46">
        <v>9513133600</v>
      </c>
      <c r="P294" s="46">
        <f t="shared" si="223"/>
        <v>4478866400</v>
      </c>
      <c r="Q294" s="46">
        <v>792058479.75</v>
      </c>
      <c r="R294" s="46">
        <f t="shared" si="224"/>
        <v>13199941520.25</v>
      </c>
      <c r="S294" s="46">
        <f t="shared" si="225"/>
        <v>8721075120.25</v>
      </c>
      <c r="T294" s="46">
        <v>792058479.75</v>
      </c>
      <c r="U294" s="46">
        <f t="shared" si="226"/>
        <v>0</v>
      </c>
      <c r="V294" s="46">
        <v>792058479.75</v>
      </c>
      <c r="W294" s="48">
        <f t="shared" si="227"/>
        <v>0</v>
      </c>
      <c r="X294" s="49">
        <f t="shared" si="203"/>
        <v>5.6607953098198972E-2</v>
      </c>
      <c r="Y294" s="49">
        <f t="shared" si="204"/>
        <v>5.6607953098198972E-2</v>
      </c>
      <c r="Z294" s="49">
        <f t="shared" si="205"/>
        <v>5.6607953098198972E-2</v>
      </c>
      <c r="AA294" s="49">
        <f t="shared" si="228"/>
        <v>1</v>
      </c>
      <c r="AB294" s="49">
        <f t="shared" ref="AB294:AB303" si="229">+V294/T294</f>
        <v>1</v>
      </c>
    </row>
    <row r="295" spans="1:28" ht="66" customHeight="1" x14ac:dyDescent="0.25">
      <c r="A295" s="96" t="s">
        <v>458</v>
      </c>
      <c r="B295" s="100" t="s">
        <v>37</v>
      </c>
      <c r="C295" s="34">
        <v>10</v>
      </c>
      <c r="D295" s="34" t="s">
        <v>38</v>
      </c>
      <c r="E295" s="95" t="s">
        <v>459</v>
      </c>
      <c r="F295" s="66">
        <f t="shared" ref="F295:J297" si="230">+F296</f>
        <v>6215000000</v>
      </c>
      <c r="G295" s="66">
        <f t="shared" si="230"/>
        <v>0</v>
      </c>
      <c r="H295" s="66">
        <f t="shared" si="230"/>
        <v>0</v>
      </c>
      <c r="I295" s="66">
        <f t="shared" si="230"/>
        <v>0</v>
      </c>
      <c r="J295" s="66">
        <f t="shared" si="230"/>
        <v>0</v>
      </c>
      <c r="K295" s="66">
        <f t="shared" si="221"/>
        <v>0</v>
      </c>
      <c r="L295" s="66">
        <f>+L296</f>
        <v>6215000000</v>
      </c>
      <c r="M295" s="42">
        <f t="shared" si="201"/>
        <v>7.8751022385299858E-4</v>
      </c>
      <c r="N295" s="66">
        <f t="shared" ref="N295:W297" si="231">+N296</f>
        <v>0</v>
      </c>
      <c r="O295" s="66">
        <f t="shared" si="231"/>
        <v>4099677783.4000001</v>
      </c>
      <c r="P295" s="66">
        <f t="shared" si="231"/>
        <v>2115322216.5999999</v>
      </c>
      <c r="Q295" s="66">
        <f t="shared" si="231"/>
        <v>3903942554.6599998</v>
      </c>
      <c r="R295" s="66">
        <f t="shared" si="231"/>
        <v>2311057445.3400002</v>
      </c>
      <c r="S295" s="66">
        <f t="shared" si="231"/>
        <v>195735228.74000025</v>
      </c>
      <c r="T295" s="66">
        <f t="shared" si="231"/>
        <v>421077445.25999999</v>
      </c>
      <c r="U295" s="66">
        <f t="shared" si="231"/>
        <v>3482865109.3999996</v>
      </c>
      <c r="V295" s="66">
        <f t="shared" si="231"/>
        <v>305088980.25999999</v>
      </c>
      <c r="W295" s="66">
        <f t="shared" si="231"/>
        <v>115988465</v>
      </c>
      <c r="X295" s="38">
        <f t="shared" si="203"/>
        <v>0.62814844000965409</v>
      </c>
      <c r="Y295" s="38">
        <f t="shared" si="204"/>
        <v>6.7751801329042641E-2</v>
      </c>
      <c r="Z295" s="38">
        <f t="shared" si="205"/>
        <v>4.9089136003218022E-2</v>
      </c>
      <c r="AA295" s="38">
        <f t="shared" si="228"/>
        <v>0.10785953926432</v>
      </c>
      <c r="AB295" s="38">
        <f t="shared" si="229"/>
        <v>0.7245436289555206</v>
      </c>
    </row>
    <row r="296" spans="1:28" ht="60.75" customHeight="1" x14ac:dyDescent="0.25">
      <c r="A296" s="96" t="s">
        <v>460</v>
      </c>
      <c r="B296" s="100" t="s">
        <v>37</v>
      </c>
      <c r="C296" s="34">
        <v>10</v>
      </c>
      <c r="D296" s="34" t="s">
        <v>38</v>
      </c>
      <c r="E296" s="95" t="s">
        <v>459</v>
      </c>
      <c r="F296" s="66">
        <f t="shared" si="230"/>
        <v>6215000000</v>
      </c>
      <c r="G296" s="66">
        <f t="shared" si="230"/>
        <v>0</v>
      </c>
      <c r="H296" s="66">
        <f t="shared" si="230"/>
        <v>0</v>
      </c>
      <c r="I296" s="66">
        <f t="shared" si="230"/>
        <v>0</v>
      </c>
      <c r="J296" s="66">
        <f t="shared" si="230"/>
        <v>0</v>
      </c>
      <c r="K296" s="66">
        <f t="shared" si="221"/>
        <v>0</v>
      </c>
      <c r="L296" s="66">
        <f>+L297</f>
        <v>6215000000</v>
      </c>
      <c r="M296" s="42">
        <f t="shared" si="201"/>
        <v>7.8751022385299858E-4</v>
      </c>
      <c r="N296" s="66">
        <f t="shared" si="231"/>
        <v>0</v>
      </c>
      <c r="O296" s="66">
        <f t="shared" si="231"/>
        <v>4099677783.4000001</v>
      </c>
      <c r="P296" s="66">
        <f t="shared" si="231"/>
        <v>2115322216.5999999</v>
      </c>
      <c r="Q296" s="66">
        <f t="shared" si="231"/>
        <v>3903942554.6599998</v>
      </c>
      <c r="R296" s="66">
        <f t="shared" si="231"/>
        <v>2311057445.3400002</v>
      </c>
      <c r="S296" s="66">
        <f t="shared" si="231"/>
        <v>195735228.74000025</v>
      </c>
      <c r="T296" s="66">
        <f t="shared" si="231"/>
        <v>421077445.25999999</v>
      </c>
      <c r="U296" s="66">
        <f t="shared" si="231"/>
        <v>3482865109.3999996</v>
      </c>
      <c r="V296" s="66">
        <f t="shared" si="231"/>
        <v>305088980.25999999</v>
      </c>
      <c r="W296" s="66">
        <f t="shared" si="231"/>
        <v>115988465</v>
      </c>
      <c r="X296" s="38">
        <f t="shared" si="203"/>
        <v>0.62814844000965409</v>
      </c>
      <c r="Y296" s="38">
        <f t="shared" si="204"/>
        <v>6.7751801329042641E-2</v>
      </c>
      <c r="Z296" s="38">
        <f t="shared" si="205"/>
        <v>4.9089136003218022E-2</v>
      </c>
      <c r="AA296" s="38">
        <f t="shared" si="228"/>
        <v>0.10785953926432</v>
      </c>
      <c r="AB296" s="38">
        <f t="shared" si="229"/>
        <v>0.7245436289555206</v>
      </c>
    </row>
    <row r="297" spans="1:28" ht="35.25" customHeight="1" x14ac:dyDescent="0.25">
      <c r="A297" s="96" t="s">
        <v>461</v>
      </c>
      <c r="B297" s="100" t="s">
        <v>37</v>
      </c>
      <c r="C297" s="34">
        <v>10</v>
      </c>
      <c r="D297" s="34" t="s">
        <v>38</v>
      </c>
      <c r="E297" s="95" t="s">
        <v>462</v>
      </c>
      <c r="F297" s="66">
        <f t="shared" si="230"/>
        <v>6215000000</v>
      </c>
      <c r="G297" s="66">
        <f t="shared" si="230"/>
        <v>0</v>
      </c>
      <c r="H297" s="66">
        <f t="shared" si="230"/>
        <v>0</v>
      </c>
      <c r="I297" s="66">
        <f t="shared" si="230"/>
        <v>0</v>
      </c>
      <c r="J297" s="66">
        <f t="shared" si="230"/>
        <v>0</v>
      </c>
      <c r="K297" s="66">
        <f t="shared" si="221"/>
        <v>0</v>
      </c>
      <c r="L297" s="66">
        <f>+L298</f>
        <v>6215000000</v>
      </c>
      <c r="M297" s="42">
        <f t="shared" si="201"/>
        <v>7.8751022385299858E-4</v>
      </c>
      <c r="N297" s="66">
        <f t="shared" si="231"/>
        <v>0</v>
      </c>
      <c r="O297" s="66">
        <f t="shared" si="231"/>
        <v>4099677783.4000001</v>
      </c>
      <c r="P297" s="66">
        <f t="shared" si="231"/>
        <v>2115322216.5999999</v>
      </c>
      <c r="Q297" s="66">
        <f t="shared" si="231"/>
        <v>3903942554.6599998</v>
      </c>
      <c r="R297" s="66">
        <f t="shared" si="231"/>
        <v>2311057445.3400002</v>
      </c>
      <c r="S297" s="66">
        <f t="shared" si="231"/>
        <v>195735228.74000025</v>
      </c>
      <c r="T297" s="66">
        <f t="shared" si="231"/>
        <v>421077445.25999999</v>
      </c>
      <c r="U297" s="66">
        <f t="shared" si="231"/>
        <v>3482865109.3999996</v>
      </c>
      <c r="V297" s="66">
        <f t="shared" si="231"/>
        <v>305088980.25999999</v>
      </c>
      <c r="W297" s="66">
        <f t="shared" si="231"/>
        <v>115988465</v>
      </c>
      <c r="X297" s="38">
        <f t="shared" si="203"/>
        <v>0.62814844000965409</v>
      </c>
      <c r="Y297" s="38">
        <f t="shared" si="204"/>
        <v>6.7751801329042641E-2</v>
      </c>
      <c r="Z297" s="38">
        <f t="shared" si="205"/>
        <v>4.9089136003218022E-2</v>
      </c>
      <c r="AA297" s="38">
        <f t="shared" si="228"/>
        <v>0.10785953926432</v>
      </c>
      <c r="AB297" s="38">
        <f t="shared" si="229"/>
        <v>0.7245436289555206</v>
      </c>
    </row>
    <row r="298" spans="1:28" ht="48.75" customHeight="1" x14ac:dyDescent="0.25">
      <c r="A298" s="43" t="s">
        <v>463</v>
      </c>
      <c r="B298" s="103" t="s">
        <v>37</v>
      </c>
      <c r="C298" s="44">
        <v>10</v>
      </c>
      <c r="D298" s="44" t="s">
        <v>38</v>
      </c>
      <c r="E298" s="108" t="s">
        <v>258</v>
      </c>
      <c r="F298" s="46">
        <v>6215000000</v>
      </c>
      <c r="G298" s="46">
        <v>0</v>
      </c>
      <c r="H298" s="46">
        <v>0</v>
      </c>
      <c r="I298" s="46">
        <v>0</v>
      </c>
      <c r="J298" s="46">
        <v>0</v>
      </c>
      <c r="K298" s="46">
        <f t="shared" si="221"/>
        <v>0</v>
      </c>
      <c r="L298" s="56">
        <f>+F298+K298</f>
        <v>6215000000</v>
      </c>
      <c r="M298" s="51">
        <f t="shared" si="201"/>
        <v>7.8751022385299858E-4</v>
      </c>
      <c r="N298" s="46">
        <v>0</v>
      </c>
      <c r="O298" s="46">
        <v>4099677783.4000001</v>
      </c>
      <c r="P298" s="46">
        <f>L298-O298</f>
        <v>2115322216.5999999</v>
      </c>
      <c r="Q298" s="46">
        <v>3903942554.6599998</v>
      </c>
      <c r="R298" s="46">
        <f>+L298-Q298</f>
        <v>2311057445.3400002</v>
      </c>
      <c r="S298" s="46">
        <f>O298-Q298</f>
        <v>195735228.74000025</v>
      </c>
      <c r="T298" s="46">
        <v>421077445.25999999</v>
      </c>
      <c r="U298" s="46">
        <f>+Q298-T298</f>
        <v>3482865109.3999996</v>
      </c>
      <c r="V298" s="46">
        <v>305088980.25999999</v>
      </c>
      <c r="W298" s="48">
        <f>+T298-V298</f>
        <v>115988465</v>
      </c>
      <c r="X298" s="49">
        <f t="shared" si="203"/>
        <v>0.62814844000965409</v>
      </c>
      <c r="Y298" s="49">
        <f t="shared" si="204"/>
        <v>6.7751801329042641E-2</v>
      </c>
      <c r="Z298" s="49">
        <f t="shared" si="205"/>
        <v>4.9089136003218022E-2</v>
      </c>
      <c r="AA298" s="49">
        <f t="shared" si="228"/>
        <v>0.10785953926432</v>
      </c>
      <c r="AB298" s="49">
        <f t="shared" si="229"/>
        <v>0.7245436289555206</v>
      </c>
    </row>
    <row r="299" spans="1:28" ht="72" customHeight="1" x14ac:dyDescent="0.25">
      <c r="A299" s="96" t="s">
        <v>464</v>
      </c>
      <c r="B299" s="100" t="s">
        <v>37</v>
      </c>
      <c r="C299" s="34">
        <v>10</v>
      </c>
      <c r="D299" s="34" t="s">
        <v>38</v>
      </c>
      <c r="E299" s="95" t="s">
        <v>465</v>
      </c>
      <c r="F299" s="66">
        <f t="shared" ref="F299:J301" si="232">+F300</f>
        <v>904000000</v>
      </c>
      <c r="G299" s="66">
        <f t="shared" si="232"/>
        <v>0</v>
      </c>
      <c r="H299" s="66">
        <f t="shared" si="232"/>
        <v>0</v>
      </c>
      <c r="I299" s="66">
        <f t="shared" si="232"/>
        <v>0</v>
      </c>
      <c r="J299" s="66">
        <f t="shared" si="232"/>
        <v>0</v>
      </c>
      <c r="K299" s="66">
        <f t="shared" si="221"/>
        <v>0</v>
      </c>
      <c r="L299" s="66">
        <f>+L300</f>
        <v>904000000</v>
      </c>
      <c r="M299" s="42">
        <f t="shared" si="201"/>
        <v>1.1454694165134525E-4</v>
      </c>
      <c r="N299" s="66">
        <f t="shared" ref="N299:W301" si="233">+N300</f>
        <v>0</v>
      </c>
      <c r="O299" s="66">
        <f t="shared" si="233"/>
        <v>452763179.02999997</v>
      </c>
      <c r="P299" s="66">
        <f t="shared" si="233"/>
        <v>451236820.97000003</v>
      </c>
      <c r="Q299" s="66">
        <f t="shared" si="233"/>
        <v>337759618.5</v>
      </c>
      <c r="R299" s="66">
        <f t="shared" si="233"/>
        <v>566240381.5</v>
      </c>
      <c r="S299" s="66">
        <f t="shared" si="233"/>
        <v>115003560.52999997</v>
      </c>
      <c r="T299" s="66">
        <f t="shared" si="233"/>
        <v>72285940.5</v>
      </c>
      <c r="U299" s="66">
        <f t="shared" si="233"/>
        <v>265473678</v>
      </c>
      <c r="V299" s="66">
        <f t="shared" si="233"/>
        <v>72285940.5</v>
      </c>
      <c r="W299" s="66">
        <f t="shared" si="233"/>
        <v>0</v>
      </c>
      <c r="X299" s="38">
        <f t="shared" si="203"/>
        <v>0.37362789657079648</v>
      </c>
      <c r="Y299" s="38">
        <f t="shared" si="204"/>
        <v>7.9962323561946907E-2</v>
      </c>
      <c r="Z299" s="38">
        <f t="shared" si="205"/>
        <v>7.9962323561946907E-2</v>
      </c>
      <c r="AA299" s="38">
        <f t="shared" si="228"/>
        <v>0.21401593482673834</v>
      </c>
      <c r="AB299" s="38">
        <f t="shared" si="229"/>
        <v>1</v>
      </c>
    </row>
    <row r="300" spans="1:28" ht="49.5" customHeight="1" x14ac:dyDescent="0.25">
      <c r="A300" s="96" t="s">
        <v>466</v>
      </c>
      <c r="B300" s="100" t="s">
        <v>37</v>
      </c>
      <c r="C300" s="34">
        <v>10</v>
      </c>
      <c r="D300" s="34" t="s">
        <v>38</v>
      </c>
      <c r="E300" s="95" t="s">
        <v>465</v>
      </c>
      <c r="F300" s="66">
        <f t="shared" si="232"/>
        <v>904000000</v>
      </c>
      <c r="G300" s="66">
        <f t="shared" si="232"/>
        <v>0</v>
      </c>
      <c r="H300" s="66">
        <f t="shared" si="232"/>
        <v>0</v>
      </c>
      <c r="I300" s="66">
        <f t="shared" si="232"/>
        <v>0</v>
      </c>
      <c r="J300" s="66">
        <f t="shared" si="232"/>
        <v>0</v>
      </c>
      <c r="K300" s="66">
        <f t="shared" si="221"/>
        <v>0</v>
      </c>
      <c r="L300" s="66">
        <f>+L301</f>
        <v>904000000</v>
      </c>
      <c r="M300" s="42">
        <f t="shared" si="201"/>
        <v>1.1454694165134525E-4</v>
      </c>
      <c r="N300" s="66">
        <f t="shared" si="233"/>
        <v>0</v>
      </c>
      <c r="O300" s="66">
        <f t="shared" si="233"/>
        <v>452763179.02999997</v>
      </c>
      <c r="P300" s="66">
        <f t="shared" si="233"/>
        <v>451236820.97000003</v>
      </c>
      <c r="Q300" s="66">
        <f t="shared" si="233"/>
        <v>337759618.5</v>
      </c>
      <c r="R300" s="66">
        <f t="shared" si="233"/>
        <v>566240381.5</v>
      </c>
      <c r="S300" s="66">
        <f t="shared" si="233"/>
        <v>115003560.52999997</v>
      </c>
      <c r="T300" s="66">
        <f t="shared" si="233"/>
        <v>72285940.5</v>
      </c>
      <c r="U300" s="66">
        <f t="shared" si="233"/>
        <v>265473678</v>
      </c>
      <c r="V300" s="66">
        <f t="shared" si="233"/>
        <v>72285940.5</v>
      </c>
      <c r="W300" s="66">
        <f t="shared" si="233"/>
        <v>0</v>
      </c>
      <c r="X300" s="38">
        <f t="shared" si="203"/>
        <v>0.37362789657079648</v>
      </c>
      <c r="Y300" s="38">
        <f t="shared" si="204"/>
        <v>7.9962323561946907E-2</v>
      </c>
      <c r="Z300" s="38">
        <f t="shared" si="205"/>
        <v>7.9962323561946907E-2</v>
      </c>
      <c r="AA300" s="38">
        <f t="shared" si="228"/>
        <v>0.21401593482673834</v>
      </c>
      <c r="AB300" s="38">
        <f t="shared" si="229"/>
        <v>1</v>
      </c>
    </row>
    <row r="301" spans="1:28" ht="35.25" customHeight="1" x14ac:dyDescent="0.25">
      <c r="A301" s="96" t="s">
        <v>467</v>
      </c>
      <c r="B301" s="100" t="s">
        <v>37</v>
      </c>
      <c r="C301" s="34">
        <v>10</v>
      </c>
      <c r="D301" s="34" t="s">
        <v>38</v>
      </c>
      <c r="E301" s="95" t="s">
        <v>468</v>
      </c>
      <c r="F301" s="66">
        <f t="shared" si="232"/>
        <v>904000000</v>
      </c>
      <c r="G301" s="66">
        <f t="shared" si="232"/>
        <v>0</v>
      </c>
      <c r="H301" s="66">
        <f t="shared" si="232"/>
        <v>0</v>
      </c>
      <c r="I301" s="66">
        <f t="shared" si="232"/>
        <v>0</v>
      </c>
      <c r="J301" s="66">
        <f t="shared" si="232"/>
        <v>0</v>
      </c>
      <c r="K301" s="66">
        <f t="shared" si="221"/>
        <v>0</v>
      </c>
      <c r="L301" s="66">
        <f>+L302</f>
        <v>904000000</v>
      </c>
      <c r="M301" s="42">
        <f t="shared" si="201"/>
        <v>1.1454694165134525E-4</v>
      </c>
      <c r="N301" s="66">
        <f t="shared" si="233"/>
        <v>0</v>
      </c>
      <c r="O301" s="66">
        <f t="shared" si="233"/>
        <v>452763179.02999997</v>
      </c>
      <c r="P301" s="66">
        <f t="shared" si="233"/>
        <v>451236820.97000003</v>
      </c>
      <c r="Q301" s="66">
        <f t="shared" si="233"/>
        <v>337759618.5</v>
      </c>
      <c r="R301" s="66">
        <f t="shared" si="233"/>
        <v>566240381.5</v>
      </c>
      <c r="S301" s="66">
        <f t="shared" si="233"/>
        <v>115003560.52999997</v>
      </c>
      <c r="T301" s="66">
        <f t="shared" si="233"/>
        <v>72285940.5</v>
      </c>
      <c r="U301" s="66">
        <f t="shared" si="233"/>
        <v>265473678</v>
      </c>
      <c r="V301" s="66">
        <f t="shared" si="233"/>
        <v>72285940.5</v>
      </c>
      <c r="W301" s="66">
        <f t="shared" si="233"/>
        <v>0</v>
      </c>
      <c r="X301" s="38">
        <f t="shared" si="203"/>
        <v>0.37362789657079648</v>
      </c>
      <c r="Y301" s="38">
        <f t="shared" si="204"/>
        <v>7.9962323561946907E-2</v>
      </c>
      <c r="Z301" s="38">
        <f t="shared" si="205"/>
        <v>7.9962323561946907E-2</v>
      </c>
      <c r="AA301" s="38">
        <f t="shared" si="228"/>
        <v>0.21401593482673834</v>
      </c>
      <c r="AB301" s="38">
        <f t="shared" si="229"/>
        <v>1</v>
      </c>
    </row>
    <row r="302" spans="1:28" ht="42.75" customHeight="1" x14ac:dyDescent="0.25">
      <c r="A302" s="43" t="s">
        <v>469</v>
      </c>
      <c r="B302" s="103" t="s">
        <v>37</v>
      </c>
      <c r="C302" s="44">
        <v>10</v>
      </c>
      <c r="D302" s="44" t="s">
        <v>38</v>
      </c>
      <c r="E302" s="108" t="s">
        <v>258</v>
      </c>
      <c r="F302" s="56">
        <v>904000000</v>
      </c>
      <c r="G302" s="46">
        <v>0</v>
      </c>
      <c r="H302" s="46">
        <v>0</v>
      </c>
      <c r="I302" s="46">
        <v>0</v>
      </c>
      <c r="J302" s="46">
        <v>0</v>
      </c>
      <c r="K302" s="46">
        <f t="shared" si="221"/>
        <v>0</v>
      </c>
      <c r="L302" s="56">
        <f>+F302+K302</f>
        <v>904000000</v>
      </c>
      <c r="M302" s="51">
        <f t="shared" si="201"/>
        <v>1.1454694165134525E-4</v>
      </c>
      <c r="N302" s="46">
        <v>0</v>
      </c>
      <c r="O302" s="46">
        <v>452763179.02999997</v>
      </c>
      <c r="P302" s="46">
        <f>L302-O302</f>
        <v>451236820.97000003</v>
      </c>
      <c r="Q302" s="46">
        <v>337759618.5</v>
      </c>
      <c r="R302" s="46">
        <f>+L302-Q302</f>
        <v>566240381.5</v>
      </c>
      <c r="S302" s="46">
        <f>O302-Q302</f>
        <v>115003560.52999997</v>
      </c>
      <c r="T302" s="46">
        <v>72285940.5</v>
      </c>
      <c r="U302" s="46">
        <f>+Q302-T302</f>
        <v>265473678</v>
      </c>
      <c r="V302" s="46">
        <v>72285940.5</v>
      </c>
      <c r="W302" s="48">
        <f>+T302-V302</f>
        <v>0</v>
      </c>
      <c r="X302" s="49">
        <f t="shared" si="203"/>
        <v>0.37362789657079648</v>
      </c>
      <c r="Y302" s="49">
        <f t="shared" si="204"/>
        <v>7.9962323561946907E-2</v>
      </c>
      <c r="Z302" s="49">
        <f t="shared" si="205"/>
        <v>7.9962323561946907E-2</v>
      </c>
      <c r="AA302" s="49">
        <f t="shared" si="228"/>
        <v>0.21401593482673834</v>
      </c>
      <c r="AB302" s="49">
        <f t="shared" si="229"/>
        <v>1</v>
      </c>
    </row>
    <row r="303" spans="1:28" s="118" customFormat="1" ht="33" customHeight="1" thickBot="1" x14ac:dyDescent="0.3">
      <c r="A303" s="281" t="s">
        <v>470</v>
      </c>
      <c r="B303" s="282"/>
      <c r="C303" s="282"/>
      <c r="D303" s="282"/>
      <c r="E303" s="282"/>
      <c r="F303" s="114">
        <f>+F7+F8+F111+F112+F120+F121+F122</f>
        <v>7891961033334</v>
      </c>
      <c r="G303" s="114">
        <f>+G7+G8+G111+G112+G120+G121+G122</f>
        <v>0</v>
      </c>
      <c r="H303" s="114">
        <f>+H7+H8+H111+H112+H120+H121+H122</f>
        <v>0</v>
      </c>
      <c r="I303" s="114">
        <f>+I7+I8+I111+I112+I120+I121+I122</f>
        <v>5279579384</v>
      </c>
      <c r="J303" s="114">
        <f>+J7+J8+J111+J112+J120+J121+J122</f>
        <v>5279579384</v>
      </c>
      <c r="K303" s="114">
        <f t="shared" si="221"/>
        <v>0</v>
      </c>
      <c r="L303" s="114">
        <f>+L7+L8+L111+L112+L120+L121+L122</f>
        <v>7891961033334</v>
      </c>
      <c r="M303" s="115">
        <f t="shared" si="201"/>
        <v>1</v>
      </c>
      <c r="N303" s="114">
        <f t="shared" ref="N303:W303" si="234">+N7+N8+N111+N112+N120+N121+N122</f>
        <v>10913069000</v>
      </c>
      <c r="O303" s="114">
        <f t="shared" si="234"/>
        <v>5303710998705.2305</v>
      </c>
      <c r="P303" s="114">
        <f t="shared" si="234"/>
        <v>2588250034628.7705</v>
      </c>
      <c r="Q303" s="114">
        <f t="shared" si="234"/>
        <v>5209297821326.6104</v>
      </c>
      <c r="R303" s="114">
        <f t="shared" si="234"/>
        <v>2682663212007.3901</v>
      </c>
      <c r="S303" s="114">
        <f t="shared" si="234"/>
        <v>94413177378.619995</v>
      </c>
      <c r="T303" s="114">
        <f t="shared" si="234"/>
        <v>1419777673504.9302</v>
      </c>
      <c r="U303" s="114">
        <f t="shared" si="234"/>
        <v>3789520147821.6807</v>
      </c>
      <c r="V303" s="114">
        <f t="shared" si="234"/>
        <v>1418599224276.2202</v>
      </c>
      <c r="W303" s="114">
        <f t="shared" si="234"/>
        <v>1178449228.71</v>
      </c>
      <c r="X303" s="116">
        <f t="shared" si="203"/>
        <v>0.66007647520351675</v>
      </c>
      <c r="Y303" s="116">
        <f t="shared" si="204"/>
        <v>0.179901759208907</v>
      </c>
      <c r="Z303" s="116">
        <f t="shared" si="205"/>
        <v>0.17975243647103079</v>
      </c>
      <c r="AA303" s="116">
        <f t="shared" si="228"/>
        <v>0.27254684262674134</v>
      </c>
      <c r="AB303" s="117">
        <f t="shared" si="229"/>
        <v>0.9991699762218399</v>
      </c>
    </row>
    <row r="304" spans="1:28" s="120" customFormat="1" ht="15" customHeight="1" thickBot="1" x14ac:dyDescent="0.3">
      <c r="A304" s="119" t="s">
        <v>471</v>
      </c>
      <c r="E304" s="121"/>
      <c r="F304" s="122"/>
      <c r="G304" s="122"/>
      <c r="H304" s="122"/>
      <c r="I304" s="122"/>
      <c r="J304" s="122"/>
      <c r="K304" s="122"/>
      <c r="L304" s="259"/>
      <c r="M304" s="123"/>
      <c r="N304" s="122"/>
      <c r="O304" s="122"/>
      <c r="P304" s="122"/>
      <c r="Q304" s="122"/>
      <c r="R304" s="122"/>
      <c r="S304" s="122"/>
      <c r="T304" s="122"/>
      <c r="U304" s="122"/>
      <c r="V304" s="122" t="s">
        <v>546</v>
      </c>
      <c r="W304" s="122"/>
      <c r="X304" s="124"/>
      <c r="Y304" s="124"/>
      <c r="Z304" s="124"/>
      <c r="AA304" s="124"/>
      <c r="AB304" s="124"/>
    </row>
    <row r="305" spans="1:29" s="118" customFormat="1" ht="139.5" customHeight="1" thickBot="1" x14ac:dyDescent="0.3">
      <c r="A305" s="283" t="s">
        <v>472</v>
      </c>
      <c r="B305" s="284"/>
      <c r="C305" s="284"/>
      <c r="D305" s="284"/>
      <c r="E305" s="284"/>
      <c r="F305" s="284"/>
      <c r="G305" s="284"/>
      <c r="H305" s="284"/>
      <c r="I305" s="284"/>
      <c r="J305" s="284"/>
      <c r="K305" s="284"/>
      <c r="L305" s="284"/>
      <c r="M305" s="284"/>
      <c r="N305" s="285"/>
      <c r="O305" s="125"/>
      <c r="P305" s="125"/>
      <c r="Q305" s="125"/>
      <c r="R305" s="125"/>
      <c r="S305" s="125"/>
      <c r="T305" s="125"/>
      <c r="U305" s="125"/>
      <c r="V305" s="125"/>
      <c r="W305" s="125"/>
      <c r="X305" s="126"/>
      <c r="Y305" s="126"/>
      <c r="Z305" s="126"/>
      <c r="AA305" s="126"/>
      <c r="AB305" s="126"/>
    </row>
    <row r="306" spans="1:29" s="120" customFormat="1" ht="15.75" customHeight="1" x14ac:dyDescent="0.25">
      <c r="A306" s="127" t="s">
        <v>542</v>
      </c>
      <c r="E306" s="121"/>
      <c r="F306" s="121"/>
      <c r="G306" s="121"/>
      <c r="H306" s="121"/>
      <c r="I306" s="121"/>
      <c r="J306" s="121"/>
      <c r="K306" s="121"/>
      <c r="L306" s="260"/>
      <c r="M306" s="128"/>
      <c r="N306" s="129"/>
      <c r="O306" s="128"/>
      <c r="P306" s="128"/>
      <c r="Q306" s="128"/>
      <c r="R306" s="128"/>
      <c r="S306" s="128"/>
      <c r="T306" s="128"/>
      <c r="U306" s="128"/>
      <c r="V306" s="128"/>
      <c r="W306" s="128"/>
      <c r="X306" s="130"/>
      <c r="Y306" s="130"/>
      <c r="Z306" s="130"/>
      <c r="AA306" s="130"/>
      <c r="AB306" s="130"/>
    </row>
    <row r="307" spans="1:29" s="130" customFormat="1" x14ac:dyDescent="0.25">
      <c r="A307" s="127" t="s">
        <v>474</v>
      </c>
      <c r="B307" s="5"/>
      <c r="C307" s="3"/>
      <c r="D307" s="3"/>
      <c r="E307" s="8"/>
      <c r="F307" s="8"/>
      <c r="G307" s="8"/>
      <c r="H307" s="8"/>
      <c r="I307" s="8"/>
      <c r="J307" s="8"/>
      <c r="K307" s="8"/>
      <c r="L307" s="261"/>
      <c r="M307" s="9"/>
      <c r="N307" s="10"/>
      <c r="O307" s="9"/>
      <c r="P307" s="9"/>
      <c r="Q307" s="9"/>
      <c r="R307" s="9"/>
      <c r="S307" s="9"/>
      <c r="T307" s="9"/>
      <c r="U307" s="9"/>
      <c r="V307" s="9"/>
      <c r="W307" s="9"/>
      <c r="AC307" s="3"/>
    </row>
    <row r="309" spans="1:29" s="130" customFormat="1" x14ac:dyDescent="0.25">
      <c r="A309" s="3"/>
      <c r="B309" s="5"/>
      <c r="C309" s="3"/>
      <c r="D309" s="3"/>
      <c r="E309" s="8"/>
      <c r="F309" s="7"/>
      <c r="G309" s="8"/>
      <c r="H309" s="8"/>
      <c r="I309" s="8"/>
      <c r="J309" s="8"/>
      <c r="K309" s="8"/>
      <c r="L309" s="261"/>
      <c r="M309" s="16"/>
      <c r="N309" s="131"/>
      <c r="O309" s="16"/>
      <c r="P309" s="16"/>
      <c r="Q309" s="16"/>
      <c r="R309" s="16"/>
      <c r="S309" s="16"/>
      <c r="T309" s="16"/>
      <c r="U309" s="16"/>
      <c r="V309" s="16"/>
      <c r="W309" s="16"/>
      <c r="AC309" s="3"/>
    </row>
    <row r="310" spans="1:29" s="130" customFormat="1" x14ac:dyDescent="0.25">
      <c r="A310" s="3"/>
      <c r="B310" s="5"/>
      <c r="C310" s="3"/>
      <c r="D310" s="3"/>
      <c r="E310" s="8"/>
      <c r="F310" s="7"/>
      <c r="G310" s="8"/>
      <c r="H310" s="8"/>
      <c r="I310" s="8"/>
      <c r="J310" s="8"/>
      <c r="K310" s="8"/>
      <c r="L310" s="261"/>
      <c r="M310" s="16"/>
      <c r="N310" s="131"/>
      <c r="O310" s="16"/>
      <c r="P310" s="16"/>
      <c r="Q310" s="16"/>
      <c r="R310" s="16"/>
      <c r="S310" s="16"/>
      <c r="T310" s="16"/>
      <c r="U310" s="16"/>
      <c r="V310" s="16"/>
      <c r="W310" s="16"/>
      <c r="AC310" s="3"/>
    </row>
  </sheetData>
  <mergeCells count="25">
    <mergeCell ref="A303:E303"/>
    <mergeCell ref="A305:N305"/>
    <mergeCell ref="R5:R6"/>
    <mergeCell ref="S5:S6"/>
    <mergeCell ref="T5:T6"/>
    <mergeCell ref="L5:L6"/>
    <mergeCell ref="M5:M6"/>
    <mergeCell ref="N5:N6"/>
    <mergeCell ref="O5:O6"/>
    <mergeCell ref="P5:P6"/>
    <mergeCell ref="Q5:Q6"/>
    <mergeCell ref="A1:AB1"/>
    <mergeCell ref="A2:AB2"/>
    <mergeCell ref="A3:AB3"/>
    <mergeCell ref="A5:A6"/>
    <mergeCell ref="B5:B6"/>
    <mergeCell ref="C5:C6"/>
    <mergeCell ref="D5:D6"/>
    <mergeCell ref="E5:E6"/>
    <mergeCell ref="F5:F6"/>
    <mergeCell ref="G5:K5"/>
    <mergeCell ref="X5:AB5"/>
    <mergeCell ref="U5:U6"/>
    <mergeCell ref="V5:V6"/>
    <mergeCell ref="W5:W6"/>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0A7DC-5225-4C40-8416-C07291011221}">
  <sheetPr>
    <tabColor theme="0"/>
  </sheetPr>
  <dimension ref="A1:AB311"/>
  <sheetViews>
    <sheetView zoomScale="69" zoomScaleNormal="69" workbookViewId="0">
      <pane xSplit="4" ySplit="6" topLeftCell="O7" activePane="bottomRight" state="frozen"/>
      <selection activeCell="Z236" sqref="Z236:Z239"/>
      <selection pane="topRight" activeCell="Z236" sqref="Z236:Z239"/>
      <selection pane="bottomLeft" activeCell="Z236" sqref="Z236:Z239"/>
      <selection pane="bottomRight" activeCell="Q9" sqref="Q9"/>
    </sheetView>
  </sheetViews>
  <sheetFormatPr baseColWidth="10" defaultRowHeight="15.75" x14ac:dyDescent="0.25"/>
  <cols>
    <col min="1" max="1" width="37.5703125" style="3" customWidth="1"/>
    <col min="2" max="2" width="16.140625" style="5" customWidth="1"/>
    <col min="3" max="3" width="11" style="3" customWidth="1"/>
    <col min="4" max="4" width="9.5703125" style="3" customWidth="1"/>
    <col min="5" max="5" width="49.28515625" style="8" customWidth="1"/>
    <col min="6" max="6" width="30.85546875" style="8" customWidth="1"/>
    <col min="7" max="7" width="21.42578125" style="8" customWidth="1"/>
    <col min="8" max="8" width="17.28515625" style="8" customWidth="1"/>
    <col min="9" max="9" width="27.85546875" style="8" customWidth="1"/>
    <col min="10" max="10" width="27" style="8" customWidth="1"/>
    <col min="11" max="11" width="30" style="8" customWidth="1"/>
    <col min="12" max="12" width="37.28515625" style="261" customWidth="1"/>
    <col min="13" max="13" width="17" style="16" customWidth="1"/>
    <col min="14" max="14" width="26.140625" style="131" customWidth="1"/>
    <col min="15" max="15" width="31.28515625" style="16" customWidth="1"/>
    <col min="16" max="16" width="30.7109375" style="16" customWidth="1"/>
    <col min="17" max="17" width="34.140625" style="16" customWidth="1"/>
    <col min="18" max="19" width="28.140625" style="16" customWidth="1"/>
    <col min="20" max="20" width="29.42578125" style="16" customWidth="1"/>
    <col min="21" max="21" width="30.140625" style="16" customWidth="1"/>
    <col min="22" max="22" width="29.42578125" style="16" customWidth="1"/>
    <col min="23" max="23" width="26" style="16" customWidth="1"/>
    <col min="24" max="24" width="25.28515625" style="130" customWidth="1"/>
    <col min="25" max="25" width="21.42578125" style="130" customWidth="1"/>
    <col min="26" max="26" width="17.5703125" style="130" customWidth="1"/>
    <col min="27" max="27" width="18.28515625" style="130" customWidth="1"/>
    <col min="28" max="28" width="19" style="130" customWidth="1"/>
    <col min="29" max="16384" width="11.42578125" style="3"/>
  </cols>
  <sheetData>
    <row r="1" spans="1:28" s="1" customFormat="1" ht="23.25" x14ac:dyDescent="0.25">
      <c r="A1" s="292" t="s">
        <v>0</v>
      </c>
      <c r="B1" s="292"/>
      <c r="C1" s="292"/>
      <c r="D1" s="292"/>
      <c r="E1" s="292"/>
      <c r="F1" s="292"/>
      <c r="G1" s="292"/>
      <c r="H1" s="292"/>
      <c r="I1" s="292"/>
      <c r="J1" s="292"/>
      <c r="K1" s="292"/>
      <c r="L1" s="292"/>
      <c r="M1" s="292"/>
      <c r="N1" s="292"/>
      <c r="O1" s="292"/>
      <c r="P1" s="292"/>
      <c r="Q1" s="292"/>
      <c r="R1" s="292"/>
      <c r="S1" s="292"/>
      <c r="T1" s="292"/>
      <c r="U1" s="292"/>
      <c r="V1" s="292"/>
      <c r="W1" s="292"/>
      <c r="X1" s="292"/>
      <c r="Y1" s="292"/>
      <c r="Z1" s="292"/>
      <c r="AA1" s="292"/>
      <c r="AB1" s="292"/>
    </row>
    <row r="2" spans="1:28" s="1" customFormat="1" ht="24.95" customHeight="1" x14ac:dyDescent="0.25">
      <c r="A2" s="293" t="s">
        <v>1</v>
      </c>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row>
    <row r="3" spans="1:28" ht="24.95" customHeight="1" x14ac:dyDescent="0.25">
      <c r="A3" s="294" t="s">
        <v>550</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row>
    <row r="4" spans="1:28" ht="15.75" customHeight="1" thickBot="1" x14ac:dyDescent="0.3">
      <c r="A4" s="4"/>
      <c r="C4" s="50"/>
      <c r="E4" s="6"/>
      <c r="F4" s="7"/>
      <c r="I4" s="7"/>
      <c r="J4" s="7"/>
      <c r="K4" s="7"/>
      <c r="L4" s="247"/>
      <c r="M4" s="9"/>
      <c r="N4" s="10"/>
      <c r="O4" s="11"/>
      <c r="P4" s="11"/>
      <c r="Q4" s="4" t="s">
        <v>3</v>
      </c>
      <c r="R4" s="12"/>
      <c r="S4" s="13" t="s">
        <v>4</v>
      </c>
      <c r="T4" s="14" t="s">
        <v>5</v>
      </c>
      <c r="U4" s="15"/>
      <c r="W4" s="14"/>
      <c r="X4" s="17"/>
      <c r="Y4" s="17"/>
      <c r="Z4" s="17"/>
      <c r="AA4" s="17"/>
      <c r="AB4" s="17"/>
    </row>
    <row r="5" spans="1:28" ht="29.25" customHeight="1" x14ac:dyDescent="0.25">
      <c r="A5" s="305" t="s">
        <v>6</v>
      </c>
      <c r="B5" s="307" t="s">
        <v>7</v>
      </c>
      <c r="C5" s="307" t="s">
        <v>8</v>
      </c>
      <c r="D5" s="307" t="s">
        <v>9</v>
      </c>
      <c r="E5" s="307" t="s">
        <v>10</v>
      </c>
      <c r="F5" s="307" t="s">
        <v>11</v>
      </c>
      <c r="G5" s="307" t="s">
        <v>12</v>
      </c>
      <c r="H5" s="307"/>
      <c r="I5" s="307"/>
      <c r="J5" s="307"/>
      <c r="K5" s="307"/>
      <c r="L5" s="303" t="s">
        <v>13</v>
      </c>
      <c r="M5" s="303" t="s">
        <v>14</v>
      </c>
      <c r="N5" s="303" t="s">
        <v>15</v>
      </c>
      <c r="O5" s="301" t="s">
        <v>16</v>
      </c>
      <c r="P5" s="301" t="s">
        <v>17</v>
      </c>
      <c r="Q5" s="301" t="s">
        <v>18</v>
      </c>
      <c r="R5" s="301" t="s">
        <v>19</v>
      </c>
      <c r="S5" s="301" t="s">
        <v>20</v>
      </c>
      <c r="T5" s="301" t="s">
        <v>21</v>
      </c>
      <c r="U5" s="301" t="s">
        <v>22</v>
      </c>
      <c r="V5" s="301" t="s">
        <v>23</v>
      </c>
      <c r="W5" s="301" t="s">
        <v>24</v>
      </c>
      <c r="X5" s="309" t="s">
        <v>25</v>
      </c>
      <c r="Y5" s="309"/>
      <c r="Z5" s="309"/>
      <c r="AA5" s="309"/>
      <c r="AB5" s="310"/>
    </row>
    <row r="6" spans="1:28" ht="84.75" customHeight="1" thickBot="1" x14ac:dyDescent="0.3">
      <c r="A6" s="306"/>
      <c r="B6" s="308"/>
      <c r="C6" s="308"/>
      <c r="D6" s="308"/>
      <c r="E6" s="308"/>
      <c r="F6" s="308"/>
      <c r="G6" s="246" t="s">
        <v>26</v>
      </c>
      <c r="H6" s="246" t="s">
        <v>27</v>
      </c>
      <c r="I6" s="246" t="s">
        <v>28</v>
      </c>
      <c r="J6" s="246" t="s">
        <v>29</v>
      </c>
      <c r="K6" s="246" t="s">
        <v>30</v>
      </c>
      <c r="L6" s="304"/>
      <c r="M6" s="304"/>
      <c r="N6" s="304"/>
      <c r="O6" s="302"/>
      <c r="P6" s="302"/>
      <c r="Q6" s="302"/>
      <c r="R6" s="302"/>
      <c r="S6" s="302"/>
      <c r="T6" s="302"/>
      <c r="U6" s="302"/>
      <c r="V6" s="302"/>
      <c r="W6" s="302"/>
      <c r="X6" s="139" t="s">
        <v>31</v>
      </c>
      <c r="Y6" s="139" t="s">
        <v>32</v>
      </c>
      <c r="Z6" s="139" t="s">
        <v>33</v>
      </c>
      <c r="AA6" s="139" t="s">
        <v>34</v>
      </c>
      <c r="AB6" s="140" t="s">
        <v>35</v>
      </c>
    </row>
    <row r="7" spans="1:28" s="4" customFormat="1" ht="28.5" customHeight="1" thickBot="1" x14ac:dyDescent="0.3">
      <c r="A7" s="21" t="s">
        <v>36</v>
      </c>
      <c r="B7" s="22" t="s">
        <v>37</v>
      </c>
      <c r="C7" s="22">
        <v>10</v>
      </c>
      <c r="D7" s="22" t="s">
        <v>38</v>
      </c>
      <c r="E7" s="23" t="s">
        <v>39</v>
      </c>
      <c r="F7" s="24">
        <f>+F105</f>
        <v>10073090054</v>
      </c>
      <c r="G7" s="24">
        <f>+G105</f>
        <v>0</v>
      </c>
      <c r="H7" s="24">
        <f>+H105</f>
        <v>0</v>
      </c>
      <c r="I7" s="24">
        <f>+I105</f>
        <v>0</v>
      </c>
      <c r="J7" s="24">
        <f>+J105</f>
        <v>0</v>
      </c>
      <c r="K7" s="24">
        <f t="shared" ref="K7:K71" si="0">+G7-H7+I7-J7</f>
        <v>0</v>
      </c>
      <c r="L7" s="248">
        <f>+F7+K7</f>
        <v>10073090054</v>
      </c>
      <c r="M7" s="25">
        <f t="shared" ref="M7:M14" si="1">L7/$L$304</f>
        <v>1.2763735162215533E-3</v>
      </c>
      <c r="N7" s="24">
        <f t="shared" ref="N7:W7" si="2">+N105</f>
        <v>0</v>
      </c>
      <c r="O7" s="24">
        <f t="shared" si="2"/>
        <v>10720154.800000001</v>
      </c>
      <c r="P7" s="24">
        <f t="shared" si="2"/>
        <v>10062369899.200001</v>
      </c>
      <c r="Q7" s="24">
        <f t="shared" si="2"/>
        <v>10718478.9</v>
      </c>
      <c r="R7" s="24">
        <f t="shared" si="2"/>
        <v>10062371575.099998</v>
      </c>
      <c r="S7" s="24">
        <f t="shared" si="2"/>
        <v>1675.8999999999996</v>
      </c>
      <c r="T7" s="24">
        <f t="shared" si="2"/>
        <v>10718478.9</v>
      </c>
      <c r="U7" s="24">
        <f t="shared" si="2"/>
        <v>0</v>
      </c>
      <c r="V7" s="24">
        <f t="shared" si="2"/>
        <v>10718478.9</v>
      </c>
      <c r="W7" s="24">
        <f t="shared" si="2"/>
        <v>0</v>
      </c>
      <c r="X7" s="30">
        <f t="shared" ref="X7:X71" si="3">+Q7/L7</f>
        <v>1.0640705922949352E-3</v>
      </c>
      <c r="Y7" s="31">
        <f t="shared" ref="Y7:Y71" si="4">+T7/L7</f>
        <v>1.0640705922949352E-3</v>
      </c>
      <c r="Z7" s="31">
        <f t="shared" ref="Z7:Z71" si="5">+V7/L7</f>
        <v>1.0640705922949352E-3</v>
      </c>
      <c r="AA7" s="31">
        <f t="shared" ref="AA7:AA36" si="6">+T7/Q7</f>
        <v>1</v>
      </c>
      <c r="AB7" s="32">
        <f t="shared" ref="AB7:AB35" si="7">+V7/T7</f>
        <v>1</v>
      </c>
    </row>
    <row r="8" spans="1:28" s="4" customFormat="1" ht="28.5" customHeight="1" thickBot="1" x14ac:dyDescent="0.3">
      <c r="A8" s="21" t="s">
        <v>36</v>
      </c>
      <c r="B8" s="22" t="s">
        <v>41</v>
      </c>
      <c r="C8" s="22">
        <v>20</v>
      </c>
      <c r="D8" s="22" t="s">
        <v>38</v>
      </c>
      <c r="E8" s="23" t="s">
        <v>39</v>
      </c>
      <c r="F8" s="24">
        <f>+F9+F38+F96+F109</f>
        <v>103864906976</v>
      </c>
      <c r="G8" s="24">
        <f>+G9+G38+G96+G109</f>
        <v>0</v>
      </c>
      <c r="H8" s="24">
        <f>+H9+H38+H96+H109</f>
        <v>0</v>
      </c>
      <c r="I8" s="24">
        <f>+I9+I38+I96+I109</f>
        <v>477563914</v>
      </c>
      <c r="J8" s="24">
        <f>+J9+J38+J96+J109</f>
        <v>477563914</v>
      </c>
      <c r="K8" s="24">
        <f t="shared" si="0"/>
        <v>0</v>
      </c>
      <c r="L8" s="248">
        <f>+F8+K8</f>
        <v>103864906976</v>
      </c>
      <c r="M8" s="25">
        <f t="shared" si="1"/>
        <v>1.3160848936949417E-2</v>
      </c>
      <c r="N8" s="24">
        <f t="shared" ref="N8:W8" si="8">+N9+N38+N96+N109</f>
        <v>10913069000</v>
      </c>
      <c r="O8" s="24">
        <f t="shared" si="8"/>
        <v>75760727433.740005</v>
      </c>
      <c r="P8" s="24">
        <f t="shared" si="8"/>
        <v>28104179542.260002</v>
      </c>
      <c r="Q8" s="24">
        <f t="shared" si="8"/>
        <v>36520788261.75</v>
      </c>
      <c r="R8" s="24">
        <f t="shared" si="8"/>
        <v>67344118714.25</v>
      </c>
      <c r="S8" s="24">
        <f t="shared" si="8"/>
        <v>39239939171.989998</v>
      </c>
      <c r="T8" s="24">
        <f t="shared" si="8"/>
        <v>26909385422.93</v>
      </c>
      <c r="U8" s="24">
        <f t="shared" si="8"/>
        <v>9611402838.8200016</v>
      </c>
      <c r="V8" s="24">
        <f t="shared" si="8"/>
        <v>25746944585.769997</v>
      </c>
      <c r="W8" s="24">
        <f t="shared" si="8"/>
        <v>1162440837.1600001</v>
      </c>
      <c r="X8" s="30">
        <f t="shared" si="3"/>
        <v>0.35161816753168457</v>
      </c>
      <c r="Y8" s="31">
        <f t="shared" si="4"/>
        <v>0.25908062892838229</v>
      </c>
      <c r="Z8" s="31">
        <f t="shared" si="5"/>
        <v>0.2478887752888406</v>
      </c>
      <c r="AA8" s="31">
        <f t="shared" si="6"/>
        <v>0.73682378458171205</v>
      </c>
      <c r="AB8" s="32">
        <f t="shared" si="7"/>
        <v>0.95680165790150429</v>
      </c>
    </row>
    <row r="9" spans="1:28" ht="27" customHeight="1" x14ac:dyDescent="0.25">
      <c r="A9" s="33" t="s">
        <v>42</v>
      </c>
      <c r="B9" s="34" t="s">
        <v>41</v>
      </c>
      <c r="C9" s="34">
        <v>20</v>
      </c>
      <c r="D9" s="34" t="s">
        <v>38</v>
      </c>
      <c r="E9" s="35" t="s">
        <v>43</v>
      </c>
      <c r="F9" s="36">
        <f>+F10</f>
        <v>61887034000</v>
      </c>
      <c r="G9" s="36">
        <f>+G10</f>
        <v>0</v>
      </c>
      <c r="H9" s="36">
        <f>+H10</f>
        <v>0</v>
      </c>
      <c r="I9" s="36">
        <f>+I10</f>
        <v>0</v>
      </c>
      <c r="J9" s="36">
        <f>+J10</f>
        <v>0</v>
      </c>
      <c r="K9" s="36">
        <f t="shared" si="0"/>
        <v>0</v>
      </c>
      <c r="L9" s="249">
        <f>+L10</f>
        <v>61887034000</v>
      </c>
      <c r="M9" s="37">
        <f t="shared" si="1"/>
        <v>7.8417814962088699E-3</v>
      </c>
      <c r="N9" s="36">
        <f t="shared" ref="N9:W9" si="9">+N10</f>
        <v>4848293000</v>
      </c>
      <c r="O9" s="36">
        <f t="shared" si="9"/>
        <v>57038741000</v>
      </c>
      <c r="P9" s="36">
        <f t="shared" si="9"/>
        <v>4848293000</v>
      </c>
      <c r="Q9" s="36">
        <f t="shared" si="9"/>
        <v>20574063131.68</v>
      </c>
      <c r="R9" s="36">
        <f t="shared" si="9"/>
        <v>41312970868.32</v>
      </c>
      <c r="S9" s="36">
        <f t="shared" si="9"/>
        <v>36464677868.32</v>
      </c>
      <c r="T9" s="36">
        <f t="shared" si="9"/>
        <v>20451712212.68</v>
      </c>
      <c r="U9" s="36">
        <f t="shared" si="9"/>
        <v>122350919</v>
      </c>
      <c r="V9" s="36">
        <f t="shared" si="9"/>
        <v>19483056673.679996</v>
      </c>
      <c r="W9" s="36">
        <f t="shared" si="9"/>
        <v>968655539.00000012</v>
      </c>
      <c r="X9" s="38">
        <f t="shared" si="3"/>
        <v>0.33244545427205319</v>
      </c>
      <c r="Y9" s="38">
        <f t="shared" si="4"/>
        <v>0.33046845018748194</v>
      </c>
      <c r="Z9" s="38">
        <f t="shared" si="5"/>
        <v>0.31481645531243257</v>
      </c>
      <c r="AA9" s="38">
        <f t="shared" si="6"/>
        <v>0.99405314748881057</v>
      </c>
      <c r="AB9" s="38">
        <f t="shared" si="7"/>
        <v>0.95263694653401976</v>
      </c>
    </row>
    <row r="10" spans="1:28" ht="35.25" customHeight="1" x14ac:dyDescent="0.25">
      <c r="A10" s="39" t="s">
        <v>44</v>
      </c>
      <c r="B10" s="34" t="s">
        <v>41</v>
      </c>
      <c r="C10" s="34">
        <v>20</v>
      </c>
      <c r="D10" s="34" t="s">
        <v>38</v>
      </c>
      <c r="E10" s="40" t="s">
        <v>45</v>
      </c>
      <c r="F10" s="41">
        <f>+F11+F22+F30+F37</f>
        <v>61887034000</v>
      </c>
      <c r="G10" s="41">
        <f>+G11+G22+G30+G37</f>
        <v>0</v>
      </c>
      <c r="H10" s="41">
        <f>+H11+H22+H30+H37</f>
        <v>0</v>
      </c>
      <c r="I10" s="41">
        <f>+I11+I22+I30+I37</f>
        <v>0</v>
      </c>
      <c r="J10" s="41">
        <f>+J11+J22+J30+J37</f>
        <v>0</v>
      </c>
      <c r="K10" s="41">
        <f t="shared" si="0"/>
        <v>0</v>
      </c>
      <c r="L10" s="250">
        <f>+L11+L22+L30+L37</f>
        <v>61887034000</v>
      </c>
      <c r="M10" s="42">
        <f t="shared" si="1"/>
        <v>7.8417814962088699E-3</v>
      </c>
      <c r="N10" s="41">
        <f t="shared" ref="N10:W10" si="10">+N11+N22+N30+N37</f>
        <v>4848293000</v>
      </c>
      <c r="O10" s="41">
        <f t="shared" si="10"/>
        <v>57038741000</v>
      </c>
      <c r="P10" s="41">
        <f t="shared" si="10"/>
        <v>4848293000</v>
      </c>
      <c r="Q10" s="41">
        <f t="shared" si="10"/>
        <v>20574063131.68</v>
      </c>
      <c r="R10" s="41">
        <f t="shared" si="10"/>
        <v>41312970868.32</v>
      </c>
      <c r="S10" s="41">
        <f t="shared" si="10"/>
        <v>36464677868.32</v>
      </c>
      <c r="T10" s="41">
        <f t="shared" si="10"/>
        <v>20451712212.68</v>
      </c>
      <c r="U10" s="41">
        <f t="shared" si="10"/>
        <v>122350919</v>
      </c>
      <c r="V10" s="41">
        <f t="shared" si="10"/>
        <v>19483056673.679996</v>
      </c>
      <c r="W10" s="41">
        <f t="shared" si="10"/>
        <v>968655539.00000012</v>
      </c>
      <c r="X10" s="38">
        <f t="shared" si="3"/>
        <v>0.33244545427205319</v>
      </c>
      <c r="Y10" s="38">
        <f t="shared" si="4"/>
        <v>0.33046845018748194</v>
      </c>
      <c r="Z10" s="38">
        <f t="shared" si="5"/>
        <v>0.31481645531243257</v>
      </c>
      <c r="AA10" s="38">
        <f t="shared" si="6"/>
        <v>0.99405314748881057</v>
      </c>
      <c r="AB10" s="38">
        <f t="shared" si="7"/>
        <v>0.95263694653401976</v>
      </c>
    </row>
    <row r="11" spans="1:28" ht="27" customHeight="1" x14ac:dyDescent="0.25">
      <c r="A11" s="39" t="s">
        <v>46</v>
      </c>
      <c r="B11" s="34" t="s">
        <v>41</v>
      </c>
      <c r="C11" s="34">
        <v>20</v>
      </c>
      <c r="D11" s="34" t="s">
        <v>38</v>
      </c>
      <c r="E11" s="40" t="s">
        <v>47</v>
      </c>
      <c r="F11" s="41">
        <f>+F12</f>
        <v>39105875000</v>
      </c>
      <c r="G11" s="41">
        <f>+G12</f>
        <v>0</v>
      </c>
      <c r="H11" s="41">
        <f>+H12</f>
        <v>0</v>
      </c>
      <c r="I11" s="41">
        <f>+I12</f>
        <v>0</v>
      </c>
      <c r="J11" s="41">
        <f>+J12</f>
        <v>0</v>
      </c>
      <c r="K11" s="41">
        <f t="shared" si="0"/>
        <v>0</v>
      </c>
      <c r="L11" s="250">
        <f>+L12</f>
        <v>39105875000</v>
      </c>
      <c r="M11" s="42">
        <f t="shared" si="1"/>
        <v>4.9551530772674783E-3</v>
      </c>
      <c r="N11" s="41">
        <f t="shared" ref="N11:W11" si="11">+N12</f>
        <v>0</v>
      </c>
      <c r="O11" s="41">
        <f t="shared" si="11"/>
        <v>39105875000</v>
      </c>
      <c r="P11" s="41">
        <f t="shared" si="11"/>
        <v>0</v>
      </c>
      <c r="Q11" s="41">
        <f t="shared" si="11"/>
        <v>13313733230.909998</v>
      </c>
      <c r="R11" s="41">
        <f t="shared" si="11"/>
        <v>25792141769.09</v>
      </c>
      <c r="S11" s="41">
        <f t="shared" si="11"/>
        <v>25792141769.09</v>
      </c>
      <c r="T11" s="41">
        <f t="shared" si="11"/>
        <v>13265984913.909998</v>
      </c>
      <c r="U11" s="41">
        <f t="shared" si="11"/>
        <v>47748317</v>
      </c>
      <c r="V11" s="41">
        <f t="shared" si="11"/>
        <v>13265984913.909998</v>
      </c>
      <c r="W11" s="41">
        <f t="shared" si="11"/>
        <v>0</v>
      </c>
      <c r="X11" s="38">
        <f t="shared" si="3"/>
        <v>0.34045353111035104</v>
      </c>
      <c r="Y11" s="38">
        <f t="shared" si="4"/>
        <v>0.33923252999478976</v>
      </c>
      <c r="Z11" s="38">
        <f t="shared" si="5"/>
        <v>0.33923252999478976</v>
      </c>
      <c r="AA11" s="38">
        <f t="shared" si="6"/>
        <v>0.99641360419561775</v>
      </c>
      <c r="AB11" s="38">
        <f t="shared" si="7"/>
        <v>1</v>
      </c>
    </row>
    <row r="12" spans="1:28" ht="27" customHeight="1" x14ac:dyDescent="0.25">
      <c r="A12" s="39" t="s">
        <v>48</v>
      </c>
      <c r="B12" s="34" t="s">
        <v>41</v>
      </c>
      <c r="C12" s="34">
        <v>20</v>
      </c>
      <c r="D12" s="34" t="s">
        <v>38</v>
      </c>
      <c r="E12" s="40" t="s">
        <v>49</v>
      </c>
      <c r="F12" s="41">
        <f>SUM(F13:F21)</f>
        <v>39105875000</v>
      </c>
      <c r="G12" s="41">
        <f>SUM(G13:G21)</f>
        <v>0</v>
      </c>
      <c r="H12" s="41">
        <f>SUM(H13:H21)</f>
        <v>0</v>
      </c>
      <c r="I12" s="41">
        <f>SUM(I13:I21)</f>
        <v>0</v>
      </c>
      <c r="J12" s="41">
        <f>SUM(J13:J21)</f>
        <v>0</v>
      </c>
      <c r="K12" s="41">
        <f t="shared" si="0"/>
        <v>0</v>
      </c>
      <c r="L12" s="250">
        <f>SUM(L13:L21)</f>
        <v>39105875000</v>
      </c>
      <c r="M12" s="42">
        <f t="shared" si="1"/>
        <v>4.9551530772674783E-3</v>
      </c>
      <c r="N12" s="41">
        <f t="shared" ref="N12:W12" si="12">SUM(N13:N21)</f>
        <v>0</v>
      </c>
      <c r="O12" s="41">
        <f t="shared" si="12"/>
        <v>39105875000</v>
      </c>
      <c r="P12" s="41">
        <f t="shared" si="12"/>
        <v>0</v>
      </c>
      <c r="Q12" s="41">
        <f t="shared" si="12"/>
        <v>13313733230.909998</v>
      </c>
      <c r="R12" s="41">
        <f t="shared" si="12"/>
        <v>25792141769.09</v>
      </c>
      <c r="S12" s="41">
        <f t="shared" si="12"/>
        <v>25792141769.09</v>
      </c>
      <c r="T12" s="41">
        <f t="shared" si="12"/>
        <v>13265984913.909998</v>
      </c>
      <c r="U12" s="41">
        <f t="shared" si="12"/>
        <v>47748317</v>
      </c>
      <c r="V12" s="41">
        <f t="shared" si="12"/>
        <v>13265984913.909998</v>
      </c>
      <c r="W12" s="41">
        <f t="shared" si="12"/>
        <v>0</v>
      </c>
      <c r="X12" s="38">
        <f t="shared" si="3"/>
        <v>0.34045353111035104</v>
      </c>
      <c r="Y12" s="38">
        <f t="shared" si="4"/>
        <v>0.33923252999478976</v>
      </c>
      <c r="Z12" s="38">
        <f t="shared" si="5"/>
        <v>0.33923252999478976</v>
      </c>
      <c r="AA12" s="38">
        <f t="shared" si="6"/>
        <v>0.99641360419561775</v>
      </c>
      <c r="AB12" s="38">
        <f t="shared" si="7"/>
        <v>1</v>
      </c>
    </row>
    <row r="13" spans="1:28" ht="27" customHeight="1" x14ac:dyDescent="0.25">
      <c r="A13" s="43" t="s">
        <v>50</v>
      </c>
      <c r="B13" s="44" t="s">
        <v>41</v>
      </c>
      <c r="C13" s="44">
        <v>20</v>
      </c>
      <c r="D13" s="44" t="s">
        <v>38</v>
      </c>
      <c r="E13" s="45" t="s">
        <v>51</v>
      </c>
      <c r="F13" s="46">
        <v>27743250237</v>
      </c>
      <c r="G13" s="46">
        <v>0</v>
      </c>
      <c r="H13" s="46">
        <v>0</v>
      </c>
      <c r="I13" s="46">
        <v>0</v>
      </c>
      <c r="J13" s="46">
        <v>0</v>
      </c>
      <c r="K13" s="46">
        <f t="shared" si="0"/>
        <v>0</v>
      </c>
      <c r="L13" s="251">
        <f t="shared" ref="L13:L21" si="13">+F13+K13</f>
        <v>27743250237</v>
      </c>
      <c r="M13" s="42">
        <f t="shared" si="1"/>
        <v>3.5153810465888375E-3</v>
      </c>
      <c r="N13" s="46">
        <v>0</v>
      </c>
      <c r="O13" s="46">
        <v>27743250237</v>
      </c>
      <c r="P13" s="46">
        <f t="shared" ref="P13:P21" si="14">L13-O13</f>
        <v>0</v>
      </c>
      <c r="Q13" s="46">
        <v>11234714043.209999</v>
      </c>
      <c r="R13" s="46">
        <f t="shared" ref="R13:R21" si="15">+L13-Q13</f>
        <v>16508536193.790001</v>
      </c>
      <c r="S13" s="46">
        <f t="shared" ref="S13:S21" si="16">O13-Q13</f>
        <v>16508536193.790001</v>
      </c>
      <c r="T13" s="46">
        <v>11231771820.209999</v>
      </c>
      <c r="U13" s="46">
        <f t="shared" ref="U13:U21" si="17">+Q13-T13</f>
        <v>2942223</v>
      </c>
      <c r="V13" s="46">
        <v>11231771820.209999</v>
      </c>
      <c r="W13" s="48">
        <f t="shared" ref="W13:W21" si="18">+T13-V13</f>
        <v>0</v>
      </c>
      <c r="X13" s="49">
        <f t="shared" si="3"/>
        <v>0.40495305875252985</v>
      </c>
      <c r="Y13" s="49">
        <f t="shared" si="4"/>
        <v>0.4048470069029857</v>
      </c>
      <c r="Z13" s="49">
        <f t="shared" si="5"/>
        <v>0.4048470069029857</v>
      </c>
      <c r="AA13" s="49">
        <f t="shared" si="6"/>
        <v>0.99973811322756556</v>
      </c>
      <c r="AB13" s="49">
        <f t="shared" si="7"/>
        <v>1</v>
      </c>
    </row>
    <row r="14" spans="1:28" ht="27" customHeight="1" x14ac:dyDescent="0.25">
      <c r="A14" s="43" t="s">
        <v>52</v>
      </c>
      <c r="B14" s="44" t="s">
        <v>41</v>
      </c>
      <c r="C14" s="44">
        <v>20</v>
      </c>
      <c r="D14" s="44" t="s">
        <v>38</v>
      </c>
      <c r="E14" s="45" t="s">
        <v>53</v>
      </c>
      <c r="F14" s="46">
        <v>2408972010</v>
      </c>
      <c r="G14" s="46">
        <v>0</v>
      </c>
      <c r="H14" s="46">
        <v>0</v>
      </c>
      <c r="I14" s="46">
        <v>0</v>
      </c>
      <c r="J14" s="46">
        <v>0</v>
      </c>
      <c r="K14" s="46">
        <f t="shared" si="0"/>
        <v>0</v>
      </c>
      <c r="L14" s="251">
        <f t="shared" si="13"/>
        <v>2408972010</v>
      </c>
      <c r="M14" s="51">
        <f t="shared" si="1"/>
        <v>3.0524377905884279E-4</v>
      </c>
      <c r="N14" s="46">
        <v>0</v>
      </c>
      <c r="O14" s="46">
        <v>2408972010</v>
      </c>
      <c r="P14" s="46">
        <f t="shared" si="14"/>
        <v>0</v>
      </c>
      <c r="Q14" s="46">
        <v>900076623</v>
      </c>
      <c r="R14" s="46">
        <f t="shared" si="15"/>
        <v>1508895387</v>
      </c>
      <c r="S14" s="46">
        <f t="shared" si="16"/>
        <v>1508895387</v>
      </c>
      <c r="T14" s="46">
        <v>900076623</v>
      </c>
      <c r="U14" s="46">
        <f t="shared" si="17"/>
        <v>0</v>
      </c>
      <c r="V14" s="46">
        <v>900076623</v>
      </c>
      <c r="W14" s="48">
        <f t="shared" si="18"/>
        <v>0</v>
      </c>
      <c r="X14" s="49">
        <f t="shared" si="3"/>
        <v>0.37363515195014657</v>
      </c>
      <c r="Y14" s="49">
        <f t="shared" si="4"/>
        <v>0.37363515195014657</v>
      </c>
      <c r="Z14" s="49">
        <f t="shared" si="5"/>
        <v>0.37363515195014657</v>
      </c>
      <c r="AA14" s="49">
        <f t="shared" si="6"/>
        <v>1</v>
      </c>
      <c r="AB14" s="49">
        <f t="shared" si="7"/>
        <v>1</v>
      </c>
    </row>
    <row r="15" spans="1:28" ht="27" customHeight="1" x14ac:dyDescent="0.25">
      <c r="A15" s="43" t="s">
        <v>54</v>
      </c>
      <c r="B15" s="44" t="s">
        <v>41</v>
      </c>
      <c r="C15" s="44">
        <v>20</v>
      </c>
      <c r="D15" s="44" t="s">
        <v>38</v>
      </c>
      <c r="E15" s="45" t="s">
        <v>55</v>
      </c>
      <c r="F15" s="46">
        <v>2985660</v>
      </c>
      <c r="G15" s="46">
        <v>0</v>
      </c>
      <c r="H15" s="46">
        <v>0</v>
      </c>
      <c r="I15" s="46">
        <v>0</v>
      </c>
      <c r="J15" s="46">
        <v>0</v>
      </c>
      <c r="K15" s="46">
        <f t="shared" si="0"/>
        <v>0</v>
      </c>
      <c r="L15" s="251">
        <f t="shared" si="13"/>
        <v>2985660</v>
      </c>
      <c r="M15" s="68">
        <f>+L15/L304</f>
        <v>3.7831661704729586E-7</v>
      </c>
      <c r="N15" s="46">
        <v>0</v>
      </c>
      <c r="O15" s="46">
        <v>2985660</v>
      </c>
      <c r="P15" s="46">
        <f t="shared" si="14"/>
        <v>0</v>
      </c>
      <c r="Q15" s="46">
        <v>1045161</v>
      </c>
      <c r="R15" s="46">
        <f t="shared" si="15"/>
        <v>1940499</v>
      </c>
      <c r="S15" s="46">
        <f t="shared" si="16"/>
        <v>1940499</v>
      </c>
      <c r="T15" s="46">
        <v>1045161</v>
      </c>
      <c r="U15" s="46">
        <f t="shared" si="17"/>
        <v>0</v>
      </c>
      <c r="V15" s="46">
        <v>1045161</v>
      </c>
      <c r="W15" s="48">
        <f t="shared" si="18"/>
        <v>0</v>
      </c>
      <c r="X15" s="49">
        <f t="shared" si="3"/>
        <v>0.35006028817748841</v>
      </c>
      <c r="Y15" s="49">
        <f t="shared" si="4"/>
        <v>0.35006028817748841</v>
      </c>
      <c r="Z15" s="49">
        <f t="shared" si="5"/>
        <v>0.35006028817748841</v>
      </c>
      <c r="AA15" s="49">
        <f t="shared" si="6"/>
        <v>1</v>
      </c>
      <c r="AB15" s="49">
        <f t="shared" si="7"/>
        <v>1</v>
      </c>
    </row>
    <row r="16" spans="1:28" ht="27" customHeight="1" x14ac:dyDescent="0.25">
      <c r="A16" s="43" t="s">
        <v>56</v>
      </c>
      <c r="B16" s="44" t="s">
        <v>41</v>
      </c>
      <c r="C16" s="44">
        <v>20</v>
      </c>
      <c r="D16" s="44" t="s">
        <v>38</v>
      </c>
      <c r="E16" s="45" t="s">
        <v>57</v>
      </c>
      <c r="F16" s="46">
        <v>5040000</v>
      </c>
      <c r="G16" s="46">
        <v>0</v>
      </c>
      <c r="H16" s="46">
        <v>0</v>
      </c>
      <c r="I16" s="46">
        <v>0</v>
      </c>
      <c r="J16" s="46">
        <v>0</v>
      </c>
      <c r="K16" s="46">
        <f t="shared" si="0"/>
        <v>0</v>
      </c>
      <c r="L16" s="251">
        <f t="shared" si="13"/>
        <v>5040000</v>
      </c>
      <c r="M16" s="52">
        <f>+L16/L304</f>
        <v>6.3862454194997794E-7</v>
      </c>
      <c r="N16" s="46">
        <v>0</v>
      </c>
      <c r="O16" s="46">
        <v>5040000</v>
      </c>
      <c r="P16" s="46">
        <f t="shared" si="14"/>
        <v>0</v>
      </c>
      <c r="Q16" s="46">
        <v>2020040</v>
      </c>
      <c r="R16" s="46">
        <f t="shared" si="15"/>
        <v>3019960</v>
      </c>
      <c r="S16" s="46">
        <f t="shared" si="16"/>
        <v>3019960</v>
      </c>
      <c r="T16" s="46">
        <v>2020040</v>
      </c>
      <c r="U16" s="46">
        <f t="shared" si="17"/>
        <v>0</v>
      </c>
      <c r="V16" s="46">
        <v>2020040</v>
      </c>
      <c r="W16" s="48">
        <f t="shared" si="18"/>
        <v>0</v>
      </c>
      <c r="X16" s="49">
        <f t="shared" si="3"/>
        <v>0.40080158730158733</v>
      </c>
      <c r="Y16" s="49">
        <f t="shared" si="4"/>
        <v>0.40080158730158733</v>
      </c>
      <c r="Z16" s="49">
        <f t="shared" si="5"/>
        <v>0.40080158730158733</v>
      </c>
      <c r="AA16" s="49">
        <f t="shared" si="6"/>
        <v>1</v>
      </c>
      <c r="AB16" s="49">
        <f t="shared" si="7"/>
        <v>1</v>
      </c>
    </row>
    <row r="17" spans="1:28" ht="27" customHeight="1" x14ac:dyDescent="0.25">
      <c r="A17" s="43" t="s">
        <v>58</v>
      </c>
      <c r="B17" s="44" t="s">
        <v>41</v>
      </c>
      <c r="C17" s="44">
        <v>20</v>
      </c>
      <c r="D17" s="44" t="s">
        <v>38</v>
      </c>
      <c r="E17" s="45" t="s">
        <v>59</v>
      </c>
      <c r="F17" s="46">
        <v>1713900234</v>
      </c>
      <c r="G17" s="46">
        <v>0</v>
      </c>
      <c r="H17" s="46">
        <v>0</v>
      </c>
      <c r="I17" s="46">
        <v>0</v>
      </c>
      <c r="J17" s="46">
        <v>0</v>
      </c>
      <c r="K17" s="46">
        <f t="shared" si="0"/>
        <v>0</v>
      </c>
      <c r="L17" s="251">
        <f t="shared" si="13"/>
        <v>1713900234</v>
      </c>
      <c r="M17" s="51">
        <f t="shared" ref="M17:M53" si="19">L17/$L$304</f>
        <v>2.171703872790099E-4</v>
      </c>
      <c r="N17" s="46">
        <v>0</v>
      </c>
      <c r="O17" s="46">
        <v>1713900234</v>
      </c>
      <c r="P17" s="46">
        <f t="shared" si="14"/>
        <v>0</v>
      </c>
      <c r="Q17" s="46">
        <v>148797469.06</v>
      </c>
      <c r="R17" s="46">
        <f t="shared" si="15"/>
        <v>1565102764.9400001</v>
      </c>
      <c r="S17" s="46">
        <f t="shared" si="16"/>
        <v>1565102764.9400001</v>
      </c>
      <c r="T17" s="46">
        <v>136739302.06</v>
      </c>
      <c r="U17" s="46">
        <f t="shared" si="17"/>
        <v>12058167</v>
      </c>
      <c r="V17" s="46">
        <v>136739302.06</v>
      </c>
      <c r="W17" s="48">
        <f t="shared" si="18"/>
        <v>0</v>
      </c>
      <c r="X17" s="49">
        <f t="shared" si="3"/>
        <v>8.6818045827981374E-2</v>
      </c>
      <c r="Y17" s="49">
        <f t="shared" si="4"/>
        <v>7.9782533047953366E-2</v>
      </c>
      <c r="Z17" s="49">
        <f t="shared" si="5"/>
        <v>7.9782533047953366E-2</v>
      </c>
      <c r="AA17" s="49">
        <f t="shared" si="6"/>
        <v>0.91896255308524266</v>
      </c>
      <c r="AB17" s="49">
        <f t="shared" si="7"/>
        <v>1</v>
      </c>
    </row>
    <row r="18" spans="1:28" ht="27" customHeight="1" x14ac:dyDescent="0.25">
      <c r="A18" s="43" t="s">
        <v>60</v>
      </c>
      <c r="B18" s="44" t="s">
        <v>41</v>
      </c>
      <c r="C18" s="44">
        <v>20</v>
      </c>
      <c r="D18" s="44" t="s">
        <v>38</v>
      </c>
      <c r="E18" s="45" t="s">
        <v>61</v>
      </c>
      <c r="F18" s="46">
        <v>1149297511</v>
      </c>
      <c r="G18" s="46">
        <v>0</v>
      </c>
      <c r="H18" s="46">
        <v>0</v>
      </c>
      <c r="I18" s="46">
        <v>0</v>
      </c>
      <c r="J18" s="46">
        <v>0</v>
      </c>
      <c r="K18" s="46">
        <f t="shared" si="0"/>
        <v>0</v>
      </c>
      <c r="L18" s="251">
        <f t="shared" si="13"/>
        <v>1149297511</v>
      </c>
      <c r="M18" s="51">
        <f t="shared" si="19"/>
        <v>1.4562888819972711E-4</v>
      </c>
      <c r="N18" s="46">
        <v>0</v>
      </c>
      <c r="O18" s="46">
        <v>1149297511</v>
      </c>
      <c r="P18" s="46">
        <f t="shared" si="14"/>
        <v>0</v>
      </c>
      <c r="Q18" s="46">
        <v>213757126</v>
      </c>
      <c r="R18" s="46">
        <f t="shared" si="15"/>
        <v>935540385</v>
      </c>
      <c r="S18" s="46">
        <f t="shared" si="16"/>
        <v>935540385</v>
      </c>
      <c r="T18" s="46">
        <v>205453916</v>
      </c>
      <c r="U18" s="46">
        <f t="shared" si="17"/>
        <v>8303210</v>
      </c>
      <c r="V18" s="46">
        <v>205453916</v>
      </c>
      <c r="W18" s="48">
        <f t="shared" si="18"/>
        <v>0</v>
      </c>
      <c r="X18" s="49">
        <f t="shared" si="3"/>
        <v>0.18598937520887052</v>
      </c>
      <c r="Y18" s="49">
        <f t="shared" si="4"/>
        <v>0.17876477938356902</v>
      </c>
      <c r="Z18" s="49">
        <f t="shared" si="5"/>
        <v>0.17876477938356902</v>
      </c>
      <c r="AA18" s="49">
        <f t="shared" si="6"/>
        <v>0.96115586808553932</v>
      </c>
      <c r="AB18" s="49">
        <f t="shared" si="7"/>
        <v>1</v>
      </c>
    </row>
    <row r="19" spans="1:28" ht="33.75" customHeight="1" x14ac:dyDescent="0.25">
      <c r="A19" s="43" t="s">
        <v>62</v>
      </c>
      <c r="B19" s="44" t="s">
        <v>41</v>
      </c>
      <c r="C19" s="44">
        <v>20</v>
      </c>
      <c r="D19" s="44" t="s">
        <v>38</v>
      </c>
      <c r="E19" s="45" t="s">
        <v>63</v>
      </c>
      <c r="F19" s="46">
        <v>153712847</v>
      </c>
      <c r="G19" s="46">
        <v>0</v>
      </c>
      <c r="H19" s="46">
        <v>0</v>
      </c>
      <c r="I19" s="46">
        <v>0</v>
      </c>
      <c r="J19" s="46">
        <v>0</v>
      </c>
      <c r="K19" s="46">
        <f t="shared" si="0"/>
        <v>0</v>
      </c>
      <c r="L19" s="251">
        <f t="shared" si="13"/>
        <v>153712847</v>
      </c>
      <c r="M19" s="53">
        <f t="shared" si="19"/>
        <v>1.9477142164127387E-5</v>
      </c>
      <c r="N19" s="46">
        <v>0</v>
      </c>
      <c r="O19" s="46">
        <v>153712847</v>
      </c>
      <c r="P19" s="46">
        <f t="shared" si="14"/>
        <v>0</v>
      </c>
      <c r="Q19" s="46">
        <v>34633837</v>
      </c>
      <c r="R19" s="46">
        <f t="shared" si="15"/>
        <v>119079010</v>
      </c>
      <c r="S19" s="46">
        <f t="shared" si="16"/>
        <v>119079010</v>
      </c>
      <c r="T19" s="46">
        <v>34633837</v>
      </c>
      <c r="U19" s="46">
        <f t="shared" si="17"/>
        <v>0</v>
      </c>
      <c r="V19" s="46">
        <v>34633837</v>
      </c>
      <c r="W19" s="48">
        <f t="shared" si="18"/>
        <v>0</v>
      </c>
      <c r="X19" s="49">
        <f t="shared" si="3"/>
        <v>0.22531517485978253</v>
      </c>
      <c r="Y19" s="49">
        <f t="shared" si="4"/>
        <v>0.22531517485978253</v>
      </c>
      <c r="Z19" s="49">
        <f t="shared" si="5"/>
        <v>0.22531517485978253</v>
      </c>
      <c r="AA19" s="49">
        <f t="shared" si="6"/>
        <v>1</v>
      </c>
      <c r="AB19" s="49">
        <f t="shared" si="7"/>
        <v>1</v>
      </c>
    </row>
    <row r="20" spans="1:28" ht="27" customHeight="1" x14ac:dyDescent="0.25">
      <c r="A20" s="43" t="s">
        <v>64</v>
      </c>
      <c r="B20" s="44" t="s">
        <v>41</v>
      </c>
      <c r="C20" s="44">
        <v>20</v>
      </c>
      <c r="D20" s="44" t="s">
        <v>38</v>
      </c>
      <c r="E20" s="45" t="s">
        <v>65</v>
      </c>
      <c r="F20" s="46">
        <v>3392853271</v>
      </c>
      <c r="G20" s="46">
        <v>0</v>
      </c>
      <c r="H20" s="46">
        <v>0</v>
      </c>
      <c r="I20" s="46">
        <v>0</v>
      </c>
      <c r="J20" s="46">
        <v>0</v>
      </c>
      <c r="K20" s="46">
        <f t="shared" si="0"/>
        <v>0</v>
      </c>
      <c r="L20" s="251">
        <f t="shared" si="13"/>
        <v>3392853271</v>
      </c>
      <c r="M20" s="51">
        <f t="shared" si="19"/>
        <v>4.2991257263806729E-4</v>
      </c>
      <c r="N20" s="46">
        <v>0</v>
      </c>
      <c r="O20" s="46">
        <v>3392853271</v>
      </c>
      <c r="P20" s="46">
        <f t="shared" si="14"/>
        <v>0</v>
      </c>
      <c r="Q20" s="46">
        <v>76724382</v>
      </c>
      <c r="R20" s="46">
        <f t="shared" si="15"/>
        <v>3316128889</v>
      </c>
      <c r="S20" s="46">
        <f t="shared" si="16"/>
        <v>3316128889</v>
      </c>
      <c r="T20" s="46">
        <v>64608391</v>
      </c>
      <c r="U20" s="46">
        <f t="shared" si="17"/>
        <v>12115991</v>
      </c>
      <c r="V20" s="46">
        <v>64608391</v>
      </c>
      <c r="W20" s="48">
        <f t="shared" si="18"/>
        <v>0</v>
      </c>
      <c r="X20" s="55">
        <f t="shared" si="3"/>
        <v>2.2613527869239824E-2</v>
      </c>
      <c r="Y20" s="55">
        <f t="shared" si="4"/>
        <v>1.9042494867736355E-2</v>
      </c>
      <c r="Z20" s="55">
        <f t="shared" si="5"/>
        <v>1.9042494867736355E-2</v>
      </c>
      <c r="AA20" s="49">
        <f t="shared" si="6"/>
        <v>0.84208421515861798</v>
      </c>
      <c r="AB20" s="49">
        <f t="shared" si="7"/>
        <v>1</v>
      </c>
    </row>
    <row r="21" spans="1:28" ht="27" customHeight="1" x14ac:dyDescent="0.25">
      <c r="A21" s="43" t="s">
        <v>66</v>
      </c>
      <c r="B21" s="44" t="s">
        <v>41</v>
      </c>
      <c r="C21" s="44">
        <v>20</v>
      </c>
      <c r="D21" s="44" t="s">
        <v>38</v>
      </c>
      <c r="E21" s="45" t="s">
        <v>67</v>
      </c>
      <c r="F21" s="46">
        <v>2535863230</v>
      </c>
      <c r="G21" s="46">
        <v>0</v>
      </c>
      <c r="H21" s="46">
        <v>0</v>
      </c>
      <c r="I21" s="46">
        <v>0</v>
      </c>
      <c r="J21" s="46">
        <v>0</v>
      </c>
      <c r="K21" s="46">
        <f t="shared" si="0"/>
        <v>0</v>
      </c>
      <c r="L21" s="251">
        <f t="shared" si="13"/>
        <v>2535863230</v>
      </c>
      <c r="M21" s="51">
        <f t="shared" si="19"/>
        <v>3.2132232017986935E-4</v>
      </c>
      <c r="N21" s="46">
        <v>0</v>
      </c>
      <c r="O21" s="46">
        <v>2535863230</v>
      </c>
      <c r="P21" s="46">
        <f t="shared" si="14"/>
        <v>0</v>
      </c>
      <c r="Q21" s="46">
        <v>701964549.63999999</v>
      </c>
      <c r="R21" s="46">
        <f t="shared" si="15"/>
        <v>1833898680.3600001</v>
      </c>
      <c r="S21" s="46">
        <f t="shared" si="16"/>
        <v>1833898680.3600001</v>
      </c>
      <c r="T21" s="46">
        <v>689635823.63999999</v>
      </c>
      <c r="U21" s="46">
        <f t="shared" si="17"/>
        <v>12328726</v>
      </c>
      <c r="V21" s="46">
        <v>689635823.63999999</v>
      </c>
      <c r="W21" s="48">
        <f t="shared" si="18"/>
        <v>0</v>
      </c>
      <c r="X21" s="49">
        <f t="shared" si="3"/>
        <v>0.27681483028562232</v>
      </c>
      <c r="Y21" s="49">
        <f t="shared" si="4"/>
        <v>0.2719530830690739</v>
      </c>
      <c r="Z21" s="49">
        <f t="shared" si="5"/>
        <v>0.2719530830690739</v>
      </c>
      <c r="AA21" s="49">
        <f t="shared" si="6"/>
        <v>0.9824368253264032</v>
      </c>
      <c r="AB21" s="49">
        <f t="shared" si="7"/>
        <v>1</v>
      </c>
    </row>
    <row r="22" spans="1:28" ht="22.5" customHeight="1" x14ac:dyDescent="0.25">
      <c r="A22" s="39" t="s">
        <v>68</v>
      </c>
      <c r="B22" s="34" t="s">
        <v>41</v>
      </c>
      <c r="C22" s="34">
        <v>20</v>
      </c>
      <c r="D22" s="34" t="s">
        <v>38</v>
      </c>
      <c r="E22" s="40" t="s">
        <v>69</v>
      </c>
      <c r="F22" s="41">
        <f>SUM(F23:F29)</f>
        <v>13647535000</v>
      </c>
      <c r="G22" s="41">
        <f>SUM(G23:G29)</f>
        <v>0</v>
      </c>
      <c r="H22" s="41">
        <f>SUM(H23:H29)</f>
        <v>0</v>
      </c>
      <c r="I22" s="41">
        <f>SUM(I23:I29)</f>
        <v>0</v>
      </c>
      <c r="J22" s="41">
        <f>SUM(J23:J29)</f>
        <v>0</v>
      </c>
      <c r="K22" s="41">
        <f t="shared" si="0"/>
        <v>0</v>
      </c>
      <c r="L22" s="250">
        <f>SUM(L23:L29)</f>
        <v>13647535000</v>
      </c>
      <c r="M22" s="42">
        <f t="shared" si="19"/>
        <v>1.729295791293907E-3</v>
      </c>
      <c r="N22" s="41">
        <f t="shared" ref="N22:W22" si="20">SUM(N23:N29)</f>
        <v>0</v>
      </c>
      <c r="O22" s="41">
        <f t="shared" si="20"/>
        <v>13647535000</v>
      </c>
      <c r="P22" s="41">
        <f t="shared" si="20"/>
        <v>0</v>
      </c>
      <c r="Q22" s="41">
        <f t="shared" si="20"/>
        <v>5176727536.7700005</v>
      </c>
      <c r="R22" s="41">
        <f t="shared" si="20"/>
        <v>8470807463.2299995</v>
      </c>
      <c r="S22" s="41">
        <f t="shared" si="20"/>
        <v>8470807463.2299995</v>
      </c>
      <c r="T22" s="41">
        <f t="shared" si="20"/>
        <v>5166478104.7700005</v>
      </c>
      <c r="U22" s="41">
        <f t="shared" si="20"/>
        <v>10249432</v>
      </c>
      <c r="V22" s="41">
        <f t="shared" si="20"/>
        <v>4197822565.77</v>
      </c>
      <c r="W22" s="41">
        <f t="shared" si="20"/>
        <v>968655539.00000012</v>
      </c>
      <c r="X22" s="38">
        <f t="shared" si="3"/>
        <v>0.37931593776971451</v>
      </c>
      <c r="Y22" s="38">
        <f t="shared" si="4"/>
        <v>0.37856492800861113</v>
      </c>
      <c r="Z22" s="38">
        <f t="shared" si="5"/>
        <v>0.30758833487292758</v>
      </c>
      <c r="AA22" s="38">
        <f t="shared" si="6"/>
        <v>0.99802009436903938</v>
      </c>
      <c r="AB22" s="38">
        <f t="shared" si="7"/>
        <v>0.8125114402196576</v>
      </c>
    </row>
    <row r="23" spans="1:28" ht="33.75" customHeight="1" x14ac:dyDescent="0.25">
      <c r="A23" s="43" t="s">
        <v>70</v>
      </c>
      <c r="B23" s="44" t="s">
        <v>41</v>
      </c>
      <c r="C23" s="44">
        <v>20</v>
      </c>
      <c r="D23" s="44" t="s">
        <v>38</v>
      </c>
      <c r="E23" s="45" t="s">
        <v>71</v>
      </c>
      <c r="F23" s="46">
        <v>3978735557</v>
      </c>
      <c r="G23" s="46">
        <v>0</v>
      </c>
      <c r="H23" s="46">
        <v>0</v>
      </c>
      <c r="I23" s="46">
        <v>0</v>
      </c>
      <c r="J23" s="46">
        <v>0</v>
      </c>
      <c r="K23" s="46">
        <f t="shared" si="0"/>
        <v>0</v>
      </c>
      <c r="L23" s="251">
        <f t="shared" ref="L23:L29" si="21">+F23+K23</f>
        <v>3978735557</v>
      </c>
      <c r="M23" s="51">
        <f t="shared" si="19"/>
        <v>5.0415043107722522E-4</v>
      </c>
      <c r="N23" s="46">
        <v>0</v>
      </c>
      <c r="O23" s="46">
        <v>3978735557</v>
      </c>
      <c r="P23" s="46">
        <f t="shared" ref="P23:P29" si="22">L23-O23</f>
        <v>0</v>
      </c>
      <c r="Q23" s="46">
        <v>1545357801.5999999</v>
      </c>
      <c r="R23" s="46">
        <f t="shared" ref="R23:R29" si="23">+L23-Q23</f>
        <v>2433377755.4000001</v>
      </c>
      <c r="S23" s="46">
        <f t="shared" ref="S23:S29" si="24">O23-Q23</f>
        <v>2433377755.4000001</v>
      </c>
      <c r="T23" s="46">
        <v>1545357801.5999999</v>
      </c>
      <c r="U23" s="46">
        <f t="shared" ref="U23:U29" si="25">+Q23-T23</f>
        <v>0</v>
      </c>
      <c r="V23" s="46">
        <v>1244160101.5999999</v>
      </c>
      <c r="W23" s="48">
        <f t="shared" ref="W23:W29" si="26">+T23-V23</f>
        <v>301197700</v>
      </c>
      <c r="X23" s="49">
        <f t="shared" si="3"/>
        <v>0.38840425041095533</v>
      </c>
      <c r="Y23" s="49">
        <f t="shared" si="4"/>
        <v>0.38840425041095533</v>
      </c>
      <c r="Z23" s="49">
        <f t="shared" si="5"/>
        <v>0.31270238591531502</v>
      </c>
      <c r="AA23" s="49">
        <f t="shared" si="6"/>
        <v>1</v>
      </c>
      <c r="AB23" s="49">
        <f t="shared" si="7"/>
        <v>0.80509516974764528</v>
      </c>
    </row>
    <row r="24" spans="1:28" ht="29.25" customHeight="1" x14ac:dyDescent="0.25">
      <c r="A24" s="43" t="s">
        <v>72</v>
      </c>
      <c r="B24" s="44" t="s">
        <v>41</v>
      </c>
      <c r="C24" s="44">
        <v>20</v>
      </c>
      <c r="D24" s="44" t="s">
        <v>38</v>
      </c>
      <c r="E24" s="45" t="s">
        <v>73</v>
      </c>
      <c r="F24" s="46">
        <v>2822000568</v>
      </c>
      <c r="G24" s="46">
        <v>0</v>
      </c>
      <c r="H24" s="46">
        <v>0</v>
      </c>
      <c r="I24" s="46">
        <v>0</v>
      </c>
      <c r="J24" s="46">
        <v>0</v>
      </c>
      <c r="K24" s="46">
        <f t="shared" si="0"/>
        <v>0</v>
      </c>
      <c r="L24" s="251">
        <f t="shared" si="21"/>
        <v>2822000568</v>
      </c>
      <c r="M24" s="51">
        <f t="shared" si="19"/>
        <v>3.5757913097650347E-4</v>
      </c>
      <c r="N24" s="46">
        <v>0</v>
      </c>
      <c r="O24" s="46">
        <v>2822000568</v>
      </c>
      <c r="P24" s="46">
        <f t="shared" si="22"/>
        <v>0</v>
      </c>
      <c r="Q24" s="46">
        <v>1102213557.99</v>
      </c>
      <c r="R24" s="46">
        <f t="shared" si="23"/>
        <v>1719787010.01</v>
      </c>
      <c r="S24" s="46">
        <f t="shared" si="24"/>
        <v>1719787010.01</v>
      </c>
      <c r="T24" s="46">
        <v>1100728357.99</v>
      </c>
      <c r="U24" s="46">
        <f t="shared" si="25"/>
        <v>1485200</v>
      </c>
      <c r="V24" s="46">
        <v>887379357.99000001</v>
      </c>
      <c r="W24" s="48">
        <f t="shared" si="26"/>
        <v>213349000</v>
      </c>
      <c r="X24" s="49">
        <f t="shared" si="3"/>
        <v>0.39057878672616908</v>
      </c>
      <c r="Y24" s="49">
        <f t="shared" si="4"/>
        <v>0.39005249342316928</v>
      </c>
      <c r="Z24" s="49">
        <f t="shared" si="5"/>
        <v>0.31445045336007882</v>
      </c>
      <c r="AA24" s="49">
        <f t="shared" si="6"/>
        <v>0.99865252973052843</v>
      </c>
      <c r="AB24" s="49">
        <f t="shared" si="7"/>
        <v>0.80617470382103285</v>
      </c>
    </row>
    <row r="25" spans="1:28" ht="27.75" customHeight="1" x14ac:dyDescent="0.25">
      <c r="A25" s="43" t="s">
        <v>74</v>
      </c>
      <c r="B25" s="44" t="s">
        <v>41</v>
      </c>
      <c r="C25" s="44">
        <v>20</v>
      </c>
      <c r="D25" s="44" t="s">
        <v>38</v>
      </c>
      <c r="E25" s="45" t="s">
        <v>75</v>
      </c>
      <c r="F25" s="46">
        <v>3569683789</v>
      </c>
      <c r="G25" s="46">
        <v>0</v>
      </c>
      <c r="H25" s="46">
        <v>0</v>
      </c>
      <c r="I25" s="46">
        <v>0</v>
      </c>
      <c r="J25" s="46">
        <v>0</v>
      </c>
      <c r="K25" s="46">
        <f t="shared" si="0"/>
        <v>0</v>
      </c>
      <c r="L25" s="251">
        <f t="shared" si="21"/>
        <v>3569683789</v>
      </c>
      <c r="M25" s="51">
        <f t="shared" si="19"/>
        <v>4.5231898306674335E-4</v>
      </c>
      <c r="N25" s="46">
        <v>0</v>
      </c>
      <c r="O25" s="46">
        <v>3569683789</v>
      </c>
      <c r="P25" s="46">
        <f t="shared" si="22"/>
        <v>0</v>
      </c>
      <c r="Q25" s="46">
        <v>1220531645.1800001</v>
      </c>
      <c r="R25" s="46">
        <f t="shared" si="23"/>
        <v>2349152143.8199997</v>
      </c>
      <c r="S25" s="46">
        <f t="shared" si="24"/>
        <v>2349152143.8199997</v>
      </c>
      <c r="T25" s="46">
        <v>1215303413.1800001</v>
      </c>
      <c r="U25" s="46">
        <f t="shared" si="25"/>
        <v>5228232</v>
      </c>
      <c r="V25" s="46">
        <v>1001538174.1799999</v>
      </c>
      <c r="W25" s="48">
        <f t="shared" si="26"/>
        <v>213765239.00000012</v>
      </c>
      <c r="X25" s="49">
        <f t="shared" si="3"/>
        <v>0.34191589992958898</v>
      </c>
      <c r="Y25" s="49">
        <f t="shared" si="4"/>
        <v>0.340451279445245</v>
      </c>
      <c r="Z25" s="49">
        <f t="shared" si="5"/>
        <v>0.28056775708432363</v>
      </c>
      <c r="AA25" s="49">
        <f t="shared" si="6"/>
        <v>0.99571643060575543</v>
      </c>
      <c r="AB25" s="49">
        <f t="shared" si="7"/>
        <v>0.82410545656194989</v>
      </c>
    </row>
    <row r="26" spans="1:28" ht="30" customHeight="1" x14ac:dyDescent="0.25">
      <c r="A26" s="43" t="s">
        <v>76</v>
      </c>
      <c r="B26" s="44" t="s">
        <v>41</v>
      </c>
      <c r="C26" s="44">
        <v>20</v>
      </c>
      <c r="D26" s="44" t="s">
        <v>38</v>
      </c>
      <c r="E26" s="45" t="s">
        <v>77</v>
      </c>
      <c r="F26" s="46">
        <v>1382522206</v>
      </c>
      <c r="G26" s="46">
        <v>0</v>
      </c>
      <c r="H26" s="46">
        <v>0</v>
      </c>
      <c r="I26" s="46">
        <v>0</v>
      </c>
      <c r="J26" s="46">
        <v>0</v>
      </c>
      <c r="K26" s="46">
        <f t="shared" si="0"/>
        <v>0</v>
      </c>
      <c r="L26" s="251">
        <f t="shared" si="21"/>
        <v>1382522206</v>
      </c>
      <c r="M26" s="51">
        <f t="shared" si="19"/>
        <v>1.7518107352032202E-4</v>
      </c>
      <c r="N26" s="46">
        <v>0</v>
      </c>
      <c r="O26" s="46">
        <v>1382522206</v>
      </c>
      <c r="P26" s="46">
        <f t="shared" si="22"/>
        <v>0</v>
      </c>
      <c r="Q26" s="46">
        <v>550097053.60000002</v>
      </c>
      <c r="R26" s="46">
        <f t="shared" si="23"/>
        <v>832425152.39999998</v>
      </c>
      <c r="S26" s="46">
        <f t="shared" si="24"/>
        <v>832425152.39999998</v>
      </c>
      <c r="T26" s="46">
        <v>548525453.60000002</v>
      </c>
      <c r="U26" s="46">
        <f t="shared" si="25"/>
        <v>1571600</v>
      </c>
      <c r="V26" s="46">
        <v>448011753.60000002</v>
      </c>
      <c r="W26" s="48">
        <f t="shared" si="26"/>
        <v>100513700</v>
      </c>
      <c r="X26" s="49">
        <f t="shared" si="3"/>
        <v>0.3978938285494707</v>
      </c>
      <c r="Y26" s="49">
        <f t="shared" si="4"/>
        <v>0.39675706561490126</v>
      </c>
      <c r="Z26" s="49">
        <f t="shared" si="5"/>
        <v>0.32405392959019136</v>
      </c>
      <c r="AA26" s="49">
        <f t="shared" si="6"/>
        <v>0.99714304959513056</v>
      </c>
      <c r="AB26" s="49">
        <f t="shared" si="7"/>
        <v>0.81675654367482209</v>
      </c>
    </row>
    <row r="27" spans="1:28" ht="36.75" customHeight="1" x14ac:dyDescent="0.25">
      <c r="A27" s="43" t="s">
        <v>78</v>
      </c>
      <c r="B27" s="44" t="s">
        <v>41</v>
      </c>
      <c r="C27" s="44">
        <v>20</v>
      </c>
      <c r="D27" s="44" t="s">
        <v>38</v>
      </c>
      <c r="E27" s="45" t="s">
        <v>79</v>
      </c>
      <c r="F27" s="46">
        <v>166286663</v>
      </c>
      <c r="G27" s="46">
        <v>0</v>
      </c>
      <c r="H27" s="46">
        <v>0</v>
      </c>
      <c r="I27" s="46">
        <v>0</v>
      </c>
      <c r="J27" s="46">
        <v>0</v>
      </c>
      <c r="K27" s="46">
        <f t="shared" si="0"/>
        <v>0</v>
      </c>
      <c r="L27" s="251">
        <f t="shared" si="21"/>
        <v>166286663</v>
      </c>
      <c r="M27" s="53">
        <f t="shared" si="19"/>
        <v>2.1070385712453438E-5</v>
      </c>
      <c r="N27" s="46">
        <v>0</v>
      </c>
      <c r="O27" s="46">
        <v>166286663</v>
      </c>
      <c r="P27" s="46">
        <f t="shared" si="22"/>
        <v>0</v>
      </c>
      <c r="Q27" s="46">
        <v>70843881.200000003</v>
      </c>
      <c r="R27" s="46">
        <f t="shared" si="23"/>
        <v>95442781.799999997</v>
      </c>
      <c r="S27" s="46">
        <f t="shared" si="24"/>
        <v>95442781.799999997</v>
      </c>
      <c r="T27" s="46">
        <v>70843881.200000003</v>
      </c>
      <c r="U27" s="46">
        <f t="shared" si="25"/>
        <v>0</v>
      </c>
      <c r="V27" s="46">
        <v>56667981.200000003</v>
      </c>
      <c r="W27" s="48">
        <f t="shared" si="26"/>
        <v>14175900</v>
      </c>
      <c r="X27" s="49">
        <f t="shared" si="3"/>
        <v>0.42603465558750192</v>
      </c>
      <c r="Y27" s="49">
        <f t="shared" si="4"/>
        <v>0.42603465558750192</v>
      </c>
      <c r="Z27" s="49">
        <f t="shared" si="5"/>
        <v>0.34078488423331943</v>
      </c>
      <c r="AA27" s="49">
        <f t="shared" si="6"/>
        <v>1</v>
      </c>
      <c r="AB27" s="49">
        <f t="shared" si="7"/>
        <v>0.79989944424445225</v>
      </c>
    </row>
    <row r="28" spans="1:28" ht="28.5" customHeight="1" x14ac:dyDescent="0.25">
      <c r="A28" s="43" t="s">
        <v>80</v>
      </c>
      <c r="B28" s="44" t="s">
        <v>41</v>
      </c>
      <c r="C28" s="44">
        <v>20</v>
      </c>
      <c r="D28" s="44" t="s">
        <v>38</v>
      </c>
      <c r="E28" s="45" t="s">
        <v>81</v>
      </c>
      <c r="F28" s="46">
        <v>1036936225</v>
      </c>
      <c r="G28" s="46">
        <v>0</v>
      </c>
      <c r="H28" s="46">
        <v>0</v>
      </c>
      <c r="I28" s="46">
        <v>0</v>
      </c>
      <c r="J28" s="46">
        <v>0</v>
      </c>
      <c r="K28" s="46">
        <f t="shared" si="0"/>
        <v>0</v>
      </c>
      <c r="L28" s="251">
        <f t="shared" si="21"/>
        <v>1036936225</v>
      </c>
      <c r="M28" s="51">
        <f t="shared" si="19"/>
        <v>1.3139145272261194E-4</v>
      </c>
      <c r="N28" s="46">
        <v>0</v>
      </c>
      <c r="O28" s="46">
        <v>1036936225</v>
      </c>
      <c r="P28" s="46">
        <f t="shared" si="22"/>
        <v>0</v>
      </c>
      <c r="Q28" s="46">
        <v>412590140.39999998</v>
      </c>
      <c r="R28" s="46">
        <f t="shared" si="23"/>
        <v>624346084.60000002</v>
      </c>
      <c r="S28" s="46">
        <f t="shared" si="24"/>
        <v>624346084.60000002</v>
      </c>
      <c r="T28" s="46">
        <v>411411540.39999998</v>
      </c>
      <c r="U28" s="46">
        <f t="shared" si="25"/>
        <v>1178600</v>
      </c>
      <c r="V28" s="46">
        <v>336023640.39999998</v>
      </c>
      <c r="W28" s="48">
        <f t="shared" si="26"/>
        <v>75387900</v>
      </c>
      <c r="X28" s="49">
        <f t="shared" si="3"/>
        <v>0.39789345810539117</v>
      </c>
      <c r="Y28" s="49">
        <f t="shared" si="4"/>
        <v>0.39675684047010701</v>
      </c>
      <c r="Z28" s="49">
        <f t="shared" si="5"/>
        <v>0.32405429793910417</v>
      </c>
      <c r="AA28" s="49">
        <f t="shared" si="6"/>
        <v>0.99714341210660695</v>
      </c>
      <c r="AB28" s="49">
        <f t="shared" si="7"/>
        <v>0.81675793555352583</v>
      </c>
    </row>
    <row r="29" spans="1:28" ht="39.75" customHeight="1" x14ac:dyDescent="0.25">
      <c r="A29" s="43" t="s">
        <v>82</v>
      </c>
      <c r="B29" s="44" t="s">
        <v>41</v>
      </c>
      <c r="C29" s="44">
        <v>20</v>
      </c>
      <c r="D29" s="44" t="s">
        <v>38</v>
      </c>
      <c r="E29" s="45" t="s">
        <v>83</v>
      </c>
      <c r="F29" s="46">
        <v>691369992</v>
      </c>
      <c r="G29" s="46">
        <v>0</v>
      </c>
      <c r="H29" s="46">
        <v>0</v>
      </c>
      <c r="I29" s="46">
        <v>0</v>
      </c>
      <c r="J29" s="46">
        <v>0</v>
      </c>
      <c r="K29" s="46">
        <f t="shared" si="0"/>
        <v>0</v>
      </c>
      <c r="L29" s="251">
        <f t="shared" si="21"/>
        <v>691369992</v>
      </c>
      <c r="M29" s="51">
        <f t="shared" si="19"/>
        <v>8.7604334218047603E-5</v>
      </c>
      <c r="N29" s="46">
        <v>0</v>
      </c>
      <c r="O29" s="46">
        <v>691369992</v>
      </c>
      <c r="P29" s="46">
        <f t="shared" si="22"/>
        <v>0</v>
      </c>
      <c r="Q29" s="46">
        <v>275093456.80000001</v>
      </c>
      <c r="R29" s="46">
        <f t="shared" si="23"/>
        <v>416276535.19999999</v>
      </c>
      <c r="S29" s="46">
        <f t="shared" si="24"/>
        <v>416276535.19999999</v>
      </c>
      <c r="T29" s="46">
        <v>274307656.80000001</v>
      </c>
      <c r="U29" s="46">
        <f t="shared" si="25"/>
        <v>785800</v>
      </c>
      <c r="V29" s="46">
        <v>224041556.80000001</v>
      </c>
      <c r="W29" s="48">
        <f t="shared" si="26"/>
        <v>50266100</v>
      </c>
      <c r="X29" s="49">
        <f t="shared" si="3"/>
        <v>0.39789614820308838</v>
      </c>
      <c r="Y29" s="49">
        <f t="shared" si="4"/>
        <v>0.3967595643057647</v>
      </c>
      <c r="Z29" s="49">
        <f t="shared" si="5"/>
        <v>0.32405449960576249</v>
      </c>
      <c r="AA29" s="49">
        <f t="shared" si="6"/>
        <v>0.99714351621030628</v>
      </c>
      <c r="AB29" s="49">
        <f t="shared" si="7"/>
        <v>0.81675283662734421</v>
      </c>
    </row>
    <row r="30" spans="1:28" ht="41.25" customHeight="1" x14ac:dyDescent="0.25">
      <c r="A30" s="39" t="s">
        <v>84</v>
      </c>
      <c r="B30" s="34" t="s">
        <v>41</v>
      </c>
      <c r="C30" s="34">
        <v>20</v>
      </c>
      <c r="D30" s="34" t="s">
        <v>38</v>
      </c>
      <c r="E30" s="40" t="s">
        <v>85</v>
      </c>
      <c r="F30" s="41">
        <f>+F31+F35+F36</f>
        <v>4285331000</v>
      </c>
      <c r="G30" s="41">
        <f>+G31+G35+G36</f>
        <v>0</v>
      </c>
      <c r="H30" s="41">
        <f>+H31+H35+H36</f>
        <v>0</v>
      </c>
      <c r="I30" s="41">
        <f>+I31+I35+I36</f>
        <v>0</v>
      </c>
      <c r="J30" s="41">
        <f>+J31+J35+J36</f>
        <v>0</v>
      </c>
      <c r="K30" s="41">
        <f t="shared" si="0"/>
        <v>0</v>
      </c>
      <c r="L30" s="250">
        <f>+L31+L35+L36</f>
        <v>4285331000</v>
      </c>
      <c r="M30" s="42">
        <f t="shared" si="19"/>
        <v>5.4299951328949225E-4</v>
      </c>
      <c r="N30" s="41">
        <f t="shared" ref="N30:W30" si="27">+N31+N35+N36</f>
        <v>0</v>
      </c>
      <c r="O30" s="41">
        <f t="shared" si="27"/>
        <v>4285331000</v>
      </c>
      <c r="P30" s="41">
        <f t="shared" si="27"/>
        <v>0</v>
      </c>
      <c r="Q30" s="41">
        <f t="shared" si="27"/>
        <v>2083602364</v>
      </c>
      <c r="R30" s="41">
        <f t="shared" si="27"/>
        <v>2201728636</v>
      </c>
      <c r="S30" s="41">
        <f t="shared" si="27"/>
        <v>2201728636</v>
      </c>
      <c r="T30" s="41">
        <f t="shared" si="27"/>
        <v>2019249194</v>
      </c>
      <c r="U30" s="41">
        <f t="shared" si="27"/>
        <v>64353170</v>
      </c>
      <c r="V30" s="41">
        <f t="shared" si="27"/>
        <v>2019249194</v>
      </c>
      <c r="W30" s="41">
        <f t="shared" si="27"/>
        <v>0</v>
      </c>
      <c r="X30" s="38">
        <f t="shared" si="3"/>
        <v>0.4862173689733652</v>
      </c>
      <c r="Y30" s="38">
        <f t="shared" si="4"/>
        <v>0.47120028627893623</v>
      </c>
      <c r="Z30" s="38">
        <f t="shared" si="5"/>
        <v>0.47120028627893623</v>
      </c>
      <c r="AA30" s="38">
        <f t="shared" si="6"/>
        <v>0.96911446679468249</v>
      </c>
      <c r="AB30" s="38">
        <f t="shared" si="7"/>
        <v>1</v>
      </c>
    </row>
    <row r="31" spans="1:28" s="4" customFormat="1" ht="39" customHeight="1" x14ac:dyDescent="0.25">
      <c r="A31" s="39" t="s">
        <v>86</v>
      </c>
      <c r="B31" s="34" t="s">
        <v>41</v>
      </c>
      <c r="C31" s="34">
        <v>20</v>
      </c>
      <c r="D31" s="34" t="s">
        <v>38</v>
      </c>
      <c r="E31" s="40" t="s">
        <v>87</v>
      </c>
      <c r="F31" s="41">
        <f>+F32+F33+F34</f>
        <v>2328193098</v>
      </c>
      <c r="G31" s="41">
        <f>+G32+G33+G34</f>
        <v>0</v>
      </c>
      <c r="H31" s="41">
        <f>+H32+H33+H34</f>
        <v>0</v>
      </c>
      <c r="I31" s="41">
        <f>+I32+I33+I34</f>
        <v>0</v>
      </c>
      <c r="J31" s="41">
        <f>+J32+J33+J34</f>
        <v>0</v>
      </c>
      <c r="K31" s="41">
        <f t="shared" si="0"/>
        <v>0</v>
      </c>
      <c r="L31" s="250">
        <f>+L32+L33+L34</f>
        <v>2328193098</v>
      </c>
      <c r="M31" s="42">
        <f t="shared" si="19"/>
        <v>2.9500818467883931E-4</v>
      </c>
      <c r="N31" s="41">
        <f t="shared" ref="N31:W31" si="28">+N32+N33+N34</f>
        <v>0</v>
      </c>
      <c r="O31" s="41">
        <f t="shared" si="28"/>
        <v>2328193098</v>
      </c>
      <c r="P31" s="41">
        <f t="shared" si="28"/>
        <v>0</v>
      </c>
      <c r="Q31" s="41">
        <f t="shared" si="28"/>
        <v>1138414533</v>
      </c>
      <c r="R31" s="41">
        <f t="shared" si="28"/>
        <v>1189778565</v>
      </c>
      <c r="S31" s="41">
        <f t="shared" si="28"/>
        <v>1189778565</v>
      </c>
      <c r="T31" s="41">
        <f t="shared" si="28"/>
        <v>1119487148</v>
      </c>
      <c r="U31" s="41">
        <f t="shared" si="28"/>
        <v>18927385</v>
      </c>
      <c r="V31" s="41">
        <f t="shared" si="28"/>
        <v>1119487148</v>
      </c>
      <c r="W31" s="41">
        <f t="shared" si="28"/>
        <v>0</v>
      </c>
      <c r="X31" s="38">
        <f t="shared" si="3"/>
        <v>0.48896912115147934</v>
      </c>
      <c r="Y31" s="38">
        <f t="shared" si="4"/>
        <v>0.48083947545488342</v>
      </c>
      <c r="Z31" s="38">
        <f t="shared" si="5"/>
        <v>0.48083947545488342</v>
      </c>
      <c r="AA31" s="38">
        <f t="shared" si="6"/>
        <v>0.98337390778900047</v>
      </c>
      <c r="AB31" s="38">
        <f t="shared" si="7"/>
        <v>1</v>
      </c>
    </row>
    <row r="32" spans="1:28" ht="30.75" customHeight="1" x14ac:dyDescent="0.25">
      <c r="A32" s="43" t="s">
        <v>88</v>
      </c>
      <c r="B32" s="44" t="s">
        <v>41</v>
      </c>
      <c r="C32" s="44">
        <v>20</v>
      </c>
      <c r="D32" s="44" t="s">
        <v>38</v>
      </c>
      <c r="E32" s="45" t="s">
        <v>89</v>
      </c>
      <c r="F32" s="46">
        <v>655614150</v>
      </c>
      <c r="G32" s="46">
        <v>0</v>
      </c>
      <c r="H32" s="46">
        <v>0</v>
      </c>
      <c r="I32" s="46">
        <v>0</v>
      </c>
      <c r="J32" s="46">
        <v>0</v>
      </c>
      <c r="K32" s="46">
        <f t="shared" si="0"/>
        <v>0</v>
      </c>
      <c r="L32" s="251">
        <f t="shared" ref="L32:L37" si="29">+F32+K32</f>
        <v>655614150</v>
      </c>
      <c r="M32" s="51">
        <f t="shared" si="19"/>
        <v>8.3073667904697243E-5</v>
      </c>
      <c r="N32" s="46">
        <v>0</v>
      </c>
      <c r="O32" s="46">
        <v>655614150</v>
      </c>
      <c r="P32" s="46">
        <f t="shared" ref="P32:P37" si="30">L32-O32</f>
        <v>0</v>
      </c>
      <c r="Q32" s="46">
        <v>289397767</v>
      </c>
      <c r="R32" s="56">
        <f t="shared" ref="R32:R37" si="31">+L32-Q32</f>
        <v>366216383</v>
      </c>
      <c r="S32" s="46">
        <f t="shared" ref="S32:S37" si="32">O32-Q32</f>
        <v>366216383</v>
      </c>
      <c r="T32" s="46">
        <v>289397767</v>
      </c>
      <c r="U32" s="46">
        <f t="shared" ref="U32:U37" si="33">+Q32-T32</f>
        <v>0</v>
      </c>
      <c r="V32" s="46">
        <v>289397767</v>
      </c>
      <c r="W32" s="48">
        <f t="shared" ref="W32:W37" si="34">+T32-V32</f>
        <v>0</v>
      </c>
      <c r="X32" s="57">
        <f t="shared" si="3"/>
        <v>0.44141476659709067</v>
      </c>
      <c r="Y32" s="54">
        <f t="shared" si="4"/>
        <v>0.44141476659709067</v>
      </c>
      <c r="Z32" s="54">
        <f t="shared" si="5"/>
        <v>0.44141476659709067</v>
      </c>
      <c r="AA32" s="49">
        <f t="shared" si="6"/>
        <v>1</v>
      </c>
      <c r="AB32" s="49">
        <f t="shared" si="7"/>
        <v>1</v>
      </c>
    </row>
    <row r="33" spans="1:28" ht="30.75" customHeight="1" x14ac:dyDescent="0.25">
      <c r="A33" s="43" t="s">
        <v>90</v>
      </c>
      <c r="B33" s="44" t="s">
        <v>41</v>
      </c>
      <c r="C33" s="44">
        <v>20</v>
      </c>
      <c r="D33" s="44" t="s">
        <v>38</v>
      </c>
      <c r="E33" s="45" t="s">
        <v>91</v>
      </c>
      <c r="F33" s="46">
        <v>1499029826</v>
      </c>
      <c r="G33" s="46">
        <v>0</v>
      </c>
      <c r="H33" s="46">
        <v>0</v>
      </c>
      <c r="I33" s="46">
        <v>0</v>
      </c>
      <c r="J33" s="46">
        <v>0</v>
      </c>
      <c r="K33" s="46">
        <f t="shared" si="0"/>
        <v>0</v>
      </c>
      <c r="L33" s="251">
        <f t="shared" si="29"/>
        <v>1499029826</v>
      </c>
      <c r="M33" s="51">
        <f t="shared" si="19"/>
        <v>1.8994389603146927E-4</v>
      </c>
      <c r="N33" s="46">
        <v>0</v>
      </c>
      <c r="O33" s="46">
        <v>1499029826</v>
      </c>
      <c r="P33" s="46">
        <f t="shared" si="30"/>
        <v>0</v>
      </c>
      <c r="Q33" s="46">
        <v>770281741</v>
      </c>
      <c r="R33" s="56">
        <f t="shared" si="31"/>
        <v>728748085</v>
      </c>
      <c r="S33" s="46">
        <f t="shared" si="32"/>
        <v>728748085</v>
      </c>
      <c r="T33" s="46">
        <v>752349049</v>
      </c>
      <c r="U33" s="46">
        <f t="shared" si="33"/>
        <v>17932692</v>
      </c>
      <c r="V33" s="46">
        <v>752349049</v>
      </c>
      <c r="W33" s="48">
        <f t="shared" si="34"/>
        <v>0</v>
      </c>
      <c r="X33" s="58">
        <f t="shared" si="3"/>
        <v>0.51385351221157094</v>
      </c>
      <c r="Y33" s="49">
        <f t="shared" si="4"/>
        <v>0.50189064683760332</v>
      </c>
      <c r="Z33" s="49">
        <f t="shared" si="5"/>
        <v>0.50189064683760332</v>
      </c>
      <c r="AA33" s="49">
        <f t="shared" si="6"/>
        <v>0.9767193079551395</v>
      </c>
      <c r="AB33" s="49">
        <f t="shared" si="7"/>
        <v>1</v>
      </c>
    </row>
    <row r="34" spans="1:28" ht="30.75" customHeight="1" x14ac:dyDescent="0.25">
      <c r="A34" s="43" t="s">
        <v>92</v>
      </c>
      <c r="B34" s="44" t="s">
        <v>41</v>
      </c>
      <c r="C34" s="44">
        <v>20</v>
      </c>
      <c r="D34" s="44" t="s">
        <v>38</v>
      </c>
      <c r="E34" s="45" t="s">
        <v>93</v>
      </c>
      <c r="F34" s="46">
        <v>173549122</v>
      </c>
      <c r="G34" s="46">
        <v>0</v>
      </c>
      <c r="H34" s="46">
        <v>0</v>
      </c>
      <c r="I34" s="46">
        <v>0</v>
      </c>
      <c r="J34" s="46">
        <v>0</v>
      </c>
      <c r="K34" s="46">
        <f t="shared" si="0"/>
        <v>0</v>
      </c>
      <c r="L34" s="251">
        <f t="shared" si="29"/>
        <v>173549122</v>
      </c>
      <c r="M34" s="53">
        <f t="shared" si="19"/>
        <v>2.1990620742672783E-5</v>
      </c>
      <c r="N34" s="46">
        <v>0</v>
      </c>
      <c r="O34" s="46">
        <v>173549122</v>
      </c>
      <c r="P34" s="46">
        <f t="shared" si="30"/>
        <v>0</v>
      </c>
      <c r="Q34" s="46">
        <v>78735025</v>
      </c>
      <c r="R34" s="46">
        <f t="shared" si="31"/>
        <v>94814097</v>
      </c>
      <c r="S34" s="46">
        <f t="shared" si="32"/>
        <v>94814097</v>
      </c>
      <c r="T34" s="46">
        <v>77740332</v>
      </c>
      <c r="U34" s="46">
        <f t="shared" si="33"/>
        <v>994693</v>
      </c>
      <c r="V34" s="46">
        <v>77740332</v>
      </c>
      <c r="W34" s="48">
        <f t="shared" si="34"/>
        <v>0</v>
      </c>
      <c r="X34" s="58">
        <f t="shared" si="3"/>
        <v>0.45367573222294955</v>
      </c>
      <c r="Y34" s="49">
        <f t="shared" si="4"/>
        <v>0.44794425407695232</v>
      </c>
      <c r="Z34" s="49">
        <f t="shared" si="5"/>
        <v>0.44794425407695232</v>
      </c>
      <c r="AA34" s="49">
        <f t="shared" si="6"/>
        <v>0.98736657542180239</v>
      </c>
      <c r="AB34" s="49">
        <f t="shared" si="7"/>
        <v>1</v>
      </c>
    </row>
    <row r="35" spans="1:28" ht="30.75" customHeight="1" x14ac:dyDescent="0.25">
      <c r="A35" s="43" t="s">
        <v>94</v>
      </c>
      <c r="B35" s="44" t="s">
        <v>41</v>
      </c>
      <c r="C35" s="44">
        <v>20</v>
      </c>
      <c r="D35" s="44" t="s">
        <v>38</v>
      </c>
      <c r="E35" s="45" t="s">
        <v>95</v>
      </c>
      <c r="F35" s="59">
        <v>1809954480</v>
      </c>
      <c r="G35" s="46">
        <v>0</v>
      </c>
      <c r="H35" s="46">
        <v>0</v>
      </c>
      <c r="I35" s="46">
        <v>0</v>
      </c>
      <c r="J35" s="46">
        <v>0</v>
      </c>
      <c r="K35" s="46">
        <f t="shared" si="0"/>
        <v>0</v>
      </c>
      <c r="L35" s="251">
        <f t="shared" si="29"/>
        <v>1809954480</v>
      </c>
      <c r="M35" s="51">
        <f t="shared" si="19"/>
        <v>2.293415378452997E-4</v>
      </c>
      <c r="N35" s="46">
        <v>0</v>
      </c>
      <c r="O35" s="46">
        <v>1809954480</v>
      </c>
      <c r="P35" s="46">
        <f t="shared" si="30"/>
        <v>0</v>
      </c>
      <c r="Q35" s="46">
        <v>900356100</v>
      </c>
      <c r="R35" s="46">
        <f t="shared" si="31"/>
        <v>909598380</v>
      </c>
      <c r="S35" s="46">
        <f t="shared" si="32"/>
        <v>909598380</v>
      </c>
      <c r="T35" s="46">
        <v>899762046</v>
      </c>
      <c r="U35" s="46">
        <f t="shared" si="33"/>
        <v>594054</v>
      </c>
      <c r="V35" s="46">
        <v>899762046</v>
      </c>
      <c r="W35" s="48">
        <f t="shared" si="34"/>
        <v>0</v>
      </c>
      <c r="X35" s="58">
        <f t="shared" si="3"/>
        <v>0.49744681976753358</v>
      </c>
      <c r="Y35" s="49">
        <f t="shared" si="4"/>
        <v>0.49711860488336701</v>
      </c>
      <c r="Z35" s="49">
        <f t="shared" si="5"/>
        <v>0.49711860488336701</v>
      </c>
      <c r="AA35" s="49">
        <f t="shared" si="6"/>
        <v>0.99934020106044708</v>
      </c>
      <c r="AB35" s="49">
        <f t="shared" si="7"/>
        <v>1</v>
      </c>
    </row>
    <row r="36" spans="1:28" ht="30.75" customHeight="1" x14ac:dyDescent="0.25">
      <c r="A36" s="43" t="s">
        <v>96</v>
      </c>
      <c r="B36" s="44" t="s">
        <v>41</v>
      </c>
      <c r="C36" s="44">
        <v>20</v>
      </c>
      <c r="D36" s="44" t="s">
        <v>38</v>
      </c>
      <c r="E36" s="45" t="s">
        <v>97</v>
      </c>
      <c r="F36" s="59">
        <v>147183422</v>
      </c>
      <c r="G36" s="46">
        <v>0</v>
      </c>
      <c r="H36" s="46">
        <v>0</v>
      </c>
      <c r="I36" s="46">
        <v>0</v>
      </c>
      <c r="J36" s="46">
        <v>0</v>
      </c>
      <c r="K36" s="46">
        <f t="shared" si="0"/>
        <v>0</v>
      </c>
      <c r="L36" s="251">
        <f t="shared" si="29"/>
        <v>147183422</v>
      </c>
      <c r="M36" s="53">
        <f t="shared" si="19"/>
        <v>1.8649790765353233E-5</v>
      </c>
      <c r="N36" s="46">
        <v>0</v>
      </c>
      <c r="O36" s="46">
        <v>147183422</v>
      </c>
      <c r="P36" s="46">
        <f t="shared" si="30"/>
        <v>0</v>
      </c>
      <c r="Q36" s="46">
        <v>44831731</v>
      </c>
      <c r="R36" s="46">
        <f t="shared" si="31"/>
        <v>102351691</v>
      </c>
      <c r="S36" s="46">
        <f t="shared" si="32"/>
        <v>102351691</v>
      </c>
      <c r="T36" s="46">
        <v>0</v>
      </c>
      <c r="U36" s="46">
        <f t="shared" si="33"/>
        <v>44831731</v>
      </c>
      <c r="V36" s="46">
        <v>0</v>
      </c>
      <c r="W36" s="48">
        <f t="shared" si="34"/>
        <v>0</v>
      </c>
      <c r="X36" s="58">
        <f t="shared" si="3"/>
        <v>0.30459769443327661</v>
      </c>
      <c r="Y36" s="49">
        <f t="shared" si="4"/>
        <v>0</v>
      </c>
      <c r="Z36" s="49">
        <f t="shared" si="5"/>
        <v>0</v>
      </c>
      <c r="AA36" s="49">
        <f t="shared" si="6"/>
        <v>0</v>
      </c>
      <c r="AB36" s="49" t="s">
        <v>40</v>
      </c>
    </row>
    <row r="37" spans="1:28" s="4" customFormat="1" ht="38.25" customHeight="1" x14ac:dyDescent="0.25">
      <c r="A37" s="39" t="s">
        <v>98</v>
      </c>
      <c r="B37" s="34" t="s">
        <v>41</v>
      </c>
      <c r="C37" s="34">
        <v>20</v>
      </c>
      <c r="D37" s="34" t="s">
        <v>38</v>
      </c>
      <c r="E37" s="40" t="s">
        <v>99</v>
      </c>
      <c r="F37" s="60">
        <v>4848293000</v>
      </c>
      <c r="G37" s="60">
        <v>0</v>
      </c>
      <c r="H37" s="60">
        <v>0</v>
      </c>
      <c r="I37" s="60">
        <v>0</v>
      </c>
      <c r="J37" s="60">
        <v>0</v>
      </c>
      <c r="K37" s="41">
        <f t="shared" si="0"/>
        <v>0</v>
      </c>
      <c r="L37" s="250">
        <f t="shared" si="29"/>
        <v>4848293000</v>
      </c>
      <c r="M37" s="42">
        <f t="shared" si="19"/>
        <v>6.1433311435799291E-4</v>
      </c>
      <c r="N37" s="60">
        <v>4848293000</v>
      </c>
      <c r="O37" s="60">
        <v>0</v>
      </c>
      <c r="P37" s="62">
        <f t="shared" si="30"/>
        <v>4848293000</v>
      </c>
      <c r="Q37" s="60">
        <v>0</v>
      </c>
      <c r="R37" s="62">
        <f t="shared" si="31"/>
        <v>4848293000</v>
      </c>
      <c r="S37" s="62">
        <f t="shared" si="32"/>
        <v>0</v>
      </c>
      <c r="T37" s="60">
        <v>0</v>
      </c>
      <c r="U37" s="62">
        <f t="shared" si="33"/>
        <v>0</v>
      </c>
      <c r="V37" s="60">
        <v>0</v>
      </c>
      <c r="W37" s="63">
        <f t="shared" si="34"/>
        <v>0</v>
      </c>
      <c r="X37" s="38">
        <f t="shared" si="3"/>
        <v>0</v>
      </c>
      <c r="Y37" s="38">
        <f t="shared" si="4"/>
        <v>0</v>
      </c>
      <c r="Z37" s="38">
        <f t="shared" si="5"/>
        <v>0</v>
      </c>
      <c r="AA37" s="38" t="s">
        <v>40</v>
      </c>
      <c r="AB37" s="38" t="s">
        <v>40</v>
      </c>
    </row>
    <row r="38" spans="1:28" ht="27.75" customHeight="1" x14ac:dyDescent="0.25">
      <c r="A38" s="39" t="s">
        <v>100</v>
      </c>
      <c r="B38" s="34" t="s">
        <v>41</v>
      </c>
      <c r="C38" s="34">
        <v>20</v>
      </c>
      <c r="D38" s="34" t="s">
        <v>38</v>
      </c>
      <c r="E38" s="40" t="s">
        <v>101</v>
      </c>
      <c r="F38" s="62">
        <f>+F39+F48</f>
        <v>20506538976</v>
      </c>
      <c r="G38" s="62">
        <f>+G39+G48</f>
        <v>0</v>
      </c>
      <c r="H38" s="62">
        <f>+H39+H48</f>
        <v>0</v>
      </c>
      <c r="I38" s="62">
        <f>+I39+I48</f>
        <v>477563914</v>
      </c>
      <c r="J38" s="62">
        <f>+J39+J48</f>
        <v>477563914</v>
      </c>
      <c r="K38" s="62">
        <f t="shared" si="0"/>
        <v>0</v>
      </c>
      <c r="L38" s="66">
        <f>+L39+L48</f>
        <v>20506538976</v>
      </c>
      <c r="M38" s="42">
        <f t="shared" si="19"/>
        <v>2.5984085437554304E-3</v>
      </c>
      <c r="N38" s="62">
        <f t="shared" ref="N38:W38" si="35">+N39+N48</f>
        <v>0</v>
      </c>
      <c r="O38" s="62">
        <f t="shared" si="35"/>
        <v>18517899433.740002</v>
      </c>
      <c r="P38" s="62">
        <f t="shared" si="35"/>
        <v>1988639542.2600002</v>
      </c>
      <c r="Q38" s="62">
        <f t="shared" si="35"/>
        <v>15890799915.07</v>
      </c>
      <c r="R38" s="62">
        <f t="shared" si="35"/>
        <v>4615739060.9300003</v>
      </c>
      <c r="S38" s="62">
        <f t="shared" si="35"/>
        <v>2627099518.6699996</v>
      </c>
      <c r="T38" s="62">
        <f t="shared" si="35"/>
        <v>6451317603.2499981</v>
      </c>
      <c r="U38" s="62">
        <f t="shared" si="35"/>
        <v>9439482311.8200016</v>
      </c>
      <c r="V38" s="62">
        <f t="shared" si="35"/>
        <v>6257532305.0899992</v>
      </c>
      <c r="W38" s="62">
        <f t="shared" si="35"/>
        <v>193785298.16</v>
      </c>
      <c r="X38" s="38">
        <f t="shared" si="3"/>
        <v>0.77491379377416791</v>
      </c>
      <c r="Y38" s="38">
        <f t="shared" si="4"/>
        <v>0.31459807092753933</v>
      </c>
      <c r="Z38" s="38">
        <f t="shared" si="5"/>
        <v>0.30514814383907274</v>
      </c>
      <c r="AA38" s="38">
        <f t="shared" ref="AA38:AA45" si="36">+T38/Q38</f>
        <v>0.40597815325406666</v>
      </c>
      <c r="AB38" s="38">
        <f>+V38/T38</f>
        <v>0.96996190389659698</v>
      </c>
    </row>
    <row r="39" spans="1:28" ht="27.75" customHeight="1" x14ac:dyDescent="0.25">
      <c r="A39" s="39" t="s">
        <v>102</v>
      </c>
      <c r="B39" s="34" t="s">
        <v>41</v>
      </c>
      <c r="C39" s="34">
        <v>20</v>
      </c>
      <c r="D39" s="34" t="s">
        <v>38</v>
      </c>
      <c r="E39" s="40" t="s">
        <v>103</v>
      </c>
      <c r="F39" s="66">
        <f>+F40</f>
        <v>267000000</v>
      </c>
      <c r="G39" s="66">
        <f>+G40</f>
        <v>0</v>
      </c>
      <c r="H39" s="66">
        <f>+H40</f>
        <v>0</v>
      </c>
      <c r="I39" s="66">
        <f>+I40</f>
        <v>52821150</v>
      </c>
      <c r="J39" s="66">
        <f>+J40</f>
        <v>3024000</v>
      </c>
      <c r="K39" s="66">
        <f t="shared" si="0"/>
        <v>49797150</v>
      </c>
      <c r="L39" s="66">
        <f>+L40</f>
        <v>316797150</v>
      </c>
      <c r="M39" s="61">
        <f t="shared" si="19"/>
        <v>4.0141752938454058E-5</v>
      </c>
      <c r="N39" s="66">
        <f t="shared" ref="N39:W39" si="37">+N40</f>
        <v>0</v>
      </c>
      <c r="O39" s="66">
        <f t="shared" si="37"/>
        <v>117401542.38</v>
      </c>
      <c r="P39" s="66">
        <f t="shared" si="37"/>
        <v>199395607.62</v>
      </c>
      <c r="Q39" s="66">
        <f t="shared" si="37"/>
        <v>52401338.899999999</v>
      </c>
      <c r="R39" s="66">
        <f t="shared" si="37"/>
        <v>264395811.09999999</v>
      </c>
      <c r="S39" s="66">
        <f t="shared" si="37"/>
        <v>65000203.480000004</v>
      </c>
      <c r="T39" s="66">
        <f t="shared" si="37"/>
        <v>1896172.9</v>
      </c>
      <c r="U39" s="66">
        <f t="shared" si="37"/>
        <v>50505166</v>
      </c>
      <c r="V39" s="66">
        <f t="shared" si="37"/>
        <v>1896172.9</v>
      </c>
      <c r="W39" s="66">
        <f t="shared" si="37"/>
        <v>0</v>
      </c>
      <c r="X39" s="38">
        <f t="shared" si="3"/>
        <v>0.165409754791039</v>
      </c>
      <c r="Y39" s="38">
        <f t="shared" si="4"/>
        <v>5.9854481014112657E-3</v>
      </c>
      <c r="Z39" s="38">
        <f t="shared" si="5"/>
        <v>5.9854481014112657E-3</v>
      </c>
      <c r="AA39" s="38">
        <f t="shared" si="36"/>
        <v>3.6185581128347848E-2</v>
      </c>
      <c r="AB39" s="38">
        <f>+V39/T39</f>
        <v>1</v>
      </c>
    </row>
    <row r="40" spans="1:28" ht="27.75" customHeight="1" x14ac:dyDescent="0.25">
      <c r="A40" s="39" t="s">
        <v>104</v>
      </c>
      <c r="B40" s="34" t="s">
        <v>41</v>
      </c>
      <c r="C40" s="34">
        <v>20</v>
      </c>
      <c r="D40" s="34" t="s">
        <v>38</v>
      </c>
      <c r="E40" s="40" t="s">
        <v>105</v>
      </c>
      <c r="F40" s="62">
        <f>+F43+F41</f>
        <v>267000000</v>
      </c>
      <c r="G40" s="62">
        <f>+G43+G41</f>
        <v>0</v>
      </c>
      <c r="H40" s="62">
        <f>+H43+H41</f>
        <v>0</v>
      </c>
      <c r="I40" s="62">
        <f>+I43+I41</f>
        <v>52821150</v>
      </c>
      <c r="J40" s="62">
        <f>+J43+J41</f>
        <v>3024000</v>
      </c>
      <c r="K40" s="62">
        <f t="shared" si="0"/>
        <v>49797150</v>
      </c>
      <c r="L40" s="66">
        <f>+L43+L41</f>
        <v>316797150</v>
      </c>
      <c r="M40" s="61">
        <f t="shared" si="19"/>
        <v>4.0141752938454058E-5</v>
      </c>
      <c r="N40" s="62">
        <f t="shared" ref="N40:W40" si="38">+N43+N41</f>
        <v>0</v>
      </c>
      <c r="O40" s="62">
        <f t="shared" si="38"/>
        <v>117401542.38</v>
      </c>
      <c r="P40" s="62">
        <f t="shared" si="38"/>
        <v>199395607.62</v>
      </c>
      <c r="Q40" s="62">
        <f t="shared" si="38"/>
        <v>52401338.899999999</v>
      </c>
      <c r="R40" s="62">
        <f t="shared" si="38"/>
        <v>264395811.09999999</v>
      </c>
      <c r="S40" s="62">
        <f t="shared" si="38"/>
        <v>65000203.480000004</v>
      </c>
      <c r="T40" s="62">
        <f t="shared" si="38"/>
        <v>1896172.9</v>
      </c>
      <c r="U40" s="62">
        <f t="shared" si="38"/>
        <v>50505166</v>
      </c>
      <c r="V40" s="62">
        <f t="shared" si="38"/>
        <v>1896172.9</v>
      </c>
      <c r="W40" s="62">
        <f t="shared" si="38"/>
        <v>0</v>
      </c>
      <c r="X40" s="38">
        <f t="shared" si="3"/>
        <v>0.165409754791039</v>
      </c>
      <c r="Y40" s="38">
        <f t="shared" si="4"/>
        <v>5.9854481014112657E-3</v>
      </c>
      <c r="Z40" s="38">
        <f t="shared" si="5"/>
        <v>5.9854481014112657E-3</v>
      </c>
      <c r="AA40" s="38">
        <f t="shared" si="36"/>
        <v>3.6185581128347848E-2</v>
      </c>
      <c r="AB40" s="38">
        <f>+V40/T40</f>
        <v>1</v>
      </c>
    </row>
    <row r="41" spans="1:28" ht="39.75" customHeight="1" x14ac:dyDescent="0.25">
      <c r="A41" s="39" t="s">
        <v>106</v>
      </c>
      <c r="B41" s="34" t="s">
        <v>41</v>
      </c>
      <c r="C41" s="34">
        <v>20</v>
      </c>
      <c r="D41" s="34" t="s">
        <v>38</v>
      </c>
      <c r="E41" s="40" t="s">
        <v>107</v>
      </c>
      <c r="F41" s="62">
        <f>+F42</f>
        <v>12000000</v>
      </c>
      <c r="G41" s="62">
        <f>+G42</f>
        <v>0</v>
      </c>
      <c r="H41" s="62">
        <f>+H42</f>
        <v>0</v>
      </c>
      <c r="I41" s="62">
        <f>+I42</f>
        <v>0</v>
      </c>
      <c r="J41" s="62">
        <f>+J42</f>
        <v>0</v>
      </c>
      <c r="K41" s="62">
        <f t="shared" si="0"/>
        <v>0</v>
      </c>
      <c r="L41" s="66">
        <f>+L42</f>
        <v>12000000</v>
      </c>
      <c r="M41" s="67">
        <f t="shared" si="19"/>
        <v>1.5205346236904236E-6</v>
      </c>
      <c r="N41" s="62">
        <f t="shared" ref="N41:W41" si="39">+N42</f>
        <v>0</v>
      </c>
      <c r="O41" s="62">
        <f t="shared" si="39"/>
        <v>3000016</v>
      </c>
      <c r="P41" s="62">
        <f t="shared" si="39"/>
        <v>8999984</v>
      </c>
      <c r="Q41" s="62">
        <f t="shared" si="39"/>
        <v>3000016</v>
      </c>
      <c r="R41" s="62">
        <f t="shared" si="39"/>
        <v>8999984</v>
      </c>
      <c r="S41" s="62">
        <f t="shared" si="39"/>
        <v>0</v>
      </c>
      <c r="T41" s="62">
        <f t="shared" si="39"/>
        <v>0</v>
      </c>
      <c r="U41" s="62">
        <f t="shared" si="39"/>
        <v>3000016</v>
      </c>
      <c r="V41" s="62">
        <f t="shared" si="39"/>
        <v>0</v>
      </c>
      <c r="W41" s="62">
        <f t="shared" si="39"/>
        <v>0</v>
      </c>
      <c r="X41" s="38">
        <f t="shared" si="3"/>
        <v>0.25000133333333335</v>
      </c>
      <c r="Y41" s="38">
        <f t="shared" si="4"/>
        <v>0</v>
      </c>
      <c r="Z41" s="38">
        <f t="shared" si="5"/>
        <v>0</v>
      </c>
      <c r="AA41" s="147">
        <f t="shared" si="36"/>
        <v>0</v>
      </c>
      <c r="AB41" s="38" t="s">
        <v>40</v>
      </c>
    </row>
    <row r="42" spans="1:28" ht="36.75" customHeight="1" x14ac:dyDescent="0.25">
      <c r="A42" s="43" t="s">
        <v>108</v>
      </c>
      <c r="B42" s="44" t="s">
        <v>41</v>
      </c>
      <c r="C42" s="44">
        <v>20</v>
      </c>
      <c r="D42" s="44" t="s">
        <v>38</v>
      </c>
      <c r="E42" s="45" t="s">
        <v>109</v>
      </c>
      <c r="F42" s="46">
        <v>12000000</v>
      </c>
      <c r="G42" s="46">
        <v>0</v>
      </c>
      <c r="H42" s="46">
        <v>0</v>
      </c>
      <c r="I42" s="46">
        <v>0</v>
      </c>
      <c r="J42" s="46">
        <v>0</v>
      </c>
      <c r="K42" s="46">
        <f t="shared" si="0"/>
        <v>0</v>
      </c>
      <c r="L42" s="56">
        <f>+F42+K42</f>
        <v>12000000</v>
      </c>
      <c r="M42" s="52">
        <f t="shared" si="19"/>
        <v>1.5205346236904236E-6</v>
      </c>
      <c r="N42" s="46">
        <v>0</v>
      </c>
      <c r="O42" s="56">
        <v>3000016</v>
      </c>
      <c r="P42" s="46">
        <f>L42-O42</f>
        <v>8999984</v>
      </c>
      <c r="Q42" s="56">
        <v>3000016</v>
      </c>
      <c r="R42" s="46">
        <f>+L42-Q42</f>
        <v>8999984</v>
      </c>
      <c r="S42" s="46">
        <f>O42-Q42</f>
        <v>0</v>
      </c>
      <c r="T42" s="46">
        <v>0</v>
      </c>
      <c r="U42" s="46">
        <f>+Q42-T42</f>
        <v>3000016</v>
      </c>
      <c r="V42" s="46">
        <v>0</v>
      </c>
      <c r="W42" s="48">
        <f>+T42-V42</f>
        <v>0</v>
      </c>
      <c r="X42" s="49">
        <f t="shared" si="3"/>
        <v>0.25000133333333335</v>
      </c>
      <c r="Y42" s="49">
        <f t="shared" si="4"/>
        <v>0</v>
      </c>
      <c r="Z42" s="49">
        <f t="shared" si="5"/>
        <v>0</v>
      </c>
      <c r="AA42" s="49">
        <f t="shared" si="36"/>
        <v>0</v>
      </c>
      <c r="AB42" s="49" t="s">
        <v>40</v>
      </c>
    </row>
    <row r="43" spans="1:28" ht="27.75" customHeight="1" x14ac:dyDescent="0.25">
      <c r="A43" s="39" t="s">
        <v>110</v>
      </c>
      <c r="B43" s="34" t="s">
        <v>41</v>
      </c>
      <c r="C43" s="34">
        <v>20</v>
      </c>
      <c r="D43" s="34" t="s">
        <v>38</v>
      </c>
      <c r="E43" s="40" t="s">
        <v>111</v>
      </c>
      <c r="F43" s="62">
        <f>+F45+F46+F47+F44</f>
        <v>255000000</v>
      </c>
      <c r="G43" s="62">
        <f t="shared" ref="G43:L43" si="40">+G45+G46+G47+G44</f>
        <v>0</v>
      </c>
      <c r="H43" s="62">
        <f t="shared" si="40"/>
        <v>0</v>
      </c>
      <c r="I43" s="62">
        <f t="shared" si="40"/>
        <v>52821150</v>
      </c>
      <c r="J43" s="62">
        <f t="shared" si="40"/>
        <v>3024000</v>
      </c>
      <c r="K43" s="62">
        <f t="shared" si="40"/>
        <v>49797150</v>
      </c>
      <c r="L43" s="62">
        <f t="shared" si="40"/>
        <v>304797150</v>
      </c>
      <c r="M43" s="67">
        <f t="shared" si="19"/>
        <v>3.8621218314763635E-5</v>
      </c>
      <c r="N43" s="62">
        <f t="shared" ref="N43:W43" si="41">+N45+N46+N47+N44</f>
        <v>0</v>
      </c>
      <c r="O43" s="62">
        <f t="shared" si="41"/>
        <v>114401526.38</v>
      </c>
      <c r="P43" s="62">
        <f t="shared" si="41"/>
        <v>190395623.62</v>
      </c>
      <c r="Q43" s="62">
        <f t="shared" si="41"/>
        <v>49401322.899999999</v>
      </c>
      <c r="R43" s="62">
        <f t="shared" si="41"/>
        <v>255395827.09999999</v>
      </c>
      <c r="S43" s="62">
        <f t="shared" si="41"/>
        <v>65000203.480000004</v>
      </c>
      <c r="T43" s="62">
        <f t="shared" si="41"/>
        <v>1896172.9</v>
      </c>
      <c r="U43" s="62">
        <f t="shared" si="41"/>
        <v>47505150</v>
      </c>
      <c r="V43" s="62">
        <f t="shared" si="41"/>
        <v>1896172.9</v>
      </c>
      <c r="W43" s="62">
        <f t="shared" si="41"/>
        <v>0</v>
      </c>
      <c r="X43" s="38">
        <f t="shared" si="3"/>
        <v>0.16207934654244635</v>
      </c>
      <c r="Y43" s="38">
        <f t="shared" si="4"/>
        <v>6.2210978678770455E-3</v>
      </c>
      <c r="Z43" s="38">
        <f t="shared" si="5"/>
        <v>6.2210978678770455E-3</v>
      </c>
      <c r="AA43" s="38">
        <f t="shared" si="36"/>
        <v>3.838303892870043E-2</v>
      </c>
      <c r="AB43" s="38">
        <f>+V43/T43</f>
        <v>1</v>
      </c>
    </row>
    <row r="44" spans="1:28" ht="27.75" customHeight="1" x14ac:dyDescent="0.25">
      <c r="A44" s="43" t="s">
        <v>523</v>
      </c>
      <c r="B44" s="44" t="s">
        <v>41</v>
      </c>
      <c r="C44" s="44">
        <v>20</v>
      </c>
      <c r="D44" s="44" t="s">
        <v>38</v>
      </c>
      <c r="E44" s="45" t="s">
        <v>493</v>
      </c>
      <c r="F44" s="46">
        <v>0</v>
      </c>
      <c r="G44" s="46">
        <v>0</v>
      </c>
      <c r="H44" s="46">
        <v>0</v>
      </c>
      <c r="I44" s="46">
        <v>400000</v>
      </c>
      <c r="J44" s="46">
        <v>0</v>
      </c>
      <c r="K44" s="46">
        <f t="shared" ref="K44" si="42">+G44-H44+I44-J44</f>
        <v>400000</v>
      </c>
      <c r="L44" s="56">
        <f>+F44+K44</f>
        <v>400000</v>
      </c>
      <c r="M44" s="68">
        <f t="shared" si="19"/>
        <v>5.068448745634745E-8</v>
      </c>
      <c r="N44" s="46">
        <v>0</v>
      </c>
      <c r="O44" s="56">
        <v>400000</v>
      </c>
      <c r="P44" s="46">
        <f>L44-O44</f>
        <v>0</v>
      </c>
      <c r="Q44" s="56">
        <v>0</v>
      </c>
      <c r="R44" s="46">
        <f>+L44-Q44</f>
        <v>400000</v>
      </c>
      <c r="S44" s="46">
        <f>O44-Q44</f>
        <v>400000</v>
      </c>
      <c r="T44" s="46">
        <v>0</v>
      </c>
      <c r="U44" s="46">
        <f>+Q44-T44</f>
        <v>0</v>
      </c>
      <c r="V44" s="46">
        <v>0</v>
      </c>
      <c r="W44" s="48">
        <f>+T44-V44</f>
        <v>0</v>
      </c>
      <c r="X44" s="49">
        <f t="shared" si="3"/>
        <v>0</v>
      </c>
      <c r="Y44" s="49">
        <f t="shared" si="4"/>
        <v>0</v>
      </c>
      <c r="Z44" s="49">
        <f t="shared" si="5"/>
        <v>0</v>
      </c>
      <c r="AA44" s="49" t="s">
        <v>40</v>
      </c>
      <c r="AB44" s="49" t="s">
        <v>40</v>
      </c>
    </row>
    <row r="45" spans="1:28" ht="27.75" customHeight="1" x14ac:dyDescent="0.25">
      <c r="A45" s="43" t="s">
        <v>524</v>
      </c>
      <c r="B45" s="44" t="s">
        <v>41</v>
      </c>
      <c r="C45" s="44">
        <v>20</v>
      </c>
      <c r="D45" s="44" t="s">
        <v>38</v>
      </c>
      <c r="E45" s="45" t="s">
        <v>145</v>
      </c>
      <c r="F45" s="46">
        <v>0</v>
      </c>
      <c r="G45" s="46">
        <v>0</v>
      </c>
      <c r="H45" s="46">
        <v>0</v>
      </c>
      <c r="I45" s="46">
        <f>47721150+2624000</f>
        <v>50345150</v>
      </c>
      <c r="J45" s="46">
        <v>0</v>
      </c>
      <c r="K45" s="46">
        <f t="shared" si="0"/>
        <v>50345150</v>
      </c>
      <c r="L45" s="56">
        <f>+F45+K45</f>
        <v>50345150</v>
      </c>
      <c r="M45" s="53">
        <f t="shared" si="19"/>
        <v>6.3792953091573269E-6</v>
      </c>
      <c r="N45" s="46">
        <v>0</v>
      </c>
      <c r="O45" s="56">
        <v>50345150</v>
      </c>
      <c r="P45" s="46">
        <f>L45-O45</f>
        <v>0</v>
      </c>
      <c r="Q45" s="56">
        <v>47505150</v>
      </c>
      <c r="R45" s="46">
        <f>+L45-Q45</f>
        <v>2840000</v>
      </c>
      <c r="S45" s="46">
        <f>O45-Q45</f>
        <v>2840000</v>
      </c>
      <c r="T45" s="46">
        <v>0</v>
      </c>
      <c r="U45" s="46">
        <f>+Q45-T45</f>
        <v>47505150</v>
      </c>
      <c r="V45" s="46">
        <v>0</v>
      </c>
      <c r="W45" s="48">
        <f>+T45-V45</f>
        <v>0</v>
      </c>
      <c r="X45" s="49">
        <f t="shared" si="3"/>
        <v>0.94358940235553967</v>
      </c>
      <c r="Y45" s="49">
        <f t="shared" si="4"/>
        <v>0</v>
      </c>
      <c r="Z45" s="49">
        <f t="shared" si="5"/>
        <v>0</v>
      </c>
      <c r="AA45" s="49">
        <f t="shared" si="36"/>
        <v>0</v>
      </c>
      <c r="AB45" s="49" t="s">
        <v>40</v>
      </c>
    </row>
    <row r="46" spans="1:28" ht="44.25" customHeight="1" x14ac:dyDescent="0.25">
      <c r="A46" s="43" t="s">
        <v>112</v>
      </c>
      <c r="B46" s="44" t="s">
        <v>41</v>
      </c>
      <c r="C46" s="44">
        <v>20</v>
      </c>
      <c r="D46" s="44" t="s">
        <v>38</v>
      </c>
      <c r="E46" s="45" t="s">
        <v>113</v>
      </c>
      <c r="F46" s="46">
        <v>255000000</v>
      </c>
      <c r="G46" s="46">
        <v>0</v>
      </c>
      <c r="H46" s="46">
        <v>0</v>
      </c>
      <c r="I46" s="46">
        <v>0</v>
      </c>
      <c r="J46" s="46">
        <v>3024000</v>
      </c>
      <c r="K46" s="46">
        <f t="shared" si="0"/>
        <v>-3024000</v>
      </c>
      <c r="L46" s="56">
        <f>+F46+K46</f>
        <v>251976000</v>
      </c>
      <c r="M46" s="53">
        <f t="shared" si="19"/>
        <v>3.1928186028251515E-5</v>
      </c>
      <c r="N46" s="46">
        <v>0</v>
      </c>
      <c r="O46" s="56">
        <v>63656376.380000003</v>
      </c>
      <c r="P46" s="46">
        <f>L46-O46</f>
        <v>188319623.62</v>
      </c>
      <c r="Q46" s="56">
        <v>1896172.9</v>
      </c>
      <c r="R46" s="46">
        <f>+L46-Q46</f>
        <v>250079827.09999999</v>
      </c>
      <c r="S46" s="46">
        <f>O46-Q46</f>
        <v>61760203.480000004</v>
      </c>
      <c r="T46" s="46">
        <v>1896172.9</v>
      </c>
      <c r="U46" s="46">
        <f>+Q46-T46</f>
        <v>0</v>
      </c>
      <c r="V46" s="46">
        <v>1896172.9</v>
      </c>
      <c r="W46" s="48">
        <f>+T46-V46</f>
        <v>0</v>
      </c>
      <c r="X46" s="49">
        <f t="shared" si="3"/>
        <v>7.5252123218084261E-3</v>
      </c>
      <c r="Y46" s="49">
        <f t="shared" si="4"/>
        <v>7.5252123218084261E-3</v>
      </c>
      <c r="Z46" s="49">
        <f t="shared" si="5"/>
        <v>7.5252123218084261E-3</v>
      </c>
      <c r="AA46" s="49">
        <f>+T46/Q46</f>
        <v>1</v>
      </c>
      <c r="AB46" s="49">
        <f>+V46/T46</f>
        <v>1</v>
      </c>
    </row>
    <row r="47" spans="1:28" ht="44.25" customHeight="1" x14ac:dyDescent="0.25">
      <c r="A47" s="43" t="s">
        <v>537</v>
      </c>
      <c r="B47" s="44" t="s">
        <v>41</v>
      </c>
      <c r="C47" s="44">
        <v>20</v>
      </c>
      <c r="D47" s="44" t="s">
        <v>38</v>
      </c>
      <c r="E47" s="45" t="s">
        <v>528</v>
      </c>
      <c r="F47" s="46">
        <v>0</v>
      </c>
      <c r="G47" s="46">
        <v>0</v>
      </c>
      <c r="H47" s="46">
        <v>0</v>
      </c>
      <c r="I47" s="46">
        <v>2076000</v>
      </c>
      <c r="J47" s="46">
        <v>0</v>
      </c>
      <c r="K47" s="46">
        <f t="shared" si="0"/>
        <v>2076000</v>
      </c>
      <c r="L47" s="56">
        <f>+F47+K47</f>
        <v>2076000</v>
      </c>
      <c r="M47" s="68">
        <f t="shared" si="19"/>
        <v>2.6305248989844329E-7</v>
      </c>
      <c r="N47" s="46">
        <v>0</v>
      </c>
      <c r="O47" s="56">
        <v>0</v>
      </c>
      <c r="P47" s="46">
        <f>L47-O47</f>
        <v>2076000</v>
      </c>
      <c r="Q47" s="56">
        <v>0</v>
      </c>
      <c r="R47" s="46">
        <f>+L47-Q47</f>
        <v>2076000</v>
      </c>
      <c r="S47" s="46">
        <f>O47-Q47</f>
        <v>0</v>
      </c>
      <c r="T47" s="46">
        <v>0</v>
      </c>
      <c r="U47" s="46">
        <f>+Q47-T47</f>
        <v>0</v>
      </c>
      <c r="V47" s="46">
        <v>0</v>
      </c>
      <c r="W47" s="48">
        <f>+T47-V47</f>
        <v>0</v>
      </c>
      <c r="X47" s="49">
        <f t="shared" si="3"/>
        <v>0</v>
      </c>
      <c r="Y47" s="55">
        <f t="shared" si="4"/>
        <v>0</v>
      </c>
      <c r="Z47" s="55">
        <f t="shared" si="5"/>
        <v>0</v>
      </c>
      <c r="AA47" s="49" t="s">
        <v>40</v>
      </c>
      <c r="AB47" s="49" t="s">
        <v>40</v>
      </c>
    </row>
    <row r="48" spans="1:28" ht="30" customHeight="1" x14ac:dyDescent="0.25">
      <c r="A48" s="39" t="s">
        <v>114</v>
      </c>
      <c r="B48" s="34" t="s">
        <v>41</v>
      </c>
      <c r="C48" s="34">
        <v>20</v>
      </c>
      <c r="D48" s="34" t="s">
        <v>38</v>
      </c>
      <c r="E48" s="40" t="s">
        <v>115</v>
      </c>
      <c r="F48" s="66">
        <f>+F49+F69</f>
        <v>20239538976</v>
      </c>
      <c r="G48" s="66">
        <f>+G49+G69</f>
        <v>0</v>
      </c>
      <c r="H48" s="66">
        <f>+H49+H69</f>
        <v>0</v>
      </c>
      <c r="I48" s="66">
        <f>+I49+I69</f>
        <v>424742764</v>
      </c>
      <c r="J48" s="66">
        <f>+J49+J69</f>
        <v>474539914</v>
      </c>
      <c r="K48" s="66">
        <f t="shared" si="0"/>
        <v>-49797150</v>
      </c>
      <c r="L48" s="66">
        <f>+L49+L69</f>
        <v>20189741826</v>
      </c>
      <c r="M48" s="42">
        <f t="shared" si="19"/>
        <v>2.5582667908169762E-3</v>
      </c>
      <c r="N48" s="66">
        <f t="shared" ref="N48:W48" si="43">+N49+N69</f>
        <v>0</v>
      </c>
      <c r="O48" s="66">
        <f t="shared" si="43"/>
        <v>18400497891.360001</v>
      </c>
      <c r="P48" s="66">
        <f t="shared" si="43"/>
        <v>1789243934.6400001</v>
      </c>
      <c r="Q48" s="66">
        <f t="shared" si="43"/>
        <v>15838398576.17</v>
      </c>
      <c r="R48" s="66">
        <f t="shared" si="43"/>
        <v>4351343249.8299999</v>
      </c>
      <c r="S48" s="60">
        <f t="shared" si="43"/>
        <v>2562099315.1899996</v>
      </c>
      <c r="T48" s="66">
        <f t="shared" si="43"/>
        <v>6449421430.3499985</v>
      </c>
      <c r="U48" s="66">
        <f t="shared" si="43"/>
        <v>9388977145.8200016</v>
      </c>
      <c r="V48" s="66">
        <f t="shared" si="43"/>
        <v>6255636132.1899996</v>
      </c>
      <c r="W48" s="66">
        <f t="shared" si="43"/>
        <v>193785298.16</v>
      </c>
      <c r="X48" s="38">
        <f t="shared" si="3"/>
        <v>0.78447751896329776</v>
      </c>
      <c r="Y48" s="38">
        <f t="shared" si="4"/>
        <v>0.31944051023201026</v>
      </c>
      <c r="Z48" s="38">
        <f t="shared" si="5"/>
        <v>0.30984230437925164</v>
      </c>
      <c r="AA48" s="38">
        <f>+T48/Q48</f>
        <v>0.40720161191382143</v>
      </c>
      <c r="AB48" s="38">
        <f>+V48/T48</f>
        <v>0.9699530724960731</v>
      </c>
    </row>
    <row r="49" spans="1:28" ht="24.75" customHeight="1" x14ac:dyDescent="0.25">
      <c r="A49" s="39" t="s">
        <v>116</v>
      </c>
      <c r="B49" s="34" t="s">
        <v>41</v>
      </c>
      <c r="C49" s="34">
        <v>20</v>
      </c>
      <c r="D49" s="34" t="s">
        <v>38</v>
      </c>
      <c r="E49" s="40" t="s">
        <v>117</v>
      </c>
      <c r="F49" s="62">
        <f>+F50+F54+F63</f>
        <v>339132398</v>
      </c>
      <c r="G49" s="62">
        <f>+G50+G54+G63</f>
        <v>0</v>
      </c>
      <c r="H49" s="62">
        <f>+H50+H54+H63</f>
        <v>0</v>
      </c>
      <c r="I49" s="62">
        <f>+I50+I54+I63</f>
        <v>288062786</v>
      </c>
      <c r="J49" s="62">
        <f>+J50+J54+J63</f>
        <v>0</v>
      </c>
      <c r="K49" s="62">
        <f t="shared" si="0"/>
        <v>288062786</v>
      </c>
      <c r="L49" s="66">
        <f>+L50+L54+L63</f>
        <v>627195184</v>
      </c>
      <c r="M49" s="42">
        <f t="shared" si="19"/>
        <v>7.9472666090323835E-5</v>
      </c>
      <c r="N49" s="62">
        <f t="shared" ref="N49:W49" si="44">+N50+N54+N63</f>
        <v>0</v>
      </c>
      <c r="O49" s="62">
        <f t="shared" si="44"/>
        <v>447263923.78999996</v>
      </c>
      <c r="P49" s="62">
        <f t="shared" si="44"/>
        <v>179931260.21000001</v>
      </c>
      <c r="Q49" s="62">
        <f t="shared" si="44"/>
        <v>214394159.91999999</v>
      </c>
      <c r="R49" s="62">
        <f t="shared" si="44"/>
        <v>412801024.08000004</v>
      </c>
      <c r="S49" s="60">
        <f t="shared" si="44"/>
        <v>232869763.87</v>
      </c>
      <c r="T49" s="62">
        <f t="shared" si="44"/>
        <v>86801941.039999992</v>
      </c>
      <c r="U49" s="62">
        <f t="shared" si="44"/>
        <v>127592218.88</v>
      </c>
      <c r="V49" s="62">
        <f t="shared" si="44"/>
        <v>86717142.039999992</v>
      </c>
      <c r="W49" s="62">
        <f t="shared" si="44"/>
        <v>84799</v>
      </c>
      <c r="X49" s="38">
        <f t="shared" si="3"/>
        <v>0.34183004810827755</v>
      </c>
      <c r="Y49" s="38">
        <f t="shared" si="4"/>
        <v>0.13839701460462744</v>
      </c>
      <c r="Z49" s="38">
        <f t="shared" si="5"/>
        <v>0.13826181107921262</v>
      </c>
      <c r="AA49" s="38">
        <f>+T49/Q49</f>
        <v>0.40487082797586305</v>
      </c>
      <c r="AB49" s="38">
        <f>+V49/T49</f>
        <v>0.99902307484159913</v>
      </c>
    </row>
    <row r="50" spans="1:28" ht="54.75" customHeight="1" x14ac:dyDescent="0.25">
      <c r="A50" s="39" t="s">
        <v>118</v>
      </c>
      <c r="B50" s="34" t="s">
        <v>41</v>
      </c>
      <c r="C50" s="34">
        <v>20</v>
      </c>
      <c r="D50" s="34" t="s">
        <v>38</v>
      </c>
      <c r="E50" s="40" t="s">
        <v>119</v>
      </c>
      <c r="F50" s="62">
        <f>+F51+F52+F53</f>
        <v>55000000</v>
      </c>
      <c r="G50" s="62">
        <f>+G51+G52+G53</f>
        <v>0</v>
      </c>
      <c r="H50" s="62">
        <f>+H51+H52+H53</f>
        <v>0</v>
      </c>
      <c r="I50" s="62">
        <f>+I51+I52+I53</f>
        <v>197192396</v>
      </c>
      <c r="J50" s="62">
        <f>+J51+J52+J53</f>
        <v>0</v>
      </c>
      <c r="K50" s="62">
        <f t="shared" si="0"/>
        <v>197192396</v>
      </c>
      <c r="L50" s="66">
        <f>+L51+L52+L53</f>
        <v>252192396</v>
      </c>
      <c r="M50" s="61">
        <f t="shared" si="19"/>
        <v>3.1955605829120521E-5</v>
      </c>
      <c r="N50" s="62">
        <f t="shared" ref="N50:W50" si="45">+N51+N52+N53</f>
        <v>0</v>
      </c>
      <c r="O50" s="62">
        <f t="shared" si="45"/>
        <v>159065480</v>
      </c>
      <c r="P50" s="62">
        <f t="shared" si="45"/>
        <v>93126916</v>
      </c>
      <c r="Q50" s="62">
        <f t="shared" si="45"/>
        <v>34541040.950000003</v>
      </c>
      <c r="R50" s="62">
        <f t="shared" si="45"/>
        <v>217651355.05000001</v>
      </c>
      <c r="S50" s="60">
        <f t="shared" si="45"/>
        <v>124524439.05</v>
      </c>
      <c r="T50" s="62">
        <f t="shared" si="45"/>
        <v>24844720.760000002</v>
      </c>
      <c r="U50" s="62">
        <f t="shared" si="45"/>
        <v>9696320.1899999995</v>
      </c>
      <c r="V50" s="62">
        <f t="shared" si="45"/>
        <v>24844720.760000002</v>
      </c>
      <c r="W50" s="62">
        <f t="shared" si="45"/>
        <v>0</v>
      </c>
      <c r="X50" s="38">
        <f t="shared" si="3"/>
        <v>0.13696305478615622</v>
      </c>
      <c r="Y50" s="38">
        <f t="shared" si="4"/>
        <v>9.8514947928882046E-2</v>
      </c>
      <c r="Z50" s="38">
        <f t="shared" si="5"/>
        <v>9.8514947928882046E-2</v>
      </c>
      <c r="AA50" s="38">
        <f>+T50/Q50</f>
        <v>0.7192811819413335</v>
      </c>
      <c r="AB50" s="38">
        <f>+V50/T50</f>
        <v>1</v>
      </c>
    </row>
    <row r="51" spans="1:28" ht="50.25" customHeight="1" x14ac:dyDescent="0.25">
      <c r="A51" s="43" t="s">
        <v>120</v>
      </c>
      <c r="B51" s="44" t="s">
        <v>41</v>
      </c>
      <c r="C51" s="44">
        <v>20</v>
      </c>
      <c r="D51" s="44" t="s">
        <v>38</v>
      </c>
      <c r="E51" s="45" t="s">
        <v>121</v>
      </c>
      <c r="F51" s="46">
        <v>50000000</v>
      </c>
      <c r="G51" s="46">
        <v>0</v>
      </c>
      <c r="H51" s="46">
        <v>0</v>
      </c>
      <c r="I51" s="46">
        <v>104594381</v>
      </c>
      <c r="J51" s="46">
        <v>0</v>
      </c>
      <c r="K51" s="46">
        <f t="shared" si="0"/>
        <v>104594381</v>
      </c>
      <c r="L51" s="56">
        <f>+F51+K51</f>
        <v>154594381</v>
      </c>
      <c r="M51" s="53">
        <f t="shared" si="19"/>
        <v>1.9588842411540749E-5</v>
      </c>
      <c r="N51" s="46">
        <v>0</v>
      </c>
      <c r="O51" s="56">
        <v>154594381</v>
      </c>
      <c r="P51" s="46">
        <f>L51-O51</f>
        <v>0</v>
      </c>
      <c r="Q51" s="56">
        <v>32784647.949999999</v>
      </c>
      <c r="R51" s="46">
        <f>+L51-Q51</f>
        <v>121809733.05</v>
      </c>
      <c r="S51" s="46">
        <f>O51-Q51</f>
        <v>121809733.05</v>
      </c>
      <c r="T51" s="46">
        <v>23585319.5</v>
      </c>
      <c r="U51" s="46">
        <f>+Q51-T51</f>
        <v>9199328.4499999993</v>
      </c>
      <c r="V51" s="46">
        <v>23585319.5</v>
      </c>
      <c r="W51" s="48">
        <f>+T51-V51</f>
        <v>0</v>
      </c>
      <c r="X51" s="49">
        <f t="shared" si="3"/>
        <v>0.21206881995277693</v>
      </c>
      <c r="Y51" s="49">
        <f t="shared" si="4"/>
        <v>0.15256259216821083</v>
      </c>
      <c r="Z51" s="49">
        <f t="shared" si="5"/>
        <v>0.15256259216821083</v>
      </c>
      <c r="AA51" s="49">
        <f>+T51/Q51</f>
        <v>0.71940133491657643</v>
      </c>
      <c r="AB51" s="49">
        <f>+V51/T51</f>
        <v>1</v>
      </c>
    </row>
    <row r="52" spans="1:28" ht="36.75" customHeight="1" x14ac:dyDescent="0.25">
      <c r="A52" s="43" t="s">
        <v>122</v>
      </c>
      <c r="B52" s="44" t="s">
        <v>41</v>
      </c>
      <c r="C52" s="44">
        <v>20</v>
      </c>
      <c r="D52" s="44" t="s">
        <v>38</v>
      </c>
      <c r="E52" s="45" t="s">
        <v>123</v>
      </c>
      <c r="F52" s="46">
        <v>2000000</v>
      </c>
      <c r="G52" s="46">
        <v>0</v>
      </c>
      <c r="H52" s="46">
        <v>0</v>
      </c>
      <c r="I52" s="46">
        <v>26151866</v>
      </c>
      <c r="J52" s="46">
        <v>0</v>
      </c>
      <c r="K52" s="46">
        <f t="shared" si="0"/>
        <v>26151866</v>
      </c>
      <c r="L52" s="56">
        <f>+F52+K52</f>
        <v>28151866</v>
      </c>
      <c r="M52" s="52">
        <f t="shared" si="19"/>
        <v>3.5671572478744357E-6</v>
      </c>
      <c r="N52" s="46">
        <v>0</v>
      </c>
      <c r="O52" s="56">
        <v>4095949</v>
      </c>
      <c r="P52" s="46">
        <f>L52-O52</f>
        <v>24055917</v>
      </c>
      <c r="Q52" s="56">
        <v>1381243</v>
      </c>
      <c r="R52" s="46">
        <f>+L52-Q52</f>
        <v>26770623</v>
      </c>
      <c r="S52" s="46">
        <f>O52-Q52</f>
        <v>2714706</v>
      </c>
      <c r="T52" s="46">
        <v>1259401.26</v>
      </c>
      <c r="U52" s="46">
        <f>+Q52-T52</f>
        <v>121841.73999999999</v>
      </c>
      <c r="V52" s="46">
        <v>1259401.26</v>
      </c>
      <c r="W52" s="48">
        <f>+T52-V52</f>
        <v>0</v>
      </c>
      <c r="X52" s="49">
        <f t="shared" si="3"/>
        <v>4.9063994550130351E-2</v>
      </c>
      <c r="Y52" s="49">
        <f t="shared" si="4"/>
        <v>4.4735978069801841E-2</v>
      </c>
      <c r="Z52" s="49">
        <f t="shared" si="5"/>
        <v>4.4735978069801841E-2</v>
      </c>
      <c r="AA52" s="49">
        <f>+T52/Q52</f>
        <v>0.91178833847483753</v>
      </c>
      <c r="AB52" s="49">
        <f>+V52/T52</f>
        <v>1</v>
      </c>
    </row>
    <row r="53" spans="1:28" ht="43.5" customHeight="1" x14ac:dyDescent="0.25">
      <c r="A53" s="43" t="s">
        <v>124</v>
      </c>
      <c r="B53" s="44" t="s">
        <v>41</v>
      </c>
      <c r="C53" s="44">
        <v>20</v>
      </c>
      <c r="D53" s="44" t="s">
        <v>38</v>
      </c>
      <c r="E53" s="45" t="s">
        <v>125</v>
      </c>
      <c r="F53" s="46">
        <v>3000000</v>
      </c>
      <c r="G53" s="46">
        <v>0</v>
      </c>
      <c r="H53" s="46">
        <v>0</v>
      </c>
      <c r="I53" s="46">
        <v>66446149</v>
      </c>
      <c r="J53" s="46">
        <v>0</v>
      </c>
      <c r="K53" s="46">
        <f t="shared" si="0"/>
        <v>66446149</v>
      </c>
      <c r="L53" s="56">
        <f>+F53+K53</f>
        <v>69446149</v>
      </c>
      <c r="M53" s="52">
        <f t="shared" si="19"/>
        <v>8.7996061697053407E-6</v>
      </c>
      <c r="N53" s="46">
        <v>0</v>
      </c>
      <c r="O53" s="56">
        <v>375150</v>
      </c>
      <c r="P53" s="46">
        <f>L53-O53</f>
        <v>69070999</v>
      </c>
      <c r="Q53" s="56">
        <v>375150</v>
      </c>
      <c r="R53" s="46">
        <f>+L53-Q53</f>
        <v>69070999</v>
      </c>
      <c r="S53" s="46">
        <f>O53-Q53</f>
        <v>0</v>
      </c>
      <c r="T53" s="46">
        <v>0</v>
      </c>
      <c r="U53" s="46">
        <f>+Q53-T53</f>
        <v>375150</v>
      </c>
      <c r="V53" s="46">
        <v>0</v>
      </c>
      <c r="W53" s="48">
        <f>+T53-V53</f>
        <v>0</v>
      </c>
      <c r="X53" s="49">
        <f t="shared" si="3"/>
        <v>5.4020274039961527E-3</v>
      </c>
      <c r="Y53" s="49">
        <f t="shared" si="4"/>
        <v>0</v>
      </c>
      <c r="Z53" s="49">
        <f t="shared" si="5"/>
        <v>0</v>
      </c>
      <c r="AA53" s="49">
        <f t="shared" ref="AA53" si="46">+T53/Q53</f>
        <v>0</v>
      </c>
      <c r="AB53" s="49" t="s">
        <v>40</v>
      </c>
    </row>
    <row r="54" spans="1:28" ht="51" customHeight="1" x14ac:dyDescent="0.25">
      <c r="A54" s="70" t="s">
        <v>126</v>
      </c>
      <c r="B54" s="34" t="s">
        <v>41</v>
      </c>
      <c r="C54" s="34">
        <v>20</v>
      </c>
      <c r="D54" s="34" t="s">
        <v>38</v>
      </c>
      <c r="E54" s="40" t="s">
        <v>127</v>
      </c>
      <c r="F54" s="62">
        <f>+F55+F56+F57+F58+F59+F60+F61+F62</f>
        <v>270132398</v>
      </c>
      <c r="G54" s="62">
        <f>+G55+G56+G57+G58+G59+G60+G61+G62</f>
        <v>0</v>
      </c>
      <c r="H54" s="62">
        <f>+H55+H56+H57+H58+H59+H60+H61+H62</f>
        <v>0</v>
      </c>
      <c r="I54" s="62">
        <f>+I55+I56+I57+I58+I59+I60+I61+I62</f>
        <v>71783333</v>
      </c>
      <c r="J54" s="62">
        <f>+J55+J56+J57+J58+J59+J60+J61+J62</f>
        <v>0</v>
      </c>
      <c r="K54" s="62">
        <f t="shared" si="0"/>
        <v>71783333</v>
      </c>
      <c r="L54" s="66">
        <f>+L55+L56+L57+L58+L59+L60+L61+L62</f>
        <v>341915731</v>
      </c>
      <c r="M54" s="61">
        <f>+M56+M57+M59+M60+M62+M58</f>
        <v>4.1365590075916421E-5</v>
      </c>
      <c r="N54" s="62">
        <f t="shared" ref="N54:W54" si="47">+N55+N56+N57+N58+N59+N60+N61+N62</f>
        <v>0</v>
      </c>
      <c r="O54" s="62">
        <f t="shared" si="47"/>
        <v>266120904.13999999</v>
      </c>
      <c r="P54" s="62">
        <f t="shared" si="47"/>
        <v>75794826.859999999</v>
      </c>
      <c r="Q54" s="62">
        <f t="shared" si="47"/>
        <v>157783217.94999999</v>
      </c>
      <c r="R54" s="62">
        <f t="shared" si="47"/>
        <v>184132513.05000001</v>
      </c>
      <c r="S54" s="62">
        <f t="shared" si="47"/>
        <v>108337686.19</v>
      </c>
      <c r="T54" s="62">
        <f t="shared" si="47"/>
        <v>57340651.259999998</v>
      </c>
      <c r="U54" s="62">
        <f t="shared" si="47"/>
        <v>100442566.69</v>
      </c>
      <c r="V54" s="62">
        <f t="shared" si="47"/>
        <v>57255852.259999998</v>
      </c>
      <c r="W54" s="62">
        <f t="shared" si="47"/>
        <v>84799</v>
      </c>
      <c r="X54" s="38">
        <f t="shared" si="3"/>
        <v>0.46146814447095441</v>
      </c>
      <c r="Y54" s="38">
        <f t="shared" si="4"/>
        <v>0.16770404535730471</v>
      </c>
      <c r="Z54" s="38">
        <f t="shared" si="5"/>
        <v>0.16745603395475242</v>
      </c>
      <c r="AA54" s="38">
        <f>+T54/Q54</f>
        <v>0.36341413240900378</v>
      </c>
      <c r="AB54" s="38">
        <f>+V54/T54</f>
        <v>0.99852113643398477</v>
      </c>
    </row>
    <row r="55" spans="1:28" ht="51" customHeight="1" x14ac:dyDescent="0.25">
      <c r="A55" s="71" t="s">
        <v>538</v>
      </c>
      <c r="B55" s="44" t="s">
        <v>41</v>
      </c>
      <c r="C55" s="44">
        <v>20</v>
      </c>
      <c r="D55" s="44" t="s">
        <v>38</v>
      </c>
      <c r="E55" s="45" t="s">
        <v>539</v>
      </c>
      <c r="F55" s="46">
        <v>0</v>
      </c>
      <c r="G55" s="46">
        <v>0</v>
      </c>
      <c r="H55" s="46">
        <v>0</v>
      </c>
      <c r="I55" s="46">
        <f>723500+1200</f>
        <v>724700</v>
      </c>
      <c r="J55" s="46">
        <v>0</v>
      </c>
      <c r="K55" s="46">
        <f t="shared" si="0"/>
        <v>724700</v>
      </c>
      <c r="L55" s="56">
        <f t="shared" ref="L55:L62" si="48">+F55+K55</f>
        <v>724700</v>
      </c>
      <c r="M55" s="68">
        <f t="shared" ref="M55:M62" si="49">L55/$L$304</f>
        <v>9.182762014903749E-8</v>
      </c>
      <c r="N55" s="46">
        <v>0</v>
      </c>
      <c r="O55" s="56">
        <v>724700</v>
      </c>
      <c r="P55" s="46">
        <f t="shared" ref="P55:P62" si="50">L55-O55</f>
        <v>0</v>
      </c>
      <c r="Q55" s="56">
        <v>723500</v>
      </c>
      <c r="R55" s="46">
        <f t="shared" ref="R55:R62" si="51">+L55-Q55</f>
        <v>1200</v>
      </c>
      <c r="S55" s="46">
        <f t="shared" ref="S55:S62" si="52">O55-Q55</f>
        <v>1200</v>
      </c>
      <c r="T55" s="46">
        <v>0</v>
      </c>
      <c r="U55" s="46">
        <f t="shared" ref="U55:U62" si="53">+Q55-T55</f>
        <v>723500</v>
      </c>
      <c r="V55" s="46">
        <v>0</v>
      </c>
      <c r="W55" s="48">
        <f t="shared" ref="W55:W62" si="54">+T55-V55</f>
        <v>0</v>
      </c>
      <c r="X55" s="58">
        <f t="shared" si="3"/>
        <v>0.99834414240375324</v>
      </c>
      <c r="Y55" s="49">
        <f t="shared" si="4"/>
        <v>0</v>
      </c>
      <c r="Z55" s="49">
        <f t="shared" si="5"/>
        <v>0</v>
      </c>
      <c r="AA55" s="49">
        <f t="shared" ref="AA55" si="55">+T55/Q55</f>
        <v>0</v>
      </c>
      <c r="AB55" s="49" t="s">
        <v>40</v>
      </c>
    </row>
    <row r="56" spans="1:28" ht="44.25" customHeight="1" x14ac:dyDescent="0.25">
      <c r="A56" s="71" t="s">
        <v>128</v>
      </c>
      <c r="B56" s="44" t="s">
        <v>41</v>
      </c>
      <c r="C56" s="44">
        <v>20</v>
      </c>
      <c r="D56" s="44" t="s">
        <v>38</v>
      </c>
      <c r="E56" s="45" t="s">
        <v>129</v>
      </c>
      <c r="F56" s="46">
        <v>113000000</v>
      </c>
      <c r="G56" s="46">
        <v>0</v>
      </c>
      <c r="H56" s="46">
        <v>0</v>
      </c>
      <c r="I56" s="46">
        <v>0</v>
      </c>
      <c r="J56" s="46">
        <v>0</v>
      </c>
      <c r="K56" s="46">
        <f t="shared" si="0"/>
        <v>0</v>
      </c>
      <c r="L56" s="56">
        <f t="shared" si="48"/>
        <v>113000000</v>
      </c>
      <c r="M56" s="53">
        <f t="shared" si="49"/>
        <v>1.4318367706418156E-5</v>
      </c>
      <c r="N56" s="46">
        <v>0</v>
      </c>
      <c r="O56" s="56">
        <v>71912149</v>
      </c>
      <c r="P56" s="46">
        <f t="shared" si="50"/>
        <v>41087851</v>
      </c>
      <c r="Q56" s="56">
        <v>22162593.280000001</v>
      </c>
      <c r="R56" s="46">
        <f t="shared" si="51"/>
        <v>90837406.719999999</v>
      </c>
      <c r="S56" s="46">
        <f t="shared" si="52"/>
        <v>49749555.719999999</v>
      </c>
      <c r="T56" s="46">
        <v>14956646.529999999</v>
      </c>
      <c r="U56" s="46">
        <f t="shared" si="53"/>
        <v>7205946.7500000019</v>
      </c>
      <c r="V56" s="46">
        <v>14956646.529999999</v>
      </c>
      <c r="W56" s="48">
        <f t="shared" si="54"/>
        <v>0</v>
      </c>
      <c r="X56" s="58">
        <f t="shared" si="3"/>
        <v>0.19612914407079646</v>
      </c>
      <c r="Y56" s="49">
        <f t="shared" si="4"/>
        <v>0.13235970380530973</v>
      </c>
      <c r="Z56" s="49">
        <f t="shared" si="5"/>
        <v>0.13235970380530973</v>
      </c>
      <c r="AA56" s="49">
        <f>+T56/Q56</f>
        <v>0.67485994716589404</v>
      </c>
      <c r="AB56" s="49">
        <f>+V56/T56</f>
        <v>1</v>
      </c>
    </row>
    <row r="57" spans="1:28" ht="53.25" customHeight="1" x14ac:dyDescent="0.25">
      <c r="A57" s="71" t="s">
        <v>130</v>
      </c>
      <c r="B57" s="44" t="s">
        <v>41</v>
      </c>
      <c r="C57" s="44">
        <v>20</v>
      </c>
      <c r="D57" s="44" t="s">
        <v>38</v>
      </c>
      <c r="E57" s="45" t="s">
        <v>131</v>
      </c>
      <c r="F57" s="46">
        <v>83632398</v>
      </c>
      <c r="G57" s="46">
        <v>0</v>
      </c>
      <c r="H57" s="46">
        <v>0</v>
      </c>
      <c r="I57" s="46">
        <v>0</v>
      </c>
      <c r="J57" s="46">
        <v>0</v>
      </c>
      <c r="K57" s="46">
        <f t="shared" si="0"/>
        <v>0</v>
      </c>
      <c r="L57" s="56">
        <f t="shared" si="48"/>
        <v>83632398</v>
      </c>
      <c r="M57" s="53">
        <f t="shared" si="49"/>
        <v>1.0597163068438144E-5</v>
      </c>
      <c r="N57" s="46">
        <v>0</v>
      </c>
      <c r="O57" s="56">
        <v>51033172.140000001</v>
      </c>
      <c r="P57" s="46">
        <f t="shared" si="50"/>
        <v>32599225.859999999</v>
      </c>
      <c r="Q57" s="56">
        <v>51032752.979999997</v>
      </c>
      <c r="R57" s="46">
        <f t="shared" si="51"/>
        <v>32599645.020000003</v>
      </c>
      <c r="S57" s="46">
        <f t="shared" si="52"/>
        <v>419.1600000038743</v>
      </c>
      <c r="T57" s="46">
        <v>26850525.719999999</v>
      </c>
      <c r="U57" s="46">
        <f t="shared" si="53"/>
        <v>24182227.259999998</v>
      </c>
      <c r="V57" s="46">
        <v>26765726.719999999</v>
      </c>
      <c r="W57" s="48">
        <f t="shared" si="54"/>
        <v>84799</v>
      </c>
      <c r="X57" s="58">
        <f t="shared" si="3"/>
        <v>0.6102031533282114</v>
      </c>
      <c r="Y57" s="49">
        <f t="shared" si="4"/>
        <v>0.32105411732902839</v>
      </c>
      <c r="Z57" s="49">
        <f t="shared" si="5"/>
        <v>0.32004016816545183</v>
      </c>
      <c r="AA57" s="49">
        <f>+T57/Q57</f>
        <v>0.52614299938948739</v>
      </c>
      <c r="AB57" s="49">
        <f>+V57/T57</f>
        <v>0.99684181230251157</v>
      </c>
    </row>
    <row r="58" spans="1:28" ht="38.25" customHeight="1" x14ac:dyDescent="0.25">
      <c r="A58" s="71" t="s">
        <v>132</v>
      </c>
      <c r="B58" s="44" t="s">
        <v>41</v>
      </c>
      <c r="C58" s="44">
        <v>20</v>
      </c>
      <c r="D58" s="44" t="s">
        <v>38</v>
      </c>
      <c r="E58" s="45" t="s">
        <v>133</v>
      </c>
      <c r="F58" s="46">
        <v>2500000</v>
      </c>
      <c r="G58" s="46">
        <v>0</v>
      </c>
      <c r="H58" s="46">
        <v>0</v>
      </c>
      <c r="I58" s="46">
        <v>0</v>
      </c>
      <c r="J58" s="46">
        <v>0</v>
      </c>
      <c r="K58" s="46">
        <f t="shared" si="0"/>
        <v>0</v>
      </c>
      <c r="L58" s="56">
        <f t="shared" si="48"/>
        <v>2500000</v>
      </c>
      <c r="M58" s="68">
        <f t="shared" si="49"/>
        <v>3.1677804660217157E-7</v>
      </c>
      <c r="N58" s="46">
        <v>0</v>
      </c>
      <c r="O58" s="56">
        <v>392250</v>
      </c>
      <c r="P58" s="46">
        <f t="shared" si="50"/>
        <v>2107750</v>
      </c>
      <c r="Q58" s="56">
        <v>392250</v>
      </c>
      <c r="R58" s="46">
        <f t="shared" si="51"/>
        <v>2107750</v>
      </c>
      <c r="S58" s="46">
        <f t="shared" si="52"/>
        <v>0</v>
      </c>
      <c r="T58" s="46">
        <v>0</v>
      </c>
      <c r="U58" s="46">
        <f t="shared" si="53"/>
        <v>392250</v>
      </c>
      <c r="V58" s="46">
        <v>0</v>
      </c>
      <c r="W58" s="48">
        <f t="shared" si="54"/>
        <v>0</v>
      </c>
      <c r="X58" s="58">
        <f t="shared" si="3"/>
        <v>0.15690000000000001</v>
      </c>
      <c r="Y58" s="49">
        <f t="shared" si="4"/>
        <v>0</v>
      </c>
      <c r="Z58" s="49">
        <f t="shared" si="5"/>
        <v>0</v>
      </c>
      <c r="AA58" s="49">
        <f t="shared" ref="AA58" si="56">+T58/Q58</f>
        <v>0</v>
      </c>
      <c r="AB58" s="49" t="s">
        <v>40</v>
      </c>
    </row>
    <row r="59" spans="1:28" ht="50.25" customHeight="1" x14ac:dyDescent="0.25">
      <c r="A59" s="71" t="s">
        <v>134</v>
      </c>
      <c r="B59" s="44" t="s">
        <v>41</v>
      </c>
      <c r="C59" s="44">
        <v>20</v>
      </c>
      <c r="D59" s="44" t="s">
        <v>38</v>
      </c>
      <c r="E59" s="45" t="s">
        <v>135</v>
      </c>
      <c r="F59" s="46">
        <v>7500000</v>
      </c>
      <c r="G59" s="46">
        <v>0</v>
      </c>
      <c r="H59" s="46">
        <v>0</v>
      </c>
      <c r="I59" s="46">
        <f>4233018+6896631</f>
        <v>11129649</v>
      </c>
      <c r="J59" s="46">
        <v>0</v>
      </c>
      <c r="K59" s="46">
        <f t="shared" si="0"/>
        <v>11129649</v>
      </c>
      <c r="L59" s="56">
        <f t="shared" si="48"/>
        <v>18629649</v>
      </c>
      <c r="M59" s="52">
        <f t="shared" si="49"/>
        <v>2.3605855276416398E-6</v>
      </c>
      <c r="N59" s="46">
        <v>0</v>
      </c>
      <c r="O59" s="56">
        <v>18629649</v>
      </c>
      <c r="P59" s="46">
        <f t="shared" si="50"/>
        <v>0</v>
      </c>
      <c r="Q59" s="56">
        <v>11733018</v>
      </c>
      <c r="R59" s="46">
        <f t="shared" si="51"/>
        <v>6896631</v>
      </c>
      <c r="S59" s="46">
        <f t="shared" si="52"/>
        <v>6896631</v>
      </c>
      <c r="T59" s="46">
        <v>1684432.74</v>
      </c>
      <c r="U59" s="46">
        <f t="shared" si="53"/>
        <v>10048585.26</v>
      </c>
      <c r="V59" s="46">
        <v>1684432.74</v>
      </c>
      <c r="W59" s="48">
        <f t="shared" si="54"/>
        <v>0</v>
      </c>
      <c r="X59" s="58">
        <f t="shared" si="3"/>
        <v>0.62980349227191557</v>
      </c>
      <c r="Y59" s="49">
        <f t="shared" si="4"/>
        <v>9.041677274757029E-2</v>
      </c>
      <c r="Z59" s="49">
        <f t="shared" si="5"/>
        <v>9.041677274757029E-2</v>
      </c>
      <c r="AA59" s="49">
        <f>+T59/Q59</f>
        <v>0.14356346679089727</v>
      </c>
      <c r="AB59" s="49">
        <f>+V59/T59</f>
        <v>1</v>
      </c>
    </row>
    <row r="60" spans="1:28" ht="38.25" customHeight="1" x14ac:dyDescent="0.25">
      <c r="A60" s="71" t="s">
        <v>136</v>
      </c>
      <c r="B60" s="44" t="s">
        <v>41</v>
      </c>
      <c r="C60" s="44">
        <v>20</v>
      </c>
      <c r="D60" s="44" t="s">
        <v>38</v>
      </c>
      <c r="E60" s="45" t="s">
        <v>137</v>
      </c>
      <c r="F60" s="46">
        <v>17500000</v>
      </c>
      <c r="G60" s="46">
        <v>0</v>
      </c>
      <c r="H60" s="46">
        <v>0</v>
      </c>
      <c r="I60" s="46">
        <f>45469+22679947</f>
        <v>22725416</v>
      </c>
      <c r="J60" s="46">
        <v>0</v>
      </c>
      <c r="K60" s="46">
        <f t="shared" si="0"/>
        <v>22725416</v>
      </c>
      <c r="L60" s="56">
        <f t="shared" si="48"/>
        <v>40225416</v>
      </c>
      <c r="M60" s="52">
        <f t="shared" si="49"/>
        <v>5.0970114816958953E-6</v>
      </c>
      <c r="N60" s="46">
        <v>0</v>
      </c>
      <c r="O60" s="56">
        <v>40225416</v>
      </c>
      <c r="P60" s="46">
        <f t="shared" si="50"/>
        <v>0</v>
      </c>
      <c r="Q60" s="56">
        <v>17545469</v>
      </c>
      <c r="R60" s="46">
        <f t="shared" si="51"/>
        <v>22679947</v>
      </c>
      <c r="S60" s="46">
        <f t="shared" si="52"/>
        <v>22679947</v>
      </c>
      <c r="T60" s="46">
        <v>2201405.2999999998</v>
      </c>
      <c r="U60" s="46">
        <f t="shared" si="53"/>
        <v>15344063.699999999</v>
      </c>
      <c r="V60" s="46">
        <v>2201405.2999999998</v>
      </c>
      <c r="W60" s="48">
        <f t="shared" si="54"/>
        <v>0</v>
      </c>
      <c r="X60" s="58">
        <f t="shared" si="3"/>
        <v>0.43617868364618034</v>
      </c>
      <c r="Y60" s="49">
        <f t="shared" si="4"/>
        <v>5.4726725511054994E-2</v>
      </c>
      <c r="Z60" s="49">
        <f t="shared" si="5"/>
        <v>5.4726725511054994E-2</v>
      </c>
      <c r="AA60" s="49">
        <f>+T60/Q60</f>
        <v>0.12546859248960515</v>
      </c>
      <c r="AB60" s="49">
        <f>+V60/T60</f>
        <v>1</v>
      </c>
    </row>
    <row r="61" spans="1:28" ht="38.25" customHeight="1" x14ac:dyDescent="0.25">
      <c r="A61" s="71" t="s">
        <v>491</v>
      </c>
      <c r="B61" s="44" t="s">
        <v>41</v>
      </c>
      <c r="C61" s="44">
        <v>20</v>
      </c>
      <c r="D61" s="44" t="s">
        <v>38</v>
      </c>
      <c r="E61" s="45" t="s">
        <v>492</v>
      </c>
      <c r="F61" s="46">
        <v>0</v>
      </c>
      <c r="G61" s="46">
        <v>0</v>
      </c>
      <c r="H61" s="46">
        <v>0</v>
      </c>
      <c r="I61" s="46">
        <f>14309440+425966</f>
        <v>14735406</v>
      </c>
      <c r="J61" s="46">
        <v>0</v>
      </c>
      <c r="K61" s="46">
        <f t="shared" si="0"/>
        <v>14735406</v>
      </c>
      <c r="L61" s="56">
        <f t="shared" si="48"/>
        <v>14735406</v>
      </c>
      <c r="M61" s="52">
        <f t="shared" si="49"/>
        <v>1.8671412514279675E-6</v>
      </c>
      <c r="N61" s="46">
        <v>0</v>
      </c>
      <c r="O61" s="56">
        <v>14735406</v>
      </c>
      <c r="P61" s="46">
        <f t="shared" si="50"/>
        <v>0</v>
      </c>
      <c r="Q61" s="56">
        <v>14309440</v>
      </c>
      <c r="R61" s="46">
        <f t="shared" si="51"/>
        <v>425966</v>
      </c>
      <c r="S61" s="46">
        <f t="shared" si="52"/>
        <v>425966</v>
      </c>
      <c r="T61" s="46">
        <v>0</v>
      </c>
      <c r="U61" s="46">
        <f t="shared" si="53"/>
        <v>14309440</v>
      </c>
      <c r="V61" s="46">
        <v>0</v>
      </c>
      <c r="W61" s="48">
        <f t="shared" si="54"/>
        <v>0</v>
      </c>
      <c r="X61" s="58">
        <f t="shared" si="3"/>
        <v>0.9710923472349523</v>
      </c>
      <c r="Y61" s="49">
        <f t="shared" si="4"/>
        <v>0</v>
      </c>
      <c r="Z61" s="49">
        <f t="shared" si="5"/>
        <v>0</v>
      </c>
      <c r="AA61" s="49">
        <f t="shared" ref="AA61" si="57">+T61/Q61</f>
        <v>0</v>
      </c>
      <c r="AB61" s="49" t="s">
        <v>40</v>
      </c>
    </row>
    <row r="62" spans="1:28" ht="37.5" customHeight="1" x14ac:dyDescent="0.25">
      <c r="A62" s="71" t="s">
        <v>138</v>
      </c>
      <c r="B62" s="44" t="s">
        <v>41</v>
      </c>
      <c r="C62" s="44">
        <v>20</v>
      </c>
      <c r="D62" s="44" t="s">
        <v>38</v>
      </c>
      <c r="E62" s="45" t="s">
        <v>139</v>
      </c>
      <c r="F62" s="46">
        <v>46000000</v>
      </c>
      <c r="G62" s="46">
        <v>0</v>
      </c>
      <c r="H62" s="46">
        <v>0</v>
      </c>
      <c r="I62" s="46">
        <v>22468162</v>
      </c>
      <c r="J62" s="46">
        <v>0</v>
      </c>
      <c r="K62" s="46">
        <f t="shared" si="0"/>
        <v>22468162</v>
      </c>
      <c r="L62" s="56">
        <f t="shared" si="48"/>
        <v>68468162</v>
      </c>
      <c r="M62" s="53">
        <f t="shared" si="49"/>
        <v>8.6756842451204135E-6</v>
      </c>
      <c r="N62" s="46">
        <v>0</v>
      </c>
      <c r="O62" s="56">
        <v>68468162</v>
      </c>
      <c r="P62" s="46">
        <f t="shared" si="50"/>
        <v>0</v>
      </c>
      <c r="Q62" s="56">
        <v>39884194.689999998</v>
      </c>
      <c r="R62" s="46">
        <f t="shared" si="51"/>
        <v>28583967.310000002</v>
      </c>
      <c r="S62" s="46">
        <f t="shared" si="52"/>
        <v>28583967.310000002</v>
      </c>
      <c r="T62" s="46">
        <v>11647640.970000001</v>
      </c>
      <c r="U62" s="46">
        <f t="shared" si="53"/>
        <v>28236553.719999999</v>
      </c>
      <c r="V62" s="46">
        <v>11647640.970000001</v>
      </c>
      <c r="W62" s="48">
        <f t="shared" si="54"/>
        <v>0</v>
      </c>
      <c r="X62" s="58">
        <f t="shared" si="3"/>
        <v>0.58252176668624456</v>
      </c>
      <c r="Y62" s="49">
        <f t="shared" si="4"/>
        <v>0.17011762299096039</v>
      </c>
      <c r="Z62" s="49">
        <f t="shared" si="5"/>
        <v>0.17011762299096039</v>
      </c>
      <c r="AA62" s="49">
        <f>+T62/Q62</f>
        <v>0.29203650871056364</v>
      </c>
      <c r="AB62" s="49">
        <f>+V62/T62</f>
        <v>1</v>
      </c>
    </row>
    <row r="63" spans="1:28" ht="49.5" customHeight="1" x14ac:dyDescent="0.25">
      <c r="A63" s="39" t="s">
        <v>140</v>
      </c>
      <c r="B63" s="34" t="s">
        <v>41</v>
      </c>
      <c r="C63" s="34">
        <v>20</v>
      </c>
      <c r="D63" s="34" t="s">
        <v>38</v>
      </c>
      <c r="E63" s="40" t="s">
        <v>141</v>
      </c>
      <c r="F63" s="62">
        <f>+F64+F65+F66+F67+F68</f>
        <v>14000000</v>
      </c>
      <c r="G63" s="62">
        <f>+G64+G65+G66+G67+G68</f>
        <v>0</v>
      </c>
      <c r="H63" s="62">
        <f>+H64+H65+H66+H67+H68</f>
        <v>0</v>
      </c>
      <c r="I63" s="62">
        <f>+I64+I65+I66+I67+I68</f>
        <v>19087057</v>
      </c>
      <c r="J63" s="62">
        <f>+J64+J65+J66+J67+J68</f>
        <v>0</v>
      </c>
      <c r="K63" s="62">
        <f t="shared" si="0"/>
        <v>19087057</v>
      </c>
      <c r="L63" s="66">
        <f>+L64+L65+L66+L67+L68</f>
        <v>33087057</v>
      </c>
      <c r="M63" s="67">
        <f>+M66+M67+M68</f>
        <v>2.1879321156132768E-6</v>
      </c>
      <c r="N63" s="62">
        <f t="shared" ref="N63:W63" si="58">+N64+N65+N66+N67+N68</f>
        <v>0</v>
      </c>
      <c r="O63" s="62">
        <f t="shared" si="58"/>
        <v>22077539.649999999</v>
      </c>
      <c r="P63" s="62">
        <f t="shared" si="58"/>
        <v>11009517.350000001</v>
      </c>
      <c r="Q63" s="62">
        <f t="shared" si="58"/>
        <v>22069901.02</v>
      </c>
      <c r="R63" s="62">
        <f t="shared" si="58"/>
        <v>11017155.98</v>
      </c>
      <c r="S63" s="62">
        <f t="shared" si="58"/>
        <v>7638.6299999998882</v>
      </c>
      <c r="T63" s="62">
        <f t="shared" si="58"/>
        <v>4616569.0199999996</v>
      </c>
      <c r="U63" s="62">
        <f t="shared" si="58"/>
        <v>17453332</v>
      </c>
      <c r="V63" s="62">
        <f t="shared" si="58"/>
        <v>4616569.0199999996</v>
      </c>
      <c r="W63" s="62">
        <f t="shared" si="58"/>
        <v>0</v>
      </c>
      <c r="X63" s="38">
        <f t="shared" si="3"/>
        <v>0.66702520626116735</v>
      </c>
      <c r="Y63" s="38">
        <f t="shared" si="4"/>
        <v>0.13952794350975367</v>
      </c>
      <c r="Z63" s="38">
        <f t="shared" si="5"/>
        <v>0.13952794350975367</v>
      </c>
      <c r="AA63" s="38">
        <f>+T63/Q63</f>
        <v>0.20917941660981676</v>
      </c>
      <c r="AB63" s="38">
        <f>+V63/T63</f>
        <v>1</v>
      </c>
    </row>
    <row r="64" spans="1:28" ht="49.5" customHeight="1" x14ac:dyDescent="0.25">
      <c r="A64" s="43" t="s">
        <v>540</v>
      </c>
      <c r="B64" s="44" t="s">
        <v>41</v>
      </c>
      <c r="C64" s="44">
        <v>20</v>
      </c>
      <c r="D64" s="44" t="s">
        <v>38</v>
      </c>
      <c r="E64" s="45" t="s">
        <v>541</v>
      </c>
      <c r="F64" s="46">
        <v>0</v>
      </c>
      <c r="G64" s="46">
        <v>0</v>
      </c>
      <c r="H64" s="46">
        <v>0</v>
      </c>
      <c r="I64" s="46">
        <f>9256300+1600</f>
        <v>9257900</v>
      </c>
      <c r="J64" s="46">
        <v>0</v>
      </c>
      <c r="K64" s="46">
        <f t="shared" si="0"/>
        <v>9257900</v>
      </c>
      <c r="L64" s="56">
        <f>+F64+K64</f>
        <v>9257900</v>
      </c>
      <c r="M64" s="52">
        <f>L64/$L$304</f>
        <v>1.1730797910552976E-6</v>
      </c>
      <c r="N64" s="46">
        <v>0</v>
      </c>
      <c r="O64" s="56">
        <v>9257900</v>
      </c>
      <c r="P64" s="46">
        <f>L64-O64</f>
        <v>0</v>
      </c>
      <c r="Q64" s="56">
        <v>9256300</v>
      </c>
      <c r="R64" s="46">
        <f>+L64-Q64</f>
        <v>1600</v>
      </c>
      <c r="S64" s="46">
        <f>O64-Q64</f>
        <v>1600</v>
      </c>
      <c r="T64" s="46">
        <v>0</v>
      </c>
      <c r="U64" s="46">
        <f>+Q64-T64</f>
        <v>9256300</v>
      </c>
      <c r="V64" s="46">
        <v>0</v>
      </c>
      <c r="W64" s="48">
        <f>+T64-V64</f>
        <v>0</v>
      </c>
      <c r="X64" s="49">
        <f t="shared" si="3"/>
        <v>0.99982717462923554</v>
      </c>
      <c r="Y64" s="49">
        <f t="shared" si="4"/>
        <v>0</v>
      </c>
      <c r="Z64" s="49">
        <f t="shared" si="5"/>
        <v>0</v>
      </c>
      <c r="AA64" s="49">
        <f t="shared" ref="AA64:AA66" si="59">+T64/Q64</f>
        <v>0</v>
      </c>
      <c r="AB64" s="49" t="s">
        <v>40</v>
      </c>
    </row>
    <row r="65" spans="1:28" ht="49.5" customHeight="1" x14ac:dyDescent="0.25">
      <c r="A65" s="43" t="s">
        <v>525</v>
      </c>
      <c r="B65" s="44" t="s">
        <v>41</v>
      </c>
      <c r="C65" s="44">
        <v>20</v>
      </c>
      <c r="D65" s="44" t="s">
        <v>38</v>
      </c>
      <c r="E65" s="45" t="s">
        <v>526</v>
      </c>
      <c r="F65" s="46">
        <v>0</v>
      </c>
      <c r="G65" s="46">
        <v>0</v>
      </c>
      <c r="H65" s="46">
        <v>0</v>
      </c>
      <c r="I65" s="46">
        <f>6560782+1300</f>
        <v>6562082</v>
      </c>
      <c r="J65" s="46">
        <v>0</v>
      </c>
      <c r="K65" s="46">
        <f t="shared" si="0"/>
        <v>6562082</v>
      </c>
      <c r="L65" s="56">
        <f>+F65+K65</f>
        <v>6562082</v>
      </c>
      <c r="M65" s="52">
        <f>L65/$L$304</f>
        <v>8.3148940704130854E-7</v>
      </c>
      <c r="N65" s="46">
        <v>0</v>
      </c>
      <c r="O65" s="56">
        <v>6562082</v>
      </c>
      <c r="P65" s="46">
        <f>L65-O65</f>
        <v>0</v>
      </c>
      <c r="Q65" s="56">
        <v>6560782</v>
      </c>
      <c r="R65" s="46">
        <f>+L65-Q65</f>
        <v>1300</v>
      </c>
      <c r="S65" s="46">
        <f>O65-Q65</f>
        <v>1300</v>
      </c>
      <c r="T65" s="46">
        <v>0</v>
      </c>
      <c r="U65" s="46">
        <f>+Q65-T65</f>
        <v>6560782</v>
      </c>
      <c r="V65" s="46">
        <v>0</v>
      </c>
      <c r="W65" s="48">
        <f>+T65-V65</f>
        <v>0</v>
      </c>
      <c r="X65" s="49">
        <f t="shared" si="3"/>
        <v>0.99980189214337767</v>
      </c>
      <c r="Y65" s="49">
        <f t="shared" si="4"/>
        <v>0</v>
      </c>
      <c r="Z65" s="49">
        <f t="shared" si="5"/>
        <v>0</v>
      </c>
      <c r="AA65" s="49">
        <f t="shared" si="59"/>
        <v>0</v>
      </c>
      <c r="AB65" s="49" t="s">
        <v>40</v>
      </c>
    </row>
    <row r="66" spans="1:28" ht="45.75" customHeight="1" x14ac:dyDescent="0.25">
      <c r="A66" s="43" t="s">
        <v>142</v>
      </c>
      <c r="B66" s="44" t="s">
        <v>41</v>
      </c>
      <c r="C66" s="44">
        <v>20</v>
      </c>
      <c r="D66" s="44" t="s">
        <v>38</v>
      </c>
      <c r="E66" s="45" t="s">
        <v>143</v>
      </c>
      <c r="F66" s="46">
        <v>2000000</v>
      </c>
      <c r="G66" s="46">
        <v>0</v>
      </c>
      <c r="H66" s="46">
        <v>0</v>
      </c>
      <c r="I66" s="46">
        <f>2000000+1267075</f>
        <v>3267075</v>
      </c>
      <c r="J66" s="46">
        <v>0</v>
      </c>
      <c r="K66" s="46">
        <f t="shared" si="0"/>
        <v>3267075</v>
      </c>
      <c r="L66" s="56">
        <f>+F66+K66</f>
        <v>5267075</v>
      </c>
      <c r="M66" s="68">
        <f>L66/$L$304</f>
        <v>6.6739749192285315E-7</v>
      </c>
      <c r="N66" s="46">
        <v>0</v>
      </c>
      <c r="O66" s="56">
        <v>1641250</v>
      </c>
      <c r="P66" s="46">
        <f>L66-O66</f>
        <v>3625825</v>
      </c>
      <c r="Q66" s="56">
        <v>1636511.37</v>
      </c>
      <c r="R66" s="46">
        <f>+L66-Q66</f>
        <v>3630563.63</v>
      </c>
      <c r="S66" s="46">
        <f>O66-Q66</f>
        <v>4738.6299999998882</v>
      </c>
      <c r="T66" s="46">
        <v>261.37</v>
      </c>
      <c r="U66" s="46">
        <f>+Q66-T66</f>
        <v>1636250</v>
      </c>
      <c r="V66" s="46">
        <v>261.37</v>
      </c>
      <c r="W66" s="48">
        <f>+T66-V66</f>
        <v>0</v>
      </c>
      <c r="X66" s="49">
        <f t="shared" si="3"/>
        <v>0.31070591742095949</v>
      </c>
      <c r="Y66" s="98">
        <f t="shared" si="4"/>
        <v>4.962336780850852E-5</v>
      </c>
      <c r="Z66" s="98">
        <f t="shared" si="5"/>
        <v>4.962336780850852E-5</v>
      </c>
      <c r="AA66" s="98">
        <f t="shared" si="59"/>
        <v>1.5971169207336456E-4</v>
      </c>
      <c r="AB66" s="49">
        <f t="shared" ref="AB66" si="60">+V66/T66</f>
        <v>1</v>
      </c>
    </row>
    <row r="67" spans="1:28" ht="36.75" customHeight="1" x14ac:dyDescent="0.25">
      <c r="A67" s="43" t="s">
        <v>144</v>
      </c>
      <c r="B67" s="44" t="s">
        <v>41</v>
      </c>
      <c r="C67" s="44">
        <v>20</v>
      </c>
      <c r="D67" s="44" t="s">
        <v>38</v>
      </c>
      <c r="E67" s="45" t="s">
        <v>145</v>
      </c>
      <c r="F67" s="46">
        <v>4000000</v>
      </c>
      <c r="G67" s="46">
        <v>0</v>
      </c>
      <c r="H67" s="46">
        <v>0</v>
      </c>
      <c r="I67" s="46">
        <v>0</v>
      </c>
      <c r="J67" s="46">
        <v>0</v>
      </c>
      <c r="K67" s="46">
        <f t="shared" si="0"/>
        <v>0</v>
      </c>
      <c r="L67" s="56">
        <f>+F67+K67</f>
        <v>4000000</v>
      </c>
      <c r="M67" s="68">
        <f>L67/$L$304</f>
        <v>5.0684487456347448E-7</v>
      </c>
      <c r="N67" s="46">
        <v>0</v>
      </c>
      <c r="O67" s="56">
        <v>1802355.63</v>
      </c>
      <c r="P67" s="46">
        <f>L67-O67</f>
        <v>2197644.37</v>
      </c>
      <c r="Q67" s="56">
        <v>1802355.63</v>
      </c>
      <c r="R67" s="46">
        <f>+L67-Q67</f>
        <v>2197644.37</v>
      </c>
      <c r="S67" s="46">
        <f>O67-Q67</f>
        <v>0</v>
      </c>
      <c r="T67" s="46">
        <v>1802355.63</v>
      </c>
      <c r="U67" s="46">
        <f>+Q67-T67</f>
        <v>0</v>
      </c>
      <c r="V67" s="46">
        <v>1802355.63</v>
      </c>
      <c r="W67" s="48">
        <f>+T67-V67</f>
        <v>0</v>
      </c>
      <c r="X67" s="49">
        <f t="shared" si="3"/>
        <v>0.45058890749999997</v>
      </c>
      <c r="Y67" s="49">
        <f t="shared" si="4"/>
        <v>0.45058890749999997</v>
      </c>
      <c r="Z67" s="49">
        <f t="shared" si="5"/>
        <v>0.45058890749999997</v>
      </c>
      <c r="AA67" s="49">
        <f>+T67/Q67</f>
        <v>1</v>
      </c>
      <c r="AB67" s="49">
        <f>+V67/T67</f>
        <v>1</v>
      </c>
    </row>
    <row r="68" spans="1:28" ht="48" customHeight="1" x14ac:dyDescent="0.25">
      <c r="A68" s="43" t="s">
        <v>146</v>
      </c>
      <c r="B68" s="44" t="s">
        <v>41</v>
      </c>
      <c r="C68" s="44">
        <v>20</v>
      </c>
      <c r="D68" s="44" t="s">
        <v>38</v>
      </c>
      <c r="E68" s="45" t="s">
        <v>147</v>
      </c>
      <c r="F68" s="46">
        <v>8000000</v>
      </c>
      <c r="G68" s="62">
        <f>+G69+G80+G87+G93+G76</f>
        <v>0</v>
      </c>
      <c r="H68" s="62">
        <f>+H69+H80+H87+H93+H76</f>
        <v>0</v>
      </c>
      <c r="I68" s="46">
        <v>0</v>
      </c>
      <c r="J68" s="46">
        <v>0</v>
      </c>
      <c r="K68" s="46">
        <f t="shared" si="0"/>
        <v>0</v>
      </c>
      <c r="L68" s="56">
        <f>+F68+K68</f>
        <v>8000000</v>
      </c>
      <c r="M68" s="52">
        <f>L68/$L$304</f>
        <v>1.013689749126949E-6</v>
      </c>
      <c r="N68" s="46">
        <v>0</v>
      </c>
      <c r="O68" s="56">
        <v>2813952.02</v>
      </c>
      <c r="P68" s="46">
        <f>L68-O68</f>
        <v>5186047.9800000004</v>
      </c>
      <c r="Q68" s="56">
        <v>2813952.02</v>
      </c>
      <c r="R68" s="46">
        <f>+L68-Q68</f>
        <v>5186047.9800000004</v>
      </c>
      <c r="S68" s="46">
        <f>O68-Q68</f>
        <v>0</v>
      </c>
      <c r="T68" s="46">
        <v>2813952.02</v>
      </c>
      <c r="U68" s="46">
        <f>+Q68-T68</f>
        <v>0</v>
      </c>
      <c r="V68" s="46">
        <v>2813952.02</v>
      </c>
      <c r="W68" s="48">
        <f>+T68-V68</f>
        <v>0</v>
      </c>
      <c r="X68" s="49">
        <f t="shared" si="3"/>
        <v>0.35174400249999999</v>
      </c>
      <c r="Y68" s="49">
        <f t="shared" si="4"/>
        <v>0.35174400249999999</v>
      </c>
      <c r="Z68" s="49">
        <f t="shared" si="5"/>
        <v>0.35174400249999999</v>
      </c>
      <c r="AA68" s="49">
        <f>+T68/Q68</f>
        <v>1</v>
      </c>
      <c r="AB68" s="49">
        <f>+V68/T68</f>
        <v>1</v>
      </c>
    </row>
    <row r="69" spans="1:28" ht="37.5" customHeight="1" x14ac:dyDescent="0.25">
      <c r="A69" s="39" t="s">
        <v>148</v>
      </c>
      <c r="B69" s="34" t="s">
        <v>41</v>
      </c>
      <c r="C69" s="34">
        <v>20</v>
      </c>
      <c r="D69" s="34" t="s">
        <v>38</v>
      </c>
      <c r="E69" s="40" t="s">
        <v>149</v>
      </c>
      <c r="F69" s="62">
        <f>+F70+F81+F88+F94+F77</f>
        <v>19900406578</v>
      </c>
      <c r="G69" s="62">
        <f>+G70+G81+G88+G94+G77</f>
        <v>0</v>
      </c>
      <c r="H69" s="62">
        <f>+H70+H81+H88+H94+H77</f>
        <v>0</v>
      </c>
      <c r="I69" s="62">
        <f>+I70+I81+I88+I94+I77</f>
        <v>136679978</v>
      </c>
      <c r="J69" s="62">
        <f>+J70+J81+J88+J94+J77</f>
        <v>474539914</v>
      </c>
      <c r="K69" s="62">
        <f t="shared" si="0"/>
        <v>-337859936</v>
      </c>
      <c r="L69" s="66">
        <f t="shared" ref="L69:W69" si="61">+L70+L81+L88+L94+L77</f>
        <v>19562546642</v>
      </c>
      <c r="M69" s="42">
        <f t="shared" si="61"/>
        <v>2.4787941247266525E-3</v>
      </c>
      <c r="N69" s="62">
        <f t="shared" si="61"/>
        <v>0</v>
      </c>
      <c r="O69" s="62">
        <f t="shared" si="61"/>
        <v>17953233967.57</v>
      </c>
      <c r="P69" s="62">
        <f t="shared" si="61"/>
        <v>1609312674.4300001</v>
      </c>
      <c r="Q69" s="62">
        <f t="shared" si="61"/>
        <v>15624004416.25</v>
      </c>
      <c r="R69" s="62">
        <f t="shared" si="61"/>
        <v>3938542225.7499995</v>
      </c>
      <c r="S69" s="62">
        <f t="shared" si="61"/>
        <v>2329229551.3199997</v>
      </c>
      <c r="T69" s="62">
        <f t="shared" si="61"/>
        <v>6362619489.3099985</v>
      </c>
      <c r="U69" s="62">
        <f t="shared" si="61"/>
        <v>9261384926.9400024</v>
      </c>
      <c r="V69" s="62">
        <f t="shared" si="61"/>
        <v>6168918990.1499996</v>
      </c>
      <c r="W69" s="62">
        <f t="shared" si="61"/>
        <v>193700499.16</v>
      </c>
      <c r="X69" s="38">
        <f t="shared" si="3"/>
        <v>0.79866924803675055</v>
      </c>
      <c r="Y69" s="38">
        <f t="shared" si="4"/>
        <v>0.32524494922607422</v>
      </c>
      <c r="Z69" s="38">
        <f t="shared" si="5"/>
        <v>0.31534334987376228</v>
      </c>
      <c r="AA69" s="38">
        <f>+T69/Q69</f>
        <v>0.40723359516542718</v>
      </c>
      <c r="AB69" s="38">
        <f>+V69/T69</f>
        <v>0.96955648542468398</v>
      </c>
    </row>
    <row r="70" spans="1:28" ht="79.5" customHeight="1" x14ac:dyDescent="0.25">
      <c r="A70" s="39" t="s">
        <v>150</v>
      </c>
      <c r="B70" s="34" t="s">
        <v>41</v>
      </c>
      <c r="C70" s="34">
        <v>20</v>
      </c>
      <c r="D70" s="34" t="s">
        <v>38</v>
      </c>
      <c r="E70" s="40" t="s">
        <v>151</v>
      </c>
      <c r="F70" s="62">
        <f>+F71+F74+F75+F76+F73+F72</f>
        <v>1011449455</v>
      </c>
      <c r="G70" s="62">
        <f>+G71+G74+G75+G76+G73+G72</f>
        <v>0</v>
      </c>
      <c r="H70" s="62">
        <f>+H71+H74+H75+H76+H73+H72</f>
        <v>0</v>
      </c>
      <c r="I70" s="62">
        <f>+I71+I74+I75+I76+I73+I72</f>
        <v>18537065</v>
      </c>
      <c r="J70" s="62">
        <f>+J71+J74+J75+J76+J73+J72</f>
        <v>0</v>
      </c>
      <c r="K70" s="62">
        <f t="shared" si="0"/>
        <v>18537065</v>
      </c>
      <c r="L70" s="66">
        <f>+L71+L74+L75+L76+L73+L72</f>
        <v>1029986520</v>
      </c>
      <c r="M70" s="42">
        <f t="shared" ref="M70:M133" si="62">L70/$L$304</f>
        <v>1.305108471328674E-4</v>
      </c>
      <c r="N70" s="62">
        <f t="shared" ref="N70:W70" si="63">+N71+N74+N75+N76+N73+N72</f>
        <v>0</v>
      </c>
      <c r="O70" s="62">
        <f t="shared" si="63"/>
        <v>953602058.67000008</v>
      </c>
      <c r="P70" s="62">
        <f t="shared" si="63"/>
        <v>76384461.330000013</v>
      </c>
      <c r="Q70" s="62">
        <f t="shared" si="63"/>
        <v>743003771.31000006</v>
      </c>
      <c r="R70" s="62">
        <f t="shared" si="63"/>
        <v>286982748.69</v>
      </c>
      <c r="S70" s="62">
        <f t="shared" si="63"/>
        <v>210598287.36000001</v>
      </c>
      <c r="T70" s="62">
        <f t="shared" si="63"/>
        <v>166207223.31</v>
      </c>
      <c r="U70" s="62">
        <f t="shared" si="63"/>
        <v>576796548</v>
      </c>
      <c r="V70" s="62">
        <f t="shared" si="63"/>
        <v>150670726.81</v>
      </c>
      <c r="W70" s="62">
        <f t="shared" si="63"/>
        <v>15536496.5</v>
      </c>
      <c r="X70" s="38">
        <f t="shared" si="3"/>
        <v>0.72137232563975695</v>
      </c>
      <c r="Y70" s="38">
        <f t="shared" si="4"/>
        <v>0.16136834811197334</v>
      </c>
      <c r="Z70" s="38">
        <f t="shared" si="5"/>
        <v>0.1462841735152029</v>
      </c>
      <c r="AA70" s="38">
        <f>+T70/Q70</f>
        <v>0.22369633873722847</v>
      </c>
      <c r="AB70" s="38">
        <f>+V70/T70</f>
        <v>0.90652333761077142</v>
      </c>
    </row>
    <row r="71" spans="1:28" ht="42.75" customHeight="1" x14ac:dyDescent="0.25">
      <c r="A71" s="43" t="s">
        <v>152</v>
      </c>
      <c r="B71" s="44" t="s">
        <v>41</v>
      </c>
      <c r="C71" s="44">
        <v>20</v>
      </c>
      <c r="D71" s="44" t="s">
        <v>38</v>
      </c>
      <c r="E71" s="45" t="s">
        <v>153</v>
      </c>
      <c r="F71" s="46">
        <v>27000000</v>
      </c>
      <c r="G71" s="46">
        <v>0</v>
      </c>
      <c r="H71" s="46">
        <v>0</v>
      </c>
      <c r="I71" s="46">
        <v>10143970</v>
      </c>
      <c r="J71" s="46">
        <v>0</v>
      </c>
      <c r="K71" s="46">
        <f t="shared" si="0"/>
        <v>10143970</v>
      </c>
      <c r="L71" s="56">
        <f t="shared" ref="L71:L76" si="64">+F71+K71</f>
        <v>37143970</v>
      </c>
      <c r="M71" s="52">
        <f t="shared" si="62"/>
        <v>4.706557703859865E-6</v>
      </c>
      <c r="N71" s="46">
        <v>0</v>
      </c>
      <c r="O71" s="56">
        <v>7135388.7000000002</v>
      </c>
      <c r="P71" s="46">
        <f t="shared" ref="P71:P76" si="65">L71-O71</f>
        <v>30008581.300000001</v>
      </c>
      <c r="Q71" s="56">
        <v>7135388.7000000002</v>
      </c>
      <c r="R71" s="46">
        <f t="shared" ref="R71:R76" si="66">+L71-Q71</f>
        <v>30008581.300000001</v>
      </c>
      <c r="S71" s="46">
        <f t="shared" ref="S71:S76" si="67">O71-Q71</f>
        <v>0</v>
      </c>
      <c r="T71" s="46">
        <v>7135388.7000000002</v>
      </c>
      <c r="U71" s="46">
        <f t="shared" ref="U71:U76" si="68">+Q71-T71</f>
        <v>0</v>
      </c>
      <c r="V71" s="46">
        <v>5170886.7</v>
      </c>
      <c r="W71" s="48">
        <f t="shared" ref="W71:W76" si="69">+T71-V71</f>
        <v>1964502</v>
      </c>
      <c r="X71" s="49">
        <f t="shared" si="3"/>
        <v>0.19210086320875233</v>
      </c>
      <c r="Y71" s="49">
        <f t="shared" si="4"/>
        <v>0.19210086320875233</v>
      </c>
      <c r="Z71" s="49">
        <f t="shared" si="5"/>
        <v>0.13921200937864209</v>
      </c>
      <c r="AA71" s="49">
        <f>+T71/Q71</f>
        <v>1</v>
      </c>
      <c r="AB71" s="49">
        <f>+V71/T71</f>
        <v>0.72468185230049209</v>
      </c>
    </row>
    <row r="72" spans="1:28" ht="42" customHeight="1" x14ac:dyDescent="0.25">
      <c r="A72" s="43" t="s">
        <v>154</v>
      </c>
      <c r="B72" s="44" t="s">
        <v>41</v>
      </c>
      <c r="C72" s="44">
        <v>20</v>
      </c>
      <c r="D72" s="44" t="s">
        <v>38</v>
      </c>
      <c r="E72" s="45" t="s">
        <v>155</v>
      </c>
      <c r="F72" s="46">
        <v>10000000</v>
      </c>
      <c r="G72" s="46">
        <v>0</v>
      </c>
      <c r="H72" s="46">
        <v>0</v>
      </c>
      <c r="I72" s="46">
        <v>0</v>
      </c>
      <c r="J72" s="46">
        <v>0</v>
      </c>
      <c r="K72" s="46">
        <f t="shared" ref="K72:K135" si="70">+G72-H72+I72-J72</f>
        <v>0</v>
      </c>
      <c r="L72" s="56">
        <f t="shared" si="64"/>
        <v>10000000</v>
      </c>
      <c r="M72" s="52">
        <f t="shared" si="62"/>
        <v>1.2671121864086863E-6</v>
      </c>
      <c r="N72" s="46">
        <v>0</v>
      </c>
      <c r="O72" s="56">
        <v>0</v>
      </c>
      <c r="P72" s="46">
        <f t="shared" si="65"/>
        <v>10000000</v>
      </c>
      <c r="Q72" s="56">
        <v>0</v>
      </c>
      <c r="R72" s="46">
        <f t="shared" si="66"/>
        <v>10000000</v>
      </c>
      <c r="S72" s="46">
        <f t="shared" si="67"/>
        <v>0</v>
      </c>
      <c r="T72" s="46">
        <v>0</v>
      </c>
      <c r="U72" s="46">
        <f t="shared" si="68"/>
        <v>0</v>
      </c>
      <c r="V72" s="46">
        <v>0</v>
      </c>
      <c r="W72" s="48">
        <f t="shared" si="69"/>
        <v>0</v>
      </c>
      <c r="X72" s="49">
        <f t="shared" ref="X72:X135" si="71">+Q72/L72</f>
        <v>0</v>
      </c>
      <c r="Y72" s="49">
        <f t="shared" ref="Y72:Y135" si="72">+T72/L72</f>
        <v>0</v>
      </c>
      <c r="Z72" s="49">
        <f t="shared" ref="Z72:Z135" si="73">+V72/L72</f>
        <v>0</v>
      </c>
      <c r="AA72" s="49" t="s">
        <v>40</v>
      </c>
      <c r="AB72" s="49" t="s">
        <v>40</v>
      </c>
    </row>
    <row r="73" spans="1:28" ht="42" customHeight="1" x14ac:dyDescent="0.25">
      <c r="A73" s="43" t="s">
        <v>156</v>
      </c>
      <c r="B73" s="44" t="s">
        <v>41</v>
      </c>
      <c r="C73" s="44">
        <v>20</v>
      </c>
      <c r="D73" s="44" t="s">
        <v>38</v>
      </c>
      <c r="E73" s="45" t="s">
        <v>157</v>
      </c>
      <c r="F73" s="46">
        <v>7000000</v>
      </c>
      <c r="G73" s="46">
        <v>0</v>
      </c>
      <c r="H73" s="46">
        <v>0</v>
      </c>
      <c r="I73" s="46">
        <v>0</v>
      </c>
      <c r="J73" s="46">
        <v>0</v>
      </c>
      <c r="K73" s="46">
        <f t="shared" si="70"/>
        <v>0</v>
      </c>
      <c r="L73" s="56">
        <f t="shared" si="64"/>
        <v>7000000</v>
      </c>
      <c r="M73" s="52">
        <f t="shared" si="62"/>
        <v>8.8697853048608042E-7</v>
      </c>
      <c r="N73" s="46">
        <v>0</v>
      </c>
      <c r="O73" s="56">
        <v>1000</v>
      </c>
      <c r="P73" s="46">
        <f t="shared" si="65"/>
        <v>6999000</v>
      </c>
      <c r="Q73" s="56">
        <v>33.85</v>
      </c>
      <c r="R73" s="46">
        <f t="shared" si="66"/>
        <v>6999966.1500000004</v>
      </c>
      <c r="S73" s="46">
        <f t="shared" si="67"/>
        <v>966.15</v>
      </c>
      <c r="T73" s="46">
        <v>33.85</v>
      </c>
      <c r="U73" s="46">
        <f t="shared" si="68"/>
        <v>0</v>
      </c>
      <c r="V73" s="46">
        <v>33.85</v>
      </c>
      <c r="W73" s="48">
        <f t="shared" si="69"/>
        <v>0</v>
      </c>
      <c r="X73" s="72">
        <f t="shared" si="71"/>
        <v>4.8357142857142861E-6</v>
      </c>
      <c r="Y73" s="72">
        <f t="shared" si="72"/>
        <v>4.8357142857142861E-6</v>
      </c>
      <c r="Z73" s="72">
        <f t="shared" si="73"/>
        <v>4.8357142857142861E-6</v>
      </c>
      <c r="AA73" s="49">
        <f t="shared" ref="AA73:AA96" si="74">+T73/Q73</f>
        <v>1</v>
      </c>
      <c r="AB73" s="49">
        <f t="shared" ref="AB73:AB88" si="75">+V73/T73</f>
        <v>1</v>
      </c>
    </row>
    <row r="74" spans="1:28" ht="42" customHeight="1" x14ac:dyDescent="0.25">
      <c r="A74" s="43" t="s">
        <v>158</v>
      </c>
      <c r="B74" s="44" t="s">
        <v>41</v>
      </c>
      <c r="C74" s="44">
        <v>20</v>
      </c>
      <c r="D74" s="44" t="s">
        <v>38</v>
      </c>
      <c r="E74" s="45" t="s">
        <v>159</v>
      </c>
      <c r="F74" s="46">
        <v>30000000</v>
      </c>
      <c r="G74" s="46">
        <v>0</v>
      </c>
      <c r="H74" s="46">
        <v>0</v>
      </c>
      <c r="I74" s="46">
        <v>8297706</v>
      </c>
      <c r="J74" s="46">
        <v>0</v>
      </c>
      <c r="K74" s="46">
        <f t="shared" si="70"/>
        <v>8297706</v>
      </c>
      <c r="L74" s="56">
        <f t="shared" si="64"/>
        <v>38297706</v>
      </c>
      <c r="M74" s="52">
        <f t="shared" si="62"/>
        <v>4.8527489984097067E-6</v>
      </c>
      <c r="N74" s="46">
        <v>0</v>
      </c>
      <c r="O74" s="56">
        <v>8920826.8900000006</v>
      </c>
      <c r="P74" s="46">
        <f t="shared" si="65"/>
        <v>29376879.109999999</v>
      </c>
      <c r="Q74" s="56">
        <v>8920826.8900000006</v>
      </c>
      <c r="R74" s="46">
        <f t="shared" si="66"/>
        <v>29376879.109999999</v>
      </c>
      <c r="S74" s="46">
        <f t="shared" si="67"/>
        <v>0</v>
      </c>
      <c r="T74" s="46">
        <v>8920826.8900000006</v>
      </c>
      <c r="U74" s="46">
        <f t="shared" si="68"/>
        <v>0</v>
      </c>
      <c r="V74" s="46">
        <v>6149180.3899999997</v>
      </c>
      <c r="W74" s="48">
        <f t="shared" si="69"/>
        <v>2771646.5000000009</v>
      </c>
      <c r="X74" s="49">
        <f t="shared" si="71"/>
        <v>0.23293371383654154</v>
      </c>
      <c r="Y74" s="49">
        <f t="shared" si="72"/>
        <v>0.23293371383654154</v>
      </c>
      <c r="Z74" s="49">
        <f t="shared" si="73"/>
        <v>0.16056262978257757</v>
      </c>
      <c r="AA74" s="49">
        <f t="shared" si="74"/>
        <v>1</v>
      </c>
      <c r="AB74" s="49">
        <f t="shared" si="75"/>
        <v>0.68930609973981904</v>
      </c>
    </row>
    <row r="75" spans="1:28" ht="42" customHeight="1" x14ac:dyDescent="0.25">
      <c r="A75" s="43" t="s">
        <v>160</v>
      </c>
      <c r="B75" s="44" t="s">
        <v>41</v>
      </c>
      <c r="C75" s="44">
        <v>20</v>
      </c>
      <c r="D75" s="44" t="s">
        <v>38</v>
      </c>
      <c r="E75" s="45" t="s">
        <v>161</v>
      </c>
      <c r="F75" s="46">
        <v>587596896</v>
      </c>
      <c r="G75" s="46">
        <v>0</v>
      </c>
      <c r="H75" s="46">
        <v>0</v>
      </c>
      <c r="I75" s="46">
        <v>22800</v>
      </c>
      <c r="J75" s="46">
        <v>0</v>
      </c>
      <c r="K75" s="46">
        <f t="shared" si="70"/>
        <v>22800</v>
      </c>
      <c r="L75" s="56">
        <f t="shared" si="64"/>
        <v>587619696</v>
      </c>
      <c r="M75" s="51">
        <f t="shared" si="62"/>
        <v>7.4458007777536764E-5</v>
      </c>
      <c r="N75" s="46">
        <v>0</v>
      </c>
      <c r="O75" s="56">
        <v>587619696</v>
      </c>
      <c r="P75" s="46">
        <f t="shared" si="65"/>
        <v>0</v>
      </c>
      <c r="Q75" s="56">
        <v>587602578.78999996</v>
      </c>
      <c r="R75" s="46">
        <f t="shared" si="66"/>
        <v>17117.210000038147</v>
      </c>
      <c r="S75" s="46">
        <f t="shared" si="67"/>
        <v>17117.210000038147</v>
      </c>
      <c r="T75" s="46">
        <v>10806030.789999999</v>
      </c>
      <c r="U75" s="46">
        <f t="shared" si="68"/>
        <v>576796548</v>
      </c>
      <c r="V75" s="46">
        <v>5682.79</v>
      </c>
      <c r="W75" s="48">
        <f t="shared" si="69"/>
        <v>10800348</v>
      </c>
      <c r="X75" s="49">
        <f t="shared" si="71"/>
        <v>0.99997087025823583</v>
      </c>
      <c r="Y75" s="98">
        <f t="shared" si="72"/>
        <v>1.8389497260827007E-2</v>
      </c>
      <c r="Z75" s="98">
        <f t="shared" si="73"/>
        <v>9.6708637213549077E-6</v>
      </c>
      <c r="AA75" s="98">
        <f t="shared" si="74"/>
        <v>1.8390032957738101E-2</v>
      </c>
      <c r="AB75" s="49">
        <f t="shared" si="75"/>
        <v>5.258905985404841E-4</v>
      </c>
    </row>
    <row r="76" spans="1:28" ht="42" customHeight="1" x14ac:dyDescent="0.25">
      <c r="A76" s="43" t="s">
        <v>162</v>
      </c>
      <c r="B76" s="44" t="s">
        <v>41</v>
      </c>
      <c r="C76" s="44">
        <v>20</v>
      </c>
      <c r="D76" s="44" t="s">
        <v>38</v>
      </c>
      <c r="E76" s="45" t="s">
        <v>163</v>
      </c>
      <c r="F76" s="46">
        <v>349852559</v>
      </c>
      <c r="G76" s="46">
        <v>0</v>
      </c>
      <c r="H76" s="46">
        <v>0</v>
      </c>
      <c r="I76" s="46">
        <v>72589</v>
      </c>
      <c r="J76" s="46">
        <v>0</v>
      </c>
      <c r="K76" s="46">
        <f t="shared" si="70"/>
        <v>72589</v>
      </c>
      <c r="L76" s="56">
        <f t="shared" si="64"/>
        <v>349925148</v>
      </c>
      <c r="M76" s="53">
        <f t="shared" si="62"/>
        <v>4.4339441936166316E-5</v>
      </c>
      <c r="N76" s="46">
        <v>0</v>
      </c>
      <c r="O76" s="56">
        <v>349925147.07999998</v>
      </c>
      <c r="P76" s="46">
        <f t="shared" si="65"/>
        <v>0.92000001668930054</v>
      </c>
      <c r="Q76" s="56">
        <v>139344943.08000001</v>
      </c>
      <c r="R76" s="46">
        <f t="shared" si="66"/>
        <v>210580204.91999999</v>
      </c>
      <c r="S76" s="46">
        <f t="shared" si="67"/>
        <v>210580203.99999997</v>
      </c>
      <c r="T76" s="46">
        <v>139344943.08000001</v>
      </c>
      <c r="U76" s="46">
        <f t="shared" si="68"/>
        <v>0</v>
      </c>
      <c r="V76" s="46">
        <v>139344943.08000001</v>
      </c>
      <c r="W76" s="48">
        <f t="shared" si="69"/>
        <v>0</v>
      </c>
      <c r="X76" s="49">
        <f t="shared" si="71"/>
        <v>0.39821357189223799</v>
      </c>
      <c r="Y76" s="49">
        <f t="shared" si="72"/>
        <v>0.39821357189223799</v>
      </c>
      <c r="Z76" s="49">
        <f t="shared" si="73"/>
        <v>0.39821357189223799</v>
      </c>
      <c r="AA76" s="49">
        <f t="shared" si="74"/>
        <v>1</v>
      </c>
      <c r="AB76" s="49">
        <f t="shared" si="75"/>
        <v>1</v>
      </c>
    </row>
    <row r="77" spans="1:28" ht="48" customHeight="1" x14ac:dyDescent="0.25">
      <c r="A77" s="39" t="s">
        <v>164</v>
      </c>
      <c r="B77" s="34" t="s">
        <v>41</v>
      </c>
      <c r="C77" s="34">
        <v>20</v>
      </c>
      <c r="D77" s="34" t="s">
        <v>38</v>
      </c>
      <c r="E77" s="40" t="s">
        <v>165</v>
      </c>
      <c r="F77" s="62">
        <f>+F78+F79+F80</f>
        <v>11018432425</v>
      </c>
      <c r="G77" s="62">
        <f>+G78+G79+G80</f>
        <v>0</v>
      </c>
      <c r="H77" s="62">
        <f>+H78+H79+H80</f>
        <v>0</v>
      </c>
      <c r="I77" s="62">
        <f>+I78+I79+I80</f>
        <v>6424387</v>
      </c>
      <c r="J77" s="62">
        <f>+J78+J79+J80</f>
        <v>292104661</v>
      </c>
      <c r="K77" s="62">
        <f t="shared" si="70"/>
        <v>-285680274</v>
      </c>
      <c r="L77" s="66">
        <f>+L78+L79+L80</f>
        <v>10732752151</v>
      </c>
      <c r="M77" s="42">
        <f t="shared" si="62"/>
        <v>1.3599601044236142E-3</v>
      </c>
      <c r="N77" s="62">
        <f t="shared" ref="N77:W77" si="76">+N78+N79+N80</f>
        <v>0</v>
      </c>
      <c r="O77" s="62">
        <f t="shared" si="76"/>
        <v>10372029147</v>
      </c>
      <c r="P77" s="62">
        <f t="shared" si="76"/>
        <v>360723004</v>
      </c>
      <c r="Q77" s="62">
        <f t="shared" si="76"/>
        <v>9047077794.7600002</v>
      </c>
      <c r="R77" s="62">
        <f t="shared" si="76"/>
        <v>1685674356.2399998</v>
      </c>
      <c r="S77" s="62">
        <f t="shared" si="76"/>
        <v>1324951352.2399998</v>
      </c>
      <c r="T77" s="62">
        <f t="shared" si="76"/>
        <v>4458158023.539999</v>
      </c>
      <c r="U77" s="62">
        <f t="shared" si="76"/>
        <v>4588919771.2200012</v>
      </c>
      <c r="V77" s="62">
        <f t="shared" si="76"/>
        <v>4458158023.539999</v>
      </c>
      <c r="W77" s="62">
        <f t="shared" si="76"/>
        <v>0</v>
      </c>
      <c r="X77" s="38">
        <f t="shared" si="71"/>
        <v>0.84294108980398463</v>
      </c>
      <c r="Y77" s="38">
        <f t="shared" si="72"/>
        <v>0.41537882928980335</v>
      </c>
      <c r="Z77" s="38">
        <f t="shared" si="73"/>
        <v>0.41537882928980335</v>
      </c>
      <c r="AA77" s="38">
        <f t="shared" si="74"/>
        <v>0.49277326056841592</v>
      </c>
      <c r="AB77" s="38">
        <f t="shared" si="75"/>
        <v>1</v>
      </c>
    </row>
    <row r="78" spans="1:28" ht="42" customHeight="1" x14ac:dyDescent="0.25">
      <c r="A78" s="43" t="s">
        <v>166</v>
      </c>
      <c r="B78" s="44" t="s">
        <v>41</v>
      </c>
      <c r="C78" s="44">
        <v>20</v>
      </c>
      <c r="D78" s="44" t="s">
        <v>38</v>
      </c>
      <c r="E78" s="45" t="s">
        <v>167</v>
      </c>
      <c r="F78" s="46">
        <v>1952800255</v>
      </c>
      <c r="G78" s="46">
        <v>0</v>
      </c>
      <c r="H78" s="46">
        <v>0</v>
      </c>
      <c r="I78" s="46">
        <v>0</v>
      </c>
      <c r="J78" s="46">
        <v>194506646</v>
      </c>
      <c r="K78" s="46">
        <f t="shared" si="70"/>
        <v>-194506646</v>
      </c>
      <c r="L78" s="56">
        <f>+F78+K78</f>
        <v>1758293609</v>
      </c>
      <c r="M78" s="51">
        <f t="shared" si="62"/>
        <v>2.2279552592484097E-4</v>
      </c>
      <c r="N78" s="46">
        <v>0</v>
      </c>
      <c r="O78" s="46">
        <v>1611773858</v>
      </c>
      <c r="P78" s="46">
        <f>L78-O78</f>
        <v>146519751</v>
      </c>
      <c r="Q78" s="46">
        <v>1028698747</v>
      </c>
      <c r="R78" s="46">
        <f>+L78-Q78</f>
        <v>729594862</v>
      </c>
      <c r="S78" s="46">
        <f>O78-Q78</f>
        <v>583075111</v>
      </c>
      <c r="T78" s="46">
        <v>1028698747</v>
      </c>
      <c r="U78" s="46">
        <f>+Q78-T78</f>
        <v>0</v>
      </c>
      <c r="V78" s="46">
        <v>1028698747</v>
      </c>
      <c r="W78" s="48">
        <f>+T78-V78</f>
        <v>0</v>
      </c>
      <c r="X78" s="49">
        <f t="shared" si="71"/>
        <v>0.58505515901013549</v>
      </c>
      <c r="Y78" s="49">
        <f t="shared" si="72"/>
        <v>0.58505515901013549</v>
      </c>
      <c r="Z78" s="49">
        <f t="shared" si="73"/>
        <v>0.58505515901013549</v>
      </c>
      <c r="AA78" s="49">
        <f t="shared" si="74"/>
        <v>1</v>
      </c>
      <c r="AB78" s="49">
        <f t="shared" si="75"/>
        <v>1</v>
      </c>
    </row>
    <row r="79" spans="1:28" ht="42" customHeight="1" x14ac:dyDescent="0.25">
      <c r="A79" s="43" t="s">
        <v>168</v>
      </c>
      <c r="B79" s="44" t="s">
        <v>41</v>
      </c>
      <c r="C79" s="44">
        <v>20</v>
      </c>
      <c r="D79" s="44" t="s">
        <v>38</v>
      </c>
      <c r="E79" s="45" t="s">
        <v>169</v>
      </c>
      <c r="F79" s="46">
        <v>9046632170</v>
      </c>
      <c r="G79" s="46">
        <v>0</v>
      </c>
      <c r="H79" s="46">
        <v>0</v>
      </c>
      <c r="I79" s="46">
        <v>0</v>
      </c>
      <c r="J79" s="46">
        <f>3000000+2000000+92598015</f>
        <v>97598015</v>
      </c>
      <c r="K79" s="46">
        <f t="shared" si="70"/>
        <v>-97598015</v>
      </c>
      <c r="L79" s="56">
        <f>+F79+K79</f>
        <v>8949034155</v>
      </c>
      <c r="M79" s="51">
        <f t="shared" si="62"/>
        <v>1.1339430234388061E-3</v>
      </c>
      <c r="N79" s="46">
        <v>0</v>
      </c>
      <c r="O79" s="46">
        <v>8734830902</v>
      </c>
      <c r="P79" s="46">
        <f>L79-O79</f>
        <v>214203253</v>
      </c>
      <c r="Q79" s="46">
        <v>8010546107.8400002</v>
      </c>
      <c r="R79" s="46">
        <f>+L79-Q79</f>
        <v>938488047.15999985</v>
      </c>
      <c r="S79" s="46">
        <f>O79-Q79</f>
        <v>724284794.15999985</v>
      </c>
      <c r="T79" s="46">
        <v>3424129662.8899999</v>
      </c>
      <c r="U79" s="46">
        <f>+Q79-T79</f>
        <v>4586416444.9500008</v>
      </c>
      <c r="V79" s="46">
        <v>3424129662.8899999</v>
      </c>
      <c r="W79" s="48">
        <f>+T79-V79</f>
        <v>0</v>
      </c>
      <c r="X79" s="49">
        <f t="shared" si="71"/>
        <v>0.89512968316970287</v>
      </c>
      <c r="Y79" s="49">
        <f t="shared" si="72"/>
        <v>0.3826256111646274</v>
      </c>
      <c r="Z79" s="49">
        <f t="shared" si="73"/>
        <v>0.3826256111646274</v>
      </c>
      <c r="AA79" s="49">
        <f t="shared" si="74"/>
        <v>0.42745271256085404</v>
      </c>
      <c r="AB79" s="49">
        <f t="shared" si="75"/>
        <v>1</v>
      </c>
    </row>
    <row r="80" spans="1:28" ht="42" customHeight="1" x14ac:dyDescent="0.25">
      <c r="A80" s="43" t="s">
        <v>170</v>
      </c>
      <c r="B80" s="44" t="s">
        <v>41</v>
      </c>
      <c r="C80" s="44">
        <v>20</v>
      </c>
      <c r="D80" s="44" t="s">
        <v>38</v>
      </c>
      <c r="E80" s="45" t="s">
        <v>171</v>
      </c>
      <c r="F80" s="46">
        <v>19000000</v>
      </c>
      <c r="G80" s="46">
        <v>0</v>
      </c>
      <c r="H80" s="46">
        <v>0</v>
      </c>
      <c r="I80" s="46">
        <v>6424387</v>
      </c>
      <c r="J80" s="46">
        <v>0</v>
      </c>
      <c r="K80" s="46">
        <f t="shared" si="70"/>
        <v>6424387</v>
      </c>
      <c r="L80" s="56">
        <f>+F80+K80</f>
        <v>25424387</v>
      </c>
      <c r="M80" s="52">
        <f t="shared" si="62"/>
        <v>3.2215550599670583E-6</v>
      </c>
      <c r="N80" s="46">
        <v>0</v>
      </c>
      <c r="O80" s="46">
        <v>25424387</v>
      </c>
      <c r="P80" s="46">
        <f>L80-O80</f>
        <v>0</v>
      </c>
      <c r="Q80" s="46">
        <v>7832939.9199999999</v>
      </c>
      <c r="R80" s="46">
        <f>+L80-Q80</f>
        <v>17591447.079999998</v>
      </c>
      <c r="S80" s="46">
        <f>O80-Q80</f>
        <v>17591447.079999998</v>
      </c>
      <c r="T80" s="46">
        <v>5329613.6500000004</v>
      </c>
      <c r="U80" s="46">
        <f>+Q80-T80</f>
        <v>2503326.2699999996</v>
      </c>
      <c r="V80" s="46">
        <v>5329613.6500000004</v>
      </c>
      <c r="W80" s="48">
        <f>+T80-V80</f>
        <v>0</v>
      </c>
      <c r="X80" s="49">
        <f t="shared" si="71"/>
        <v>0.30808766087457684</v>
      </c>
      <c r="Y80" s="49">
        <f t="shared" si="72"/>
        <v>0.20962604329457385</v>
      </c>
      <c r="Z80" s="49">
        <f t="shared" si="73"/>
        <v>0.20962604329457385</v>
      </c>
      <c r="AA80" s="49">
        <f t="shared" si="74"/>
        <v>0.68041038287448019</v>
      </c>
      <c r="AB80" s="49">
        <f t="shared" si="75"/>
        <v>1</v>
      </c>
    </row>
    <row r="81" spans="1:28" ht="49.5" customHeight="1" x14ac:dyDescent="0.25">
      <c r="A81" s="39" t="s">
        <v>172</v>
      </c>
      <c r="B81" s="34" t="s">
        <v>41</v>
      </c>
      <c r="C81" s="34">
        <v>20</v>
      </c>
      <c r="D81" s="34" t="s">
        <v>38</v>
      </c>
      <c r="E81" s="40" t="s">
        <v>173</v>
      </c>
      <c r="F81" s="62">
        <f>SUM(F82:F87)</f>
        <v>7144524698</v>
      </c>
      <c r="G81" s="62">
        <f>SUM(G82:G87)</f>
        <v>0</v>
      </c>
      <c r="H81" s="62">
        <f>SUM(H82:H87)</f>
        <v>0</v>
      </c>
      <c r="I81" s="62">
        <f>SUM(I82:I87)</f>
        <v>5592615</v>
      </c>
      <c r="J81" s="62">
        <f>SUM(J82:J87)</f>
        <v>86335253</v>
      </c>
      <c r="K81" s="62">
        <f t="shared" si="70"/>
        <v>-80742638</v>
      </c>
      <c r="L81" s="66">
        <f>SUM(L82:L87)</f>
        <v>7063782060</v>
      </c>
      <c r="M81" s="42">
        <f t="shared" si="62"/>
        <v>8.9506043303610539E-4</v>
      </c>
      <c r="N81" s="62">
        <f t="shared" ref="N81:W81" si="77">SUM(N82:N87)</f>
        <v>0</v>
      </c>
      <c r="O81" s="62">
        <f t="shared" si="77"/>
        <v>6085913272.6000004</v>
      </c>
      <c r="P81" s="62">
        <f t="shared" si="77"/>
        <v>977868787.39999998</v>
      </c>
      <c r="Q81" s="62">
        <f t="shared" si="77"/>
        <v>5346032886.9699993</v>
      </c>
      <c r="R81" s="62">
        <f t="shared" si="77"/>
        <v>1717749173.0299997</v>
      </c>
      <c r="S81" s="62">
        <f t="shared" si="77"/>
        <v>739880385.62999988</v>
      </c>
      <c r="T81" s="62">
        <f t="shared" si="77"/>
        <v>1675887316.2499998</v>
      </c>
      <c r="U81" s="62">
        <f t="shared" si="77"/>
        <v>3670145570.7200003</v>
      </c>
      <c r="V81" s="62">
        <f t="shared" si="77"/>
        <v>1503100837.25</v>
      </c>
      <c r="W81" s="62">
        <f t="shared" si="77"/>
        <v>172786479</v>
      </c>
      <c r="X81" s="38">
        <f t="shared" si="71"/>
        <v>0.75682302222246067</v>
      </c>
      <c r="Y81" s="38">
        <f t="shared" si="72"/>
        <v>0.23725071102349379</v>
      </c>
      <c r="Z81" s="38">
        <f t="shared" si="73"/>
        <v>0.21278980926685045</v>
      </c>
      <c r="AA81" s="38">
        <f t="shared" si="74"/>
        <v>0.31348241802527549</v>
      </c>
      <c r="AB81" s="38">
        <f t="shared" si="75"/>
        <v>0.8968985102252397</v>
      </c>
    </row>
    <row r="82" spans="1:28" ht="41.25" customHeight="1" x14ac:dyDescent="0.25">
      <c r="A82" s="43" t="s">
        <v>174</v>
      </c>
      <c r="B82" s="44" t="s">
        <v>41</v>
      </c>
      <c r="C82" s="44">
        <v>20</v>
      </c>
      <c r="D82" s="44" t="s">
        <v>38</v>
      </c>
      <c r="E82" s="45" t="s">
        <v>175</v>
      </c>
      <c r="F82" s="46">
        <v>1583473232</v>
      </c>
      <c r="G82" s="46">
        <v>0</v>
      </c>
      <c r="H82" s="46">
        <v>0</v>
      </c>
      <c r="I82" s="46">
        <v>0</v>
      </c>
      <c r="J82" s="46">
        <v>0</v>
      </c>
      <c r="K82" s="46">
        <f t="shared" si="70"/>
        <v>0</v>
      </c>
      <c r="L82" s="56">
        <f t="shared" ref="L82:L87" si="78">+F82+K82</f>
        <v>1583473232</v>
      </c>
      <c r="M82" s="51">
        <f t="shared" si="62"/>
        <v>2.006438229119149E-4</v>
      </c>
      <c r="N82" s="46">
        <v>0</v>
      </c>
      <c r="O82" s="46">
        <v>1565006005</v>
      </c>
      <c r="P82" s="46">
        <f t="shared" ref="P82:P87" si="79">L82-O82</f>
        <v>18467227</v>
      </c>
      <c r="Q82" s="46">
        <v>1528794925.1400001</v>
      </c>
      <c r="R82" s="46">
        <f t="shared" ref="R82:R87" si="80">+L82-Q82</f>
        <v>54678306.859999895</v>
      </c>
      <c r="S82" s="46">
        <f t="shared" ref="S82:S87" si="81">O82-Q82</f>
        <v>36211079.859999895</v>
      </c>
      <c r="T82" s="46">
        <v>481266840.13999999</v>
      </c>
      <c r="U82" s="46">
        <f t="shared" ref="U82:U87" si="82">+Q82-T82</f>
        <v>1047528085.0000001</v>
      </c>
      <c r="V82" s="46">
        <v>366540309.13999999</v>
      </c>
      <c r="W82" s="48">
        <f t="shared" ref="W82:W87" si="83">+T82-V82</f>
        <v>114726531</v>
      </c>
      <c r="X82" s="49">
        <f t="shared" si="71"/>
        <v>0.96546938353297029</v>
      </c>
      <c r="Y82" s="49">
        <f t="shared" si="72"/>
        <v>0.30393114983834474</v>
      </c>
      <c r="Z82" s="49">
        <f t="shared" si="73"/>
        <v>0.23147868983995556</v>
      </c>
      <c r="AA82" s="49">
        <f t="shared" si="74"/>
        <v>0.31480143754135481</v>
      </c>
      <c r="AB82" s="49">
        <f t="shared" si="75"/>
        <v>0.76161554997924608</v>
      </c>
    </row>
    <row r="83" spans="1:28" ht="39" customHeight="1" x14ac:dyDescent="0.25">
      <c r="A83" s="43" t="s">
        <v>176</v>
      </c>
      <c r="B83" s="44" t="s">
        <v>41</v>
      </c>
      <c r="C83" s="44">
        <v>20</v>
      </c>
      <c r="D83" s="44" t="s">
        <v>38</v>
      </c>
      <c r="E83" s="45" t="s">
        <v>177</v>
      </c>
      <c r="F83" s="46">
        <v>3205206795</v>
      </c>
      <c r="G83" s="46">
        <v>0</v>
      </c>
      <c r="H83" s="46">
        <v>0</v>
      </c>
      <c r="I83" s="46">
        <v>0</v>
      </c>
      <c r="J83" s="46">
        <v>0</v>
      </c>
      <c r="K83" s="46">
        <f t="shared" si="70"/>
        <v>0</v>
      </c>
      <c r="L83" s="56">
        <f t="shared" si="78"/>
        <v>3205206795</v>
      </c>
      <c r="M83" s="51">
        <f t="shared" si="62"/>
        <v>4.0613565899044279E-4</v>
      </c>
      <c r="N83" s="46">
        <v>0</v>
      </c>
      <c r="O83" s="46">
        <v>2539700150.5999999</v>
      </c>
      <c r="P83" s="46">
        <f t="shared" si="79"/>
        <v>665506644.4000001</v>
      </c>
      <c r="Q83" s="46">
        <v>2393023597.0599999</v>
      </c>
      <c r="R83" s="46">
        <f t="shared" si="80"/>
        <v>812183197.94000006</v>
      </c>
      <c r="S83" s="46">
        <f t="shared" si="81"/>
        <v>146676553.53999996</v>
      </c>
      <c r="T83" s="46">
        <v>673223006.05999994</v>
      </c>
      <c r="U83" s="46">
        <f t="shared" si="82"/>
        <v>1719800591</v>
      </c>
      <c r="V83" s="46">
        <v>622344955.05999994</v>
      </c>
      <c r="W83" s="48">
        <f t="shared" si="83"/>
        <v>50878051</v>
      </c>
      <c r="X83" s="49">
        <f t="shared" si="71"/>
        <v>0.74660505549689504</v>
      </c>
      <c r="Y83" s="49">
        <f t="shared" si="72"/>
        <v>0.21004042769103137</v>
      </c>
      <c r="Z83" s="49">
        <f t="shared" si="73"/>
        <v>0.19416686499942351</v>
      </c>
      <c r="AA83" s="49">
        <f t="shared" si="74"/>
        <v>0.28132735794461133</v>
      </c>
      <c r="AB83" s="49">
        <f t="shared" si="75"/>
        <v>0.92442615516400584</v>
      </c>
    </row>
    <row r="84" spans="1:28" ht="44.25" customHeight="1" x14ac:dyDescent="0.25">
      <c r="A84" s="43" t="s">
        <v>178</v>
      </c>
      <c r="B84" s="44" t="s">
        <v>41</v>
      </c>
      <c r="C84" s="44">
        <v>20</v>
      </c>
      <c r="D84" s="44" t="s">
        <v>38</v>
      </c>
      <c r="E84" s="45" t="s">
        <v>179</v>
      </c>
      <c r="F84" s="46">
        <v>126060430</v>
      </c>
      <c r="G84" s="46">
        <v>0</v>
      </c>
      <c r="H84" s="46">
        <v>0</v>
      </c>
      <c r="I84" s="46">
        <v>22230</v>
      </c>
      <c r="J84" s="46">
        <v>0</v>
      </c>
      <c r="K84" s="46">
        <f t="shared" si="70"/>
        <v>22230</v>
      </c>
      <c r="L84" s="56">
        <f t="shared" si="78"/>
        <v>126082660</v>
      </c>
      <c r="M84" s="53">
        <f t="shared" si="62"/>
        <v>1.5976087498082301E-5</v>
      </c>
      <c r="N84" s="46">
        <v>0</v>
      </c>
      <c r="O84" s="46">
        <v>89181659.870000005</v>
      </c>
      <c r="P84" s="46">
        <f t="shared" si="79"/>
        <v>36901000.129999995</v>
      </c>
      <c r="Q84" s="46">
        <v>43772058.049999997</v>
      </c>
      <c r="R84" s="46">
        <f t="shared" si="80"/>
        <v>82310601.950000003</v>
      </c>
      <c r="S84" s="46">
        <f t="shared" si="81"/>
        <v>45409601.820000008</v>
      </c>
      <c r="T84" s="46">
        <v>24613058.050000001</v>
      </c>
      <c r="U84" s="46">
        <f t="shared" si="82"/>
        <v>19158999.999999996</v>
      </c>
      <c r="V84" s="46">
        <v>20117855.050000001</v>
      </c>
      <c r="W84" s="48">
        <f t="shared" si="83"/>
        <v>4495203</v>
      </c>
      <c r="X84" s="49">
        <f t="shared" si="71"/>
        <v>0.34716953187694483</v>
      </c>
      <c r="Y84" s="49">
        <f t="shared" si="72"/>
        <v>0.19521366419458475</v>
      </c>
      <c r="Z84" s="49">
        <f t="shared" si="73"/>
        <v>0.15956083929384104</v>
      </c>
      <c r="AA84" s="49">
        <f t="shared" si="74"/>
        <v>0.56230068099345409</v>
      </c>
      <c r="AB84" s="49">
        <f t="shared" si="75"/>
        <v>0.81736511607504214</v>
      </c>
    </row>
    <row r="85" spans="1:28" ht="32.25" customHeight="1" x14ac:dyDescent="0.25">
      <c r="A85" s="43" t="s">
        <v>180</v>
      </c>
      <c r="B85" s="44" t="s">
        <v>41</v>
      </c>
      <c r="C85" s="44">
        <v>20</v>
      </c>
      <c r="D85" s="44" t="s">
        <v>38</v>
      </c>
      <c r="E85" s="45" t="s">
        <v>181</v>
      </c>
      <c r="F85" s="46">
        <v>1505880945</v>
      </c>
      <c r="G85" s="46">
        <v>0</v>
      </c>
      <c r="H85" s="46">
        <v>0</v>
      </c>
      <c r="I85" s="46">
        <v>0</v>
      </c>
      <c r="J85" s="46">
        <v>0</v>
      </c>
      <c r="K85" s="46">
        <f t="shared" si="70"/>
        <v>0</v>
      </c>
      <c r="L85" s="56">
        <f t="shared" si="78"/>
        <v>1505880945</v>
      </c>
      <c r="M85" s="51">
        <f t="shared" si="62"/>
        <v>1.9081200966901288E-4</v>
      </c>
      <c r="N85" s="46">
        <v>0</v>
      </c>
      <c r="O85" s="46">
        <v>1436640376.4100001</v>
      </c>
      <c r="P85" s="46">
        <f t="shared" si="79"/>
        <v>69240568.589999914</v>
      </c>
      <c r="Q85" s="46">
        <v>927971871.82000005</v>
      </c>
      <c r="R85" s="46">
        <f t="shared" si="80"/>
        <v>577909073.17999995</v>
      </c>
      <c r="S85" s="46">
        <f t="shared" si="81"/>
        <v>508668504.59000003</v>
      </c>
      <c r="T85" s="46">
        <v>421079635.76999998</v>
      </c>
      <c r="U85" s="46">
        <f t="shared" si="82"/>
        <v>506892236.05000007</v>
      </c>
      <c r="V85" s="46">
        <v>418392941.76999998</v>
      </c>
      <c r="W85" s="48">
        <f t="shared" si="83"/>
        <v>2686694</v>
      </c>
      <c r="X85" s="49">
        <f t="shared" si="71"/>
        <v>0.61623189728322114</v>
      </c>
      <c r="Y85" s="49">
        <f t="shared" si="72"/>
        <v>0.27962345706552516</v>
      </c>
      <c r="Z85" s="49">
        <f t="shared" si="73"/>
        <v>0.27783932266305422</v>
      </c>
      <c r="AA85" s="49">
        <f t="shared" si="74"/>
        <v>0.45376336132274209</v>
      </c>
      <c r="AB85" s="49">
        <f t="shared" si="75"/>
        <v>0.99361951096236933</v>
      </c>
    </row>
    <row r="86" spans="1:28" ht="50.25" customHeight="1" x14ac:dyDescent="0.25">
      <c r="A86" s="43" t="s">
        <v>182</v>
      </c>
      <c r="B86" s="44" t="s">
        <v>41</v>
      </c>
      <c r="C86" s="44">
        <v>20</v>
      </c>
      <c r="D86" s="44" t="s">
        <v>38</v>
      </c>
      <c r="E86" s="45" t="s">
        <v>183</v>
      </c>
      <c r="F86" s="46">
        <v>365000000</v>
      </c>
      <c r="G86" s="46">
        <v>0</v>
      </c>
      <c r="H86" s="46">
        <v>0</v>
      </c>
      <c r="I86" s="46">
        <v>0</v>
      </c>
      <c r="J86" s="46">
        <v>86335253</v>
      </c>
      <c r="K86" s="46">
        <f t="shared" si="70"/>
        <v>-86335253</v>
      </c>
      <c r="L86" s="56">
        <f t="shared" si="78"/>
        <v>278664747</v>
      </c>
      <c r="M86" s="53">
        <f t="shared" si="62"/>
        <v>3.5309949684619339E-5</v>
      </c>
      <c r="N86" s="46">
        <v>0</v>
      </c>
      <c r="O86" s="46">
        <v>90911400</v>
      </c>
      <c r="P86" s="46">
        <f t="shared" si="79"/>
        <v>187753347</v>
      </c>
      <c r="Q86" s="46">
        <v>88005083.989999995</v>
      </c>
      <c r="R86" s="46">
        <f t="shared" si="80"/>
        <v>190659663.00999999</v>
      </c>
      <c r="S86" s="46">
        <f t="shared" si="81"/>
        <v>2906316.0100000054</v>
      </c>
      <c r="T86" s="46">
        <v>5083.99</v>
      </c>
      <c r="U86" s="46">
        <f t="shared" si="82"/>
        <v>88000000</v>
      </c>
      <c r="V86" s="46">
        <v>5083.99</v>
      </c>
      <c r="W86" s="48">
        <f t="shared" si="83"/>
        <v>0</v>
      </c>
      <c r="X86" s="49">
        <f t="shared" si="71"/>
        <v>0.31580989320475472</v>
      </c>
      <c r="Y86" s="98">
        <f t="shared" si="72"/>
        <v>1.8244108932803042E-5</v>
      </c>
      <c r="Z86" s="98">
        <f t="shared" si="73"/>
        <v>1.8244108932803042E-5</v>
      </c>
      <c r="AA86" s="49">
        <f t="shared" si="74"/>
        <v>5.776927615429232E-5</v>
      </c>
      <c r="AB86" s="49">
        <f t="shared" si="75"/>
        <v>1</v>
      </c>
    </row>
    <row r="87" spans="1:28" ht="49.5" customHeight="1" x14ac:dyDescent="0.25">
      <c r="A87" s="43" t="s">
        <v>184</v>
      </c>
      <c r="B87" s="44" t="s">
        <v>41</v>
      </c>
      <c r="C87" s="44">
        <v>20</v>
      </c>
      <c r="D87" s="44" t="s">
        <v>38</v>
      </c>
      <c r="E87" s="45" t="s">
        <v>185</v>
      </c>
      <c r="F87" s="46">
        <v>358903296</v>
      </c>
      <c r="G87" s="46">
        <v>0</v>
      </c>
      <c r="H87" s="46">
        <v>0</v>
      </c>
      <c r="I87" s="46">
        <f>3000000+11800+2558585</f>
        <v>5570385</v>
      </c>
      <c r="J87" s="46">
        <v>0</v>
      </c>
      <c r="K87" s="46">
        <f t="shared" si="70"/>
        <v>5570385</v>
      </c>
      <c r="L87" s="56">
        <f t="shared" si="78"/>
        <v>364473681</v>
      </c>
      <c r="M87" s="53">
        <f t="shared" si="62"/>
        <v>4.6182904282033205E-5</v>
      </c>
      <c r="N87" s="46">
        <v>0</v>
      </c>
      <c r="O87" s="46">
        <v>364473680.72000003</v>
      </c>
      <c r="P87" s="46">
        <f t="shared" si="79"/>
        <v>0.27999997138977051</v>
      </c>
      <c r="Q87" s="46">
        <v>364465350.91000003</v>
      </c>
      <c r="R87" s="46">
        <f t="shared" si="80"/>
        <v>8330.089999973774</v>
      </c>
      <c r="S87" s="46">
        <f t="shared" si="81"/>
        <v>8329.8100000023842</v>
      </c>
      <c r="T87" s="46">
        <v>75699692.239999995</v>
      </c>
      <c r="U87" s="46">
        <f t="shared" si="82"/>
        <v>288765658.67000002</v>
      </c>
      <c r="V87" s="46">
        <v>75699692.239999995</v>
      </c>
      <c r="W87" s="48">
        <f t="shared" si="83"/>
        <v>0</v>
      </c>
      <c r="X87" s="49">
        <f t="shared" si="71"/>
        <v>0.99997714487922118</v>
      </c>
      <c r="Y87" s="49">
        <f t="shared" si="72"/>
        <v>0.20769590833638271</v>
      </c>
      <c r="Z87" s="49">
        <f t="shared" si="73"/>
        <v>0.20769590833638271</v>
      </c>
      <c r="AA87" s="49">
        <f t="shared" si="74"/>
        <v>0.20770065535994681</v>
      </c>
      <c r="AB87" s="49">
        <f t="shared" si="75"/>
        <v>1</v>
      </c>
    </row>
    <row r="88" spans="1:28" ht="41.25" customHeight="1" x14ac:dyDescent="0.25">
      <c r="A88" s="39" t="s">
        <v>186</v>
      </c>
      <c r="B88" s="34" t="s">
        <v>41</v>
      </c>
      <c r="C88" s="34">
        <v>20</v>
      </c>
      <c r="D88" s="34" t="s">
        <v>38</v>
      </c>
      <c r="E88" s="40" t="s">
        <v>187</v>
      </c>
      <c r="F88" s="62">
        <f>SUM(F89:F93)</f>
        <v>646000000</v>
      </c>
      <c r="G88" s="62">
        <f>SUM(G89:G93)</f>
        <v>0</v>
      </c>
      <c r="H88" s="62">
        <f>SUM(H89:H93)</f>
        <v>0</v>
      </c>
      <c r="I88" s="62">
        <f>SUM(I89:I93)</f>
        <v>96113100</v>
      </c>
      <c r="J88" s="62">
        <f>SUM(J89:J93)</f>
        <v>96100000</v>
      </c>
      <c r="K88" s="62">
        <f t="shared" si="70"/>
        <v>13100</v>
      </c>
      <c r="L88" s="66">
        <f>SUM(L89:L93)</f>
        <v>646013100</v>
      </c>
      <c r="M88" s="42">
        <f t="shared" si="62"/>
        <v>8.1857107158965335E-5</v>
      </c>
      <c r="N88" s="62">
        <f t="shared" ref="N88:W88" si="84">SUM(N89:N93)</f>
        <v>0</v>
      </c>
      <c r="O88" s="62">
        <f t="shared" si="84"/>
        <v>521304100</v>
      </c>
      <c r="P88" s="62">
        <f t="shared" si="84"/>
        <v>124709000</v>
      </c>
      <c r="Q88" s="62">
        <f t="shared" si="84"/>
        <v>467504573.91000003</v>
      </c>
      <c r="R88" s="62">
        <f t="shared" si="84"/>
        <v>178508526.08999997</v>
      </c>
      <c r="S88" s="62">
        <f t="shared" si="84"/>
        <v>53799526.089999989</v>
      </c>
      <c r="T88" s="62">
        <f t="shared" si="84"/>
        <v>41981536.910000004</v>
      </c>
      <c r="U88" s="62">
        <f t="shared" si="84"/>
        <v>425523037</v>
      </c>
      <c r="V88" s="62">
        <f t="shared" si="84"/>
        <v>41981536.910000004</v>
      </c>
      <c r="W88" s="62">
        <f t="shared" si="84"/>
        <v>0</v>
      </c>
      <c r="X88" s="244">
        <f t="shared" si="71"/>
        <v>0.72367661570639985</v>
      </c>
      <c r="Y88" s="146">
        <f t="shared" si="72"/>
        <v>6.4985581422420072E-2</v>
      </c>
      <c r="Z88" s="146">
        <f t="shared" si="73"/>
        <v>6.4985581422420072E-2</v>
      </c>
      <c r="AA88" s="38">
        <f t="shared" si="74"/>
        <v>8.9799200377624386E-2</v>
      </c>
      <c r="AB88" s="38">
        <f t="shared" si="75"/>
        <v>1</v>
      </c>
    </row>
    <row r="89" spans="1:28" ht="39" customHeight="1" x14ac:dyDescent="0.25">
      <c r="A89" s="43" t="s">
        <v>188</v>
      </c>
      <c r="B89" s="44" t="s">
        <v>41</v>
      </c>
      <c r="C89" s="44">
        <v>20</v>
      </c>
      <c r="D89" s="44" t="s">
        <v>38</v>
      </c>
      <c r="E89" s="45" t="s">
        <v>189</v>
      </c>
      <c r="F89" s="46">
        <v>302000000</v>
      </c>
      <c r="G89" s="46">
        <v>0</v>
      </c>
      <c r="H89" s="46">
        <v>0</v>
      </c>
      <c r="I89" s="46">
        <v>0</v>
      </c>
      <c r="J89" s="46">
        <v>0</v>
      </c>
      <c r="K89" s="46">
        <f t="shared" si="70"/>
        <v>0</v>
      </c>
      <c r="L89" s="56">
        <f t="shared" ref="L89:L94" si="85">+F89+K89</f>
        <v>302000000</v>
      </c>
      <c r="M89" s="53">
        <f t="shared" si="62"/>
        <v>3.8266788029542325E-5</v>
      </c>
      <c r="N89" s="46">
        <v>0</v>
      </c>
      <c r="O89" s="46">
        <v>200000000</v>
      </c>
      <c r="P89" s="46">
        <f t="shared" ref="P89:P94" si="86">L89-O89</f>
        <v>102000000</v>
      </c>
      <c r="Q89" s="46">
        <v>150000000</v>
      </c>
      <c r="R89" s="46">
        <f t="shared" ref="R89:R94" si="87">+L89-Q89</f>
        <v>152000000</v>
      </c>
      <c r="S89" s="46">
        <f t="shared" ref="S89:S94" si="88">O89-Q89</f>
        <v>50000000</v>
      </c>
      <c r="T89" s="46">
        <v>0</v>
      </c>
      <c r="U89" s="46">
        <f t="shared" ref="U89:U94" si="89">+Q89-T89</f>
        <v>150000000</v>
      </c>
      <c r="V89" s="46">
        <v>0</v>
      </c>
      <c r="W89" s="48">
        <f t="shared" ref="W89:W94" si="90">+T89-V89</f>
        <v>0</v>
      </c>
      <c r="X89" s="241">
        <f t="shared" si="71"/>
        <v>0.49668874172185429</v>
      </c>
      <c r="Y89" s="241">
        <f t="shared" si="72"/>
        <v>0</v>
      </c>
      <c r="Z89" s="241">
        <f t="shared" si="73"/>
        <v>0</v>
      </c>
      <c r="AA89" s="49">
        <f t="shared" si="74"/>
        <v>0</v>
      </c>
      <c r="AB89" s="49" t="s">
        <v>40</v>
      </c>
    </row>
    <row r="90" spans="1:28" ht="48" customHeight="1" x14ac:dyDescent="0.25">
      <c r="A90" s="43" t="s">
        <v>190</v>
      </c>
      <c r="B90" s="44" t="s">
        <v>41</v>
      </c>
      <c r="C90" s="44">
        <v>20</v>
      </c>
      <c r="D90" s="44" t="s">
        <v>38</v>
      </c>
      <c r="E90" s="45" t="s">
        <v>191</v>
      </c>
      <c r="F90" s="46">
        <v>40000000</v>
      </c>
      <c r="G90" s="46">
        <v>0</v>
      </c>
      <c r="H90" s="46">
        <v>0</v>
      </c>
      <c r="I90" s="46">
        <v>0</v>
      </c>
      <c r="J90" s="46">
        <v>0</v>
      </c>
      <c r="K90" s="46">
        <f t="shared" si="70"/>
        <v>0</v>
      </c>
      <c r="L90" s="56">
        <f t="shared" si="85"/>
        <v>40000000</v>
      </c>
      <c r="M90" s="53">
        <f t="shared" si="62"/>
        <v>5.068448745634745E-6</v>
      </c>
      <c r="N90" s="46">
        <v>0</v>
      </c>
      <c r="O90" s="46">
        <v>17291000</v>
      </c>
      <c r="P90" s="46">
        <f t="shared" si="86"/>
        <v>22709000</v>
      </c>
      <c r="Q90" s="46">
        <v>17290591</v>
      </c>
      <c r="R90" s="46">
        <f t="shared" si="87"/>
        <v>22709409</v>
      </c>
      <c r="S90" s="46">
        <f t="shared" si="88"/>
        <v>409</v>
      </c>
      <c r="T90" s="46">
        <v>591</v>
      </c>
      <c r="U90" s="46">
        <f t="shared" si="89"/>
        <v>17290000</v>
      </c>
      <c r="V90" s="46">
        <v>591</v>
      </c>
      <c r="W90" s="48">
        <f t="shared" si="90"/>
        <v>0</v>
      </c>
      <c r="X90" s="252">
        <f t="shared" si="71"/>
        <v>0.43226477499999999</v>
      </c>
      <c r="Y90" s="252">
        <f t="shared" si="72"/>
        <v>1.4775E-5</v>
      </c>
      <c r="Z90" s="252">
        <f t="shared" si="73"/>
        <v>1.4775E-5</v>
      </c>
      <c r="AA90" s="98">
        <f t="shared" si="74"/>
        <v>3.4180439523437924E-5</v>
      </c>
      <c r="AB90" s="49">
        <f t="shared" ref="AB90:AB96" si="91">+V90/T90</f>
        <v>1</v>
      </c>
    </row>
    <row r="91" spans="1:28" ht="62.25" customHeight="1" x14ac:dyDescent="0.25">
      <c r="A91" s="43" t="s">
        <v>192</v>
      </c>
      <c r="B91" s="44" t="s">
        <v>41</v>
      </c>
      <c r="C91" s="44">
        <v>20</v>
      </c>
      <c r="D91" s="44" t="s">
        <v>38</v>
      </c>
      <c r="E91" s="45" t="s">
        <v>193</v>
      </c>
      <c r="F91" s="46">
        <v>4000000</v>
      </c>
      <c r="G91" s="46">
        <v>0</v>
      </c>
      <c r="H91" s="46">
        <v>0</v>
      </c>
      <c r="I91" s="46">
        <v>0</v>
      </c>
      <c r="J91" s="46">
        <v>0</v>
      </c>
      <c r="K91" s="46">
        <f t="shared" si="70"/>
        <v>0</v>
      </c>
      <c r="L91" s="56">
        <f t="shared" si="85"/>
        <v>4000000</v>
      </c>
      <c r="M91" s="68">
        <f t="shared" si="62"/>
        <v>5.0684487456347448E-7</v>
      </c>
      <c r="N91" s="46">
        <v>0</v>
      </c>
      <c r="O91" s="46">
        <v>4000000</v>
      </c>
      <c r="P91" s="46">
        <f t="shared" si="86"/>
        <v>0</v>
      </c>
      <c r="Q91" s="46">
        <v>210366</v>
      </c>
      <c r="R91" s="46">
        <f t="shared" si="87"/>
        <v>3789634</v>
      </c>
      <c r="S91" s="46">
        <f t="shared" si="88"/>
        <v>3789634</v>
      </c>
      <c r="T91" s="46">
        <v>210366</v>
      </c>
      <c r="U91" s="46">
        <f t="shared" si="89"/>
        <v>0</v>
      </c>
      <c r="V91" s="46">
        <v>210366</v>
      </c>
      <c r="W91" s="48">
        <f t="shared" si="90"/>
        <v>0</v>
      </c>
      <c r="X91" s="241">
        <f t="shared" si="71"/>
        <v>5.2591499999999999E-2</v>
      </c>
      <c r="Y91" s="241">
        <f t="shared" si="72"/>
        <v>5.2591499999999999E-2</v>
      </c>
      <c r="Z91" s="241">
        <f t="shared" si="73"/>
        <v>5.2591499999999999E-2</v>
      </c>
      <c r="AA91" s="49">
        <f t="shared" si="74"/>
        <v>1</v>
      </c>
      <c r="AB91" s="49">
        <f t="shared" si="91"/>
        <v>1</v>
      </c>
    </row>
    <row r="92" spans="1:28" ht="41.25" customHeight="1" x14ac:dyDescent="0.25">
      <c r="A92" s="43" t="s">
        <v>194</v>
      </c>
      <c r="B92" s="44" t="s">
        <v>41</v>
      </c>
      <c r="C92" s="44">
        <v>20</v>
      </c>
      <c r="D92" s="44" t="s">
        <v>38</v>
      </c>
      <c r="E92" s="45" t="s">
        <v>195</v>
      </c>
      <c r="F92" s="46">
        <v>266100000</v>
      </c>
      <c r="G92" s="46">
        <v>0</v>
      </c>
      <c r="H92" s="46">
        <v>0</v>
      </c>
      <c r="I92" s="46">
        <v>8100</v>
      </c>
      <c r="J92" s="46">
        <v>96100000</v>
      </c>
      <c r="K92" s="46">
        <f t="shared" si="70"/>
        <v>-96091900</v>
      </c>
      <c r="L92" s="56">
        <f t="shared" si="85"/>
        <v>170008100</v>
      </c>
      <c r="M92" s="53">
        <f t="shared" si="62"/>
        <v>2.1541933529818659E-5</v>
      </c>
      <c r="N92" s="46">
        <v>0</v>
      </c>
      <c r="O92" s="46">
        <v>170008100</v>
      </c>
      <c r="P92" s="46">
        <f t="shared" si="86"/>
        <v>0</v>
      </c>
      <c r="Q92" s="46">
        <v>170003297.74000001</v>
      </c>
      <c r="R92" s="46">
        <f t="shared" si="87"/>
        <v>4802.2599999904633</v>
      </c>
      <c r="S92" s="46">
        <f t="shared" si="88"/>
        <v>4802.2599999904633</v>
      </c>
      <c r="T92" s="46">
        <v>3297.74</v>
      </c>
      <c r="U92" s="46">
        <f t="shared" si="89"/>
        <v>170000000</v>
      </c>
      <c r="V92" s="46">
        <v>3297.74</v>
      </c>
      <c r="W92" s="48">
        <f t="shared" si="90"/>
        <v>0</v>
      </c>
      <c r="X92" s="241">
        <f t="shared" si="71"/>
        <v>0.99997175275766281</v>
      </c>
      <c r="Y92" s="252">
        <f t="shared" si="72"/>
        <v>1.9397546352203216E-5</v>
      </c>
      <c r="Z92" s="252">
        <f t="shared" si="73"/>
        <v>1.9397546352203216E-5</v>
      </c>
      <c r="AA92" s="98">
        <f t="shared" si="74"/>
        <v>1.9398094294873646E-5</v>
      </c>
      <c r="AB92" s="49">
        <f t="shared" si="91"/>
        <v>1</v>
      </c>
    </row>
    <row r="93" spans="1:28" ht="36.75" customHeight="1" x14ac:dyDescent="0.25">
      <c r="A93" s="43" t="s">
        <v>196</v>
      </c>
      <c r="B93" s="44" t="s">
        <v>41</v>
      </c>
      <c r="C93" s="44">
        <v>20</v>
      </c>
      <c r="D93" s="44" t="s">
        <v>38</v>
      </c>
      <c r="E93" s="45" t="s">
        <v>197</v>
      </c>
      <c r="F93" s="46">
        <v>33900000</v>
      </c>
      <c r="G93" s="46">
        <v>0</v>
      </c>
      <c r="H93" s="46">
        <v>0</v>
      </c>
      <c r="I93" s="46">
        <f>96100000+5000</f>
        <v>96105000</v>
      </c>
      <c r="J93" s="46">
        <v>0</v>
      </c>
      <c r="K93" s="46">
        <f t="shared" si="70"/>
        <v>96105000</v>
      </c>
      <c r="L93" s="56">
        <f t="shared" si="85"/>
        <v>130005000</v>
      </c>
      <c r="M93" s="52">
        <f t="shared" si="62"/>
        <v>1.6473091979406127E-5</v>
      </c>
      <c r="N93" s="46">
        <v>0</v>
      </c>
      <c r="O93" s="46">
        <v>130005000</v>
      </c>
      <c r="P93" s="46">
        <f t="shared" si="86"/>
        <v>0</v>
      </c>
      <c r="Q93" s="46">
        <v>130000319.17</v>
      </c>
      <c r="R93" s="46">
        <f t="shared" si="87"/>
        <v>4680.8299999982119</v>
      </c>
      <c r="S93" s="46">
        <f t="shared" si="88"/>
        <v>4680.8299999982119</v>
      </c>
      <c r="T93" s="46">
        <v>41767282.170000002</v>
      </c>
      <c r="U93" s="46">
        <f t="shared" si="89"/>
        <v>88233037</v>
      </c>
      <c r="V93" s="46">
        <v>41767282.170000002</v>
      </c>
      <c r="W93" s="48">
        <f t="shared" si="90"/>
        <v>0</v>
      </c>
      <c r="X93" s="241">
        <f t="shared" si="71"/>
        <v>0.99996399500019229</v>
      </c>
      <c r="Y93" s="269">
        <f t="shared" si="72"/>
        <v>0.32127442921426103</v>
      </c>
      <c r="Z93" s="269">
        <f t="shared" si="73"/>
        <v>0.32127442921426103</v>
      </c>
      <c r="AA93" s="269">
        <f t="shared" si="74"/>
        <v>0.32128599711652539</v>
      </c>
      <c r="AB93" s="55">
        <f t="shared" si="91"/>
        <v>1</v>
      </c>
    </row>
    <row r="94" spans="1:28" ht="26.25" customHeight="1" x14ac:dyDescent="0.25">
      <c r="A94" s="39" t="s">
        <v>198</v>
      </c>
      <c r="B94" s="34" t="s">
        <v>41</v>
      </c>
      <c r="C94" s="34">
        <v>20</v>
      </c>
      <c r="D94" s="34" t="s">
        <v>38</v>
      </c>
      <c r="E94" s="40" t="s">
        <v>199</v>
      </c>
      <c r="F94" s="62">
        <v>80000000</v>
      </c>
      <c r="G94" s="62">
        <v>0</v>
      </c>
      <c r="H94" s="62">
        <v>0</v>
      </c>
      <c r="I94" s="62">
        <v>10012811</v>
      </c>
      <c r="J94" s="62">
        <v>0</v>
      </c>
      <c r="K94" s="62">
        <f t="shared" si="70"/>
        <v>10012811</v>
      </c>
      <c r="L94" s="66">
        <f t="shared" si="85"/>
        <v>90012811</v>
      </c>
      <c r="M94" s="61">
        <f t="shared" si="62"/>
        <v>1.1405632975100184E-5</v>
      </c>
      <c r="N94" s="62">
        <v>0</v>
      </c>
      <c r="O94" s="62">
        <v>20385389.300000001</v>
      </c>
      <c r="P94" s="62">
        <f t="shared" si="86"/>
        <v>69627421.700000003</v>
      </c>
      <c r="Q94" s="62">
        <v>20385389.300000001</v>
      </c>
      <c r="R94" s="62">
        <f t="shared" si="87"/>
        <v>69627421.700000003</v>
      </c>
      <c r="S94" s="62">
        <f t="shared" si="88"/>
        <v>0</v>
      </c>
      <c r="T94" s="62">
        <v>20385389.300000001</v>
      </c>
      <c r="U94" s="62">
        <f t="shared" si="89"/>
        <v>0</v>
      </c>
      <c r="V94" s="62">
        <v>15007865.640000001</v>
      </c>
      <c r="W94" s="63">
        <f t="shared" si="90"/>
        <v>5377523.6600000001</v>
      </c>
      <c r="X94" s="38">
        <f t="shared" si="71"/>
        <v>0.22647208851193415</v>
      </c>
      <c r="Y94" s="38">
        <f t="shared" si="72"/>
        <v>0.22647208851193415</v>
      </c>
      <c r="Z94" s="38">
        <f t="shared" si="73"/>
        <v>0.1667303295305376</v>
      </c>
      <c r="AA94" s="38">
        <f t="shared" si="74"/>
        <v>1</v>
      </c>
      <c r="AB94" s="38">
        <f t="shared" si="91"/>
        <v>0.73620696760497972</v>
      </c>
    </row>
    <row r="95" spans="1:28" ht="26.25" customHeight="1" x14ac:dyDescent="0.25">
      <c r="A95" s="39" t="s">
        <v>200</v>
      </c>
      <c r="B95" s="34" t="s">
        <v>37</v>
      </c>
      <c r="C95" s="34">
        <v>10</v>
      </c>
      <c r="D95" s="34" t="s">
        <v>38</v>
      </c>
      <c r="E95" s="40" t="s">
        <v>201</v>
      </c>
      <c r="F95" s="62">
        <f>+F106</f>
        <v>10073090054</v>
      </c>
      <c r="G95" s="62">
        <f>+G106</f>
        <v>0</v>
      </c>
      <c r="H95" s="62">
        <f>+H106</f>
        <v>0</v>
      </c>
      <c r="I95" s="62">
        <f>+I106</f>
        <v>0</v>
      </c>
      <c r="J95" s="62">
        <f>+J106</f>
        <v>0</v>
      </c>
      <c r="K95" s="62">
        <f t="shared" si="70"/>
        <v>0</v>
      </c>
      <c r="L95" s="66">
        <f>+L106</f>
        <v>10073090054</v>
      </c>
      <c r="M95" s="42">
        <f t="shared" si="62"/>
        <v>1.2763735162215533E-3</v>
      </c>
      <c r="N95" s="62">
        <f t="shared" ref="N95:W95" si="92">+N106</f>
        <v>0</v>
      </c>
      <c r="O95" s="62">
        <f t="shared" si="92"/>
        <v>10720154.800000001</v>
      </c>
      <c r="P95" s="62">
        <f t="shared" si="92"/>
        <v>10062369899.200001</v>
      </c>
      <c r="Q95" s="62">
        <f t="shared" si="92"/>
        <v>10718478.9</v>
      </c>
      <c r="R95" s="62">
        <f t="shared" si="92"/>
        <v>10062371575.099998</v>
      </c>
      <c r="S95" s="62">
        <f t="shared" si="92"/>
        <v>1675.8999999999996</v>
      </c>
      <c r="T95" s="62">
        <f t="shared" si="92"/>
        <v>10718478.9</v>
      </c>
      <c r="U95" s="62">
        <f t="shared" si="92"/>
        <v>0</v>
      </c>
      <c r="V95" s="62">
        <f t="shared" si="92"/>
        <v>10718478.9</v>
      </c>
      <c r="W95" s="62">
        <f t="shared" si="92"/>
        <v>0</v>
      </c>
      <c r="X95" s="38">
        <f t="shared" si="71"/>
        <v>1.0640705922949352E-3</v>
      </c>
      <c r="Y95" s="38">
        <f t="shared" si="72"/>
        <v>1.0640705922949352E-3</v>
      </c>
      <c r="Z95" s="38">
        <f t="shared" si="73"/>
        <v>1.0640705922949352E-3</v>
      </c>
      <c r="AA95" s="38">
        <f t="shared" si="74"/>
        <v>1</v>
      </c>
      <c r="AB95" s="38">
        <f t="shared" si="91"/>
        <v>1</v>
      </c>
    </row>
    <row r="96" spans="1:28" ht="26.25" customHeight="1" x14ac:dyDescent="0.25">
      <c r="A96" s="39" t="s">
        <v>200</v>
      </c>
      <c r="B96" s="34" t="s">
        <v>41</v>
      </c>
      <c r="C96" s="34">
        <v>20</v>
      </c>
      <c r="D96" s="34" t="s">
        <v>38</v>
      </c>
      <c r="E96" s="40" t="s">
        <v>201</v>
      </c>
      <c r="F96" s="62">
        <f>+F97+F100</f>
        <v>6268863000</v>
      </c>
      <c r="G96" s="62">
        <f>+G97+G100</f>
        <v>0</v>
      </c>
      <c r="H96" s="62">
        <f>+H97+H100</f>
        <v>0</v>
      </c>
      <c r="I96" s="62">
        <f>+I97+I100</f>
        <v>0</v>
      </c>
      <c r="J96" s="62">
        <f>+J97+J100</f>
        <v>0</v>
      </c>
      <c r="K96" s="62">
        <f t="shared" si="70"/>
        <v>0</v>
      </c>
      <c r="L96" s="66">
        <f>+L97+L100</f>
        <v>6268863000</v>
      </c>
      <c r="M96" s="42">
        <f t="shared" si="62"/>
        <v>7.9433527022265162E-4</v>
      </c>
      <c r="N96" s="62">
        <f t="shared" ref="N96:W96" si="93">+N97+N100</f>
        <v>6064776000</v>
      </c>
      <c r="O96" s="62">
        <f t="shared" si="93"/>
        <v>204087000</v>
      </c>
      <c r="P96" s="62">
        <f t="shared" si="93"/>
        <v>6064776000</v>
      </c>
      <c r="Q96" s="62">
        <f t="shared" si="93"/>
        <v>55925215</v>
      </c>
      <c r="R96" s="62">
        <f t="shared" si="93"/>
        <v>6212937785</v>
      </c>
      <c r="S96" s="62">
        <f t="shared" si="93"/>
        <v>148161785</v>
      </c>
      <c r="T96" s="62">
        <f t="shared" si="93"/>
        <v>6355607</v>
      </c>
      <c r="U96" s="62">
        <f t="shared" si="93"/>
        <v>49569608</v>
      </c>
      <c r="V96" s="62">
        <f t="shared" si="93"/>
        <v>6355607</v>
      </c>
      <c r="W96" s="62">
        <f t="shared" si="93"/>
        <v>0</v>
      </c>
      <c r="X96" s="38">
        <f t="shared" si="71"/>
        <v>8.9211097770042196E-3</v>
      </c>
      <c r="Y96" s="38">
        <f t="shared" si="72"/>
        <v>1.0138372779880498E-3</v>
      </c>
      <c r="Z96" s="38">
        <f t="shared" si="73"/>
        <v>1.0138372779880498E-3</v>
      </c>
      <c r="AA96" s="38">
        <f t="shared" si="74"/>
        <v>0.11364474861652298</v>
      </c>
      <c r="AB96" s="38">
        <f t="shared" si="91"/>
        <v>1</v>
      </c>
    </row>
    <row r="97" spans="1:28" ht="26.25" customHeight="1" x14ac:dyDescent="0.25">
      <c r="A97" s="39" t="s">
        <v>202</v>
      </c>
      <c r="B97" s="34" t="s">
        <v>41</v>
      </c>
      <c r="C97" s="34">
        <v>20</v>
      </c>
      <c r="D97" s="34" t="s">
        <v>38</v>
      </c>
      <c r="E97" s="40" t="s">
        <v>203</v>
      </c>
      <c r="F97" s="62">
        <f t="shared" ref="F97:J98" si="94">+F98</f>
        <v>6064776000</v>
      </c>
      <c r="G97" s="62">
        <f t="shared" si="94"/>
        <v>0</v>
      </c>
      <c r="H97" s="62">
        <f t="shared" si="94"/>
        <v>0</v>
      </c>
      <c r="I97" s="62">
        <f t="shared" si="94"/>
        <v>0</v>
      </c>
      <c r="J97" s="62">
        <f t="shared" si="94"/>
        <v>0</v>
      </c>
      <c r="K97" s="62">
        <f t="shared" si="70"/>
        <v>0</v>
      </c>
      <c r="L97" s="66">
        <f>+L98</f>
        <v>6064776000</v>
      </c>
      <c r="M97" s="42">
        <f t="shared" si="62"/>
        <v>7.6847515774389273E-4</v>
      </c>
      <c r="N97" s="62">
        <f t="shared" ref="N97:W98" si="95">+N98</f>
        <v>6064776000</v>
      </c>
      <c r="O97" s="62">
        <f t="shared" si="95"/>
        <v>0</v>
      </c>
      <c r="P97" s="62">
        <f t="shared" si="95"/>
        <v>6064776000</v>
      </c>
      <c r="Q97" s="62">
        <f t="shared" si="95"/>
        <v>0</v>
      </c>
      <c r="R97" s="62">
        <f t="shared" si="95"/>
        <v>6064776000</v>
      </c>
      <c r="S97" s="62">
        <f t="shared" si="95"/>
        <v>0</v>
      </c>
      <c r="T97" s="62">
        <f t="shared" si="95"/>
        <v>0</v>
      </c>
      <c r="U97" s="62">
        <f t="shared" si="95"/>
        <v>0</v>
      </c>
      <c r="V97" s="62">
        <f t="shared" si="95"/>
        <v>0</v>
      </c>
      <c r="W97" s="62">
        <f t="shared" si="95"/>
        <v>0</v>
      </c>
      <c r="X97" s="38">
        <f t="shared" si="71"/>
        <v>0</v>
      </c>
      <c r="Y97" s="38">
        <f t="shared" si="72"/>
        <v>0</v>
      </c>
      <c r="Z97" s="38">
        <f t="shared" si="73"/>
        <v>0</v>
      </c>
      <c r="AA97" s="38" t="s">
        <v>40</v>
      </c>
      <c r="AB97" s="38" t="s">
        <v>40</v>
      </c>
    </row>
    <row r="98" spans="1:28" ht="33.75" customHeight="1" x14ac:dyDescent="0.25">
      <c r="A98" s="39" t="s">
        <v>204</v>
      </c>
      <c r="B98" s="34" t="s">
        <v>41</v>
      </c>
      <c r="C98" s="34">
        <v>20</v>
      </c>
      <c r="D98" s="34" t="s">
        <v>38</v>
      </c>
      <c r="E98" s="40" t="s">
        <v>205</v>
      </c>
      <c r="F98" s="62">
        <f t="shared" si="94"/>
        <v>6064776000</v>
      </c>
      <c r="G98" s="62">
        <f t="shared" si="94"/>
        <v>0</v>
      </c>
      <c r="H98" s="62">
        <f t="shared" si="94"/>
        <v>0</v>
      </c>
      <c r="I98" s="62">
        <f t="shared" si="94"/>
        <v>0</v>
      </c>
      <c r="J98" s="62">
        <f t="shared" si="94"/>
        <v>0</v>
      </c>
      <c r="K98" s="62">
        <f t="shared" si="70"/>
        <v>0</v>
      </c>
      <c r="L98" s="66">
        <f>+L99</f>
        <v>6064776000</v>
      </c>
      <c r="M98" s="42">
        <f t="shared" si="62"/>
        <v>7.6847515774389273E-4</v>
      </c>
      <c r="N98" s="62">
        <f t="shared" si="95"/>
        <v>6064776000</v>
      </c>
      <c r="O98" s="62">
        <f t="shared" si="95"/>
        <v>0</v>
      </c>
      <c r="P98" s="62">
        <f t="shared" si="95"/>
        <v>6064776000</v>
      </c>
      <c r="Q98" s="62">
        <f t="shared" si="95"/>
        <v>0</v>
      </c>
      <c r="R98" s="62">
        <f t="shared" si="95"/>
        <v>6064776000</v>
      </c>
      <c r="S98" s="62">
        <f t="shared" si="95"/>
        <v>0</v>
      </c>
      <c r="T98" s="62">
        <f t="shared" si="95"/>
        <v>0</v>
      </c>
      <c r="U98" s="62">
        <f t="shared" si="95"/>
        <v>0</v>
      </c>
      <c r="V98" s="62">
        <f t="shared" si="95"/>
        <v>0</v>
      </c>
      <c r="W98" s="62">
        <f t="shared" si="95"/>
        <v>0</v>
      </c>
      <c r="X98" s="38">
        <f t="shared" si="71"/>
        <v>0</v>
      </c>
      <c r="Y98" s="38">
        <f t="shared" si="72"/>
        <v>0</v>
      </c>
      <c r="Z98" s="38">
        <f t="shared" si="73"/>
        <v>0</v>
      </c>
      <c r="AA98" s="38" t="s">
        <v>40</v>
      </c>
      <c r="AB98" s="38" t="s">
        <v>40</v>
      </c>
    </row>
    <row r="99" spans="1:28" ht="49.5" customHeight="1" x14ac:dyDescent="0.25">
      <c r="A99" s="43" t="s">
        <v>206</v>
      </c>
      <c r="B99" s="44" t="s">
        <v>41</v>
      </c>
      <c r="C99" s="44">
        <v>20</v>
      </c>
      <c r="D99" s="44" t="s">
        <v>38</v>
      </c>
      <c r="E99" s="45" t="s">
        <v>207</v>
      </c>
      <c r="F99" s="59">
        <v>6064776000</v>
      </c>
      <c r="G99" s="46">
        <v>0</v>
      </c>
      <c r="H99" s="46">
        <v>0</v>
      </c>
      <c r="I99" s="46">
        <v>0</v>
      </c>
      <c r="J99" s="46">
        <v>0</v>
      </c>
      <c r="K99" s="46">
        <f t="shared" si="70"/>
        <v>0</v>
      </c>
      <c r="L99" s="56">
        <f>+F99+K99</f>
        <v>6064776000</v>
      </c>
      <c r="M99" s="51">
        <f t="shared" si="62"/>
        <v>7.6847515774389273E-4</v>
      </c>
      <c r="N99" s="59">
        <v>6064776000</v>
      </c>
      <c r="O99" s="46">
        <v>0</v>
      </c>
      <c r="P99" s="46">
        <f>L99-O99</f>
        <v>6064776000</v>
      </c>
      <c r="Q99" s="46">
        <v>0</v>
      </c>
      <c r="R99" s="46">
        <f>+L99-Q99</f>
        <v>6064776000</v>
      </c>
      <c r="S99" s="46">
        <f>O99-Q99</f>
        <v>0</v>
      </c>
      <c r="T99" s="46">
        <v>0</v>
      </c>
      <c r="U99" s="46">
        <f>+Q99-T99</f>
        <v>0</v>
      </c>
      <c r="V99" s="46">
        <v>0</v>
      </c>
      <c r="W99" s="48">
        <f>+T99-V99</f>
        <v>0</v>
      </c>
      <c r="X99" s="49">
        <f t="shared" si="71"/>
        <v>0</v>
      </c>
      <c r="Y99" s="49">
        <f t="shared" si="72"/>
        <v>0</v>
      </c>
      <c r="Z99" s="49">
        <f t="shared" si="73"/>
        <v>0</v>
      </c>
      <c r="AA99" s="49" t="s">
        <v>40</v>
      </c>
      <c r="AB99" s="49" t="s">
        <v>40</v>
      </c>
    </row>
    <row r="100" spans="1:28" ht="31.5" customHeight="1" x14ac:dyDescent="0.25">
      <c r="A100" s="39" t="s">
        <v>208</v>
      </c>
      <c r="B100" s="34" t="s">
        <v>41</v>
      </c>
      <c r="C100" s="34">
        <v>20</v>
      </c>
      <c r="D100" s="34" t="s">
        <v>38</v>
      </c>
      <c r="E100" s="40" t="s">
        <v>209</v>
      </c>
      <c r="F100" s="62">
        <f t="shared" ref="F100:J101" si="96">+F101</f>
        <v>204087000</v>
      </c>
      <c r="G100" s="62">
        <f t="shared" si="96"/>
        <v>0</v>
      </c>
      <c r="H100" s="62">
        <f t="shared" si="96"/>
        <v>0</v>
      </c>
      <c r="I100" s="62">
        <f t="shared" si="96"/>
        <v>0</v>
      </c>
      <c r="J100" s="62">
        <f t="shared" si="96"/>
        <v>0</v>
      </c>
      <c r="K100" s="62">
        <f t="shared" si="70"/>
        <v>0</v>
      </c>
      <c r="L100" s="66">
        <f>+L101</f>
        <v>204087000</v>
      </c>
      <c r="M100" s="61">
        <f t="shared" si="62"/>
        <v>2.5860112478758956E-5</v>
      </c>
      <c r="N100" s="62">
        <f t="shared" ref="N100:W101" si="97">+N101</f>
        <v>0</v>
      </c>
      <c r="O100" s="62">
        <f t="shared" si="97"/>
        <v>204087000</v>
      </c>
      <c r="P100" s="62">
        <f t="shared" si="97"/>
        <v>0</v>
      </c>
      <c r="Q100" s="62">
        <f t="shared" si="97"/>
        <v>55925215</v>
      </c>
      <c r="R100" s="62">
        <f t="shared" si="97"/>
        <v>148161785</v>
      </c>
      <c r="S100" s="62">
        <f t="shared" si="97"/>
        <v>148161785</v>
      </c>
      <c r="T100" s="62">
        <f t="shared" si="97"/>
        <v>6355607</v>
      </c>
      <c r="U100" s="62">
        <f t="shared" si="97"/>
        <v>49569608</v>
      </c>
      <c r="V100" s="62">
        <f t="shared" si="97"/>
        <v>6355607</v>
      </c>
      <c r="W100" s="62">
        <f t="shared" si="97"/>
        <v>0</v>
      </c>
      <c r="X100" s="38">
        <f t="shared" si="71"/>
        <v>0.27402634660708425</v>
      </c>
      <c r="Y100" s="38">
        <f t="shared" si="72"/>
        <v>3.114165527446628E-2</v>
      </c>
      <c r="Z100" s="38">
        <f t="shared" si="73"/>
        <v>3.114165527446628E-2</v>
      </c>
      <c r="AA100" s="38">
        <f t="shared" ref="AA100:AA108" si="98">+T100/Q100</f>
        <v>0.11364474861652298</v>
      </c>
      <c r="AB100" s="38">
        <f t="shared" ref="AB100:AB108" si="99">+V100/T100</f>
        <v>1</v>
      </c>
    </row>
    <row r="101" spans="1:28" ht="31.5" customHeight="1" x14ac:dyDescent="0.25">
      <c r="A101" s="39" t="s">
        <v>210</v>
      </c>
      <c r="B101" s="34" t="s">
        <v>41</v>
      </c>
      <c r="C101" s="34">
        <v>20</v>
      </c>
      <c r="D101" s="34" t="s">
        <v>38</v>
      </c>
      <c r="E101" s="40" t="s">
        <v>211</v>
      </c>
      <c r="F101" s="62">
        <f t="shared" si="96"/>
        <v>204087000</v>
      </c>
      <c r="G101" s="62">
        <f t="shared" si="96"/>
        <v>0</v>
      </c>
      <c r="H101" s="62">
        <f t="shared" si="96"/>
        <v>0</v>
      </c>
      <c r="I101" s="62">
        <f t="shared" si="96"/>
        <v>0</v>
      </c>
      <c r="J101" s="62">
        <f t="shared" si="96"/>
        <v>0</v>
      </c>
      <c r="K101" s="62">
        <f t="shared" si="70"/>
        <v>0</v>
      </c>
      <c r="L101" s="66">
        <f>+L102</f>
        <v>204087000</v>
      </c>
      <c r="M101" s="61">
        <f t="shared" si="62"/>
        <v>2.5860112478758956E-5</v>
      </c>
      <c r="N101" s="62">
        <f t="shared" si="97"/>
        <v>0</v>
      </c>
      <c r="O101" s="62">
        <f t="shared" si="97"/>
        <v>204087000</v>
      </c>
      <c r="P101" s="62">
        <f t="shared" si="97"/>
        <v>0</v>
      </c>
      <c r="Q101" s="62">
        <f t="shared" si="97"/>
        <v>55925215</v>
      </c>
      <c r="R101" s="62">
        <f t="shared" si="97"/>
        <v>148161785</v>
      </c>
      <c r="S101" s="62">
        <f t="shared" si="97"/>
        <v>148161785</v>
      </c>
      <c r="T101" s="62">
        <f t="shared" si="97"/>
        <v>6355607</v>
      </c>
      <c r="U101" s="62">
        <f t="shared" si="97"/>
        <v>49569608</v>
      </c>
      <c r="V101" s="62">
        <f t="shared" si="97"/>
        <v>6355607</v>
      </c>
      <c r="W101" s="62">
        <f t="shared" si="97"/>
        <v>0</v>
      </c>
      <c r="X101" s="38">
        <f t="shared" si="71"/>
        <v>0.27402634660708425</v>
      </c>
      <c r="Y101" s="38">
        <f t="shared" si="72"/>
        <v>3.114165527446628E-2</v>
      </c>
      <c r="Z101" s="38">
        <f t="shared" si="73"/>
        <v>3.114165527446628E-2</v>
      </c>
      <c r="AA101" s="38">
        <f t="shared" si="98"/>
        <v>0.11364474861652298</v>
      </c>
      <c r="AB101" s="38">
        <f t="shared" si="99"/>
        <v>1</v>
      </c>
    </row>
    <row r="102" spans="1:28" ht="34.5" customHeight="1" x14ac:dyDescent="0.25">
      <c r="A102" s="39" t="s">
        <v>212</v>
      </c>
      <c r="B102" s="34" t="s">
        <v>41</v>
      </c>
      <c r="C102" s="34">
        <v>20</v>
      </c>
      <c r="D102" s="34" t="s">
        <v>38</v>
      </c>
      <c r="E102" s="40" t="s">
        <v>213</v>
      </c>
      <c r="F102" s="62">
        <f>+F103+F104</f>
        <v>204087000</v>
      </c>
      <c r="G102" s="62">
        <f>+G103+G104</f>
        <v>0</v>
      </c>
      <c r="H102" s="62">
        <f>+H103+H104</f>
        <v>0</v>
      </c>
      <c r="I102" s="62">
        <f>+I103+I104</f>
        <v>0</v>
      </c>
      <c r="J102" s="62">
        <f>+J103+J104</f>
        <v>0</v>
      </c>
      <c r="K102" s="62">
        <f t="shared" si="70"/>
        <v>0</v>
      </c>
      <c r="L102" s="66">
        <f>+L103+L104</f>
        <v>204087000</v>
      </c>
      <c r="M102" s="61">
        <f t="shared" si="62"/>
        <v>2.5860112478758956E-5</v>
      </c>
      <c r="N102" s="62">
        <f t="shared" ref="N102:W102" si="100">+N103+N104</f>
        <v>0</v>
      </c>
      <c r="O102" s="62">
        <f t="shared" si="100"/>
        <v>204087000</v>
      </c>
      <c r="P102" s="62">
        <f t="shared" si="100"/>
        <v>0</v>
      </c>
      <c r="Q102" s="62">
        <f t="shared" si="100"/>
        <v>55925215</v>
      </c>
      <c r="R102" s="62">
        <f t="shared" si="100"/>
        <v>148161785</v>
      </c>
      <c r="S102" s="62">
        <f t="shared" si="100"/>
        <v>148161785</v>
      </c>
      <c r="T102" s="62">
        <f t="shared" si="100"/>
        <v>6355607</v>
      </c>
      <c r="U102" s="62">
        <f t="shared" si="100"/>
        <v>49569608</v>
      </c>
      <c r="V102" s="62">
        <f t="shared" si="100"/>
        <v>6355607</v>
      </c>
      <c r="W102" s="62">
        <f t="shared" si="100"/>
        <v>0</v>
      </c>
      <c r="X102" s="38">
        <f t="shared" si="71"/>
        <v>0.27402634660708425</v>
      </c>
      <c r="Y102" s="38">
        <f t="shared" si="72"/>
        <v>3.114165527446628E-2</v>
      </c>
      <c r="Z102" s="38">
        <f t="shared" si="73"/>
        <v>3.114165527446628E-2</v>
      </c>
      <c r="AA102" s="38">
        <f t="shared" si="98"/>
        <v>0.11364474861652298</v>
      </c>
      <c r="AB102" s="38">
        <f t="shared" si="99"/>
        <v>1</v>
      </c>
    </row>
    <row r="103" spans="1:28" ht="33.75" customHeight="1" x14ac:dyDescent="0.25">
      <c r="A103" s="43" t="s">
        <v>214</v>
      </c>
      <c r="B103" s="44" t="s">
        <v>41</v>
      </c>
      <c r="C103" s="44">
        <v>20</v>
      </c>
      <c r="D103" s="44" t="s">
        <v>38</v>
      </c>
      <c r="E103" s="45" t="s">
        <v>215</v>
      </c>
      <c r="F103" s="46">
        <v>73471320</v>
      </c>
      <c r="G103" s="46">
        <v>0</v>
      </c>
      <c r="H103" s="46">
        <v>0</v>
      </c>
      <c r="I103" s="46">
        <v>0</v>
      </c>
      <c r="J103" s="46">
        <v>0</v>
      </c>
      <c r="K103" s="46">
        <f t="shared" si="70"/>
        <v>0</v>
      </c>
      <c r="L103" s="56">
        <f>+F103+K103</f>
        <v>73471320</v>
      </c>
      <c r="M103" s="53">
        <f t="shared" si="62"/>
        <v>9.3096404923532243E-6</v>
      </c>
      <c r="N103" s="46">
        <v>0</v>
      </c>
      <c r="O103" s="46">
        <v>73471320</v>
      </c>
      <c r="P103" s="46">
        <f>L103-O103</f>
        <v>0</v>
      </c>
      <c r="Q103" s="46">
        <v>24273560</v>
      </c>
      <c r="R103" s="46">
        <f>+L103-Q103</f>
        <v>49197760</v>
      </c>
      <c r="S103" s="46">
        <f>O103-Q103</f>
        <v>49197760</v>
      </c>
      <c r="T103" s="46">
        <v>5259931</v>
      </c>
      <c r="U103" s="46">
        <f>+Q103-T103</f>
        <v>19013629</v>
      </c>
      <c r="V103" s="46">
        <v>5259931</v>
      </c>
      <c r="W103" s="48">
        <f>+T103-V103</f>
        <v>0</v>
      </c>
      <c r="X103" s="49">
        <f t="shared" si="71"/>
        <v>0.33038143319052932</v>
      </c>
      <c r="Y103" s="49">
        <f t="shared" si="72"/>
        <v>7.1591622418108181E-2</v>
      </c>
      <c r="Z103" s="49">
        <f t="shared" si="73"/>
        <v>7.1591622418108181E-2</v>
      </c>
      <c r="AA103" s="49">
        <f t="shared" si="98"/>
        <v>0.21669384301272659</v>
      </c>
      <c r="AB103" s="49">
        <f t="shared" si="99"/>
        <v>1</v>
      </c>
    </row>
    <row r="104" spans="1:28" ht="37.5" customHeight="1" x14ac:dyDescent="0.25">
      <c r="A104" s="43" t="s">
        <v>216</v>
      </c>
      <c r="B104" s="44" t="s">
        <v>41</v>
      </c>
      <c r="C104" s="44">
        <v>20</v>
      </c>
      <c r="D104" s="44" t="s">
        <v>38</v>
      </c>
      <c r="E104" s="45" t="s">
        <v>217</v>
      </c>
      <c r="F104" s="46">
        <v>130615680</v>
      </c>
      <c r="G104" s="46">
        <v>0</v>
      </c>
      <c r="H104" s="46">
        <v>0</v>
      </c>
      <c r="I104" s="46">
        <v>0</v>
      </c>
      <c r="J104" s="46">
        <v>0</v>
      </c>
      <c r="K104" s="46">
        <f t="shared" si="70"/>
        <v>0</v>
      </c>
      <c r="L104" s="56">
        <f>+F104+K104</f>
        <v>130615680</v>
      </c>
      <c r="M104" s="53">
        <f t="shared" si="62"/>
        <v>1.6550471986405731E-5</v>
      </c>
      <c r="N104" s="46">
        <v>0</v>
      </c>
      <c r="O104" s="46">
        <v>130615680</v>
      </c>
      <c r="P104" s="46">
        <f>L104-O104</f>
        <v>0</v>
      </c>
      <c r="Q104" s="46">
        <v>31651655</v>
      </c>
      <c r="R104" s="46">
        <f>+L104-Q104</f>
        <v>98964025</v>
      </c>
      <c r="S104" s="46">
        <f>O104-Q104</f>
        <v>98964025</v>
      </c>
      <c r="T104" s="46">
        <v>1095676</v>
      </c>
      <c r="U104" s="46">
        <f>+Q104-T104</f>
        <v>30555979</v>
      </c>
      <c r="V104" s="46">
        <v>1095676</v>
      </c>
      <c r="W104" s="48">
        <f>+T104-V104</f>
        <v>0</v>
      </c>
      <c r="X104" s="49">
        <f t="shared" si="71"/>
        <v>0.24232661040389639</v>
      </c>
      <c r="Y104" s="49">
        <f t="shared" si="72"/>
        <v>8.3885487561677127E-3</v>
      </c>
      <c r="Z104" s="49">
        <f t="shared" si="73"/>
        <v>8.3885487561677127E-3</v>
      </c>
      <c r="AA104" s="49">
        <f t="shared" si="98"/>
        <v>3.4616704876885583E-2</v>
      </c>
      <c r="AB104" s="49">
        <f t="shared" si="99"/>
        <v>1</v>
      </c>
    </row>
    <row r="105" spans="1:28" ht="29.25" customHeight="1" x14ac:dyDescent="0.25">
      <c r="A105" s="74" t="s">
        <v>218</v>
      </c>
      <c r="B105" s="75" t="s">
        <v>37</v>
      </c>
      <c r="C105" s="75">
        <v>10</v>
      </c>
      <c r="D105" s="75" t="s">
        <v>38</v>
      </c>
      <c r="E105" s="76" t="s">
        <v>219</v>
      </c>
      <c r="F105" s="77">
        <f>+F106</f>
        <v>10073090054</v>
      </c>
      <c r="G105" s="62">
        <f>+G106</f>
        <v>0</v>
      </c>
      <c r="H105" s="62">
        <f>+H106</f>
        <v>0</v>
      </c>
      <c r="I105" s="62">
        <f>+I106</f>
        <v>0</v>
      </c>
      <c r="J105" s="62">
        <f>+J106</f>
        <v>0</v>
      </c>
      <c r="K105" s="62">
        <f t="shared" si="70"/>
        <v>0</v>
      </c>
      <c r="L105" s="66">
        <f>+L106</f>
        <v>10073090054</v>
      </c>
      <c r="M105" s="253">
        <f t="shared" si="62"/>
        <v>1.2763735162215533E-3</v>
      </c>
      <c r="N105" s="62">
        <f t="shared" ref="N105:W105" si="101">+N106</f>
        <v>0</v>
      </c>
      <c r="O105" s="62">
        <f t="shared" si="101"/>
        <v>10720154.800000001</v>
      </c>
      <c r="P105" s="62">
        <f t="shared" si="101"/>
        <v>10062369899.200001</v>
      </c>
      <c r="Q105" s="62">
        <f t="shared" si="101"/>
        <v>10718478.9</v>
      </c>
      <c r="R105" s="62">
        <f t="shared" si="101"/>
        <v>10062371575.099998</v>
      </c>
      <c r="S105" s="62">
        <f t="shared" si="101"/>
        <v>1675.8999999999996</v>
      </c>
      <c r="T105" s="62">
        <f t="shared" si="101"/>
        <v>10718478.9</v>
      </c>
      <c r="U105" s="62">
        <f t="shared" si="101"/>
        <v>0</v>
      </c>
      <c r="V105" s="62">
        <f t="shared" si="101"/>
        <v>10718478.9</v>
      </c>
      <c r="W105" s="62">
        <f t="shared" si="101"/>
        <v>0</v>
      </c>
      <c r="X105" s="38">
        <f t="shared" si="71"/>
        <v>1.0640705922949352E-3</v>
      </c>
      <c r="Y105" s="38">
        <f t="shared" si="72"/>
        <v>1.0640705922949352E-3</v>
      </c>
      <c r="Z105" s="38">
        <f t="shared" si="73"/>
        <v>1.0640705922949352E-3</v>
      </c>
      <c r="AA105" s="38">
        <f t="shared" si="98"/>
        <v>1</v>
      </c>
      <c r="AB105" s="38">
        <f t="shared" si="99"/>
        <v>1</v>
      </c>
    </row>
    <row r="106" spans="1:28" ht="29.25" customHeight="1" x14ac:dyDescent="0.25">
      <c r="A106" s="74" t="s">
        <v>220</v>
      </c>
      <c r="B106" s="75" t="s">
        <v>37</v>
      </c>
      <c r="C106" s="75">
        <v>10</v>
      </c>
      <c r="D106" s="75" t="s">
        <v>38</v>
      </c>
      <c r="E106" s="76" t="s">
        <v>221</v>
      </c>
      <c r="F106" s="77">
        <f>+F107+F108</f>
        <v>10073090054</v>
      </c>
      <c r="G106" s="62">
        <f>+G107+G108</f>
        <v>0</v>
      </c>
      <c r="H106" s="62">
        <f>+H107+H108</f>
        <v>0</v>
      </c>
      <c r="I106" s="62">
        <f>+I107+I108</f>
        <v>0</v>
      </c>
      <c r="J106" s="62">
        <f>+J107+J108</f>
        <v>0</v>
      </c>
      <c r="K106" s="62">
        <f t="shared" si="70"/>
        <v>0</v>
      </c>
      <c r="L106" s="66">
        <f>+L107+L108</f>
        <v>10073090054</v>
      </c>
      <c r="M106" s="253">
        <f t="shared" si="62"/>
        <v>1.2763735162215533E-3</v>
      </c>
      <c r="N106" s="62">
        <f t="shared" ref="N106:W106" si="102">+N107+N108</f>
        <v>0</v>
      </c>
      <c r="O106" s="62">
        <f t="shared" si="102"/>
        <v>10720154.800000001</v>
      </c>
      <c r="P106" s="62">
        <f t="shared" si="102"/>
        <v>10062369899.200001</v>
      </c>
      <c r="Q106" s="62">
        <f t="shared" si="102"/>
        <v>10718478.9</v>
      </c>
      <c r="R106" s="62">
        <f t="shared" si="102"/>
        <v>10062371575.099998</v>
      </c>
      <c r="S106" s="62">
        <f t="shared" si="102"/>
        <v>1675.8999999999996</v>
      </c>
      <c r="T106" s="62">
        <f t="shared" si="102"/>
        <v>10718478.9</v>
      </c>
      <c r="U106" s="62">
        <f t="shared" si="102"/>
        <v>0</v>
      </c>
      <c r="V106" s="62">
        <f t="shared" si="102"/>
        <v>10718478.9</v>
      </c>
      <c r="W106" s="62">
        <f t="shared" si="102"/>
        <v>0</v>
      </c>
      <c r="X106" s="38">
        <f t="shared" si="71"/>
        <v>1.0640705922949352E-3</v>
      </c>
      <c r="Y106" s="38">
        <f t="shared" si="72"/>
        <v>1.0640705922949352E-3</v>
      </c>
      <c r="Z106" s="38">
        <f t="shared" si="73"/>
        <v>1.0640705922949352E-3</v>
      </c>
      <c r="AA106" s="38">
        <f t="shared" si="98"/>
        <v>1</v>
      </c>
      <c r="AB106" s="38">
        <f t="shared" si="99"/>
        <v>1</v>
      </c>
    </row>
    <row r="107" spans="1:28" ht="29.25" customHeight="1" x14ac:dyDescent="0.25">
      <c r="A107" s="78" t="s">
        <v>222</v>
      </c>
      <c r="B107" s="79" t="s">
        <v>37</v>
      </c>
      <c r="C107" s="79">
        <v>10</v>
      </c>
      <c r="D107" s="79" t="s">
        <v>38</v>
      </c>
      <c r="E107" s="80" t="s">
        <v>223</v>
      </c>
      <c r="F107" s="81">
        <v>5036545027</v>
      </c>
      <c r="G107" s="46">
        <v>0</v>
      </c>
      <c r="H107" s="46">
        <v>0</v>
      </c>
      <c r="I107" s="46">
        <v>0</v>
      </c>
      <c r="J107" s="46">
        <v>0</v>
      </c>
      <c r="K107" s="46">
        <f t="shared" si="70"/>
        <v>0</v>
      </c>
      <c r="L107" s="56">
        <f>+F107+K107</f>
        <v>5036545027</v>
      </c>
      <c r="M107" s="51">
        <f t="shared" si="62"/>
        <v>6.3818675811077663E-4</v>
      </c>
      <c r="N107" s="46">
        <v>0</v>
      </c>
      <c r="O107" s="46">
        <v>10709154.800000001</v>
      </c>
      <c r="P107" s="46">
        <f>L107-O107</f>
        <v>5025835872.1999998</v>
      </c>
      <c r="Q107" s="46">
        <v>10709154.800000001</v>
      </c>
      <c r="R107" s="46">
        <f>+L107-Q107</f>
        <v>5025835872.1999998</v>
      </c>
      <c r="S107" s="46">
        <f>O107-Q107</f>
        <v>0</v>
      </c>
      <c r="T107" s="46">
        <v>10709154.800000001</v>
      </c>
      <c r="U107" s="46">
        <f>+Q107-T107</f>
        <v>0</v>
      </c>
      <c r="V107" s="46">
        <v>10709154.800000001</v>
      </c>
      <c r="W107" s="48">
        <f>+T107-V107</f>
        <v>0</v>
      </c>
      <c r="X107" s="49">
        <f t="shared" si="71"/>
        <v>2.1262898956705785E-3</v>
      </c>
      <c r="Y107" s="49">
        <f t="shared" si="72"/>
        <v>2.1262898956705785E-3</v>
      </c>
      <c r="Z107" s="49">
        <f t="shared" si="73"/>
        <v>2.1262898956705785E-3</v>
      </c>
      <c r="AA107" s="49">
        <f t="shared" si="98"/>
        <v>1</v>
      </c>
      <c r="AB107" s="49">
        <f t="shared" si="99"/>
        <v>1</v>
      </c>
    </row>
    <row r="108" spans="1:28" ht="29.25" customHeight="1" x14ac:dyDescent="0.25">
      <c r="A108" s="78" t="s">
        <v>224</v>
      </c>
      <c r="B108" s="79" t="s">
        <v>37</v>
      </c>
      <c r="C108" s="79">
        <v>10</v>
      </c>
      <c r="D108" s="79" t="s">
        <v>38</v>
      </c>
      <c r="E108" s="80" t="s">
        <v>225</v>
      </c>
      <c r="F108" s="81">
        <v>5036545027</v>
      </c>
      <c r="G108" s="46">
        <v>0</v>
      </c>
      <c r="H108" s="46">
        <v>0</v>
      </c>
      <c r="I108" s="46">
        <v>0</v>
      </c>
      <c r="J108" s="46">
        <v>0</v>
      </c>
      <c r="K108" s="46">
        <f t="shared" si="70"/>
        <v>0</v>
      </c>
      <c r="L108" s="56">
        <f>+F108+K108</f>
        <v>5036545027</v>
      </c>
      <c r="M108" s="51">
        <f t="shared" si="62"/>
        <v>6.3818675811077663E-4</v>
      </c>
      <c r="N108" s="46">
        <v>0</v>
      </c>
      <c r="O108" s="46">
        <v>11000</v>
      </c>
      <c r="P108" s="46">
        <f>L108-O108</f>
        <v>5036534027</v>
      </c>
      <c r="Q108" s="46">
        <v>9324.1</v>
      </c>
      <c r="R108" s="46">
        <f>+L108-Q108</f>
        <v>5036535702.8999996</v>
      </c>
      <c r="S108" s="46">
        <f>O108-Q108</f>
        <v>1675.8999999999996</v>
      </c>
      <c r="T108" s="46">
        <v>9324.1</v>
      </c>
      <c r="U108" s="46">
        <f>+Q108-T108</f>
        <v>0</v>
      </c>
      <c r="V108" s="46">
        <v>9324.1</v>
      </c>
      <c r="W108" s="48">
        <f>+T108-V108</f>
        <v>0</v>
      </c>
      <c r="X108" s="113">
        <f t="shared" si="71"/>
        <v>1.8512889192919351E-6</v>
      </c>
      <c r="Y108" s="113">
        <f t="shared" si="72"/>
        <v>1.8512889192919351E-6</v>
      </c>
      <c r="Z108" s="113">
        <f t="shared" si="73"/>
        <v>1.8512889192919351E-6</v>
      </c>
      <c r="AA108" s="49">
        <f t="shared" si="98"/>
        <v>1</v>
      </c>
      <c r="AB108" s="49">
        <f t="shared" si="99"/>
        <v>1</v>
      </c>
    </row>
    <row r="109" spans="1:28" ht="33" customHeight="1" x14ac:dyDescent="0.25">
      <c r="A109" s="39" t="s">
        <v>226</v>
      </c>
      <c r="B109" s="82" t="s">
        <v>41</v>
      </c>
      <c r="C109" s="82">
        <v>20</v>
      </c>
      <c r="D109" s="82" t="s">
        <v>38</v>
      </c>
      <c r="E109" s="40" t="s">
        <v>227</v>
      </c>
      <c r="F109" s="62">
        <f t="shared" ref="F109:J110" si="103">+F110</f>
        <v>15202471000</v>
      </c>
      <c r="G109" s="62">
        <f t="shared" si="103"/>
        <v>0</v>
      </c>
      <c r="H109" s="62">
        <f t="shared" si="103"/>
        <v>0</v>
      </c>
      <c r="I109" s="62">
        <f t="shared" si="103"/>
        <v>0</v>
      </c>
      <c r="J109" s="62">
        <f t="shared" si="103"/>
        <v>0</v>
      </c>
      <c r="K109" s="62">
        <f t="shared" si="70"/>
        <v>0</v>
      </c>
      <c r="L109" s="66">
        <f>+L110</f>
        <v>15202471000</v>
      </c>
      <c r="M109" s="253">
        <f t="shared" si="62"/>
        <v>1.9263236267624648E-3</v>
      </c>
      <c r="N109" s="62">
        <f t="shared" ref="N109:W110" si="104">+N110</f>
        <v>0</v>
      </c>
      <c r="O109" s="62">
        <f t="shared" si="104"/>
        <v>0</v>
      </c>
      <c r="P109" s="62">
        <f t="shared" si="104"/>
        <v>15202471000</v>
      </c>
      <c r="Q109" s="62">
        <f t="shared" si="104"/>
        <v>0</v>
      </c>
      <c r="R109" s="62">
        <f t="shared" si="104"/>
        <v>15202471000</v>
      </c>
      <c r="S109" s="62">
        <f t="shared" si="104"/>
        <v>0</v>
      </c>
      <c r="T109" s="62">
        <f t="shared" si="104"/>
        <v>0</v>
      </c>
      <c r="U109" s="62">
        <f t="shared" si="104"/>
        <v>0</v>
      </c>
      <c r="V109" s="62">
        <f t="shared" si="104"/>
        <v>0</v>
      </c>
      <c r="W109" s="62">
        <f t="shared" si="104"/>
        <v>0</v>
      </c>
      <c r="X109" s="38">
        <f t="shared" si="71"/>
        <v>0</v>
      </c>
      <c r="Y109" s="38">
        <f t="shared" si="72"/>
        <v>0</v>
      </c>
      <c r="Z109" s="38">
        <f t="shared" si="73"/>
        <v>0</v>
      </c>
      <c r="AA109" s="38" t="s">
        <v>40</v>
      </c>
      <c r="AB109" s="38" t="s">
        <v>40</v>
      </c>
    </row>
    <row r="110" spans="1:28" ht="33" customHeight="1" x14ac:dyDescent="0.25">
      <c r="A110" s="39" t="s">
        <v>228</v>
      </c>
      <c r="B110" s="82" t="s">
        <v>41</v>
      </c>
      <c r="C110" s="82">
        <v>20</v>
      </c>
      <c r="D110" s="82" t="s">
        <v>38</v>
      </c>
      <c r="E110" s="40" t="s">
        <v>229</v>
      </c>
      <c r="F110" s="62">
        <f t="shared" si="103"/>
        <v>15202471000</v>
      </c>
      <c r="G110" s="62">
        <f t="shared" si="103"/>
        <v>0</v>
      </c>
      <c r="H110" s="62">
        <f t="shared" si="103"/>
        <v>0</v>
      </c>
      <c r="I110" s="62">
        <f t="shared" si="103"/>
        <v>0</v>
      </c>
      <c r="J110" s="62">
        <f t="shared" si="103"/>
        <v>0</v>
      </c>
      <c r="K110" s="62">
        <f t="shared" si="70"/>
        <v>0</v>
      </c>
      <c r="L110" s="66">
        <f>+L111</f>
        <v>15202471000</v>
      </c>
      <c r="M110" s="253">
        <f t="shared" si="62"/>
        <v>1.9263236267624648E-3</v>
      </c>
      <c r="N110" s="62">
        <f t="shared" si="104"/>
        <v>0</v>
      </c>
      <c r="O110" s="62">
        <f t="shared" si="104"/>
        <v>0</v>
      </c>
      <c r="P110" s="62">
        <f t="shared" si="104"/>
        <v>15202471000</v>
      </c>
      <c r="Q110" s="62">
        <f t="shared" si="104"/>
        <v>0</v>
      </c>
      <c r="R110" s="62">
        <f t="shared" si="104"/>
        <v>15202471000</v>
      </c>
      <c r="S110" s="62">
        <f t="shared" si="104"/>
        <v>0</v>
      </c>
      <c r="T110" s="62">
        <f t="shared" si="104"/>
        <v>0</v>
      </c>
      <c r="U110" s="62">
        <f t="shared" si="104"/>
        <v>0</v>
      </c>
      <c r="V110" s="62">
        <f t="shared" si="104"/>
        <v>0</v>
      </c>
      <c r="W110" s="62">
        <f t="shared" si="104"/>
        <v>0</v>
      </c>
      <c r="X110" s="38">
        <f t="shared" si="71"/>
        <v>0</v>
      </c>
      <c r="Y110" s="38">
        <f t="shared" si="72"/>
        <v>0</v>
      </c>
      <c r="Z110" s="38">
        <f t="shared" si="73"/>
        <v>0</v>
      </c>
      <c r="AA110" s="38" t="s">
        <v>40</v>
      </c>
      <c r="AB110" s="38" t="s">
        <v>40</v>
      </c>
    </row>
    <row r="111" spans="1:28" ht="28.5" customHeight="1" thickBot="1" x14ac:dyDescent="0.3">
      <c r="A111" s="83" t="s">
        <v>230</v>
      </c>
      <c r="B111" s="84" t="s">
        <v>41</v>
      </c>
      <c r="C111" s="84">
        <v>20</v>
      </c>
      <c r="D111" s="84" t="s">
        <v>38</v>
      </c>
      <c r="E111" s="85" t="s">
        <v>231</v>
      </c>
      <c r="F111" s="86">
        <v>15202471000</v>
      </c>
      <c r="G111" s="86">
        <v>0</v>
      </c>
      <c r="H111" s="86">
        <v>0</v>
      </c>
      <c r="I111" s="46">
        <v>0</v>
      </c>
      <c r="J111" s="86">
        <v>0</v>
      </c>
      <c r="K111" s="86">
        <f t="shared" si="70"/>
        <v>0</v>
      </c>
      <c r="L111" s="196">
        <f>+F111+K111</f>
        <v>15202471000</v>
      </c>
      <c r="M111" s="263">
        <f t="shared" si="62"/>
        <v>1.9263236267624648E-3</v>
      </c>
      <c r="N111" s="86">
        <v>0</v>
      </c>
      <c r="O111" s="46">
        <v>0</v>
      </c>
      <c r="P111" s="46">
        <f>L111-O111</f>
        <v>15202471000</v>
      </c>
      <c r="Q111" s="46">
        <v>0</v>
      </c>
      <c r="R111" s="86">
        <f>+L111-Q111</f>
        <v>15202471000</v>
      </c>
      <c r="S111" s="46">
        <f>O111-Q111</f>
        <v>0</v>
      </c>
      <c r="T111" s="46">
        <v>0</v>
      </c>
      <c r="U111" s="86">
        <f>+Q111-T111</f>
        <v>0</v>
      </c>
      <c r="V111" s="46">
        <v>0</v>
      </c>
      <c r="W111" s="88">
        <f>+T111-V111</f>
        <v>0</v>
      </c>
      <c r="X111" s="49">
        <f t="shared" si="71"/>
        <v>0</v>
      </c>
      <c r="Y111" s="49">
        <f t="shared" si="72"/>
        <v>0</v>
      </c>
      <c r="Z111" s="49">
        <f t="shared" si="73"/>
        <v>0</v>
      </c>
      <c r="AA111" s="49" t="s">
        <v>40</v>
      </c>
      <c r="AB111" s="49" t="s">
        <v>40</v>
      </c>
    </row>
    <row r="112" spans="1:28" s="4" customFormat="1" ht="28.5" customHeight="1" thickBot="1" x14ac:dyDescent="0.3">
      <c r="A112" s="21" t="s">
        <v>232</v>
      </c>
      <c r="B112" s="89" t="s">
        <v>37</v>
      </c>
      <c r="C112" s="90">
        <v>11</v>
      </c>
      <c r="D112" s="89" t="s">
        <v>233</v>
      </c>
      <c r="E112" s="23" t="s">
        <v>234</v>
      </c>
      <c r="F112" s="24">
        <f t="shared" ref="F112:J114" si="105">+F114</f>
        <v>142092023709</v>
      </c>
      <c r="G112" s="24">
        <f t="shared" si="105"/>
        <v>0</v>
      </c>
      <c r="H112" s="24">
        <f t="shared" si="105"/>
        <v>0</v>
      </c>
      <c r="I112" s="24">
        <f t="shared" si="105"/>
        <v>0</v>
      </c>
      <c r="J112" s="24">
        <f t="shared" si="105"/>
        <v>0</v>
      </c>
      <c r="K112" s="24">
        <f t="shared" si="70"/>
        <v>0</v>
      </c>
      <c r="L112" s="248">
        <f>+L114</f>
        <v>142092023709</v>
      </c>
      <c r="M112" s="264">
        <f t="shared" si="62"/>
        <v>1.8004653483314589E-2</v>
      </c>
      <c r="N112" s="24">
        <f t="shared" ref="N112:W114" si="106">+N114</f>
        <v>0</v>
      </c>
      <c r="O112" s="24">
        <f t="shared" si="106"/>
        <v>0</v>
      </c>
      <c r="P112" s="24">
        <f t="shared" si="106"/>
        <v>142092023709</v>
      </c>
      <c r="Q112" s="24">
        <f t="shared" si="106"/>
        <v>0</v>
      </c>
      <c r="R112" s="24">
        <f t="shared" si="106"/>
        <v>142092023709</v>
      </c>
      <c r="S112" s="24">
        <f t="shared" si="106"/>
        <v>0</v>
      </c>
      <c r="T112" s="24">
        <f t="shared" si="106"/>
        <v>0</v>
      </c>
      <c r="U112" s="24">
        <f t="shared" si="106"/>
        <v>0</v>
      </c>
      <c r="V112" s="24">
        <f t="shared" si="106"/>
        <v>0</v>
      </c>
      <c r="W112" s="24">
        <f t="shared" si="106"/>
        <v>0</v>
      </c>
      <c r="X112" s="30">
        <f t="shared" si="71"/>
        <v>0</v>
      </c>
      <c r="Y112" s="31">
        <f t="shared" si="72"/>
        <v>0</v>
      </c>
      <c r="Z112" s="31">
        <f t="shared" si="73"/>
        <v>0</v>
      </c>
      <c r="AA112" s="31" t="s">
        <v>40</v>
      </c>
      <c r="AB112" s="32" t="s">
        <v>40</v>
      </c>
    </row>
    <row r="113" spans="1:28" s="4" customFormat="1" ht="28.5" customHeight="1" thickBot="1" x14ac:dyDescent="0.3">
      <c r="A113" s="21" t="s">
        <v>232</v>
      </c>
      <c r="B113" s="89" t="s">
        <v>37</v>
      </c>
      <c r="C113" s="90">
        <v>11</v>
      </c>
      <c r="D113" s="89" t="s">
        <v>38</v>
      </c>
      <c r="E113" s="23" t="s">
        <v>234</v>
      </c>
      <c r="F113" s="24">
        <f t="shared" si="105"/>
        <v>2577909803112</v>
      </c>
      <c r="G113" s="24">
        <f t="shared" si="105"/>
        <v>0</v>
      </c>
      <c r="H113" s="24">
        <f t="shared" si="105"/>
        <v>0</v>
      </c>
      <c r="I113" s="24">
        <f t="shared" si="105"/>
        <v>0</v>
      </c>
      <c r="J113" s="24">
        <f t="shared" si="105"/>
        <v>0</v>
      </c>
      <c r="K113" s="24">
        <f t="shared" si="70"/>
        <v>0</v>
      </c>
      <c r="L113" s="248">
        <f>+L115</f>
        <v>2577909803112</v>
      </c>
      <c r="M113" s="264">
        <f t="shared" si="62"/>
        <v>0.32665009269856321</v>
      </c>
      <c r="N113" s="24">
        <f t="shared" si="106"/>
        <v>0</v>
      </c>
      <c r="O113" s="24">
        <f t="shared" si="106"/>
        <v>1352473442771</v>
      </c>
      <c r="P113" s="24">
        <f t="shared" si="106"/>
        <v>1225436360341</v>
      </c>
      <c r="Q113" s="24">
        <f t="shared" si="106"/>
        <v>1352473442771</v>
      </c>
      <c r="R113" s="24">
        <f t="shared" si="106"/>
        <v>1225436360341</v>
      </c>
      <c r="S113" s="24">
        <f t="shared" si="106"/>
        <v>0</v>
      </c>
      <c r="T113" s="24">
        <f t="shared" si="106"/>
        <v>1352473442771</v>
      </c>
      <c r="U113" s="24">
        <f t="shared" si="106"/>
        <v>0</v>
      </c>
      <c r="V113" s="24">
        <f t="shared" si="106"/>
        <v>1352473442771</v>
      </c>
      <c r="W113" s="24">
        <f t="shared" si="106"/>
        <v>0</v>
      </c>
      <c r="X113" s="30">
        <f t="shared" si="71"/>
        <v>0.52463955144525298</v>
      </c>
      <c r="Y113" s="31">
        <f t="shared" si="72"/>
        <v>0.52463955144525298</v>
      </c>
      <c r="Z113" s="31">
        <f t="shared" si="73"/>
        <v>0.52463955144525298</v>
      </c>
      <c r="AA113" s="31">
        <f>+T113/Q113</f>
        <v>1</v>
      </c>
      <c r="AB113" s="32">
        <f>+V113/T113</f>
        <v>1</v>
      </c>
    </row>
    <row r="114" spans="1:28" ht="23.25" customHeight="1" x14ac:dyDescent="0.25">
      <c r="A114" s="39" t="s">
        <v>235</v>
      </c>
      <c r="B114" s="34" t="s">
        <v>37</v>
      </c>
      <c r="C114" s="34">
        <v>11</v>
      </c>
      <c r="D114" s="34" t="s">
        <v>233</v>
      </c>
      <c r="E114" s="40" t="s">
        <v>236</v>
      </c>
      <c r="F114" s="63">
        <f t="shared" si="105"/>
        <v>142092023709</v>
      </c>
      <c r="G114" s="63">
        <f t="shared" si="105"/>
        <v>0</v>
      </c>
      <c r="H114" s="63">
        <f t="shared" si="105"/>
        <v>0</v>
      </c>
      <c r="I114" s="63">
        <f t="shared" si="105"/>
        <v>0</v>
      </c>
      <c r="J114" s="63">
        <f t="shared" si="105"/>
        <v>0</v>
      </c>
      <c r="K114" s="63">
        <f t="shared" si="70"/>
        <v>0</v>
      </c>
      <c r="L114" s="254">
        <f>+L116</f>
        <v>142092023709</v>
      </c>
      <c r="M114" s="253">
        <f t="shared" si="62"/>
        <v>1.8004653483314589E-2</v>
      </c>
      <c r="N114" s="63">
        <f t="shared" si="106"/>
        <v>0</v>
      </c>
      <c r="O114" s="63">
        <f t="shared" si="106"/>
        <v>0</v>
      </c>
      <c r="P114" s="63">
        <f t="shared" si="106"/>
        <v>142092023709</v>
      </c>
      <c r="Q114" s="63">
        <f t="shared" si="106"/>
        <v>0</v>
      </c>
      <c r="R114" s="63">
        <f t="shared" si="106"/>
        <v>142092023709</v>
      </c>
      <c r="S114" s="63">
        <f t="shared" si="106"/>
        <v>0</v>
      </c>
      <c r="T114" s="63">
        <f t="shared" si="106"/>
        <v>0</v>
      </c>
      <c r="U114" s="63">
        <f t="shared" si="106"/>
        <v>0</v>
      </c>
      <c r="V114" s="63">
        <f t="shared" si="106"/>
        <v>0</v>
      </c>
      <c r="W114" s="63">
        <f t="shared" si="106"/>
        <v>0</v>
      </c>
      <c r="X114" s="38">
        <f t="shared" si="71"/>
        <v>0</v>
      </c>
      <c r="Y114" s="38">
        <f t="shared" si="72"/>
        <v>0</v>
      </c>
      <c r="Z114" s="38">
        <f t="shared" si="73"/>
        <v>0</v>
      </c>
      <c r="AA114" s="38" t="s">
        <v>40</v>
      </c>
      <c r="AB114" s="38" t="s">
        <v>40</v>
      </c>
    </row>
    <row r="115" spans="1:28" ht="23.25" customHeight="1" x14ac:dyDescent="0.25">
      <c r="A115" s="39" t="s">
        <v>235</v>
      </c>
      <c r="B115" s="82" t="s">
        <v>37</v>
      </c>
      <c r="C115" s="82">
        <v>11</v>
      </c>
      <c r="D115" s="82" t="s">
        <v>38</v>
      </c>
      <c r="E115" s="40" t="s">
        <v>236</v>
      </c>
      <c r="F115" s="63">
        <f>+F119</f>
        <v>2577909803112</v>
      </c>
      <c r="G115" s="63">
        <f>+G119</f>
        <v>0</v>
      </c>
      <c r="H115" s="63">
        <f>+H119</f>
        <v>0</v>
      </c>
      <c r="I115" s="63">
        <f>+I119</f>
        <v>0</v>
      </c>
      <c r="J115" s="63">
        <f>+J119</f>
        <v>0</v>
      </c>
      <c r="K115" s="63">
        <f t="shared" si="70"/>
        <v>0</v>
      </c>
      <c r="L115" s="254">
        <f>+L119</f>
        <v>2577909803112</v>
      </c>
      <c r="M115" s="253">
        <f t="shared" si="62"/>
        <v>0.32665009269856321</v>
      </c>
      <c r="N115" s="63">
        <f t="shared" ref="N115:W115" si="107">+N119</f>
        <v>0</v>
      </c>
      <c r="O115" s="63">
        <f t="shared" si="107"/>
        <v>1352473442771</v>
      </c>
      <c r="P115" s="63">
        <f t="shared" si="107"/>
        <v>1225436360341</v>
      </c>
      <c r="Q115" s="63">
        <f t="shared" si="107"/>
        <v>1352473442771</v>
      </c>
      <c r="R115" s="63">
        <f t="shared" si="107"/>
        <v>1225436360341</v>
      </c>
      <c r="S115" s="63">
        <f t="shared" si="107"/>
        <v>0</v>
      </c>
      <c r="T115" s="63">
        <f t="shared" si="107"/>
        <v>1352473442771</v>
      </c>
      <c r="U115" s="63">
        <f t="shared" si="107"/>
        <v>0</v>
      </c>
      <c r="V115" s="63">
        <f t="shared" si="107"/>
        <v>1352473442771</v>
      </c>
      <c r="W115" s="63">
        <f t="shared" si="107"/>
        <v>0</v>
      </c>
      <c r="X115" s="38">
        <f t="shared" si="71"/>
        <v>0.52463955144525298</v>
      </c>
      <c r="Y115" s="38">
        <f t="shared" si="72"/>
        <v>0.52463955144525298</v>
      </c>
      <c r="Z115" s="38">
        <f t="shared" si="73"/>
        <v>0.52463955144525298</v>
      </c>
      <c r="AA115" s="38">
        <f>+T115/Q115</f>
        <v>1</v>
      </c>
      <c r="AB115" s="38">
        <f>+V115/T115</f>
        <v>1</v>
      </c>
    </row>
    <row r="116" spans="1:28" ht="23.25" customHeight="1" x14ac:dyDescent="0.25">
      <c r="A116" s="39" t="s">
        <v>237</v>
      </c>
      <c r="B116" s="34" t="s">
        <v>37</v>
      </c>
      <c r="C116" s="34">
        <v>11</v>
      </c>
      <c r="D116" s="34" t="s">
        <v>233</v>
      </c>
      <c r="E116" s="40" t="s">
        <v>238</v>
      </c>
      <c r="F116" s="63">
        <f t="shared" ref="F116:J117" si="108">+F117</f>
        <v>142092023709</v>
      </c>
      <c r="G116" s="63">
        <f t="shared" si="108"/>
        <v>0</v>
      </c>
      <c r="H116" s="63">
        <f t="shared" si="108"/>
        <v>0</v>
      </c>
      <c r="I116" s="63">
        <f t="shared" si="108"/>
        <v>0</v>
      </c>
      <c r="J116" s="63">
        <f t="shared" si="108"/>
        <v>0</v>
      </c>
      <c r="K116" s="63">
        <f t="shared" si="70"/>
        <v>0</v>
      </c>
      <c r="L116" s="254">
        <f>+L117</f>
        <v>142092023709</v>
      </c>
      <c r="M116" s="253">
        <f t="shared" si="62"/>
        <v>1.8004653483314589E-2</v>
      </c>
      <c r="N116" s="63">
        <f t="shared" ref="N116:W117" si="109">+N117</f>
        <v>0</v>
      </c>
      <c r="O116" s="63">
        <f t="shared" si="109"/>
        <v>0</v>
      </c>
      <c r="P116" s="63">
        <f t="shared" si="109"/>
        <v>142092023709</v>
      </c>
      <c r="Q116" s="63">
        <f t="shared" si="109"/>
        <v>0</v>
      </c>
      <c r="R116" s="63">
        <f t="shared" si="109"/>
        <v>142092023709</v>
      </c>
      <c r="S116" s="63">
        <f t="shared" si="109"/>
        <v>0</v>
      </c>
      <c r="T116" s="63">
        <f t="shared" si="109"/>
        <v>0</v>
      </c>
      <c r="U116" s="63">
        <f t="shared" si="109"/>
        <v>0</v>
      </c>
      <c r="V116" s="63">
        <f t="shared" si="109"/>
        <v>0</v>
      </c>
      <c r="W116" s="63">
        <f t="shared" si="109"/>
        <v>0</v>
      </c>
      <c r="X116" s="38">
        <f t="shared" si="71"/>
        <v>0</v>
      </c>
      <c r="Y116" s="38">
        <f t="shared" si="72"/>
        <v>0</v>
      </c>
      <c r="Z116" s="38">
        <f t="shared" si="73"/>
        <v>0</v>
      </c>
      <c r="AA116" s="38" t="s">
        <v>40</v>
      </c>
      <c r="AB116" s="38" t="s">
        <v>40</v>
      </c>
    </row>
    <row r="117" spans="1:28" s="4" customFormat="1" ht="23.25" customHeight="1" x14ac:dyDescent="0.25">
      <c r="A117" s="39" t="s">
        <v>239</v>
      </c>
      <c r="B117" s="34" t="s">
        <v>37</v>
      </c>
      <c r="C117" s="34">
        <v>11</v>
      </c>
      <c r="D117" s="34" t="s">
        <v>233</v>
      </c>
      <c r="E117" s="40" t="s">
        <v>240</v>
      </c>
      <c r="F117" s="63">
        <f t="shared" si="108"/>
        <v>142092023709</v>
      </c>
      <c r="G117" s="63">
        <f t="shared" si="108"/>
        <v>0</v>
      </c>
      <c r="H117" s="63">
        <f t="shared" si="108"/>
        <v>0</v>
      </c>
      <c r="I117" s="63">
        <f t="shared" si="108"/>
        <v>0</v>
      </c>
      <c r="J117" s="63">
        <f t="shared" si="108"/>
        <v>0</v>
      </c>
      <c r="K117" s="63">
        <f t="shared" si="70"/>
        <v>0</v>
      </c>
      <c r="L117" s="254">
        <f>+L118</f>
        <v>142092023709</v>
      </c>
      <c r="M117" s="253">
        <f t="shared" si="62"/>
        <v>1.8004653483314589E-2</v>
      </c>
      <c r="N117" s="63">
        <f t="shared" si="109"/>
        <v>0</v>
      </c>
      <c r="O117" s="63">
        <f t="shared" si="109"/>
        <v>0</v>
      </c>
      <c r="P117" s="63">
        <f t="shared" si="109"/>
        <v>142092023709</v>
      </c>
      <c r="Q117" s="63">
        <f t="shared" si="109"/>
        <v>0</v>
      </c>
      <c r="R117" s="63">
        <f t="shared" si="109"/>
        <v>142092023709</v>
      </c>
      <c r="S117" s="63">
        <f t="shared" si="109"/>
        <v>0</v>
      </c>
      <c r="T117" s="63">
        <f t="shared" si="109"/>
        <v>0</v>
      </c>
      <c r="U117" s="63">
        <f t="shared" si="109"/>
        <v>0</v>
      </c>
      <c r="V117" s="63">
        <f t="shared" si="109"/>
        <v>0</v>
      </c>
      <c r="W117" s="63">
        <f t="shared" si="109"/>
        <v>0</v>
      </c>
      <c r="X117" s="38">
        <f t="shared" si="71"/>
        <v>0</v>
      </c>
      <c r="Y117" s="38">
        <f t="shared" si="72"/>
        <v>0</v>
      </c>
      <c r="Z117" s="38">
        <f t="shared" si="73"/>
        <v>0</v>
      </c>
      <c r="AA117" s="38" t="s">
        <v>40</v>
      </c>
      <c r="AB117" s="38" t="s">
        <v>40</v>
      </c>
    </row>
    <row r="118" spans="1:28" ht="23.25" customHeight="1" x14ac:dyDescent="0.25">
      <c r="A118" s="43" t="s">
        <v>241</v>
      </c>
      <c r="B118" s="44" t="s">
        <v>37</v>
      </c>
      <c r="C118" s="44">
        <v>11</v>
      </c>
      <c r="D118" s="44" t="s">
        <v>233</v>
      </c>
      <c r="E118" s="45" t="s">
        <v>37</v>
      </c>
      <c r="F118" s="48">
        <v>142092023709</v>
      </c>
      <c r="G118" s="48">
        <v>0</v>
      </c>
      <c r="H118" s="48">
        <v>0</v>
      </c>
      <c r="I118" s="46">
        <v>0</v>
      </c>
      <c r="J118" s="48">
        <v>0</v>
      </c>
      <c r="K118" s="48">
        <f t="shared" si="70"/>
        <v>0</v>
      </c>
      <c r="L118" s="255">
        <f>+F118+K118</f>
        <v>142092023709</v>
      </c>
      <c r="M118" s="253">
        <f t="shared" si="62"/>
        <v>1.8004653483314589E-2</v>
      </c>
      <c r="N118" s="48">
        <v>0</v>
      </c>
      <c r="O118" s="46">
        <v>0</v>
      </c>
      <c r="P118" s="88">
        <f>L118-O118</f>
        <v>142092023709</v>
      </c>
      <c r="Q118" s="46">
        <v>0</v>
      </c>
      <c r="R118" s="88">
        <f>+L118-Q118</f>
        <v>142092023709</v>
      </c>
      <c r="S118" s="46">
        <f>O118-Q118</f>
        <v>0</v>
      </c>
      <c r="T118" s="46">
        <v>0</v>
      </c>
      <c r="U118" s="88">
        <f>+Q118-T118</f>
        <v>0</v>
      </c>
      <c r="V118" s="46">
        <v>0</v>
      </c>
      <c r="W118" s="88">
        <f>+T118-V118</f>
        <v>0</v>
      </c>
      <c r="X118" s="58">
        <f t="shared" si="71"/>
        <v>0</v>
      </c>
      <c r="Y118" s="58">
        <f t="shared" si="72"/>
        <v>0</v>
      </c>
      <c r="Z118" s="58">
        <f t="shared" si="73"/>
        <v>0</v>
      </c>
      <c r="AA118" s="58" t="s">
        <v>40</v>
      </c>
      <c r="AB118" s="58" t="s">
        <v>40</v>
      </c>
    </row>
    <row r="119" spans="1:28" ht="23.25" customHeight="1" x14ac:dyDescent="0.25">
      <c r="A119" s="39" t="s">
        <v>242</v>
      </c>
      <c r="B119" s="82" t="s">
        <v>37</v>
      </c>
      <c r="C119" s="82">
        <v>11</v>
      </c>
      <c r="D119" s="82" t="s">
        <v>38</v>
      </c>
      <c r="E119" s="40" t="s">
        <v>243</v>
      </c>
      <c r="F119" s="63">
        <f>+F120</f>
        <v>2577909803112</v>
      </c>
      <c r="G119" s="63">
        <f>+G120</f>
        <v>0</v>
      </c>
      <c r="H119" s="63">
        <f>+H120</f>
        <v>0</v>
      </c>
      <c r="I119" s="63">
        <f>+I120</f>
        <v>0</v>
      </c>
      <c r="J119" s="63">
        <f>+J120</f>
        <v>0</v>
      </c>
      <c r="K119" s="63">
        <f t="shared" si="70"/>
        <v>0</v>
      </c>
      <c r="L119" s="254">
        <f>+L120</f>
        <v>2577909803112</v>
      </c>
      <c r="M119" s="253">
        <f t="shared" si="62"/>
        <v>0.32665009269856321</v>
      </c>
      <c r="N119" s="63">
        <f t="shared" ref="N119:W119" si="110">+N120</f>
        <v>0</v>
      </c>
      <c r="O119" s="63">
        <f t="shared" si="110"/>
        <v>1352473442771</v>
      </c>
      <c r="P119" s="63">
        <f t="shared" si="110"/>
        <v>1225436360341</v>
      </c>
      <c r="Q119" s="63">
        <f t="shared" si="110"/>
        <v>1352473442771</v>
      </c>
      <c r="R119" s="63">
        <f t="shared" si="110"/>
        <v>1225436360341</v>
      </c>
      <c r="S119" s="63">
        <f t="shared" si="110"/>
        <v>0</v>
      </c>
      <c r="T119" s="63">
        <f t="shared" si="110"/>
        <v>1352473442771</v>
      </c>
      <c r="U119" s="63">
        <f t="shared" si="110"/>
        <v>0</v>
      </c>
      <c r="V119" s="63">
        <f t="shared" si="110"/>
        <v>1352473442771</v>
      </c>
      <c r="W119" s="63">
        <f t="shared" si="110"/>
        <v>0</v>
      </c>
      <c r="X119" s="38">
        <f t="shared" si="71"/>
        <v>0.52463955144525298</v>
      </c>
      <c r="Y119" s="38">
        <f t="shared" si="72"/>
        <v>0.52463955144525298</v>
      </c>
      <c r="Z119" s="38">
        <f t="shared" si="73"/>
        <v>0.52463955144525298</v>
      </c>
      <c r="AA119" s="38">
        <f t="shared" ref="AA119:AA182" si="111">+T119/Q119</f>
        <v>1</v>
      </c>
      <c r="AB119" s="38">
        <f>+V119/T119</f>
        <v>1</v>
      </c>
    </row>
    <row r="120" spans="1:28" ht="23.25" customHeight="1" thickBot="1" x14ac:dyDescent="0.3">
      <c r="A120" s="83" t="s">
        <v>244</v>
      </c>
      <c r="B120" s="84" t="s">
        <v>37</v>
      </c>
      <c r="C120" s="84">
        <v>11</v>
      </c>
      <c r="D120" s="84" t="s">
        <v>38</v>
      </c>
      <c r="E120" s="85" t="s">
        <v>245</v>
      </c>
      <c r="F120" s="46">
        <v>2577909803112</v>
      </c>
      <c r="G120" s="88">
        <v>0</v>
      </c>
      <c r="H120" s="88">
        <v>0</v>
      </c>
      <c r="I120" s="88">
        <v>0</v>
      </c>
      <c r="J120" s="88">
        <v>0</v>
      </c>
      <c r="K120" s="88">
        <f t="shared" si="70"/>
        <v>0</v>
      </c>
      <c r="L120" s="256">
        <f>+F120+K120</f>
        <v>2577909803112</v>
      </c>
      <c r="M120" s="263">
        <f t="shared" si="62"/>
        <v>0.32665009269856321</v>
      </c>
      <c r="N120" s="88">
        <v>0</v>
      </c>
      <c r="O120" s="46">
        <v>1352473442771</v>
      </c>
      <c r="P120" s="88">
        <f>L120-O120</f>
        <v>1225436360341</v>
      </c>
      <c r="Q120" s="46">
        <v>1352473442771</v>
      </c>
      <c r="R120" s="88">
        <f>+L120-Q120</f>
        <v>1225436360341</v>
      </c>
      <c r="S120" s="46">
        <f>O120-Q120</f>
        <v>0</v>
      </c>
      <c r="T120" s="46">
        <v>1352473442771</v>
      </c>
      <c r="U120" s="88">
        <f>+Q120-T120</f>
        <v>0</v>
      </c>
      <c r="V120" s="46">
        <v>1352473442771</v>
      </c>
      <c r="W120" s="88">
        <f>+T120-V120</f>
        <v>0</v>
      </c>
      <c r="X120" s="49">
        <f t="shared" si="71"/>
        <v>0.52463955144525298</v>
      </c>
      <c r="Y120" s="49">
        <f t="shared" si="72"/>
        <v>0.52463955144525298</v>
      </c>
      <c r="Z120" s="49">
        <f t="shared" si="73"/>
        <v>0.52463955144525298</v>
      </c>
      <c r="AA120" s="49">
        <f t="shared" si="111"/>
        <v>1</v>
      </c>
      <c r="AB120" s="49">
        <f>+V120/T120</f>
        <v>1</v>
      </c>
    </row>
    <row r="121" spans="1:28" s="4" customFormat="1" ht="28.5" customHeight="1" thickBot="1" x14ac:dyDescent="0.3">
      <c r="A121" s="21" t="s">
        <v>246</v>
      </c>
      <c r="B121" s="89" t="s">
        <v>37</v>
      </c>
      <c r="C121" s="90">
        <v>10</v>
      </c>
      <c r="D121" s="89" t="s">
        <v>38</v>
      </c>
      <c r="E121" s="23" t="s">
        <v>247</v>
      </c>
      <c r="F121" s="24">
        <f>+F124+F230+F252+F262+F268</f>
        <v>4895916309483</v>
      </c>
      <c r="G121" s="24">
        <f>+G124+G230+G252+G262+G268</f>
        <v>0</v>
      </c>
      <c r="H121" s="24">
        <f>+H124+H230+H252+H262+H268</f>
        <v>0</v>
      </c>
      <c r="I121" s="24">
        <f>+I124+I230+I252+I262+I268</f>
        <v>0</v>
      </c>
      <c r="J121" s="24">
        <f>+J124+J230+J252+J262+J268</f>
        <v>0</v>
      </c>
      <c r="K121" s="24">
        <f t="shared" si="70"/>
        <v>0</v>
      </c>
      <c r="L121" s="248">
        <f>+L124+L230+L252+L262+L268</f>
        <v>4895916309483</v>
      </c>
      <c r="M121" s="264">
        <f t="shared" si="62"/>
        <v>0.62036752193829503</v>
      </c>
      <c r="N121" s="24">
        <f t="shared" ref="N121:W121" si="112">+N124+N230+N252+N262+N268</f>
        <v>0</v>
      </c>
      <c r="O121" s="24">
        <f t="shared" si="112"/>
        <v>3753179756952.1201</v>
      </c>
      <c r="P121" s="24">
        <f t="shared" si="112"/>
        <v>1142736552530.8801</v>
      </c>
      <c r="Q121" s="24">
        <f t="shared" si="112"/>
        <v>3750031192386.5</v>
      </c>
      <c r="R121" s="24">
        <f t="shared" si="112"/>
        <v>1145885117096.5</v>
      </c>
      <c r="S121" s="24">
        <f t="shared" si="112"/>
        <v>3148564565.6199999</v>
      </c>
      <c r="T121" s="24">
        <f t="shared" si="112"/>
        <v>9933621910.2700005</v>
      </c>
      <c r="U121" s="24">
        <f t="shared" si="112"/>
        <v>3740097570476.23</v>
      </c>
      <c r="V121" s="24">
        <f t="shared" si="112"/>
        <v>9843663300.2700005</v>
      </c>
      <c r="W121" s="24">
        <f t="shared" si="112"/>
        <v>89958610</v>
      </c>
      <c r="X121" s="30">
        <f t="shared" si="71"/>
        <v>0.76595083643954209</v>
      </c>
      <c r="Y121" s="243">
        <f t="shared" si="72"/>
        <v>2.0289607261115483E-3</v>
      </c>
      <c r="Z121" s="243">
        <f t="shared" si="73"/>
        <v>2.0105865129278473E-3</v>
      </c>
      <c r="AA121" s="31">
        <f t="shared" si="111"/>
        <v>2.6489438089042391E-3</v>
      </c>
      <c r="AB121" s="32">
        <f>+V121/T121</f>
        <v>0.99094402718237196</v>
      </c>
    </row>
    <row r="122" spans="1:28" s="4" customFormat="1" ht="28.5" customHeight="1" thickBot="1" x14ac:dyDescent="0.3">
      <c r="A122" s="21" t="s">
        <v>246</v>
      </c>
      <c r="B122" s="89" t="s">
        <v>37</v>
      </c>
      <c r="C122" s="90">
        <v>13</v>
      </c>
      <c r="D122" s="89" t="s">
        <v>38</v>
      </c>
      <c r="E122" s="23" t="s">
        <v>247</v>
      </c>
      <c r="F122" s="24">
        <f>+F269</f>
        <v>15000000000</v>
      </c>
      <c r="G122" s="24">
        <f>+G269</f>
        <v>0</v>
      </c>
      <c r="H122" s="24">
        <f>+H269</f>
        <v>0</v>
      </c>
      <c r="I122" s="24">
        <f>+I269</f>
        <v>2925000000</v>
      </c>
      <c r="J122" s="24">
        <f>+J269</f>
        <v>2925000000</v>
      </c>
      <c r="K122" s="24">
        <f t="shared" si="70"/>
        <v>0</v>
      </c>
      <c r="L122" s="248">
        <f>+L269</f>
        <v>15000000000</v>
      </c>
      <c r="M122" s="25">
        <f t="shared" si="62"/>
        <v>1.9006682796130295E-3</v>
      </c>
      <c r="N122" s="24">
        <f t="shared" ref="N122:W122" si="113">+N269</f>
        <v>0</v>
      </c>
      <c r="O122" s="24">
        <f t="shared" si="113"/>
        <v>12075000000</v>
      </c>
      <c r="P122" s="24">
        <f t="shared" si="113"/>
        <v>2925000000</v>
      </c>
      <c r="Q122" s="24">
        <f t="shared" si="113"/>
        <v>6405089410</v>
      </c>
      <c r="R122" s="24">
        <f t="shared" si="113"/>
        <v>8594910590</v>
      </c>
      <c r="S122" s="24">
        <f t="shared" si="113"/>
        <v>5669910590</v>
      </c>
      <c r="T122" s="24">
        <f t="shared" si="113"/>
        <v>0</v>
      </c>
      <c r="U122" s="24">
        <f t="shared" si="113"/>
        <v>6405089410</v>
      </c>
      <c r="V122" s="24">
        <f t="shared" si="113"/>
        <v>0</v>
      </c>
      <c r="W122" s="24">
        <f t="shared" si="113"/>
        <v>0</v>
      </c>
      <c r="X122" s="30">
        <f t="shared" si="71"/>
        <v>0.42700596066666668</v>
      </c>
      <c r="Y122" s="243">
        <f t="shared" si="72"/>
        <v>0</v>
      </c>
      <c r="Z122" s="31">
        <f t="shared" si="73"/>
        <v>0</v>
      </c>
      <c r="AA122" s="31">
        <f t="shared" si="111"/>
        <v>0</v>
      </c>
      <c r="AB122" s="32" t="s">
        <v>40</v>
      </c>
    </row>
    <row r="123" spans="1:28" s="4" customFormat="1" ht="28.5" customHeight="1" thickBot="1" x14ac:dyDescent="0.3">
      <c r="A123" s="21" t="s">
        <v>246</v>
      </c>
      <c r="B123" s="89" t="s">
        <v>41</v>
      </c>
      <c r="C123" s="90">
        <v>20</v>
      </c>
      <c r="D123" s="89" t="s">
        <v>38</v>
      </c>
      <c r="E123" s="23" t="s">
        <v>247</v>
      </c>
      <c r="F123" s="24">
        <f>+F240+F270</f>
        <v>147104900000</v>
      </c>
      <c r="G123" s="24">
        <f>+G240+G270</f>
        <v>0</v>
      </c>
      <c r="H123" s="24">
        <f>+H240+H270</f>
        <v>0</v>
      </c>
      <c r="I123" s="24">
        <f>+I240+I270</f>
        <v>2074546116</v>
      </c>
      <c r="J123" s="24">
        <f>+J240+J270</f>
        <v>2074546116</v>
      </c>
      <c r="K123" s="24">
        <f t="shared" si="70"/>
        <v>0</v>
      </c>
      <c r="L123" s="248">
        <f>+L240+L270</f>
        <v>147104900000</v>
      </c>
      <c r="M123" s="25">
        <f t="shared" si="62"/>
        <v>1.8639841147043115E-2</v>
      </c>
      <c r="N123" s="24">
        <f t="shared" ref="N123:W123" si="114">+N240+N270</f>
        <v>0</v>
      </c>
      <c r="O123" s="24">
        <f t="shared" si="114"/>
        <v>126875573489</v>
      </c>
      <c r="P123" s="24">
        <f t="shared" si="114"/>
        <v>20229326511</v>
      </c>
      <c r="Q123" s="24">
        <f t="shared" si="114"/>
        <v>85448633545.710007</v>
      </c>
      <c r="R123" s="24">
        <f t="shared" si="114"/>
        <v>61656266454.290001</v>
      </c>
      <c r="S123" s="24">
        <f t="shared" si="114"/>
        <v>41426939943.289993</v>
      </c>
      <c r="T123" s="24">
        <f t="shared" si="114"/>
        <v>64517695740.060005</v>
      </c>
      <c r="U123" s="24">
        <f t="shared" si="114"/>
        <v>20930937805.649998</v>
      </c>
      <c r="V123" s="24">
        <f t="shared" si="114"/>
        <v>64447846660.060005</v>
      </c>
      <c r="W123" s="24">
        <f t="shared" si="114"/>
        <v>69849080</v>
      </c>
      <c r="X123" s="30">
        <f t="shared" si="71"/>
        <v>0.58086871032650855</v>
      </c>
      <c r="Y123" s="31">
        <f t="shared" si="72"/>
        <v>0.43858291423372031</v>
      </c>
      <c r="Z123" s="31">
        <f t="shared" si="73"/>
        <v>0.4381080892618805</v>
      </c>
      <c r="AA123" s="31">
        <f t="shared" si="111"/>
        <v>0.75504654741549282</v>
      </c>
      <c r="AB123" s="32">
        <f>+V123/T123</f>
        <v>0.99891736555066346</v>
      </c>
    </row>
    <row r="124" spans="1:28" ht="24" customHeight="1" x14ac:dyDescent="0.25">
      <c r="A124" s="33" t="s">
        <v>248</v>
      </c>
      <c r="B124" s="92" t="s">
        <v>37</v>
      </c>
      <c r="C124" s="92">
        <v>10</v>
      </c>
      <c r="D124" s="92" t="s">
        <v>38</v>
      </c>
      <c r="E124" s="35" t="s">
        <v>249</v>
      </c>
      <c r="F124" s="93">
        <f>+F125</f>
        <v>4811194871576</v>
      </c>
      <c r="G124" s="93">
        <f>+G125</f>
        <v>0</v>
      </c>
      <c r="H124" s="93">
        <f>+H125</f>
        <v>0</v>
      </c>
      <c r="I124" s="93">
        <f>+I125</f>
        <v>0</v>
      </c>
      <c r="J124" s="93">
        <f>+J125</f>
        <v>0</v>
      </c>
      <c r="K124" s="93">
        <f t="shared" si="70"/>
        <v>0</v>
      </c>
      <c r="L124" s="257">
        <f>+L125</f>
        <v>4811194871576</v>
      </c>
      <c r="M124" s="265">
        <f t="shared" si="62"/>
        <v>0.60963236529609244</v>
      </c>
      <c r="N124" s="93">
        <f t="shared" ref="N124:W124" si="115">+N125</f>
        <v>0</v>
      </c>
      <c r="O124" s="93">
        <f t="shared" si="115"/>
        <v>3678733064281.6899</v>
      </c>
      <c r="P124" s="93">
        <f t="shared" si="115"/>
        <v>1132461807294.3101</v>
      </c>
      <c r="Q124" s="93">
        <f t="shared" si="115"/>
        <v>3677679528480.3198</v>
      </c>
      <c r="R124" s="93">
        <f t="shared" si="115"/>
        <v>1133515343095.6799</v>
      </c>
      <c r="S124" s="93">
        <f t="shared" si="115"/>
        <v>1053535801.3699999</v>
      </c>
      <c r="T124" s="93">
        <f t="shared" si="115"/>
        <v>3507953674.6399999</v>
      </c>
      <c r="U124" s="93">
        <f t="shared" si="115"/>
        <v>3674171574805.6797</v>
      </c>
      <c r="V124" s="93">
        <f t="shared" si="115"/>
        <v>3473593165.6399999</v>
      </c>
      <c r="W124" s="93">
        <f t="shared" si="115"/>
        <v>34360509</v>
      </c>
      <c r="X124" s="38">
        <f t="shared" si="71"/>
        <v>0.76440045075031948</v>
      </c>
      <c r="Y124" s="147">
        <f t="shared" si="72"/>
        <v>7.291231738220784E-4</v>
      </c>
      <c r="Z124" s="147">
        <f t="shared" si="73"/>
        <v>7.2198139097661557E-4</v>
      </c>
      <c r="AA124" s="147">
        <f t="shared" si="111"/>
        <v>9.5384974342491071E-4</v>
      </c>
      <c r="AB124" s="38">
        <f>+V124/T124</f>
        <v>0.99020497070745206</v>
      </c>
    </row>
    <row r="125" spans="1:28" ht="24" customHeight="1" x14ac:dyDescent="0.25">
      <c r="A125" s="39" t="s">
        <v>250</v>
      </c>
      <c r="B125" s="34" t="s">
        <v>37</v>
      </c>
      <c r="C125" s="34">
        <v>10</v>
      </c>
      <c r="D125" s="34" t="s">
        <v>38</v>
      </c>
      <c r="E125" s="40" t="s">
        <v>251</v>
      </c>
      <c r="F125" s="62">
        <f>+F126+F130+F134+F138+F142+F146+F150+F154+F158+F162+F166+F170+F174+F178+F182+F186+F190+F194+F198+F202+F206+F210+F214+F218+F222+F226</f>
        <v>4811194871576</v>
      </c>
      <c r="G125" s="62">
        <f>+G126+G130+G134+G138+G142+G146+G150+G154+G158+G162+G166+G170+G174+G178+G182+G186+G190+G194+G198+G202+G206+G210+G214+G218+G222+G226</f>
        <v>0</v>
      </c>
      <c r="H125" s="62">
        <f>+H126+H130+H134+H138+H142+H146+H150+H154+H158+H162+H166+H170+H174+H178+H182+H186+H190+H194+H198+H202+H206+H210+H214+H218+H222+H226</f>
        <v>0</v>
      </c>
      <c r="I125" s="62">
        <f>+I126+I130+I134+I138+I142+I146+I150+I154+I158+I162+I166+I170+I174+I178+I182+I186+I190+I194+I198+I202+I206+I210+I214+I218+I222+I226</f>
        <v>0</v>
      </c>
      <c r="J125" s="62">
        <f>+J126+J130+J134+J138+J142+J146+J150+J154+J158+J162+J166+J170+J174+J178+J182+J186+J190+J194+J198+J202+J206+J210+J214+J218+J222+J226</f>
        <v>0</v>
      </c>
      <c r="K125" s="62">
        <f t="shared" si="70"/>
        <v>0</v>
      </c>
      <c r="L125" s="66">
        <f>+L126+L130+L134+L138+L142+L146+L150+L154+L158+L162+L166+L170+L174+L178+L182+L186+L190+L194+L198+L202+L206+L210+L214+L218+L222+L226</f>
        <v>4811194871576</v>
      </c>
      <c r="M125" s="253">
        <f t="shared" si="62"/>
        <v>0.60963236529609244</v>
      </c>
      <c r="N125" s="62">
        <f t="shared" ref="N125:W125" si="116">+N126+N130+N134+N138+N142+N146+N150+N154+N158+N162+N166+N170+N174+N178+N182+N186+N190+N194+N198+N202+N206+N210+N214+N218+N222+N226</f>
        <v>0</v>
      </c>
      <c r="O125" s="62">
        <f t="shared" si="116"/>
        <v>3678733064281.6899</v>
      </c>
      <c r="P125" s="62">
        <f t="shared" si="116"/>
        <v>1132461807294.3101</v>
      </c>
      <c r="Q125" s="62">
        <f t="shared" si="116"/>
        <v>3677679528480.3198</v>
      </c>
      <c r="R125" s="62">
        <f t="shared" si="116"/>
        <v>1133515343095.6799</v>
      </c>
      <c r="S125" s="62">
        <f t="shared" si="116"/>
        <v>1053535801.3699999</v>
      </c>
      <c r="T125" s="62">
        <f t="shared" si="116"/>
        <v>3507953674.6399999</v>
      </c>
      <c r="U125" s="62">
        <f t="shared" si="116"/>
        <v>3674171574805.6797</v>
      </c>
      <c r="V125" s="62">
        <f t="shared" si="116"/>
        <v>3473593165.6399999</v>
      </c>
      <c r="W125" s="62">
        <f t="shared" si="116"/>
        <v>34360509</v>
      </c>
      <c r="X125" s="38">
        <f t="shared" si="71"/>
        <v>0.76440045075031948</v>
      </c>
      <c r="Y125" s="147">
        <f t="shared" si="72"/>
        <v>7.291231738220784E-4</v>
      </c>
      <c r="Z125" s="147">
        <f t="shared" si="73"/>
        <v>7.2198139097661557E-4</v>
      </c>
      <c r="AA125" s="147">
        <f t="shared" si="111"/>
        <v>9.5384974342491071E-4</v>
      </c>
      <c r="AB125" s="38">
        <f>+V125/T125</f>
        <v>0.99020497070745206</v>
      </c>
    </row>
    <row r="126" spans="1:28" ht="54" customHeight="1" x14ac:dyDescent="0.25">
      <c r="A126" s="39" t="s">
        <v>252</v>
      </c>
      <c r="B126" s="34" t="s">
        <v>37</v>
      </c>
      <c r="C126" s="34">
        <v>10</v>
      </c>
      <c r="D126" s="34" t="s">
        <v>38</v>
      </c>
      <c r="E126" s="40" t="s">
        <v>253</v>
      </c>
      <c r="F126" s="62">
        <f t="shared" ref="F126:J128" si="117">+F127</f>
        <v>214344555873</v>
      </c>
      <c r="G126" s="62">
        <f t="shared" si="117"/>
        <v>0</v>
      </c>
      <c r="H126" s="62">
        <f t="shared" si="117"/>
        <v>0</v>
      </c>
      <c r="I126" s="62">
        <f t="shared" si="117"/>
        <v>0</v>
      </c>
      <c r="J126" s="62">
        <f t="shared" si="117"/>
        <v>0</v>
      </c>
      <c r="K126" s="62">
        <f t="shared" si="70"/>
        <v>0</v>
      </c>
      <c r="L126" s="66">
        <f>+L127</f>
        <v>214344555873</v>
      </c>
      <c r="M126" s="253">
        <f t="shared" si="62"/>
        <v>2.7159859883703584E-2</v>
      </c>
      <c r="N126" s="62">
        <f t="shared" ref="N126:W128" si="118">+N127</f>
        <v>0</v>
      </c>
      <c r="O126" s="62">
        <f t="shared" si="118"/>
        <v>189713379685</v>
      </c>
      <c r="P126" s="62">
        <f t="shared" si="118"/>
        <v>24631176188</v>
      </c>
      <c r="Q126" s="62">
        <f t="shared" si="118"/>
        <v>189713379685</v>
      </c>
      <c r="R126" s="62">
        <f t="shared" si="118"/>
        <v>24631176188</v>
      </c>
      <c r="S126" s="62">
        <f t="shared" si="118"/>
        <v>0</v>
      </c>
      <c r="T126" s="62">
        <f t="shared" si="118"/>
        <v>0</v>
      </c>
      <c r="U126" s="62">
        <f t="shared" si="118"/>
        <v>189713379685</v>
      </c>
      <c r="V126" s="62">
        <f t="shared" si="118"/>
        <v>0</v>
      </c>
      <c r="W126" s="62">
        <f t="shared" si="118"/>
        <v>0</v>
      </c>
      <c r="X126" s="38">
        <f t="shared" si="71"/>
        <v>0.88508606580801585</v>
      </c>
      <c r="Y126" s="38">
        <f t="shared" si="72"/>
        <v>0</v>
      </c>
      <c r="Z126" s="38">
        <f t="shared" si="73"/>
        <v>0</v>
      </c>
      <c r="AA126" s="38">
        <f t="shared" si="111"/>
        <v>0</v>
      </c>
      <c r="AB126" s="38" t="s">
        <v>40</v>
      </c>
    </row>
    <row r="127" spans="1:28" ht="54" customHeight="1" x14ac:dyDescent="0.25">
      <c r="A127" s="39" t="s">
        <v>254</v>
      </c>
      <c r="B127" s="34" t="s">
        <v>37</v>
      </c>
      <c r="C127" s="34">
        <v>10</v>
      </c>
      <c r="D127" s="34" t="s">
        <v>38</v>
      </c>
      <c r="E127" s="40" t="s">
        <v>253</v>
      </c>
      <c r="F127" s="62">
        <f t="shared" si="117"/>
        <v>214344555873</v>
      </c>
      <c r="G127" s="62">
        <f t="shared" si="117"/>
        <v>0</v>
      </c>
      <c r="H127" s="62">
        <f t="shared" si="117"/>
        <v>0</v>
      </c>
      <c r="I127" s="62">
        <f t="shared" si="117"/>
        <v>0</v>
      </c>
      <c r="J127" s="62">
        <f t="shared" si="117"/>
        <v>0</v>
      </c>
      <c r="K127" s="62">
        <f t="shared" si="70"/>
        <v>0</v>
      </c>
      <c r="L127" s="66">
        <f>+L128</f>
        <v>214344555873</v>
      </c>
      <c r="M127" s="253">
        <f t="shared" si="62"/>
        <v>2.7159859883703584E-2</v>
      </c>
      <c r="N127" s="62">
        <f t="shared" si="118"/>
        <v>0</v>
      </c>
      <c r="O127" s="62">
        <f t="shared" si="118"/>
        <v>189713379685</v>
      </c>
      <c r="P127" s="62">
        <f t="shared" si="118"/>
        <v>24631176188</v>
      </c>
      <c r="Q127" s="62">
        <f t="shared" si="118"/>
        <v>189713379685</v>
      </c>
      <c r="R127" s="62">
        <f t="shared" si="118"/>
        <v>24631176188</v>
      </c>
      <c r="S127" s="62">
        <f t="shared" si="118"/>
        <v>0</v>
      </c>
      <c r="T127" s="62">
        <f t="shared" si="118"/>
        <v>0</v>
      </c>
      <c r="U127" s="62">
        <f t="shared" si="118"/>
        <v>189713379685</v>
      </c>
      <c r="V127" s="62">
        <f t="shared" si="118"/>
        <v>0</v>
      </c>
      <c r="W127" s="62">
        <f t="shared" si="118"/>
        <v>0</v>
      </c>
      <c r="X127" s="38">
        <f t="shared" si="71"/>
        <v>0.88508606580801585</v>
      </c>
      <c r="Y127" s="38">
        <f t="shared" si="72"/>
        <v>0</v>
      </c>
      <c r="Z127" s="38">
        <f t="shared" si="73"/>
        <v>0</v>
      </c>
      <c r="AA127" s="38">
        <f t="shared" si="111"/>
        <v>0</v>
      </c>
      <c r="AB127" s="38" t="s">
        <v>40</v>
      </c>
    </row>
    <row r="128" spans="1:28" ht="30" customHeight="1" x14ac:dyDescent="0.25">
      <c r="A128" s="39" t="s">
        <v>255</v>
      </c>
      <c r="B128" s="34" t="s">
        <v>37</v>
      </c>
      <c r="C128" s="34">
        <v>10</v>
      </c>
      <c r="D128" s="34" t="s">
        <v>38</v>
      </c>
      <c r="E128" s="40" t="s">
        <v>256</v>
      </c>
      <c r="F128" s="62">
        <f t="shared" si="117"/>
        <v>214344555873</v>
      </c>
      <c r="G128" s="62">
        <f t="shared" si="117"/>
        <v>0</v>
      </c>
      <c r="H128" s="62">
        <f t="shared" si="117"/>
        <v>0</v>
      </c>
      <c r="I128" s="62">
        <f t="shared" si="117"/>
        <v>0</v>
      </c>
      <c r="J128" s="62">
        <f t="shared" si="117"/>
        <v>0</v>
      </c>
      <c r="K128" s="62">
        <f t="shared" si="70"/>
        <v>0</v>
      </c>
      <c r="L128" s="66">
        <f>+L129</f>
        <v>214344555873</v>
      </c>
      <c r="M128" s="253">
        <f t="shared" si="62"/>
        <v>2.7159859883703584E-2</v>
      </c>
      <c r="N128" s="62">
        <f t="shared" si="118"/>
        <v>0</v>
      </c>
      <c r="O128" s="62">
        <f t="shared" si="118"/>
        <v>189713379685</v>
      </c>
      <c r="P128" s="62">
        <f t="shared" si="118"/>
        <v>24631176188</v>
      </c>
      <c r="Q128" s="62">
        <f t="shared" si="118"/>
        <v>189713379685</v>
      </c>
      <c r="R128" s="62">
        <f t="shared" si="118"/>
        <v>24631176188</v>
      </c>
      <c r="S128" s="62">
        <f t="shared" si="118"/>
        <v>0</v>
      </c>
      <c r="T128" s="62">
        <f t="shared" si="118"/>
        <v>0</v>
      </c>
      <c r="U128" s="62">
        <f t="shared" si="118"/>
        <v>189713379685</v>
      </c>
      <c r="V128" s="62">
        <f t="shared" si="118"/>
        <v>0</v>
      </c>
      <c r="W128" s="62">
        <f t="shared" si="118"/>
        <v>0</v>
      </c>
      <c r="X128" s="38">
        <f t="shared" si="71"/>
        <v>0.88508606580801585</v>
      </c>
      <c r="Y128" s="38">
        <f t="shared" si="72"/>
        <v>0</v>
      </c>
      <c r="Z128" s="38">
        <f t="shared" si="73"/>
        <v>0</v>
      </c>
      <c r="AA128" s="38">
        <f t="shared" si="111"/>
        <v>0</v>
      </c>
      <c r="AB128" s="38" t="s">
        <v>40</v>
      </c>
    </row>
    <row r="129" spans="1:28" ht="30" customHeight="1" x14ac:dyDescent="0.25">
      <c r="A129" s="43" t="s">
        <v>257</v>
      </c>
      <c r="B129" s="44" t="s">
        <v>37</v>
      </c>
      <c r="C129" s="44">
        <v>10</v>
      </c>
      <c r="D129" s="44" t="s">
        <v>38</v>
      </c>
      <c r="E129" s="45" t="s">
        <v>258</v>
      </c>
      <c r="F129" s="46">
        <v>214344555873</v>
      </c>
      <c r="G129" s="46">
        <v>0</v>
      </c>
      <c r="H129" s="46">
        <v>0</v>
      </c>
      <c r="I129" s="46">
        <v>0</v>
      </c>
      <c r="J129" s="46">
        <v>0</v>
      </c>
      <c r="K129" s="46">
        <f t="shared" si="70"/>
        <v>0</v>
      </c>
      <c r="L129" s="56">
        <f>+F129+K129</f>
        <v>214344555873</v>
      </c>
      <c r="M129" s="266">
        <f t="shared" si="62"/>
        <v>2.7159859883703584E-2</v>
      </c>
      <c r="N129" s="46">
        <v>0</v>
      </c>
      <c r="O129" s="46">
        <v>189713379685</v>
      </c>
      <c r="P129" s="46">
        <f>L129-O129</f>
        <v>24631176188</v>
      </c>
      <c r="Q129" s="46">
        <v>189713379685</v>
      </c>
      <c r="R129" s="46">
        <f>+L129-Q129</f>
        <v>24631176188</v>
      </c>
      <c r="S129" s="46">
        <f>O129-Q129</f>
        <v>0</v>
      </c>
      <c r="T129" s="46">
        <v>0</v>
      </c>
      <c r="U129" s="46">
        <f>+Q129-T129</f>
        <v>189713379685</v>
      </c>
      <c r="V129" s="46">
        <v>0</v>
      </c>
      <c r="W129" s="88">
        <f>+T129-V129</f>
        <v>0</v>
      </c>
      <c r="X129" s="49">
        <f t="shared" si="71"/>
        <v>0.88508606580801585</v>
      </c>
      <c r="Y129" s="49">
        <f t="shared" si="72"/>
        <v>0</v>
      </c>
      <c r="Z129" s="49">
        <f t="shared" si="73"/>
        <v>0</v>
      </c>
      <c r="AA129" s="49">
        <f t="shared" si="111"/>
        <v>0</v>
      </c>
      <c r="AB129" s="49" t="s">
        <v>40</v>
      </c>
    </row>
    <row r="130" spans="1:28" ht="49.5" customHeight="1" x14ac:dyDescent="0.25">
      <c r="A130" s="39" t="s">
        <v>259</v>
      </c>
      <c r="B130" s="34" t="s">
        <v>37</v>
      </c>
      <c r="C130" s="34">
        <v>10</v>
      </c>
      <c r="D130" s="34" t="s">
        <v>38</v>
      </c>
      <c r="E130" s="40" t="s">
        <v>260</v>
      </c>
      <c r="F130" s="62">
        <f t="shared" ref="F130:J132" si="119">+F131</f>
        <v>3195851089</v>
      </c>
      <c r="G130" s="62">
        <f t="shared" si="119"/>
        <v>0</v>
      </c>
      <c r="H130" s="62">
        <f t="shared" si="119"/>
        <v>0</v>
      </c>
      <c r="I130" s="62">
        <f t="shared" si="119"/>
        <v>0</v>
      </c>
      <c r="J130" s="62">
        <f t="shared" si="119"/>
        <v>0</v>
      </c>
      <c r="K130" s="62">
        <f t="shared" si="70"/>
        <v>0</v>
      </c>
      <c r="L130" s="66">
        <f>+L131</f>
        <v>3195851089</v>
      </c>
      <c r="M130" s="42">
        <f t="shared" si="62"/>
        <v>4.0495018608193714E-4</v>
      </c>
      <c r="N130" s="62">
        <f t="shared" ref="N130:W132" si="120">+N131</f>
        <v>0</v>
      </c>
      <c r="O130" s="62">
        <f t="shared" si="120"/>
        <v>3195851089</v>
      </c>
      <c r="P130" s="62">
        <f t="shared" si="120"/>
        <v>0</v>
      </c>
      <c r="Q130" s="62">
        <f t="shared" si="120"/>
        <v>3195851089</v>
      </c>
      <c r="R130" s="62">
        <f t="shared" si="120"/>
        <v>0</v>
      </c>
      <c r="S130" s="62">
        <f t="shared" si="120"/>
        <v>0</v>
      </c>
      <c r="T130" s="62">
        <f t="shared" si="120"/>
        <v>0</v>
      </c>
      <c r="U130" s="62">
        <f t="shared" si="120"/>
        <v>3195851089</v>
      </c>
      <c r="V130" s="62">
        <f t="shared" si="120"/>
        <v>0</v>
      </c>
      <c r="W130" s="62">
        <f t="shared" si="120"/>
        <v>0</v>
      </c>
      <c r="X130" s="38">
        <f t="shared" si="71"/>
        <v>1</v>
      </c>
      <c r="Y130" s="38">
        <f t="shared" si="72"/>
        <v>0</v>
      </c>
      <c r="Z130" s="38">
        <f t="shared" si="73"/>
        <v>0</v>
      </c>
      <c r="AA130" s="38">
        <f t="shared" si="111"/>
        <v>0</v>
      </c>
      <c r="AB130" s="38" t="s">
        <v>40</v>
      </c>
    </row>
    <row r="131" spans="1:28" ht="49.5" customHeight="1" x14ac:dyDescent="0.25">
      <c r="A131" s="39" t="s">
        <v>261</v>
      </c>
      <c r="B131" s="34" t="s">
        <v>37</v>
      </c>
      <c r="C131" s="34">
        <v>10</v>
      </c>
      <c r="D131" s="34" t="s">
        <v>38</v>
      </c>
      <c r="E131" s="95" t="s">
        <v>260</v>
      </c>
      <c r="F131" s="62">
        <f t="shared" si="119"/>
        <v>3195851089</v>
      </c>
      <c r="G131" s="62">
        <f t="shared" si="119"/>
        <v>0</v>
      </c>
      <c r="H131" s="62">
        <f t="shared" si="119"/>
        <v>0</v>
      </c>
      <c r="I131" s="62">
        <f t="shared" si="119"/>
        <v>0</v>
      </c>
      <c r="J131" s="62">
        <f t="shared" si="119"/>
        <v>0</v>
      </c>
      <c r="K131" s="62">
        <f t="shared" si="70"/>
        <v>0</v>
      </c>
      <c r="L131" s="66">
        <f>+L132</f>
        <v>3195851089</v>
      </c>
      <c r="M131" s="42">
        <f t="shared" si="62"/>
        <v>4.0495018608193714E-4</v>
      </c>
      <c r="N131" s="62">
        <f t="shared" si="120"/>
        <v>0</v>
      </c>
      <c r="O131" s="62">
        <f t="shared" si="120"/>
        <v>3195851089</v>
      </c>
      <c r="P131" s="62">
        <f t="shared" si="120"/>
        <v>0</v>
      </c>
      <c r="Q131" s="62">
        <f t="shared" si="120"/>
        <v>3195851089</v>
      </c>
      <c r="R131" s="62">
        <f t="shared" si="120"/>
        <v>0</v>
      </c>
      <c r="S131" s="62">
        <f t="shared" si="120"/>
        <v>0</v>
      </c>
      <c r="T131" s="62">
        <f t="shared" si="120"/>
        <v>0</v>
      </c>
      <c r="U131" s="62">
        <f t="shared" si="120"/>
        <v>3195851089</v>
      </c>
      <c r="V131" s="62">
        <f t="shared" si="120"/>
        <v>0</v>
      </c>
      <c r="W131" s="62">
        <f t="shared" si="120"/>
        <v>0</v>
      </c>
      <c r="X131" s="38">
        <f t="shared" si="71"/>
        <v>1</v>
      </c>
      <c r="Y131" s="38">
        <f t="shared" si="72"/>
        <v>0</v>
      </c>
      <c r="Z131" s="38">
        <f t="shared" si="73"/>
        <v>0</v>
      </c>
      <c r="AA131" s="38">
        <f t="shared" si="111"/>
        <v>0</v>
      </c>
      <c r="AB131" s="38" t="s">
        <v>40</v>
      </c>
    </row>
    <row r="132" spans="1:28" ht="32.25" customHeight="1" x14ac:dyDescent="0.25">
      <c r="A132" s="39" t="s">
        <v>262</v>
      </c>
      <c r="B132" s="34" t="s">
        <v>37</v>
      </c>
      <c r="C132" s="34">
        <v>10</v>
      </c>
      <c r="D132" s="34" t="s">
        <v>38</v>
      </c>
      <c r="E132" s="40" t="s">
        <v>256</v>
      </c>
      <c r="F132" s="62">
        <f t="shared" si="119"/>
        <v>3195851089</v>
      </c>
      <c r="G132" s="62">
        <f t="shared" si="119"/>
        <v>0</v>
      </c>
      <c r="H132" s="62">
        <f t="shared" si="119"/>
        <v>0</v>
      </c>
      <c r="I132" s="62">
        <f t="shared" si="119"/>
        <v>0</v>
      </c>
      <c r="J132" s="62">
        <f t="shared" si="119"/>
        <v>0</v>
      </c>
      <c r="K132" s="62">
        <f t="shared" si="70"/>
        <v>0</v>
      </c>
      <c r="L132" s="66">
        <f>+L133</f>
        <v>3195851089</v>
      </c>
      <c r="M132" s="42">
        <f t="shared" si="62"/>
        <v>4.0495018608193714E-4</v>
      </c>
      <c r="N132" s="62">
        <f t="shared" si="120"/>
        <v>0</v>
      </c>
      <c r="O132" s="62">
        <f t="shared" si="120"/>
        <v>3195851089</v>
      </c>
      <c r="P132" s="62">
        <f t="shared" si="120"/>
        <v>0</v>
      </c>
      <c r="Q132" s="62">
        <f t="shared" si="120"/>
        <v>3195851089</v>
      </c>
      <c r="R132" s="62">
        <f t="shared" si="120"/>
        <v>0</v>
      </c>
      <c r="S132" s="62">
        <f t="shared" si="120"/>
        <v>0</v>
      </c>
      <c r="T132" s="62">
        <f t="shared" si="120"/>
        <v>0</v>
      </c>
      <c r="U132" s="62">
        <f t="shared" si="120"/>
        <v>3195851089</v>
      </c>
      <c r="V132" s="62">
        <f t="shared" si="120"/>
        <v>0</v>
      </c>
      <c r="W132" s="62">
        <f t="shared" si="120"/>
        <v>0</v>
      </c>
      <c r="X132" s="38">
        <f t="shared" si="71"/>
        <v>1</v>
      </c>
      <c r="Y132" s="38">
        <f t="shared" si="72"/>
        <v>0</v>
      </c>
      <c r="Z132" s="38">
        <f t="shared" si="73"/>
        <v>0</v>
      </c>
      <c r="AA132" s="38">
        <f t="shared" si="111"/>
        <v>0</v>
      </c>
      <c r="AB132" s="38" t="s">
        <v>40</v>
      </c>
    </row>
    <row r="133" spans="1:28" ht="30" customHeight="1" x14ac:dyDescent="0.25">
      <c r="A133" s="43" t="s">
        <v>263</v>
      </c>
      <c r="B133" s="44" t="s">
        <v>37</v>
      </c>
      <c r="C133" s="44">
        <v>10</v>
      </c>
      <c r="D133" s="44" t="s">
        <v>38</v>
      </c>
      <c r="E133" s="45" t="s">
        <v>258</v>
      </c>
      <c r="F133" s="46">
        <v>3195851089</v>
      </c>
      <c r="G133" s="46">
        <v>0</v>
      </c>
      <c r="H133" s="46">
        <v>0</v>
      </c>
      <c r="I133" s="46">
        <v>0</v>
      </c>
      <c r="J133" s="46">
        <v>0</v>
      </c>
      <c r="K133" s="46">
        <f t="shared" si="70"/>
        <v>0</v>
      </c>
      <c r="L133" s="56">
        <f>+F133+K133</f>
        <v>3195851089</v>
      </c>
      <c r="M133" s="51">
        <f t="shared" si="62"/>
        <v>4.0495018608193714E-4</v>
      </c>
      <c r="N133" s="46">
        <v>0</v>
      </c>
      <c r="O133" s="46">
        <v>3195851089</v>
      </c>
      <c r="P133" s="46">
        <f>L133-O133</f>
        <v>0</v>
      </c>
      <c r="Q133" s="46">
        <v>3195851089</v>
      </c>
      <c r="R133" s="46">
        <f>+L133-Q133</f>
        <v>0</v>
      </c>
      <c r="S133" s="46">
        <f>O133-Q133</f>
        <v>0</v>
      </c>
      <c r="T133" s="46">
        <v>0</v>
      </c>
      <c r="U133" s="46">
        <f>+Q133-T133</f>
        <v>3195851089</v>
      </c>
      <c r="V133" s="46">
        <v>0</v>
      </c>
      <c r="W133" s="88">
        <f>+T133-V133</f>
        <v>0</v>
      </c>
      <c r="X133" s="49">
        <f t="shared" si="71"/>
        <v>1</v>
      </c>
      <c r="Y133" s="49">
        <f t="shared" si="72"/>
        <v>0</v>
      </c>
      <c r="Z133" s="49">
        <f t="shared" si="73"/>
        <v>0</v>
      </c>
      <c r="AA133" s="49">
        <f t="shared" si="111"/>
        <v>0</v>
      </c>
      <c r="AB133" s="49" t="s">
        <v>40</v>
      </c>
    </row>
    <row r="134" spans="1:28" ht="87" customHeight="1" x14ac:dyDescent="0.25">
      <c r="A134" s="39" t="s">
        <v>264</v>
      </c>
      <c r="B134" s="34" t="s">
        <v>37</v>
      </c>
      <c r="C134" s="34">
        <v>10</v>
      </c>
      <c r="D134" s="34" t="s">
        <v>38</v>
      </c>
      <c r="E134" s="40" t="s">
        <v>265</v>
      </c>
      <c r="F134" s="62">
        <f t="shared" ref="F134:J136" si="121">+F135</f>
        <v>251619519992</v>
      </c>
      <c r="G134" s="62">
        <f t="shared" si="121"/>
        <v>0</v>
      </c>
      <c r="H134" s="62">
        <f t="shared" si="121"/>
        <v>0</v>
      </c>
      <c r="I134" s="62">
        <f t="shared" si="121"/>
        <v>0</v>
      </c>
      <c r="J134" s="62">
        <f t="shared" si="121"/>
        <v>0</v>
      </c>
      <c r="K134" s="62">
        <f t="shared" si="70"/>
        <v>0</v>
      </c>
      <c r="L134" s="66">
        <f>+L135</f>
        <v>251619519992</v>
      </c>
      <c r="M134" s="253">
        <f t="shared" ref="M134:M197" si="122">L134/$L$304</f>
        <v>3.1883016012016728E-2</v>
      </c>
      <c r="N134" s="62">
        <f t="shared" ref="N134:W136" si="123">+N135</f>
        <v>0</v>
      </c>
      <c r="O134" s="62">
        <f t="shared" si="123"/>
        <v>218925372998</v>
      </c>
      <c r="P134" s="62">
        <f t="shared" si="123"/>
        <v>32694146994</v>
      </c>
      <c r="Q134" s="62">
        <f t="shared" si="123"/>
        <v>218925372998</v>
      </c>
      <c r="R134" s="62">
        <f t="shared" si="123"/>
        <v>32694146994</v>
      </c>
      <c r="S134" s="62">
        <f t="shared" si="123"/>
        <v>0</v>
      </c>
      <c r="T134" s="62">
        <f t="shared" si="123"/>
        <v>0</v>
      </c>
      <c r="U134" s="62">
        <f t="shared" si="123"/>
        <v>218925372998</v>
      </c>
      <c r="V134" s="62">
        <f t="shared" si="123"/>
        <v>0</v>
      </c>
      <c r="W134" s="62">
        <f t="shared" si="123"/>
        <v>0</v>
      </c>
      <c r="X134" s="38">
        <f t="shared" si="71"/>
        <v>0.87006514043489358</v>
      </c>
      <c r="Y134" s="38">
        <f t="shared" si="72"/>
        <v>0</v>
      </c>
      <c r="Z134" s="38">
        <f t="shared" si="73"/>
        <v>0</v>
      </c>
      <c r="AA134" s="38">
        <f t="shared" si="111"/>
        <v>0</v>
      </c>
      <c r="AB134" s="38" t="s">
        <v>40</v>
      </c>
    </row>
    <row r="135" spans="1:28" ht="84" customHeight="1" x14ac:dyDescent="0.25">
      <c r="A135" s="39" t="s">
        <v>266</v>
      </c>
      <c r="B135" s="34" t="s">
        <v>37</v>
      </c>
      <c r="C135" s="34">
        <v>10</v>
      </c>
      <c r="D135" s="34" t="s">
        <v>38</v>
      </c>
      <c r="E135" s="40" t="s">
        <v>265</v>
      </c>
      <c r="F135" s="62">
        <f t="shared" si="121"/>
        <v>251619519992</v>
      </c>
      <c r="G135" s="62">
        <f t="shared" si="121"/>
        <v>0</v>
      </c>
      <c r="H135" s="62">
        <f t="shared" si="121"/>
        <v>0</v>
      </c>
      <c r="I135" s="62">
        <f t="shared" si="121"/>
        <v>0</v>
      </c>
      <c r="J135" s="62">
        <f t="shared" si="121"/>
        <v>0</v>
      </c>
      <c r="K135" s="62">
        <f t="shared" si="70"/>
        <v>0</v>
      </c>
      <c r="L135" s="66">
        <f>+L136</f>
        <v>251619519992</v>
      </c>
      <c r="M135" s="253">
        <f t="shared" si="122"/>
        <v>3.1883016012016728E-2</v>
      </c>
      <c r="N135" s="62">
        <f t="shared" si="123"/>
        <v>0</v>
      </c>
      <c r="O135" s="62">
        <f t="shared" si="123"/>
        <v>218925372998</v>
      </c>
      <c r="P135" s="62">
        <f t="shared" si="123"/>
        <v>32694146994</v>
      </c>
      <c r="Q135" s="62">
        <f t="shared" si="123"/>
        <v>218925372998</v>
      </c>
      <c r="R135" s="62">
        <f t="shared" si="123"/>
        <v>32694146994</v>
      </c>
      <c r="S135" s="62">
        <f t="shared" si="123"/>
        <v>0</v>
      </c>
      <c r="T135" s="62">
        <f t="shared" si="123"/>
        <v>0</v>
      </c>
      <c r="U135" s="62">
        <f t="shared" si="123"/>
        <v>218925372998</v>
      </c>
      <c r="V135" s="62">
        <f t="shared" si="123"/>
        <v>0</v>
      </c>
      <c r="W135" s="62">
        <f t="shared" si="123"/>
        <v>0</v>
      </c>
      <c r="X135" s="38">
        <f t="shared" si="71"/>
        <v>0.87006514043489358</v>
      </c>
      <c r="Y135" s="38">
        <f t="shared" si="72"/>
        <v>0</v>
      </c>
      <c r="Z135" s="38">
        <f t="shared" si="73"/>
        <v>0</v>
      </c>
      <c r="AA135" s="38">
        <f t="shared" si="111"/>
        <v>0</v>
      </c>
      <c r="AB135" s="38" t="s">
        <v>40</v>
      </c>
    </row>
    <row r="136" spans="1:28" ht="32.25" customHeight="1" x14ac:dyDescent="0.25">
      <c r="A136" s="39" t="s">
        <v>267</v>
      </c>
      <c r="B136" s="34" t="s">
        <v>37</v>
      </c>
      <c r="C136" s="34">
        <v>10</v>
      </c>
      <c r="D136" s="34" t="s">
        <v>38</v>
      </c>
      <c r="E136" s="40" t="s">
        <v>268</v>
      </c>
      <c r="F136" s="62">
        <f t="shared" si="121"/>
        <v>251619519992</v>
      </c>
      <c r="G136" s="62">
        <f t="shared" si="121"/>
        <v>0</v>
      </c>
      <c r="H136" s="62">
        <f t="shared" si="121"/>
        <v>0</v>
      </c>
      <c r="I136" s="62">
        <f t="shared" si="121"/>
        <v>0</v>
      </c>
      <c r="J136" s="62">
        <f t="shared" si="121"/>
        <v>0</v>
      </c>
      <c r="K136" s="62">
        <f t="shared" ref="K136:K173" si="124">+G136-H136+I136-J136</f>
        <v>0</v>
      </c>
      <c r="L136" s="66">
        <f>+L137</f>
        <v>251619519992</v>
      </c>
      <c r="M136" s="253">
        <f t="shared" si="122"/>
        <v>3.1883016012016728E-2</v>
      </c>
      <c r="N136" s="62">
        <f t="shared" si="123"/>
        <v>0</v>
      </c>
      <c r="O136" s="62">
        <f t="shared" si="123"/>
        <v>218925372998</v>
      </c>
      <c r="P136" s="62">
        <f t="shared" si="123"/>
        <v>32694146994</v>
      </c>
      <c r="Q136" s="62">
        <f t="shared" si="123"/>
        <v>218925372998</v>
      </c>
      <c r="R136" s="62">
        <f t="shared" si="123"/>
        <v>32694146994</v>
      </c>
      <c r="S136" s="62">
        <f t="shared" si="123"/>
        <v>0</v>
      </c>
      <c r="T136" s="62">
        <f t="shared" si="123"/>
        <v>0</v>
      </c>
      <c r="U136" s="62">
        <f t="shared" si="123"/>
        <v>218925372998</v>
      </c>
      <c r="V136" s="62">
        <f t="shared" si="123"/>
        <v>0</v>
      </c>
      <c r="W136" s="62">
        <f t="shared" si="123"/>
        <v>0</v>
      </c>
      <c r="X136" s="38">
        <f t="shared" ref="X136:X199" si="125">+Q136/L136</f>
        <v>0.87006514043489358</v>
      </c>
      <c r="Y136" s="38">
        <f t="shared" ref="Y136:Y199" si="126">+T136/L136</f>
        <v>0</v>
      </c>
      <c r="Z136" s="38">
        <f t="shared" ref="Z136:Z199" si="127">+V136/L136</f>
        <v>0</v>
      </c>
      <c r="AA136" s="38">
        <f t="shared" si="111"/>
        <v>0</v>
      </c>
      <c r="AB136" s="38" t="s">
        <v>40</v>
      </c>
    </row>
    <row r="137" spans="1:28" ht="30" customHeight="1" x14ac:dyDescent="0.25">
      <c r="A137" s="43" t="s">
        <v>269</v>
      </c>
      <c r="B137" s="44" t="s">
        <v>37</v>
      </c>
      <c r="C137" s="44">
        <v>10</v>
      </c>
      <c r="D137" s="44" t="s">
        <v>38</v>
      </c>
      <c r="E137" s="45" t="s">
        <v>258</v>
      </c>
      <c r="F137" s="46">
        <v>251619519992</v>
      </c>
      <c r="G137" s="46">
        <v>0</v>
      </c>
      <c r="H137" s="46">
        <v>0</v>
      </c>
      <c r="I137" s="46">
        <v>0</v>
      </c>
      <c r="J137" s="46">
        <v>0</v>
      </c>
      <c r="K137" s="46">
        <f t="shared" si="124"/>
        <v>0</v>
      </c>
      <c r="L137" s="56">
        <f>+F137+K137</f>
        <v>251619519992</v>
      </c>
      <c r="M137" s="266">
        <f t="shared" si="122"/>
        <v>3.1883016012016728E-2</v>
      </c>
      <c r="N137" s="46">
        <v>0</v>
      </c>
      <c r="O137" s="46">
        <v>218925372998</v>
      </c>
      <c r="P137" s="46">
        <f>L137-O137</f>
        <v>32694146994</v>
      </c>
      <c r="Q137" s="46">
        <v>218925372998</v>
      </c>
      <c r="R137" s="46">
        <f>+L137-Q137</f>
        <v>32694146994</v>
      </c>
      <c r="S137" s="46">
        <f>O137-Q137</f>
        <v>0</v>
      </c>
      <c r="T137" s="46">
        <v>0</v>
      </c>
      <c r="U137" s="46">
        <f>+Q137-T137</f>
        <v>218925372998</v>
      </c>
      <c r="V137" s="46">
        <v>0</v>
      </c>
      <c r="W137" s="88">
        <f>+T137-V137</f>
        <v>0</v>
      </c>
      <c r="X137" s="49">
        <f t="shared" si="125"/>
        <v>0.87006514043489358</v>
      </c>
      <c r="Y137" s="49">
        <f t="shared" si="126"/>
        <v>0</v>
      </c>
      <c r="Z137" s="49">
        <f t="shared" si="127"/>
        <v>0</v>
      </c>
      <c r="AA137" s="49">
        <f t="shared" si="111"/>
        <v>0</v>
      </c>
      <c r="AB137" s="49" t="s">
        <v>40</v>
      </c>
    </row>
    <row r="138" spans="1:28" ht="80.25" customHeight="1" x14ac:dyDescent="0.25">
      <c r="A138" s="39" t="s">
        <v>270</v>
      </c>
      <c r="B138" s="34" t="s">
        <v>37</v>
      </c>
      <c r="C138" s="34">
        <v>10</v>
      </c>
      <c r="D138" s="34" t="s">
        <v>38</v>
      </c>
      <c r="E138" s="95" t="s">
        <v>271</v>
      </c>
      <c r="F138" s="62">
        <f t="shared" ref="F138:J140" si="128">+F139</f>
        <v>189200764831</v>
      </c>
      <c r="G138" s="62">
        <f t="shared" si="128"/>
        <v>0</v>
      </c>
      <c r="H138" s="62">
        <f t="shared" si="128"/>
        <v>0</v>
      </c>
      <c r="I138" s="62">
        <f t="shared" si="128"/>
        <v>0</v>
      </c>
      <c r="J138" s="62">
        <f t="shared" si="128"/>
        <v>0</v>
      </c>
      <c r="K138" s="62">
        <f t="shared" si="124"/>
        <v>0</v>
      </c>
      <c r="L138" s="66">
        <f>+L139</f>
        <v>189200764831</v>
      </c>
      <c r="M138" s="253">
        <f t="shared" si="122"/>
        <v>2.397385947952041E-2</v>
      </c>
      <c r="N138" s="62">
        <f t="shared" ref="N138:W140" si="129">+N139</f>
        <v>0</v>
      </c>
      <c r="O138" s="62">
        <f t="shared" si="129"/>
        <v>167458960592</v>
      </c>
      <c r="P138" s="62">
        <f t="shared" si="129"/>
        <v>21741804239</v>
      </c>
      <c r="Q138" s="62">
        <f t="shared" si="129"/>
        <v>167458960592</v>
      </c>
      <c r="R138" s="62">
        <f t="shared" si="129"/>
        <v>21741804239</v>
      </c>
      <c r="S138" s="62">
        <f t="shared" si="129"/>
        <v>0</v>
      </c>
      <c r="T138" s="62">
        <f t="shared" si="129"/>
        <v>0</v>
      </c>
      <c r="U138" s="62">
        <f t="shared" si="129"/>
        <v>167458960592</v>
      </c>
      <c r="V138" s="62">
        <f t="shared" si="129"/>
        <v>0</v>
      </c>
      <c r="W138" s="62">
        <f t="shared" si="129"/>
        <v>0</v>
      </c>
      <c r="X138" s="38">
        <f t="shared" si="125"/>
        <v>0.88508606580728966</v>
      </c>
      <c r="Y138" s="38">
        <f t="shared" si="126"/>
        <v>0</v>
      </c>
      <c r="Z138" s="38">
        <f t="shared" si="127"/>
        <v>0</v>
      </c>
      <c r="AA138" s="38">
        <f t="shared" si="111"/>
        <v>0</v>
      </c>
      <c r="AB138" s="38" t="s">
        <v>40</v>
      </c>
    </row>
    <row r="139" spans="1:28" ht="80.25" customHeight="1" x14ac:dyDescent="0.25">
      <c r="A139" s="39" t="s">
        <v>272</v>
      </c>
      <c r="B139" s="34" t="s">
        <v>37</v>
      </c>
      <c r="C139" s="34">
        <v>10</v>
      </c>
      <c r="D139" s="34" t="s">
        <v>38</v>
      </c>
      <c r="E139" s="95" t="s">
        <v>271</v>
      </c>
      <c r="F139" s="62">
        <f t="shared" si="128"/>
        <v>189200764831</v>
      </c>
      <c r="G139" s="62">
        <f t="shared" si="128"/>
        <v>0</v>
      </c>
      <c r="H139" s="62">
        <f t="shared" si="128"/>
        <v>0</v>
      </c>
      <c r="I139" s="62">
        <f t="shared" si="128"/>
        <v>0</v>
      </c>
      <c r="J139" s="62">
        <f t="shared" si="128"/>
        <v>0</v>
      </c>
      <c r="K139" s="62">
        <f t="shared" si="124"/>
        <v>0</v>
      </c>
      <c r="L139" s="66">
        <f>+L140</f>
        <v>189200764831</v>
      </c>
      <c r="M139" s="253">
        <f t="shared" si="122"/>
        <v>2.397385947952041E-2</v>
      </c>
      <c r="N139" s="62">
        <f t="shared" si="129"/>
        <v>0</v>
      </c>
      <c r="O139" s="62">
        <f t="shared" si="129"/>
        <v>167458960592</v>
      </c>
      <c r="P139" s="62">
        <f t="shared" si="129"/>
        <v>21741804239</v>
      </c>
      <c r="Q139" s="62">
        <f t="shared" si="129"/>
        <v>167458960592</v>
      </c>
      <c r="R139" s="62">
        <f t="shared" si="129"/>
        <v>21741804239</v>
      </c>
      <c r="S139" s="62">
        <f t="shared" si="129"/>
        <v>0</v>
      </c>
      <c r="T139" s="62">
        <f t="shared" si="129"/>
        <v>0</v>
      </c>
      <c r="U139" s="62">
        <f t="shared" si="129"/>
        <v>167458960592</v>
      </c>
      <c r="V139" s="62">
        <f t="shared" si="129"/>
        <v>0</v>
      </c>
      <c r="W139" s="62">
        <f t="shared" si="129"/>
        <v>0</v>
      </c>
      <c r="X139" s="38">
        <f t="shared" si="125"/>
        <v>0.88508606580728966</v>
      </c>
      <c r="Y139" s="38">
        <f t="shared" si="126"/>
        <v>0</v>
      </c>
      <c r="Z139" s="38">
        <f t="shared" si="127"/>
        <v>0</v>
      </c>
      <c r="AA139" s="38">
        <f t="shared" si="111"/>
        <v>0</v>
      </c>
      <c r="AB139" s="38" t="s">
        <v>40</v>
      </c>
    </row>
    <row r="140" spans="1:28" ht="28.5" customHeight="1" x14ac:dyDescent="0.25">
      <c r="A140" s="39" t="s">
        <v>273</v>
      </c>
      <c r="B140" s="34" t="s">
        <v>37</v>
      </c>
      <c r="C140" s="34">
        <v>10</v>
      </c>
      <c r="D140" s="34" t="s">
        <v>38</v>
      </c>
      <c r="E140" s="40" t="s">
        <v>268</v>
      </c>
      <c r="F140" s="62">
        <f t="shared" si="128"/>
        <v>189200764831</v>
      </c>
      <c r="G140" s="62">
        <f t="shared" si="128"/>
        <v>0</v>
      </c>
      <c r="H140" s="62">
        <f t="shared" si="128"/>
        <v>0</v>
      </c>
      <c r="I140" s="62">
        <f t="shared" si="128"/>
        <v>0</v>
      </c>
      <c r="J140" s="62">
        <f t="shared" si="128"/>
        <v>0</v>
      </c>
      <c r="K140" s="62">
        <f t="shared" si="124"/>
        <v>0</v>
      </c>
      <c r="L140" s="66">
        <f>+L141</f>
        <v>189200764831</v>
      </c>
      <c r="M140" s="253">
        <f t="shared" si="122"/>
        <v>2.397385947952041E-2</v>
      </c>
      <c r="N140" s="62">
        <f t="shared" si="129"/>
        <v>0</v>
      </c>
      <c r="O140" s="62">
        <f t="shared" si="129"/>
        <v>167458960592</v>
      </c>
      <c r="P140" s="62">
        <f t="shared" si="129"/>
        <v>21741804239</v>
      </c>
      <c r="Q140" s="62">
        <f t="shared" si="129"/>
        <v>167458960592</v>
      </c>
      <c r="R140" s="62">
        <f t="shared" si="129"/>
        <v>21741804239</v>
      </c>
      <c r="S140" s="62">
        <f t="shared" si="129"/>
        <v>0</v>
      </c>
      <c r="T140" s="62">
        <f t="shared" si="129"/>
        <v>0</v>
      </c>
      <c r="U140" s="62">
        <f t="shared" si="129"/>
        <v>167458960592</v>
      </c>
      <c r="V140" s="62">
        <f t="shared" si="129"/>
        <v>0</v>
      </c>
      <c r="W140" s="62">
        <f t="shared" si="129"/>
        <v>0</v>
      </c>
      <c r="X140" s="38">
        <f t="shared" si="125"/>
        <v>0.88508606580728966</v>
      </c>
      <c r="Y140" s="38">
        <f t="shared" si="126"/>
        <v>0</v>
      </c>
      <c r="Z140" s="38">
        <f t="shared" si="127"/>
        <v>0</v>
      </c>
      <c r="AA140" s="38">
        <f t="shared" si="111"/>
        <v>0</v>
      </c>
      <c r="AB140" s="38" t="s">
        <v>40</v>
      </c>
    </row>
    <row r="141" spans="1:28" ht="30" customHeight="1" x14ac:dyDescent="0.25">
      <c r="A141" s="43" t="s">
        <v>274</v>
      </c>
      <c r="B141" s="44" t="s">
        <v>37</v>
      </c>
      <c r="C141" s="44">
        <v>10</v>
      </c>
      <c r="D141" s="44" t="s">
        <v>38</v>
      </c>
      <c r="E141" s="45" t="s">
        <v>258</v>
      </c>
      <c r="F141" s="46">
        <v>189200764831</v>
      </c>
      <c r="G141" s="46">
        <v>0</v>
      </c>
      <c r="H141" s="46">
        <v>0</v>
      </c>
      <c r="I141" s="46">
        <v>0</v>
      </c>
      <c r="J141" s="46">
        <v>0</v>
      </c>
      <c r="K141" s="46">
        <f t="shared" si="124"/>
        <v>0</v>
      </c>
      <c r="L141" s="56">
        <f>+F141+K141</f>
        <v>189200764831</v>
      </c>
      <c r="M141" s="266">
        <f t="shared" si="122"/>
        <v>2.397385947952041E-2</v>
      </c>
      <c r="N141" s="46">
        <v>0</v>
      </c>
      <c r="O141" s="46">
        <v>167458960592</v>
      </c>
      <c r="P141" s="46">
        <f>L141-O141</f>
        <v>21741804239</v>
      </c>
      <c r="Q141" s="46">
        <v>167458960592</v>
      </c>
      <c r="R141" s="46">
        <f>+L141-Q141</f>
        <v>21741804239</v>
      </c>
      <c r="S141" s="46">
        <f>O141-Q141</f>
        <v>0</v>
      </c>
      <c r="T141" s="46">
        <v>0</v>
      </c>
      <c r="U141" s="46">
        <f>+Q141-T141</f>
        <v>167458960592</v>
      </c>
      <c r="V141" s="46">
        <v>0</v>
      </c>
      <c r="W141" s="88">
        <f>+T141-V141</f>
        <v>0</v>
      </c>
      <c r="X141" s="49">
        <f t="shared" si="125"/>
        <v>0.88508606580728966</v>
      </c>
      <c r="Y141" s="49">
        <f t="shared" si="126"/>
        <v>0</v>
      </c>
      <c r="Z141" s="49">
        <f t="shared" si="127"/>
        <v>0</v>
      </c>
      <c r="AA141" s="49">
        <f t="shared" si="111"/>
        <v>0</v>
      </c>
      <c r="AB141" s="49" t="s">
        <v>40</v>
      </c>
    </row>
    <row r="142" spans="1:28" ht="61.5" customHeight="1" x14ac:dyDescent="0.25">
      <c r="A142" s="39" t="s">
        <v>275</v>
      </c>
      <c r="B142" s="34" t="s">
        <v>37</v>
      </c>
      <c r="C142" s="34">
        <v>10</v>
      </c>
      <c r="D142" s="34" t="s">
        <v>38</v>
      </c>
      <c r="E142" s="40" t="s">
        <v>276</v>
      </c>
      <c r="F142" s="62">
        <f t="shared" ref="F142:J144" si="130">+F143</f>
        <v>274975644415</v>
      </c>
      <c r="G142" s="62">
        <f t="shared" si="130"/>
        <v>0</v>
      </c>
      <c r="H142" s="62">
        <f t="shared" si="130"/>
        <v>0</v>
      </c>
      <c r="I142" s="62">
        <f t="shared" si="130"/>
        <v>0</v>
      </c>
      <c r="J142" s="62">
        <f t="shared" si="130"/>
        <v>0</v>
      </c>
      <c r="K142" s="62">
        <f t="shared" si="124"/>
        <v>0</v>
      </c>
      <c r="L142" s="66">
        <f>+L143</f>
        <v>274975644415</v>
      </c>
      <c r="M142" s="253">
        <f t="shared" si="122"/>
        <v>3.4842499000382811E-2</v>
      </c>
      <c r="N142" s="62">
        <f t="shared" ref="N142:W144" si="131">+N143</f>
        <v>0</v>
      </c>
      <c r="O142" s="62">
        <f t="shared" si="131"/>
        <v>224181653018</v>
      </c>
      <c r="P142" s="62">
        <f t="shared" si="131"/>
        <v>50793991397</v>
      </c>
      <c r="Q142" s="62">
        <f t="shared" si="131"/>
        <v>224181653018</v>
      </c>
      <c r="R142" s="62">
        <f t="shared" si="131"/>
        <v>50793991397</v>
      </c>
      <c r="S142" s="62">
        <f t="shared" si="131"/>
        <v>0</v>
      </c>
      <c r="T142" s="62">
        <f t="shared" si="131"/>
        <v>0</v>
      </c>
      <c r="U142" s="62">
        <f t="shared" si="131"/>
        <v>224181653018</v>
      </c>
      <c r="V142" s="62">
        <f t="shared" si="131"/>
        <v>0</v>
      </c>
      <c r="W142" s="62">
        <f t="shared" si="131"/>
        <v>0</v>
      </c>
      <c r="X142" s="38">
        <f t="shared" si="125"/>
        <v>0.81527821671238465</v>
      </c>
      <c r="Y142" s="38">
        <f t="shared" si="126"/>
        <v>0</v>
      </c>
      <c r="Z142" s="38">
        <f t="shared" si="127"/>
        <v>0</v>
      </c>
      <c r="AA142" s="38">
        <f t="shared" si="111"/>
        <v>0</v>
      </c>
      <c r="AB142" s="38" t="s">
        <v>40</v>
      </c>
    </row>
    <row r="143" spans="1:28" ht="61.5" customHeight="1" x14ac:dyDescent="0.25">
      <c r="A143" s="39" t="s">
        <v>277</v>
      </c>
      <c r="B143" s="34" t="s">
        <v>37</v>
      </c>
      <c r="C143" s="34">
        <v>10</v>
      </c>
      <c r="D143" s="34" t="s">
        <v>38</v>
      </c>
      <c r="E143" s="95" t="s">
        <v>276</v>
      </c>
      <c r="F143" s="62">
        <f t="shared" si="130"/>
        <v>274975644415</v>
      </c>
      <c r="G143" s="62">
        <f t="shared" si="130"/>
        <v>0</v>
      </c>
      <c r="H143" s="62">
        <f t="shared" si="130"/>
        <v>0</v>
      </c>
      <c r="I143" s="62">
        <f t="shared" si="130"/>
        <v>0</v>
      </c>
      <c r="J143" s="62">
        <f t="shared" si="130"/>
        <v>0</v>
      </c>
      <c r="K143" s="62">
        <f t="shared" si="124"/>
        <v>0</v>
      </c>
      <c r="L143" s="66">
        <f>+L144</f>
        <v>274975644415</v>
      </c>
      <c r="M143" s="253">
        <f t="shared" si="122"/>
        <v>3.4842499000382811E-2</v>
      </c>
      <c r="N143" s="62">
        <f t="shared" si="131"/>
        <v>0</v>
      </c>
      <c r="O143" s="62">
        <f t="shared" si="131"/>
        <v>224181653018</v>
      </c>
      <c r="P143" s="62">
        <f t="shared" si="131"/>
        <v>50793991397</v>
      </c>
      <c r="Q143" s="62">
        <f t="shared" si="131"/>
        <v>224181653018</v>
      </c>
      <c r="R143" s="62">
        <f t="shared" si="131"/>
        <v>50793991397</v>
      </c>
      <c r="S143" s="62">
        <f t="shared" si="131"/>
        <v>0</v>
      </c>
      <c r="T143" s="62">
        <f t="shared" si="131"/>
        <v>0</v>
      </c>
      <c r="U143" s="62">
        <f t="shared" si="131"/>
        <v>224181653018</v>
      </c>
      <c r="V143" s="62">
        <f t="shared" si="131"/>
        <v>0</v>
      </c>
      <c r="W143" s="62">
        <f t="shared" si="131"/>
        <v>0</v>
      </c>
      <c r="X143" s="38">
        <f t="shared" si="125"/>
        <v>0.81527821671238465</v>
      </c>
      <c r="Y143" s="38">
        <f t="shared" si="126"/>
        <v>0</v>
      </c>
      <c r="Z143" s="38">
        <f t="shared" si="127"/>
        <v>0</v>
      </c>
      <c r="AA143" s="38">
        <f t="shared" si="111"/>
        <v>0</v>
      </c>
      <c r="AB143" s="38" t="s">
        <v>40</v>
      </c>
    </row>
    <row r="144" spans="1:28" ht="35.25" customHeight="1" x14ac:dyDescent="0.25">
      <c r="A144" s="39" t="s">
        <v>278</v>
      </c>
      <c r="B144" s="34" t="s">
        <v>37</v>
      </c>
      <c r="C144" s="34">
        <v>10</v>
      </c>
      <c r="D144" s="34" t="s">
        <v>38</v>
      </c>
      <c r="E144" s="40" t="s">
        <v>268</v>
      </c>
      <c r="F144" s="62">
        <f t="shared" si="130"/>
        <v>274975644415</v>
      </c>
      <c r="G144" s="62">
        <f t="shared" si="130"/>
        <v>0</v>
      </c>
      <c r="H144" s="62">
        <f t="shared" si="130"/>
        <v>0</v>
      </c>
      <c r="I144" s="62">
        <f t="shared" si="130"/>
        <v>0</v>
      </c>
      <c r="J144" s="62">
        <f t="shared" si="130"/>
        <v>0</v>
      </c>
      <c r="K144" s="62">
        <f t="shared" si="124"/>
        <v>0</v>
      </c>
      <c r="L144" s="66">
        <f>+L145</f>
        <v>274975644415</v>
      </c>
      <c r="M144" s="253">
        <f t="shared" si="122"/>
        <v>3.4842499000382811E-2</v>
      </c>
      <c r="N144" s="62">
        <f t="shared" si="131"/>
        <v>0</v>
      </c>
      <c r="O144" s="62">
        <f t="shared" si="131"/>
        <v>224181653018</v>
      </c>
      <c r="P144" s="62">
        <f t="shared" si="131"/>
        <v>50793991397</v>
      </c>
      <c r="Q144" s="62">
        <f t="shared" si="131"/>
        <v>224181653018</v>
      </c>
      <c r="R144" s="62">
        <f t="shared" si="131"/>
        <v>50793991397</v>
      </c>
      <c r="S144" s="62">
        <f t="shared" si="131"/>
        <v>0</v>
      </c>
      <c r="T144" s="62">
        <f t="shared" si="131"/>
        <v>0</v>
      </c>
      <c r="U144" s="62">
        <f t="shared" si="131"/>
        <v>224181653018</v>
      </c>
      <c r="V144" s="62">
        <f t="shared" si="131"/>
        <v>0</v>
      </c>
      <c r="W144" s="62">
        <f t="shared" si="131"/>
        <v>0</v>
      </c>
      <c r="X144" s="38">
        <f t="shared" si="125"/>
        <v>0.81527821671238465</v>
      </c>
      <c r="Y144" s="38">
        <f t="shared" si="126"/>
        <v>0</v>
      </c>
      <c r="Z144" s="38">
        <f t="shared" si="127"/>
        <v>0</v>
      </c>
      <c r="AA144" s="38">
        <f t="shared" si="111"/>
        <v>0</v>
      </c>
      <c r="AB144" s="38" t="s">
        <v>40</v>
      </c>
    </row>
    <row r="145" spans="1:28" ht="30" customHeight="1" x14ac:dyDescent="0.25">
      <c r="A145" s="43" t="s">
        <v>279</v>
      </c>
      <c r="B145" s="44" t="s">
        <v>37</v>
      </c>
      <c r="C145" s="44">
        <v>10</v>
      </c>
      <c r="D145" s="44" t="s">
        <v>38</v>
      </c>
      <c r="E145" s="45" t="s">
        <v>258</v>
      </c>
      <c r="F145" s="46">
        <v>274975644415</v>
      </c>
      <c r="G145" s="46">
        <v>0</v>
      </c>
      <c r="H145" s="46">
        <v>0</v>
      </c>
      <c r="I145" s="46">
        <v>0</v>
      </c>
      <c r="J145" s="46">
        <v>0</v>
      </c>
      <c r="K145" s="46">
        <f t="shared" si="124"/>
        <v>0</v>
      </c>
      <c r="L145" s="56">
        <f>+F145+K145</f>
        <v>274975644415</v>
      </c>
      <c r="M145" s="266">
        <f t="shared" si="122"/>
        <v>3.4842499000382811E-2</v>
      </c>
      <c r="N145" s="46">
        <v>0</v>
      </c>
      <c r="O145" s="46">
        <v>224181653018</v>
      </c>
      <c r="P145" s="46">
        <f>L145-O145</f>
        <v>50793991397</v>
      </c>
      <c r="Q145" s="46">
        <v>224181653018</v>
      </c>
      <c r="R145" s="46">
        <f>+L145-Q145</f>
        <v>50793991397</v>
      </c>
      <c r="S145" s="46">
        <f>O145-Q145</f>
        <v>0</v>
      </c>
      <c r="T145" s="46">
        <v>0</v>
      </c>
      <c r="U145" s="46">
        <f>+Q145-T145</f>
        <v>224181653018</v>
      </c>
      <c r="V145" s="46">
        <v>0</v>
      </c>
      <c r="W145" s="88">
        <f>+T145-V145</f>
        <v>0</v>
      </c>
      <c r="X145" s="49">
        <f t="shared" si="125"/>
        <v>0.81527821671238465</v>
      </c>
      <c r="Y145" s="49">
        <f t="shared" si="126"/>
        <v>0</v>
      </c>
      <c r="Z145" s="49">
        <f t="shared" si="127"/>
        <v>0</v>
      </c>
      <c r="AA145" s="49">
        <f t="shared" si="111"/>
        <v>0</v>
      </c>
      <c r="AB145" s="49" t="s">
        <v>40</v>
      </c>
    </row>
    <row r="146" spans="1:28" ht="81.75" customHeight="1" x14ac:dyDescent="0.25">
      <c r="A146" s="39" t="s">
        <v>280</v>
      </c>
      <c r="B146" s="34" t="s">
        <v>37</v>
      </c>
      <c r="C146" s="34">
        <v>10</v>
      </c>
      <c r="D146" s="34" t="s">
        <v>38</v>
      </c>
      <c r="E146" s="40" t="s">
        <v>281</v>
      </c>
      <c r="F146" s="62">
        <f t="shared" ref="F146:J148" si="132">+F147</f>
        <v>266893075907</v>
      </c>
      <c r="G146" s="62">
        <f t="shared" si="132"/>
        <v>0</v>
      </c>
      <c r="H146" s="62">
        <f t="shared" si="132"/>
        <v>0</v>
      </c>
      <c r="I146" s="62">
        <f t="shared" si="132"/>
        <v>0</v>
      </c>
      <c r="J146" s="62">
        <f t="shared" si="132"/>
        <v>0</v>
      </c>
      <c r="K146" s="62">
        <f t="shared" si="124"/>
        <v>0</v>
      </c>
      <c r="L146" s="66">
        <f>+L147</f>
        <v>266893075907</v>
      </c>
      <c r="M146" s="253">
        <f t="shared" si="122"/>
        <v>3.3818346894985828E-2</v>
      </c>
      <c r="N146" s="62">
        <f t="shared" ref="N146:W148" si="133">+N147</f>
        <v>0</v>
      </c>
      <c r="O146" s="62">
        <f t="shared" si="133"/>
        <v>195519818885</v>
      </c>
      <c r="P146" s="62">
        <f t="shared" si="133"/>
        <v>71373257022</v>
      </c>
      <c r="Q146" s="62">
        <f t="shared" si="133"/>
        <v>195519818885</v>
      </c>
      <c r="R146" s="62">
        <f t="shared" si="133"/>
        <v>71373257022</v>
      </c>
      <c r="S146" s="62">
        <f t="shared" si="133"/>
        <v>0</v>
      </c>
      <c r="T146" s="62">
        <f t="shared" si="133"/>
        <v>0</v>
      </c>
      <c r="U146" s="62">
        <f t="shared" si="133"/>
        <v>195519818885</v>
      </c>
      <c r="V146" s="62">
        <f t="shared" si="133"/>
        <v>0</v>
      </c>
      <c r="W146" s="62">
        <f t="shared" si="133"/>
        <v>0</v>
      </c>
      <c r="X146" s="38">
        <f t="shared" si="125"/>
        <v>0.73257733727468333</v>
      </c>
      <c r="Y146" s="38">
        <f t="shared" si="126"/>
        <v>0</v>
      </c>
      <c r="Z146" s="38">
        <f t="shared" si="127"/>
        <v>0</v>
      </c>
      <c r="AA146" s="38">
        <f t="shared" si="111"/>
        <v>0</v>
      </c>
      <c r="AB146" s="38" t="s">
        <v>40</v>
      </c>
    </row>
    <row r="147" spans="1:28" ht="78.75" customHeight="1" x14ac:dyDescent="0.25">
      <c r="A147" s="39" t="s">
        <v>282</v>
      </c>
      <c r="B147" s="34" t="s">
        <v>37</v>
      </c>
      <c r="C147" s="34">
        <v>10</v>
      </c>
      <c r="D147" s="34" t="s">
        <v>38</v>
      </c>
      <c r="E147" s="40" t="s">
        <v>281</v>
      </c>
      <c r="F147" s="62">
        <f t="shared" si="132"/>
        <v>266893075907</v>
      </c>
      <c r="G147" s="62">
        <f t="shared" si="132"/>
        <v>0</v>
      </c>
      <c r="H147" s="62">
        <f t="shared" si="132"/>
        <v>0</v>
      </c>
      <c r="I147" s="62">
        <f t="shared" si="132"/>
        <v>0</v>
      </c>
      <c r="J147" s="62">
        <f t="shared" si="132"/>
        <v>0</v>
      </c>
      <c r="K147" s="62">
        <f t="shared" si="124"/>
        <v>0</v>
      </c>
      <c r="L147" s="66">
        <f>+L148</f>
        <v>266893075907</v>
      </c>
      <c r="M147" s="253">
        <f t="shared" si="122"/>
        <v>3.3818346894985828E-2</v>
      </c>
      <c r="N147" s="62">
        <f t="shared" si="133"/>
        <v>0</v>
      </c>
      <c r="O147" s="62">
        <f t="shared" si="133"/>
        <v>195519818885</v>
      </c>
      <c r="P147" s="62">
        <f t="shared" si="133"/>
        <v>71373257022</v>
      </c>
      <c r="Q147" s="62">
        <f t="shared" si="133"/>
        <v>195519818885</v>
      </c>
      <c r="R147" s="62">
        <f t="shared" si="133"/>
        <v>71373257022</v>
      </c>
      <c r="S147" s="62">
        <f t="shared" si="133"/>
        <v>0</v>
      </c>
      <c r="T147" s="62">
        <f t="shared" si="133"/>
        <v>0</v>
      </c>
      <c r="U147" s="62">
        <f t="shared" si="133"/>
        <v>195519818885</v>
      </c>
      <c r="V147" s="62">
        <f t="shared" si="133"/>
        <v>0</v>
      </c>
      <c r="W147" s="62">
        <f t="shared" si="133"/>
        <v>0</v>
      </c>
      <c r="X147" s="38">
        <f t="shared" si="125"/>
        <v>0.73257733727468333</v>
      </c>
      <c r="Y147" s="38">
        <f t="shared" si="126"/>
        <v>0</v>
      </c>
      <c r="Z147" s="38">
        <f t="shared" si="127"/>
        <v>0</v>
      </c>
      <c r="AA147" s="38">
        <f t="shared" si="111"/>
        <v>0</v>
      </c>
      <c r="AB147" s="38" t="s">
        <v>40</v>
      </c>
    </row>
    <row r="148" spans="1:28" ht="40.5" customHeight="1" x14ac:dyDescent="0.25">
      <c r="A148" s="39" t="s">
        <v>283</v>
      </c>
      <c r="B148" s="34" t="s">
        <v>37</v>
      </c>
      <c r="C148" s="34">
        <v>10</v>
      </c>
      <c r="D148" s="34" t="s">
        <v>38</v>
      </c>
      <c r="E148" s="40" t="s">
        <v>268</v>
      </c>
      <c r="F148" s="62">
        <f t="shared" si="132"/>
        <v>266893075907</v>
      </c>
      <c r="G148" s="62">
        <f t="shared" si="132"/>
        <v>0</v>
      </c>
      <c r="H148" s="62">
        <f t="shared" si="132"/>
        <v>0</v>
      </c>
      <c r="I148" s="62">
        <f t="shared" si="132"/>
        <v>0</v>
      </c>
      <c r="J148" s="62">
        <f t="shared" si="132"/>
        <v>0</v>
      </c>
      <c r="K148" s="62">
        <f t="shared" si="124"/>
        <v>0</v>
      </c>
      <c r="L148" s="66">
        <f>+L149</f>
        <v>266893075907</v>
      </c>
      <c r="M148" s="253">
        <f t="shared" si="122"/>
        <v>3.3818346894985828E-2</v>
      </c>
      <c r="N148" s="62">
        <f t="shared" si="133"/>
        <v>0</v>
      </c>
      <c r="O148" s="62">
        <f t="shared" si="133"/>
        <v>195519818885</v>
      </c>
      <c r="P148" s="62">
        <f t="shared" si="133"/>
        <v>71373257022</v>
      </c>
      <c r="Q148" s="62">
        <f t="shared" si="133"/>
        <v>195519818885</v>
      </c>
      <c r="R148" s="62">
        <f t="shared" si="133"/>
        <v>71373257022</v>
      </c>
      <c r="S148" s="62">
        <f t="shared" si="133"/>
        <v>0</v>
      </c>
      <c r="T148" s="62">
        <f t="shared" si="133"/>
        <v>0</v>
      </c>
      <c r="U148" s="62">
        <f t="shared" si="133"/>
        <v>195519818885</v>
      </c>
      <c r="V148" s="62">
        <f t="shared" si="133"/>
        <v>0</v>
      </c>
      <c r="W148" s="62">
        <f t="shared" si="133"/>
        <v>0</v>
      </c>
      <c r="X148" s="38">
        <f t="shared" si="125"/>
        <v>0.73257733727468333</v>
      </c>
      <c r="Y148" s="38">
        <f t="shared" si="126"/>
        <v>0</v>
      </c>
      <c r="Z148" s="38">
        <f t="shared" si="127"/>
        <v>0</v>
      </c>
      <c r="AA148" s="38">
        <f t="shared" si="111"/>
        <v>0</v>
      </c>
      <c r="AB148" s="38" t="s">
        <v>40</v>
      </c>
    </row>
    <row r="149" spans="1:28" ht="30" customHeight="1" x14ac:dyDescent="0.25">
      <c r="A149" s="43" t="s">
        <v>284</v>
      </c>
      <c r="B149" s="44" t="s">
        <v>37</v>
      </c>
      <c r="C149" s="44">
        <v>10</v>
      </c>
      <c r="D149" s="44" t="s">
        <v>38</v>
      </c>
      <c r="E149" s="45" t="s">
        <v>258</v>
      </c>
      <c r="F149" s="46">
        <v>266893075907</v>
      </c>
      <c r="G149" s="46">
        <v>0</v>
      </c>
      <c r="H149" s="46">
        <v>0</v>
      </c>
      <c r="I149" s="46">
        <v>0</v>
      </c>
      <c r="J149" s="46">
        <v>0</v>
      </c>
      <c r="K149" s="46">
        <f t="shared" si="124"/>
        <v>0</v>
      </c>
      <c r="L149" s="56">
        <f>+F149+K149</f>
        <v>266893075907</v>
      </c>
      <c r="M149" s="266">
        <f t="shared" si="122"/>
        <v>3.3818346894985828E-2</v>
      </c>
      <c r="N149" s="46">
        <v>0</v>
      </c>
      <c r="O149" s="46">
        <v>195519818885</v>
      </c>
      <c r="P149" s="46">
        <f>L149-O149</f>
        <v>71373257022</v>
      </c>
      <c r="Q149" s="46">
        <v>195519818885</v>
      </c>
      <c r="R149" s="46">
        <f>+L149-Q149</f>
        <v>71373257022</v>
      </c>
      <c r="S149" s="46">
        <f>O149-Q149</f>
        <v>0</v>
      </c>
      <c r="T149" s="46">
        <v>0</v>
      </c>
      <c r="U149" s="46">
        <f>+Q149-T149</f>
        <v>195519818885</v>
      </c>
      <c r="V149" s="46">
        <v>0</v>
      </c>
      <c r="W149" s="48">
        <f>+T149-V149</f>
        <v>0</v>
      </c>
      <c r="X149" s="49">
        <f t="shared" si="125"/>
        <v>0.73257733727468333</v>
      </c>
      <c r="Y149" s="49">
        <f t="shared" si="126"/>
        <v>0</v>
      </c>
      <c r="Z149" s="49">
        <f t="shared" si="127"/>
        <v>0</v>
      </c>
      <c r="AA149" s="49">
        <f t="shared" si="111"/>
        <v>0</v>
      </c>
      <c r="AB149" s="49" t="s">
        <v>40</v>
      </c>
    </row>
    <row r="150" spans="1:28" ht="72.75" customHeight="1" x14ac:dyDescent="0.25">
      <c r="A150" s="39" t="s">
        <v>285</v>
      </c>
      <c r="B150" s="34" t="s">
        <v>37</v>
      </c>
      <c r="C150" s="34">
        <v>10</v>
      </c>
      <c r="D150" s="34" t="s">
        <v>38</v>
      </c>
      <c r="E150" s="40" t="s">
        <v>286</v>
      </c>
      <c r="F150" s="62">
        <f t="shared" ref="F150:J152" si="134">+F151</f>
        <v>192137774875</v>
      </c>
      <c r="G150" s="62">
        <f t="shared" si="134"/>
        <v>0</v>
      </c>
      <c r="H150" s="62">
        <f t="shared" si="134"/>
        <v>0</v>
      </c>
      <c r="I150" s="62">
        <f t="shared" si="134"/>
        <v>0</v>
      </c>
      <c r="J150" s="62">
        <f t="shared" si="134"/>
        <v>0</v>
      </c>
      <c r="K150" s="62">
        <f t="shared" si="124"/>
        <v>0</v>
      </c>
      <c r="L150" s="66">
        <f>+L151</f>
        <v>192137774875</v>
      </c>
      <c r="M150" s="253">
        <f t="shared" si="122"/>
        <v>2.4346011601356122E-2</v>
      </c>
      <c r="N150" s="62">
        <f t="shared" ref="N150:W152" si="135">+N151</f>
        <v>0</v>
      </c>
      <c r="O150" s="62">
        <f t="shared" si="135"/>
        <v>121374341606</v>
      </c>
      <c r="P150" s="62">
        <f t="shared" si="135"/>
        <v>70763433269</v>
      </c>
      <c r="Q150" s="62">
        <f t="shared" si="135"/>
        <v>121374341606</v>
      </c>
      <c r="R150" s="62">
        <f t="shared" si="135"/>
        <v>70763433269</v>
      </c>
      <c r="S150" s="62">
        <f t="shared" si="135"/>
        <v>0</v>
      </c>
      <c r="T150" s="62">
        <f t="shared" si="135"/>
        <v>0</v>
      </c>
      <c r="U150" s="62">
        <f t="shared" si="135"/>
        <v>121374341606</v>
      </c>
      <c r="V150" s="62">
        <f t="shared" si="135"/>
        <v>0</v>
      </c>
      <c r="W150" s="62">
        <f t="shared" si="135"/>
        <v>0</v>
      </c>
      <c r="X150" s="38">
        <f t="shared" si="125"/>
        <v>0.63170473211196021</v>
      </c>
      <c r="Y150" s="38">
        <f t="shared" si="126"/>
        <v>0</v>
      </c>
      <c r="Z150" s="38">
        <f t="shared" si="127"/>
        <v>0</v>
      </c>
      <c r="AA150" s="38">
        <f t="shared" si="111"/>
        <v>0</v>
      </c>
      <c r="AB150" s="38" t="s">
        <v>40</v>
      </c>
    </row>
    <row r="151" spans="1:28" ht="72.75" customHeight="1" x14ac:dyDescent="0.25">
      <c r="A151" s="39" t="s">
        <v>287</v>
      </c>
      <c r="B151" s="34" t="s">
        <v>37</v>
      </c>
      <c r="C151" s="34">
        <v>10</v>
      </c>
      <c r="D151" s="34" t="s">
        <v>38</v>
      </c>
      <c r="E151" s="95" t="s">
        <v>286</v>
      </c>
      <c r="F151" s="62">
        <f t="shared" si="134"/>
        <v>192137774875</v>
      </c>
      <c r="G151" s="62">
        <f t="shared" si="134"/>
        <v>0</v>
      </c>
      <c r="H151" s="62">
        <f t="shared" si="134"/>
        <v>0</v>
      </c>
      <c r="I151" s="62">
        <f t="shared" si="134"/>
        <v>0</v>
      </c>
      <c r="J151" s="62">
        <f t="shared" si="134"/>
        <v>0</v>
      </c>
      <c r="K151" s="62">
        <f t="shared" si="124"/>
        <v>0</v>
      </c>
      <c r="L151" s="66">
        <f>+L152</f>
        <v>192137774875</v>
      </c>
      <c r="M151" s="253">
        <f t="shared" si="122"/>
        <v>2.4346011601356122E-2</v>
      </c>
      <c r="N151" s="62">
        <f t="shared" si="135"/>
        <v>0</v>
      </c>
      <c r="O151" s="62">
        <f t="shared" si="135"/>
        <v>121374341606</v>
      </c>
      <c r="P151" s="62">
        <f t="shared" si="135"/>
        <v>70763433269</v>
      </c>
      <c r="Q151" s="62">
        <f t="shared" si="135"/>
        <v>121374341606</v>
      </c>
      <c r="R151" s="62">
        <f t="shared" si="135"/>
        <v>70763433269</v>
      </c>
      <c r="S151" s="62">
        <f t="shared" si="135"/>
        <v>0</v>
      </c>
      <c r="T151" s="62">
        <f t="shared" si="135"/>
        <v>0</v>
      </c>
      <c r="U151" s="62">
        <f t="shared" si="135"/>
        <v>121374341606</v>
      </c>
      <c r="V151" s="62">
        <f t="shared" si="135"/>
        <v>0</v>
      </c>
      <c r="W151" s="62">
        <f t="shared" si="135"/>
        <v>0</v>
      </c>
      <c r="X151" s="38">
        <f t="shared" si="125"/>
        <v>0.63170473211196021</v>
      </c>
      <c r="Y151" s="38">
        <f t="shared" si="126"/>
        <v>0</v>
      </c>
      <c r="Z151" s="38">
        <f t="shared" si="127"/>
        <v>0</v>
      </c>
      <c r="AA151" s="38">
        <f t="shared" si="111"/>
        <v>0</v>
      </c>
      <c r="AB151" s="38" t="s">
        <v>40</v>
      </c>
    </row>
    <row r="152" spans="1:28" ht="32.25" customHeight="1" x14ac:dyDescent="0.25">
      <c r="A152" s="39" t="s">
        <v>288</v>
      </c>
      <c r="B152" s="34" t="s">
        <v>37</v>
      </c>
      <c r="C152" s="34">
        <v>10</v>
      </c>
      <c r="D152" s="34" t="s">
        <v>38</v>
      </c>
      <c r="E152" s="40" t="s">
        <v>268</v>
      </c>
      <c r="F152" s="62">
        <f t="shared" si="134"/>
        <v>192137774875</v>
      </c>
      <c r="G152" s="62">
        <f t="shared" si="134"/>
        <v>0</v>
      </c>
      <c r="H152" s="62">
        <f t="shared" si="134"/>
        <v>0</v>
      </c>
      <c r="I152" s="62">
        <f t="shared" si="134"/>
        <v>0</v>
      </c>
      <c r="J152" s="62">
        <f t="shared" si="134"/>
        <v>0</v>
      </c>
      <c r="K152" s="62">
        <f t="shared" si="124"/>
        <v>0</v>
      </c>
      <c r="L152" s="66">
        <f>+L153</f>
        <v>192137774875</v>
      </c>
      <c r="M152" s="253">
        <f t="shared" si="122"/>
        <v>2.4346011601356122E-2</v>
      </c>
      <c r="N152" s="62">
        <f t="shared" si="135"/>
        <v>0</v>
      </c>
      <c r="O152" s="62">
        <f t="shared" si="135"/>
        <v>121374341606</v>
      </c>
      <c r="P152" s="62">
        <f t="shared" si="135"/>
        <v>70763433269</v>
      </c>
      <c r="Q152" s="62">
        <f t="shared" si="135"/>
        <v>121374341606</v>
      </c>
      <c r="R152" s="62">
        <f t="shared" si="135"/>
        <v>70763433269</v>
      </c>
      <c r="S152" s="62">
        <f t="shared" si="135"/>
        <v>0</v>
      </c>
      <c r="T152" s="62">
        <f t="shared" si="135"/>
        <v>0</v>
      </c>
      <c r="U152" s="62">
        <f t="shared" si="135"/>
        <v>121374341606</v>
      </c>
      <c r="V152" s="62">
        <f t="shared" si="135"/>
        <v>0</v>
      </c>
      <c r="W152" s="62">
        <f t="shared" si="135"/>
        <v>0</v>
      </c>
      <c r="X152" s="38">
        <f t="shared" si="125"/>
        <v>0.63170473211196021</v>
      </c>
      <c r="Y152" s="38">
        <f t="shared" si="126"/>
        <v>0</v>
      </c>
      <c r="Z152" s="38">
        <f t="shared" si="127"/>
        <v>0</v>
      </c>
      <c r="AA152" s="38">
        <f t="shared" si="111"/>
        <v>0</v>
      </c>
      <c r="AB152" s="38" t="s">
        <v>40</v>
      </c>
    </row>
    <row r="153" spans="1:28" ht="30" customHeight="1" x14ac:dyDescent="0.25">
      <c r="A153" s="43" t="s">
        <v>289</v>
      </c>
      <c r="B153" s="44" t="s">
        <v>37</v>
      </c>
      <c r="C153" s="44">
        <v>10</v>
      </c>
      <c r="D153" s="44" t="s">
        <v>38</v>
      </c>
      <c r="E153" s="45" t="s">
        <v>258</v>
      </c>
      <c r="F153" s="46">
        <v>192137774875</v>
      </c>
      <c r="G153" s="46">
        <v>0</v>
      </c>
      <c r="H153" s="46">
        <v>0</v>
      </c>
      <c r="I153" s="46">
        <v>0</v>
      </c>
      <c r="J153" s="46">
        <v>0</v>
      </c>
      <c r="K153" s="46">
        <f t="shared" si="124"/>
        <v>0</v>
      </c>
      <c r="L153" s="56">
        <f>+F153+K153</f>
        <v>192137774875</v>
      </c>
      <c r="M153" s="266">
        <f t="shared" si="122"/>
        <v>2.4346011601356122E-2</v>
      </c>
      <c r="N153" s="46">
        <v>0</v>
      </c>
      <c r="O153" s="46">
        <v>121374341606</v>
      </c>
      <c r="P153" s="46">
        <f>L153-O153</f>
        <v>70763433269</v>
      </c>
      <c r="Q153" s="46">
        <v>121374341606</v>
      </c>
      <c r="R153" s="46">
        <f>+L153-Q153</f>
        <v>70763433269</v>
      </c>
      <c r="S153" s="46">
        <f>O153-Q153</f>
        <v>0</v>
      </c>
      <c r="T153" s="46">
        <v>0</v>
      </c>
      <c r="U153" s="46">
        <f>+Q153-T153</f>
        <v>121374341606</v>
      </c>
      <c r="V153" s="46">
        <v>0</v>
      </c>
      <c r="W153" s="48">
        <f>+T153-V153</f>
        <v>0</v>
      </c>
      <c r="X153" s="49">
        <f t="shared" si="125"/>
        <v>0.63170473211196021</v>
      </c>
      <c r="Y153" s="49">
        <f t="shared" si="126"/>
        <v>0</v>
      </c>
      <c r="Z153" s="49">
        <f t="shared" si="127"/>
        <v>0</v>
      </c>
      <c r="AA153" s="49">
        <f t="shared" si="111"/>
        <v>0</v>
      </c>
      <c r="AB153" s="49" t="s">
        <v>40</v>
      </c>
    </row>
    <row r="154" spans="1:28" ht="87" customHeight="1" x14ac:dyDescent="0.25">
      <c r="A154" s="39" t="s">
        <v>290</v>
      </c>
      <c r="B154" s="34" t="s">
        <v>37</v>
      </c>
      <c r="C154" s="34">
        <v>10</v>
      </c>
      <c r="D154" s="34" t="s">
        <v>38</v>
      </c>
      <c r="E154" s="40" t="s">
        <v>291</v>
      </c>
      <c r="F154" s="62">
        <f t="shared" ref="F154:J156" si="136">+F155</f>
        <v>207433599602</v>
      </c>
      <c r="G154" s="62">
        <f t="shared" si="136"/>
        <v>0</v>
      </c>
      <c r="H154" s="62">
        <f t="shared" si="136"/>
        <v>0</v>
      </c>
      <c r="I154" s="62">
        <f t="shared" si="136"/>
        <v>0</v>
      </c>
      <c r="J154" s="62">
        <f t="shared" si="136"/>
        <v>0</v>
      </c>
      <c r="K154" s="62">
        <f t="shared" si="124"/>
        <v>0</v>
      </c>
      <c r="L154" s="66">
        <f>+L155</f>
        <v>207433599602</v>
      </c>
      <c r="M154" s="253">
        <f t="shared" si="122"/>
        <v>2.6284164192631423E-2</v>
      </c>
      <c r="N154" s="62">
        <f t="shared" ref="N154:W156" si="137">+N155</f>
        <v>0</v>
      </c>
      <c r="O154" s="62">
        <f t="shared" si="137"/>
        <v>129511913718</v>
      </c>
      <c r="P154" s="62">
        <f t="shared" si="137"/>
        <v>77921685884</v>
      </c>
      <c r="Q154" s="62">
        <f t="shared" si="137"/>
        <v>129511913718</v>
      </c>
      <c r="R154" s="62">
        <f t="shared" si="137"/>
        <v>77921685884</v>
      </c>
      <c r="S154" s="62">
        <f t="shared" si="137"/>
        <v>0</v>
      </c>
      <c r="T154" s="62">
        <f t="shared" si="137"/>
        <v>0</v>
      </c>
      <c r="U154" s="62">
        <f t="shared" si="137"/>
        <v>129511913718</v>
      </c>
      <c r="V154" s="62">
        <f t="shared" si="137"/>
        <v>0</v>
      </c>
      <c r="W154" s="62">
        <f t="shared" si="137"/>
        <v>0</v>
      </c>
      <c r="X154" s="38">
        <f t="shared" si="125"/>
        <v>0.62435359539868529</v>
      </c>
      <c r="Y154" s="38">
        <f t="shared" si="126"/>
        <v>0</v>
      </c>
      <c r="Z154" s="38">
        <f t="shared" si="127"/>
        <v>0</v>
      </c>
      <c r="AA154" s="38">
        <f t="shared" si="111"/>
        <v>0</v>
      </c>
      <c r="AB154" s="38" t="s">
        <v>40</v>
      </c>
    </row>
    <row r="155" spans="1:28" ht="85.5" customHeight="1" x14ac:dyDescent="0.25">
      <c r="A155" s="39" t="s">
        <v>292</v>
      </c>
      <c r="B155" s="34" t="s">
        <v>37</v>
      </c>
      <c r="C155" s="34">
        <v>10</v>
      </c>
      <c r="D155" s="34" t="s">
        <v>38</v>
      </c>
      <c r="E155" s="95" t="s">
        <v>291</v>
      </c>
      <c r="F155" s="62">
        <f t="shared" si="136"/>
        <v>207433599602</v>
      </c>
      <c r="G155" s="62">
        <f t="shared" si="136"/>
        <v>0</v>
      </c>
      <c r="H155" s="62">
        <f t="shared" si="136"/>
        <v>0</v>
      </c>
      <c r="I155" s="62">
        <f t="shared" si="136"/>
        <v>0</v>
      </c>
      <c r="J155" s="62">
        <f t="shared" si="136"/>
        <v>0</v>
      </c>
      <c r="K155" s="62">
        <f t="shared" si="124"/>
        <v>0</v>
      </c>
      <c r="L155" s="66">
        <f>+L156</f>
        <v>207433599602</v>
      </c>
      <c r="M155" s="253">
        <f t="shared" si="122"/>
        <v>2.6284164192631423E-2</v>
      </c>
      <c r="N155" s="62">
        <f t="shared" si="137"/>
        <v>0</v>
      </c>
      <c r="O155" s="62">
        <f t="shared" si="137"/>
        <v>129511913718</v>
      </c>
      <c r="P155" s="62">
        <f t="shared" si="137"/>
        <v>77921685884</v>
      </c>
      <c r="Q155" s="62">
        <f t="shared" si="137"/>
        <v>129511913718</v>
      </c>
      <c r="R155" s="62">
        <f t="shared" si="137"/>
        <v>77921685884</v>
      </c>
      <c r="S155" s="62">
        <f t="shared" si="137"/>
        <v>0</v>
      </c>
      <c r="T155" s="62">
        <f t="shared" si="137"/>
        <v>0</v>
      </c>
      <c r="U155" s="62">
        <f t="shared" si="137"/>
        <v>129511913718</v>
      </c>
      <c r="V155" s="62">
        <f t="shared" si="137"/>
        <v>0</v>
      </c>
      <c r="W155" s="62">
        <f t="shared" si="137"/>
        <v>0</v>
      </c>
      <c r="X155" s="38">
        <f t="shared" si="125"/>
        <v>0.62435359539868529</v>
      </c>
      <c r="Y155" s="38">
        <f t="shared" si="126"/>
        <v>0</v>
      </c>
      <c r="Z155" s="38">
        <f t="shared" si="127"/>
        <v>0</v>
      </c>
      <c r="AA155" s="38">
        <f t="shared" si="111"/>
        <v>0</v>
      </c>
      <c r="AB155" s="38" t="s">
        <v>40</v>
      </c>
    </row>
    <row r="156" spans="1:28" ht="31.5" customHeight="1" x14ac:dyDescent="0.25">
      <c r="A156" s="39" t="s">
        <v>293</v>
      </c>
      <c r="B156" s="34" t="s">
        <v>37</v>
      </c>
      <c r="C156" s="34">
        <v>10</v>
      </c>
      <c r="D156" s="34" t="s">
        <v>38</v>
      </c>
      <c r="E156" s="40" t="s">
        <v>268</v>
      </c>
      <c r="F156" s="62">
        <f t="shared" si="136"/>
        <v>207433599602</v>
      </c>
      <c r="G156" s="62">
        <f t="shared" si="136"/>
        <v>0</v>
      </c>
      <c r="H156" s="62">
        <f t="shared" si="136"/>
        <v>0</v>
      </c>
      <c r="I156" s="62">
        <f t="shared" si="136"/>
        <v>0</v>
      </c>
      <c r="J156" s="62">
        <f t="shared" si="136"/>
        <v>0</v>
      </c>
      <c r="K156" s="62">
        <f t="shared" si="124"/>
        <v>0</v>
      </c>
      <c r="L156" s="66">
        <f>+L157</f>
        <v>207433599602</v>
      </c>
      <c r="M156" s="253">
        <f t="shared" si="122"/>
        <v>2.6284164192631423E-2</v>
      </c>
      <c r="N156" s="62">
        <f t="shared" si="137"/>
        <v>0</v>
      </c>
      <c r="O156" s="62">
        <f t="shared" si="137"/>
        <v>129511913718</v>
      </c>
      <c r="P156" s="62">
        <f t="shared" si="137"/>
        <v>77921685884</v>
      </c>
      <c r="Q156" s="62">
        <f t="shared" si="137"/>
        <v>129511913718</v>
      </c>
      <c r="R156" s="62">
        <f t="shared" si="137"/>
        <v>77921685884</v>
      </c>
      <c r="S156" s="62">
        <f t="shared" si="137"/>
        <v>0</v>
      </c>
      <c r="T156" s="62">
        <f t="shared" si="137"/>
        <v>0</v>
      </c>
      <c r="U156" s="62">
        <f t="shared" si="137"/>
        <v>129511913718</v>
      </c>
      <c r="V156" s="62">
        <f t="shared" si="137"/>
        <v>0</v>
      </c>
      <c r="W156" s="62">
        <f t="shared" si="137"/>
        <v>0</v>
      </c>
      <c r="X156" s="38">
        <f t="shared" si="125"/>
        <v>0.62435359539868529</v>
      </c>
      <c r="Y156" s="38">
        <f t="shared" si="126"/>
        <v>0</v>
      </c>
      <c r="Z156" s="38">
        <f t="shared" si="127"/>
        <v>0</v>
      </c>
      <c r="AA156" s="38">
        <f t="shared" si="111"/>
        <v>0</v>
      </c>
      <c r="AB156" s="38" t="s">
        <v>40</v>
      </c>
    </row>
    <row r="157" spans="1:28" ht="30" customHeight="1" x14ac:dyDescent="0.25">
      <c r="A157" s="43" t="s">
        <v>294</v>
      </c>
      <c r="B157" s="44" t="s">
        <v>37</v>
      </c>
      <c r="C157" s="44">
        <v>10</v>
      </c>
      <c r="D157" s="44" t="s">
        <v>38</v>
      </c>
      <c r="E157" s="45" t="s">
        <v>258</v>
      </c>
      <c r="F157" s="46">
        <v>207433599602</v>
      </c>
      <c r="G157" s="46">
        <v>0</v>
      </c>
      <c r="H157" s="46">
        <v>0</v>
      </c>
      <c r="I157" s="46">
        <v>0</v>
      </c>
      <c r="J157" s="46">
        <v>0</v>
      </c>
      <c r="K157" s="46">
        <f t="shared" si="124"/>
        <v>0</v>
      </c>
      <c r="L157" s="56">
        <f>+F157+K157</f>
        <v>207433599602</v>
      </c>
      <c r="M157" s="266">
        <f t="shared" si="122"/>
        <v>2.6284164192631423E-2</v>
      </c>
      <c r="N157" s="46">
        <v>0</v>
      </c>
      <c r="O157" s="46">
        <v>129511913718</v>
      </c>
      <c r="P157" s="46">
        <f>L157-O157</f>
        <v>77921685884</v>
      </c>
      <c r="Q157" s="46">
        <v>129511913718</v>
      </c>
      <c r="R157" s="46">
        <f>+L157-Q157</f>
        <v>77921685884</v>
      </c>
      <c r="S157" s="46">
        <f>O157-Q157</f>
        <v>0</v>
      </c>
      <c r="T157" s="46">
        <v>0</v>
      </c>
      <c r="U157" s="46">
        <f>+Q157-T157</f>
        <v>129511913718</v>
      </c>
      <c r="V157" s="46">
        <v>0</v>
      </c>
      <c r="W157" s="48">
        <f>+T157-V157</f>
        <v>0</v>
      </c>
      <c r="X157" s="49">
        <f t="shared" si="125"/>
        <v>0.62435359539868529</v>
      </c>
      <c r="Y157" s="49">
        <f t="shared" si="126"/>
        <v>0</v>
      </c>
      <c r="Z157" s="49">
        <f t="shared" si="127"/>
        <v>0</v>
      </c>
      <c r="AA157" s="49">
        <f t="shared" si="111"/>
        <v>0</v>
      </c>
      <c r="AB157" s="49" t="s">
        <v>40</v>
      </c>
    </row>
    <row r="158" spans="1:28" ht="65.25" customHeight="1" x14ac:dyDescent="0.25">
      <c r="A158" s="39" t="s">
        <v>295</v>
      </c>
      <c r="B158" s="34" t="s">
        <v>37</v>
      </c>
      <c r="C158" s="34">
        <v>10</v>
      </c>
      <c r="D158" s="34" t="s">
        <v>38</v>
      </c>
      <c r="E158" s="40" t="s">
        <v>296</v>
      </c>
      <c r="F158" s="62">
        <f t="shared" ref="F158:J160" si="138">+F159</f>
        <v>231731619930</v>
      </c>
      <c r="G158" s="62">
        <f t="shared" si="138"/>
        <v>0</v>
      </c>
      <c r="H158" s="62">
        <f t="shared" si="138"/>
        <v>0</v>
      </c>
      <c r="I158" s="62">
        <f t="shared" si="138"/>
        <v>0</v>
      </c>
      <c r="J158" s="62">
        <f t="shared" si="138"/>
        <v>0</v>
      </c>
      <c r="K158" s="62">
        <f t="shared" si="124"/>
        <v>0</v>
      </c>
      <c r="L158" s="66">
        <f>+L159</f>
        <v>231731619930</v>
      </c>
      <c r="M158" s="253">
        <f t="shared" si="122"/>
        <v>2.9362995958952899E-2</v>
      </c>
      <c r="N158" s="62">
        <f t="shared" ref="N158:W160" si="139">+N159</f>
        <v>0</v>
      </c>
      <c r="O158" s="62">
        <f t="shared" si="139"/>
        <v>142803800035</v>
      </c>
      <c r="P158" s="62">
        <f t="shared" si="139"/>
        <v>88927819895</v>
      </c>
      <c r="Q158" s="62">
        <f t="shared" si="139"/>
        <v>142803800035</v>
      </c>
      <c r="R158" s="62">
        <f t="shared" si="139"/>
        <v>88927819895</v>
      </c>
      <c r="S158" s="62">
        <f t="shared" si="139"/>
        <v>0</v>
      </c>
      <c r="T158" s="62">
        <f t="shared" si="139"/>
        <v>0</v>
      </c>
      <c r="U158" s="62">
        <f t="shared" si="139"/>
        <v>142803800035</v>
      </c>
      <c r="V158" s="62">
        <f t="shared" si="139"/>
        <v>0</v>
      </c>
      <c r="W158" s="62">
        <f t="shared" si="139"/>
        <v>0</v>
      </c>
      <c r="X158" s="38">
        <f t="shared" si="125"/>
        <v>0.61624650135418402</v>
      </c>
      <c r="Y158" s="38">
        <f t="shared" si="126"/>
        <v>0</v>
      </c>
      <c r="Z158" s="38">
        <f t="shared" si="127"/>
        <v>0</v>
      </c>
      <c r="AA158" s="38">
        <f t="shared" si="111"/>
        <v>0</v>
      </c>
      <c r="AB158" s="38" t="s">
        <v>40</v>
      </c>
    </row>
    <row r="159" spans="1:28" ht="63.75" customHeight="1" x14ac:dyDescent="0.25">
      <c r="A159" s="39" t="s">
        <v>297</v>
      </c>
      <c r="B159" s="34" t="s">
        <v>37</v>
      </c>
      <c r="C159" s="34">
        <v>10</v>
      </c>
      <c r="D159" s="34" t="s">
        <v>38</v>
      </c>
      <c r="E159" s="95" t="s">
        <v>296</v>
      </c>
      <c r="F159" s="62">
        <f t="shared" si="138"/>
        <v>231731619930</v>
      </c>
      <c r="G159" s="62">
        <f t="shared" si="138"/>
        <v>0</v>
      </c>
      <c r="H159" s="62">
        <f t="shared" si="138"/>
        <v>0</v>
      </c>
      <c r="I159" s="62">
        <f t="shared" si="138"/>
        <v>0</v>
      </c>
      <c r="J159" s="62">
        <f t="shared" si="138"/>
        <v>0</v>
      </c>
      <c r="K159" s="62">
        <f t="shared" si="124"/>
        <v>0</v>
      </c>
      <c r="L159" s="66">
        <f>+L160</f>
        <v>231731619930</v>
      </c>
      <c r="M159" s="253">
        <f t="shared" si="122"/>
        <v>2.9362995958952899E-2</v>
      </c>
      <c r="N159" s="62">
        <f t="shared" si="139"/>
        <v>0</v>
      </c>
      <c r="O159" s="62">
        <f t="shared" si="139"/>
        <v>142803800035</v>
      </c>
      <c r="P159" s="62">
        <f t="shared" si="139"/>
        <v>88927819895</v>
      </c>
      <c r="Q159" s="62">
        <f t="shared" si="139"/>
        <v>142803800035</v>
      </c>
      <c r="R159" s="62">
        <f t="shared" si="139"/>
        <v>88927819895</v>
      </c>
      <c r="S159" s="62">
        <f t="shared" si="139"/>
        <v>0</v>
      </c>
      <c r="T159" s="62">
        <f t="shared" si="139"/>
        <v>0</v>
      </c>
      <c r="U159" s="62">
        <f t="shared" si="139"/>
        <v>142803800035</v>
      </c>
      <c r="V159" s="62">
        <f t="shared" si="139"/>
        <v>0</v>
      </c>
      <c r="W159" s="62">
        <f t="shared" si="139"/>
        <v>0</v>
      </c>
      <c r="X159" s="38">
        <f t="shared" si="125"/>
        <v>0.61624650135418402</v>
      </c>
      <c r="Y159" s="38">
        <f t="shared" si="126"/>
        <v>0</v>
      </c>
      <c r="Z159" s="38">
        <f t="shared" si="127"/>
        <v>0</v>
      </c>
      <c r="AA159" s="38">
        <f t="shared" si="111"/>
        <v>0</v>
      </c>
      <c r="AB159" s="38" t="s">
        <v>40</v>
      </c>
    </row>
    <row r="160" spans="1:28" ht="38.25" customHeight="1" x14ac:dyDescent="0.25">
      <c r="A160" s="39" t="s">
        <v>298</v>
      </c>
      <c r="B160" s="34" t="s">
        <v>37</v>
      </c>
      <c r="C160" s="34">
        <v>10</v>
      </c>
      <c r="D160" s="34" t="s">
        <v>38</v>
      </c>
      <c r="E160" s="40" t="s">
        <v>268</v>
      </c>
      <c r="F160" s="62">
        <f t="shared" si="138"/>
        <v>231731619930</v>
      </c>
      <c r="G160" s="62">
        <f t="shared" si="138"/>
        <v>0</v>
      </c>
      <c r="H160" s="62">
        <f t="shared" si="138"/>
        <v>0</v>
      </c>
      <c r="I160" s="62">
        <f t="shared" si="138"/>
        <v>0</v>
      </c>
      <c r="J160" s="62">
        <f t="shared" si="138"/>
        <v>0</v>
      </c>
      <c r="K160" s="62">
        <f t="shared" si="124"/>
        <v>0</v>
      </c>
      <c r="L160" s="66">
        <f>+L161</f>
        <v>231731619930</v>
      </c>
      <c r="M160" s="253">
        <f t="shared" si="122"/>
        <v>2.9362995958952899E-2</v>
      </c>
      <c r="N160" s="62">
        <f t="shared" si="139"/>
        <v>0</v>
      </c>
      <c r="O160" s="62">
        <f t="shared" si="139"/>
        <v>142803800035</v>
      </c>
      <c r="P160" s="62">
        <f t="shared" si="139"/>
        <v>88927819895</v>
      </c>
      <c r="Q160" s="62">
        <f t="shared" si="139"/>
        <v>142803800035</v>
      </c>
      <c r="R160" s="62">
        <f t="shared" si="139"/>
        <v>88927819895</v>
      </c>
      <c r="S160" s="62">
        <f t="shared" si="139"/>
        <v>0</v>
      </c>
      <c r="T160" s="62">
        <f t="shared" si="139"/>
        <v>0</v>
      </c>
      <c r="U160" s="62">
        <f t="shared" si="139"/>
        <v>142803800035</v>
      </c>
      <c r="V160" s="62">
        <f t="shared" si="139"/>
        <v>0</v>
      </c>
      <c r="W160" s="62">
        <f t="shared" si="139"/>
        <v>0</v>
      </c>
      <c r="X160" s="38">
        <f t="shared" si="125"/>
        <v>0.61624650135418402</v>
      </c>
      <c r="Y160" s="38">
        <f t="shared" si="126"/>
        <v>0</v>
      </c>
      <c r="Z160" s="38">
        <f t="shared" si="127"/>
        <v>0</v>
      </c>
      <c r="AA160" s="38">
        <f t="shared" si="111"/>
        <v>0</v>
      </c>
      <c r="AB160" s="38" t="s">
        <v>40</v>
      </c>
    </row>
    <row r="161" spans="1:28" ht="30" customHeight="1" x14ac:dyDescent="0.25">
      <c r="A161" s="43" t="s">
        <v>299</v>
      </c>
      <c r="B161" s="44" t="s">
        <v>37</v>
      </c>
      <c r="C161" s="44">
        <v>10</v>
      </c>
      <c r="D161" s="44" t="s">
        <v>38</v>
      </c>
      <c r="E161" s="45" t="s">
        <v>258</v>
      </c>
      <c r="F161" s="46">
        <v>231731619930</v>
      </c>
      <c r="G161" s="46">
        <v>0</v>
      </c>
      <c r="H161" s="46">
        <v>0</v>
      </c>
      <c r="I161" s="46">
        <v>0</v>
      </c>
      <c r="J161" s="46">
        <v>0</v>
      </c>
      <c r="K161" s="46">
        <f t="shared" si="124"/>
        <v>0</v>
      </c>
      <c r="L161" s="56">
        <f>+F161+K161</f>
        <v>231731619930</v>
      </c>
      <c r="M161" s="266">
        <f t="shared" si="122"/>
        <v>2.9362995958952899E-2</v>
      </c>
      <c r="N161" s="46">
        <v>0</v>
      </c>
      <c r="O161" s="46">
        <v>142803800035</v>
      </c>
      <c r="P161" s="46">
        <f>L161-O161</f>
        <v>88927819895</v>
      </c>
      <c r="Q161" s="46">
        <v>142803800035</v>
      </c>
      <c r="R161" s="46">
        <f>+L161-Q161</f>
        <v>88927819895</v>
      </c>
      <c r="S161" s="46">
        <f>O161-Q161</f>
        <v>0</v>
      </c>
      <c r="T161" s="46">
        <v>0</v>
      </c>
      <c r="U161" s="46">
        <f>+Q161-T161</f>
        <v>142803800035</v>
      </c>
      <c r="V161" s="46">
        <v>0</v>
      </c>
      <c r="W161" s="48">
        <f>+T161-V161</f>
        <v>0</v>
      </c>
      <c r="X161" s="49">
        <f t="shared" si="125"/>
        <v>0.61624650135418402</v>
      </c>
      <c r="Y161" s="49">
        <f t="shared" si="126"/>
        <v>0</v>
      </c>
      <c r="Z161" s="49">
        <f t="shared" si="127"/>
        <v>0</v>
      </c>
      <c r="AA161" s="49">
        <f t="shared" si="111"/>
        <v>0</v>
      </c>
      <c r="AB161" s="49" t="s">
        <v>40</v>
      </c>
    </row>
    <row r="162" spans="1:28" ht="49.5" customHeight="1" x14ac:dyDescent="0.25">
      <c r="A162" s="96" t="s">
        <v>300</v>
      </c>
      <c r="B162" s="34" t="s">
        <v>37</v>
      </c>
      <c r="C162" s="34">
        <v>10</v>
      </c>
      <c r="D162" s="34" t="s">
        <v>38</v>
      </c>
      <c r="E162" s="40" t="s">
        <v>301</v>
      </c>
      <c r="F162" s="62">
        <f t="shared" ref="F162:J163" si="140">+F163</f>
        <v>12761000000</v>
      </c>
      <c r="G162" s="62">
        <f t="shared" si="140"/>
        <v>0</v>
      </c>
      <c r="H162" s="62">
        <f t="shared" si="140"/>
        <v>0</v>
      </c>
      <c r="I162" s="62">
        <f t="shared" si="140"/>
        <v>0</v>
      </c>
      <c r="J162" s="62">
        <f t="shared" si="140"/>
        <v>0</v>
      </c>
      <c r="K162" s="62">
        <f t="shared" si="124"/>
        <v>0</v>
      </c>
      <c r="L162" s="66">
        <f>+L163</f>
        <v>12761000000</v>
      </c>
      <c r="M162" s="42">
        <f t="shared" si="122"/>
        <v>1.6169618610761246E-3</v>
      </c>
      <c r="N162" s="62">
        <f t="shared" ref="N162:W163" si="141">+N163</f>
        <v>0</v>
      </c>
      <c r="O162" s="62">
        <f t="shared" si="141"/>
        <v>10344544192</v>
      </c>
      <c r="P162" s="62">
        <f t="shared" si="141"/>
        <v>2416455808</v>
      </c>
      <c r="Q162" s="62">
        <f t="shared" si="141"/>
        <v>9304819872.5900002</v>
      </c>
      <c r="R162" s="62">
        <f t="shared" si="141"/>
        <v>3456180127.4099998</v>
      </c>
      <c r="S162" s="62">
        <f t="shared" si="141"/>
        <v>1039724319.4099998</v>
      </c>
      <c r="T162" s="62">
        <f t="shared" si="141"/>
        <v>2598970596.9099998</v>
      </c>
      <c r="U162" s="62">
        <f t="shared" si="141"/>
        <v>6705849275.6800003</v>
      </c>
      <c r="V162" s="62">
        <f t="shared" si="141"/>
        <v>2564610087.9099998</v>
      </c>
      <c r="W162" s="62">
        <f t="shared" si="141"/>
        <v>34360509</v>
      </c>
      <c r="X162" s="38">
        <f t="shared" si="125"/>
        <v>0.72916071409685768</v>
      </c>
      <c r="Y162" s="38">
        <f t="shared" si="126"/>
        <v>0.2036651200462346</v>
      </c>
      <c r="Z162" s="38">
        <f t="shared" si="127"/>
        <v>0.20097250120758561</v>
      </c>
      <c r="AA162" s="38">
        <f t="shared" si="111"/>
        <v>0.27931444482509638</v>
      </c>
      <c r="AB162" s="38">
        <f>+V162/T162</f>
        <v>0.98677918517398688</v>
      </c>
    </row>
    <row r="163" spans="1:28" ht="49.5" customHeight="1" x14ac:dyDescent="0.25">
      <c r="A163" s="39" t="s">
        <v>302</v>
      </c>
      <c r="B163" s="34" t="s">
        <v>37</v>
      </c>
      <c r="C163" s="34">
        <v>10</v>
      </c>
      <c r="D163" s="34" t="s">
        <v>38</v>
      </c>
      <c r="E163" s="40" t="s">
        <v>301</v>
      </c>
      <c r="F163" s="62">
        <f t="shared" si="140"/>
        <v>12761000000</v>
      </c>
      <c r="G163" s="62">
        <f t="shared" si="140"/>
        <v>0</v>
      </c>
      <c r="H163" s="62">
        <f t="shared" si="140"/>
        <v>0</v>
      </c>
      <c r="I163" s="62">
        <f t="shared" si="140"/>
        <v>0</v>
      </c>
      <c r="J163" s="62">
        <f t="shared" si="140"/>
        <v>0</v>
      </c>
      <c r="K163" s="62">
        <f t="shared" si="124"/>
        <v>0</v>
      </c>
      <c r="L163" s="66">
        <f>+L164</f>
        <v>12761000000</v>
      </c>
      <c r="M163" s="42">
        <f t="shared" si="122"/>
        <v>1.6169618610761246E-3</v>
      </c>
      <c r="N163" s="62">
        <f t="shared" si="141"/>
        <v>0</v>
      </c>
      <c r="O163" s="62">
        <f t="shared" si="141"/>
        <v>10344544192</v>
      </c>
      <c r="P163" s="62">
        <f t="shared" si="141"/>
        <v>2416455808</v>
      </c>
      <c r="Q163" s="62">
        <f t="shared" si="141"/>
        <v>9304819872.5900002</v>
      </c>
      <c r="R163" s="62">
        <f t="shared" si="141"/>
        <v>3456180127.4099998</v>
      </c>
      <c r="S163" s="62">
        <f t="shared" si="141"/>
        <v>1039724319.4099998</v>
      </c>
      <c r="T163" s="62">
        <f t="shared" si="141"/>
        <v>2598970596.9099998</v>
      </c>
      <c r="U163" s="62">
        <f t="shared" si="141"/>
        <v>6705849275.6800003</v>
      </c>
      <c r="V163" s="62">
        <f t="shared" si="141"/>
        <v>2564610087.9099998</v>
      </c>
      <c r="W163" s="62">
        <f t="shared" si="141"/>
        <v>34360509</v>
      </c>
      <c r="X163" s="38">
        <f t="shared" si="125"/>
        <v>0.72916071409685768</v>
      </c>
      <c r="Y163" s="38">
        <f t="shared" si="126"/>
        <v>0.2036651200462346</v>
      </c>
      <c r="Z163" s="38">
        <f t="shared" si="127"/>
        <v>0.20097250120758561</v>
      </c>
      <c r="AA163" s="38">
        <f t="shared" si="111"/>
        <v>0.27931444482509638</v>
      </c>
      <c r="AB163" s="38">
        <f>+V163/T163</f>
        <v>0.98677918517398688</v>
      </c>
    </row>
    <row r="164" spans="1:28" ht="49.5" customHeight="1" x14ac:dyDescent="0.25">
      <c r="A164" s="39" t="s">
        <v>303</v>
      </c>
      <c r="B164" s="34" t="s">
        <v>37</v>
      </c>
      <c r="C164" s="34">
        <v>10</v>
      </c>
      <c r="D164" s="34" t="s">
        <v>38</v>
      </c>
      <c r="E164" s="40" t="s">
        <v>304</v>
      </c>
      <c r="F164" s="62">
        <f>SUM(F165:F165)</f>
        <v>12761000000</v>
      </c>
      <c r="G164" s="62">
        <f>SUM(G165:G165)</f>
        <v>0</v>
      </c>
      <c r="H164" s="62">
        <f>SUM(H165:H165)</f>
        <v>0</v>
      </c>
      <c r="I164" s="62">
        <f>SUM(I165:I165)</f>
        <v>0</v>
      </c>
      <c r="J164" s="62">
        <f>SUM(J165:J165)</f>
        <v>0</v>
      </c>
      <c r="K164" s="62">
        <f t="shared" si="124"/>
        <v>0</v>
      </c>
      <c r="L164" s="66">
        <f>SUM(L165:L165)</f>
        <v>12761000000</v>
      </c>
      <c r="M164" s="42">
        <f t="shared" si="122"/>
        <v>1.6169618610761246E-3</v>
      </c>
      <c r="N164" s="62">
        <f t="shared" ref="N164:W164" si="142">SUM(N165:N165)</f>
        <v>0</v>
      </c>
      <c r="O164" s="62">
        <f t="shared" si="142"/>
        <v>10344544192</v>
      </c>
      <c r="P164" s="62">
        <f t="shared" si="142"/>
        <v>2416455808</v>
      </c>
      <c r="Q164" s="62">
        <f t="shared" si="142"/>
        <v>9304819872.5900002</v>
      </c>
      <c r="R164" s="62">
        <f t="shared" si="142"/>
        <v>3456180127.4099998</v>
      </c>
      <c r="S164" s="62">
        <f t="shared" si="142"/>
        <v>1039724319.4099998</v>
      </c>
      <c r="T164" s="62">
        <f t="shared" si="142"/>
        <v>2598970596.9099998</v>
      </c>
      <c r="U164" s="62">
        <f t="shared" si="142"/>
        <v>6705849275.6800003</v>
      </c>
      <c r="V164" s="62">
        <f t="shared" si="142"/>
        <v>2564610087.9099998</v>
      </c>
      <c r="W164" s="62">
        <f t="shared" si="142"/>
        <v>34360509</v>
      </c>
      <c r="X164" s="38">
        <f t="shared" si="125"/>
        <v>0.72916071409685768</v>
      </c>
      <c r="Y164" s="38">
        <f t="shared" si="126"/>
        <v>0.2036651200462346</v>
      </c>
      <c r="Z164" s="38">
        <f t="shared" si="127"/>
        <v>0.20097250120758561</v>
      </c>
      <c r="AA164" s="38">
        <f t="shared" si="111"/>
        <v>0.27931444482509638</v>
      </c>
      <c r="AB164" s="38">
        <f>+V164/T164</f>
        <v>0.98677918517398688</v>
      </c>
    </row>
    <row r="165" spans="1:28" ht="30" customHeight="1" x14ac:dyDescent="0.25">
      <c r="A165" s="43" t="s">
        <v>305</v>
      </c>
      <c r="B165" s="44" t="s">
        <v>37</v>
      </c>
      <c r="C165" s="44">
        <v>10</v>
      </c>
      <c r="D165" s="44" t="s">
        <v>38</v>
      </c>
      <c r="E165" s="45" t="s">
        <v>258</v>
      </c>
      <c r="F165" s="46">
        <v>12761000000</v>
      </c>
      <c r="G165" s="46">
        <v>0</v>
      </c>
      <c r="H165" s="46">
        <v>0</v>
      </c>
      <c r="I165" s="46">
        <v>0</v>
      </c>
      <c r="J165" s="46">
        <v>0</v>
      </c>
      <c r="K165" s="46">
        <f t="shared" si="124"/>
        <v>0</v>
      </c>
      <c r="L165" s="56">
        <f>+F165+K165</f>
        <v>12761000000</v>
      </c>
      <c r="M165" s="51">
        <f t="shared" si="122"/>
        <v>1.6169618610761246E-3</v>
      </c>
      <c r="N165" s="46">
        <v>0</v>
      </c>
      <c r="O165" s="56">
        <v>10344544192</v>
      </c>
      <c r="P165" s="46">
        <f>L165-O165</f>
        <v>2416455808</v>
      </c>
      <c r="Q165" s="46">
        <v>9304819872.5900002</v>
      </c>
      <c r="R165" s="46">
        <f>+L165-Q165</f>
        <v>3456180127.4099998</v>
      </c>
      <c r="S165" s="46">
        <f>O165-Q165</f>
        <v>1039724319.4099998</v>
      </c>
      <c r="T165" s="46">
        <v>2598970596.9099998</v>
      </c>
      <c r="U165" s="46">
        <f>+Q165-T165</f>
        <v>6705849275.6800003</v>
      </c>
      <c r="V165" s="46">
        <v>2564610087.9099998</v>
      </c>
      <c r="W165" s="48">
        <f>+T165-V165</f>
        <v>34360509</v>
      </c>
      <c r="X165" s="49">
        <f t="shared" si="125"/>
        <v>0.72916071409685768</v>
      </c>
      <c r="Y165" s="49">
        <f t="shared" si="126"/>
        <v>0.2036651200462346</v>
      </c>
      <c r="Z165" s="49">
        <f t="shared" si="127"/>
        <v>0.20097250120758561</v>
      </c>
      <c r="AA165" s="49">
        <f t="shared" si="111"/>
        <v>0.27931444482509638</v>
      </c>
      <c r="AB165" s="49">
        <f>+V165/T165</f>
        <v>0.98677918517398688</v>
      </c>
    </row>
    <row r="166" spans="1:28" ht="69.75" customHeight="1" x14ac:dyDescent="0.25">
      <c r="A166" s="39" t="s">
        <v>306</v>
      </c>
      <c r="B166" s="34" t="s">
        <v>37</v>
      </c>
      <c r="C166" s="34">
        <v>10</v>
      </c>
      <c r="D166" s="34" t="s">
        <v>38</v>
      </c>
      <c r="E166" s="40" t="s">
        <v>307</v>
      </c>
      <c r="F166" s="62">
        <f t="shared" ref="F166:J168" si="143">+F167</f>
        <v>246157631169</v>
      </c>
      <c r="G166" s="62">
        <f t="shared" si="143"/>
        <v>0</v>
      </c>
      <c r="H166" s="62">
        <f t="shared" si="143"/>
        <v>0</v>
      </c>
      <c r="I166" s="62">
        <f t="shared" si="143"/>
        <v>0</v>
      </c>
      <c r="J166" s="62">
        <f t="shared" si="143"/>
        <v>0</v>
      </c>
      <c r="K166" s="62">
        <f t="shared" si="124"/>
        <v>0</v>
      </c>
      <c r="L166" s="66">
        <f>+L167</f>
        <v>246157631169</v>
      </c>
      <c r="M166" s="253">
        <f t="shared" si="122"/>
        <v>3.1190933423173459E-2</v>
      </c>
      <c r="N166" s="62">
        <f t="shared" ref="N166:W168" si="144">+N167</f>
        <v>0</v>
      </c>
      <c r="O166" s="62">
        <f t="shared" si="144"/>
        <v>181243825733</v>
      </c>
      <c r="P166" s="62">
        <f t="shared" si="144"/>
        <v>64913805436</v>
      </c>
      <c r="Q166" s="62">
        <f t="shared" si="144"/>
        <v>181243825733</v>
      </c>
      <c r="R166" s="62">
        <f t="shared" si="144"/>
        <v>64913805436</v>
      </c>
      <c r="S166" s="62">
        <f t="shared" si="144"/>
        <v>0</v>
      </c>
      <c r="T166" s="62">
        <f t="shared" si="144"/>
        <v>0</v>
      </c>
      <c r="U166" s="62">
        <f t="shared" si="144"/>
        <v>181243825733</v>
      </c>
      <c r="V166" s="62">
        <f t="shared" si="144"/>
        <v>0</v>
      </c>
      <c r="W166" s="62">
        <f t="shared" si="144"/>
        <v>0</v>
      </c>
      <c r="X166" s="38">
        <f t="shared" si="125"/>
        <v>0.73629172035932822</v>
      </c>
      <c r="Y166" s="38">
        <f t="shared" si="126"/>
        <v>0</v>
      </c>
      <c r="Z166" s="38">
        <f t="shared" si="127"/>
        <v>0</v>
      </c>
      <c r="AA166" s="38">
        <f t="shared" si="111"/>
        <v>0</v>
      </c>
      <c r="AB166" s="38" t="s">
        <v>40</v>
      </c>
    </row>
    <row r="167" spans="1:28" ht="70.5" customHeight="1" x14ac:dyDescent="0.25">
      <c r="A167" s="39" t="s">
        <v>308</v>
      </c>
      <c r="B167" s="34" t="s">
        <v>37</v>
      </c>
      <c r="C167" s="34">
        <v>10</v>
      </c>
      <c r="D167" s="34" t="s">
        <v>38</v>
      </c>
      <c r="E167" s="95" t="s">
        <v>307</v>
      </c>
      <c r="F167" s="62">
        <f t="shared" si="143"/>
        <v>246157631169</v>
      </c>
      <c r="G167" s="62">
        <f t="shared" si="143"/>
        <v>0</v>
      </c>
      <c r="H167" s="62">
        <f t="shared" si="143"/>
        <v>0</v>
      </c>
      <c r="I167" s="62">
        <f t="shared" si="143"/>
        <v>0</v>
      </c>
      <c r="J167" s="62">
        <f t="shared" si="143"/>
        <v>0</v>
      </c>
      <c r="K167" s="62">
        <f t="shared" si="124"/>
        <v>0</v>
      </c>
      <c r="L167" s="66">
        <f>+L168</f>
        <v>246157631169</v>
      </c>
      <c r="M167" s="253">
        <f t="shared" si="122"/>
        <v>3.1190933423173459E-2</v>
      </c>
      <c r="N167" s="62">
        <f t="shared" si="144"/>
        <v>0</v>
      </c>
      <c r="O167" s="62">
        <f t="shared" si="144"/>
        <v>181243825733</v>
      </c>
      <c r="P167" s="62">
        <f t="shared" si="144"/>
        <v>64913805436</v>
      </c>
      <c r="Q167" s="62">
        <f t="shared" si="144"/>
        <v>181243825733</v>
      </c>
      <c r="R167" s="62">
        <f t="shared" si="144"/>
        <v>64913805436</v>
      </c>
      <c r="S167" s="62">
        <f t="shared" si="144"/>
        <v>0</v>
      </c>
      <c r="T167" s="62">
        <f t="shared" si="144"/>
        <v>0</v>
      </c>
      <c r="U167" s="62">
        <f t="shared" si="144"/>
        <v>181243825733</v>
      </c>
      <c r="V167" s="62">
        <f t="shared" si="144"/>
        <v>0</v>
      </c>
      <c r="W167" s="62">
        <f t="shared" si="144"/>
        <v>0</v>
      </c>
      <c r="X167" s="38">
        <f t="shared" si="125"/>
        <v>0.73629172035932822</v>
      </c>
      <c r="Y167" s="38">
        <f t="shared" si="126"/>
        <v>0</v>
      </c>
      <c r="Z167" s="38">
        <f t="shared" si="127"/>
        <v>0</v>
      </c>
      <c r="AA167" s="38">
        <f t="shared" si="111"/>
        <v>0</v>
      </c>
      <c r="AB167" s="38" t="s">
        <v>40</v>
      </c>
    </row>
    <row r="168" spans="1:28" ht="29.25" customHeight="1" x14ac:dyDescent="0.25">
      <c r="A168" s="39" t="s">
        <v>309</v>
      </c>
      <c r="B168" s="34" t="s">
        <v>37</v>
      </c>
      <c r="C168" s="34">
        <v>10</v>
      </c>
      <c r="D168" s="34" t="s">
        <v>38</v>
      </c>
      <c r="E168" s="40" t="s">
        <v>268</v>
      </c>
      <c r="F168" s="62">
        <f t="shared" si="143"/>
        <v>246157631169</v>
      </c>
      <c r="G168" s="62">
        <f t="shared" si="143"/>
        <v>0</v>
      </c>
      <c r="H168" s="62">
        <f t="shared" si="143"/>
        <v>0</v>
      </c>
      <c r="I168" s="62">
        <f t="shared" si="143"/>
        <v>0</v>
      </c>
      <c r="J168" s="62">
        <f t="shared" si="143"/>
        <v>0</v>
      </c>
      <c r="K168" s="62">
        <f t="shared" si="124"/>
        <v>0</v>
      </c>
      <c r="L168" s="66">
        <f>+L169</f>
        <v>246157631169</v>
      </c>
      <c r="M168" s="253">
        <f t="shared" si="122"/>
        <v>3.1190933423173459E-2</v>
      </c>
      <c r="N168" s="62">
        <f t="shared" si="144"/>
        <v>0</v>
      </c>
      <c r="O168" s="62">
        <f t="shared" si="144"/>
        <v>181243825733</v>
      </c>
      <c r="P168" s="62">
        <f t="shared" si="144"/>
        <v>64913805436</v>
      </c>
      <c r="Q168" s="62">
        <f t="shared" si="144"/>
        <v>181243825733</v>
      </c>
      <c r="R168" s="62">
        <f t="shared" si="144"/>
        <v>64913805436</v>
      </c>
      <c r="S168" s="62">
        <f t="shared" si="144"/>
        <v>0</v>
      </c>
      <c r="T168" s="62">
        <f t="shared" si="144"/>
        <v>0</v>
      </c>
      <c r="U168" s="62">
        <f t="shared" si="144"/>
        <v>181243825733</v>
      </c>
      <c r="V168" s="62">
        <f t="shared" si="144"/>
        <v>0</v>
      </c>
      <c r="W168" s="62">
        <f t="shared" si="144"/>
        <v>0</v>
      </c>
      <c r="X168" s="38">
        <f t="shared" si="125"/>
        <v>0.73629172035932822</v>
      </c>
      <c r="Y168" s="38">
        <f t="shared" si="126"/>
        <v>0</v>
      </c>
      <c r="Z168" s="38">
        <f t="shared" si="127"/>
        <v>0</v>
      </c>
      <c r="AA168" s="38">
        <f t="shared" si="111"/>
        <v>0</v>
      </c>
      <c r="AB168" s="38" t="s">
        <v>40</v>
      </c>
    </row>
    <row r="169" spans="1:28" ht="30" customHeight="1" x14ac:dyDescent="0.25">
      <c r="A169" s="43" t="s">
        <v>310</v>
      </c>
      <c r="B169" s="44" t="s">
        <v>37</v>
      </c>
      <c r="C169" s="44">
        <v>10</v>
      </c>
      <c r="D169" s="44" t="s">
        <v>38</v>
      </c>
      <c r="E169" s="45" t="s">
        <v>258</v>
      </c>
      <c r="F169" s="46">
        <v>246157631169</v>
      </c>
      <c r="G169" s="46">
        <v>0</v>
      </c>
      <c r="H169" s="46">
        <v>0</v>
      </c>
      <c r="I169" s="46">
        <v>0</v>
      </c>
      <c r="J169" s="46">
        <v>0</v>
      </c>
      <c r="K169" s="46">
        <f t="shared" si="124"/>
        <v>0</v>
      </c>
      <c r="L169" s="56">
        <f>+F169+K169</f>
        <v>246157631169</v>
      </c>
      <c r="M169" s="253">
        <f t="shared" si="122"/>
        <v>3.1190933423173459E-2</v>
      </c>
      <c r="N169" s="46">
        <v>0</v>
      </c>
      <c r="O169" s="46">
        <v>181243825733</v>
      </c>
      <c r="P169" s="46">
        <f>L169-O169</f>
        <v>64913805436</v>
      </c>
      <c r="Q169" s="46">
        <v>181243825733</v>
      </c>
      <c r="R169" s="46">
        <f>+L169-Q169</f>
        <v>64913805436</v>
      </c>
      <c r="S169" s="46">
        <f>O169-Q169</f>
        <v>0</v>
      </c>
      <c r="T169" s="46">
        <v>0</v>
      </c>
      <c r="U169" s="46">
        <f>+Q169-T169</f>
        <v>181243825733</v>
      </c>
      <c r="V169" s="46">
        <v>0</v>
      </c>
      <c r="W169" s="48">
        <f>+T169-V169</f>
        <v>0</v>
      </c>
      <c r="X169" s="49">
        <f t="shared" si="125"/>
        <v>0.73629172035932822</v>
      </c>
      <c r="Y169" s="49">
        <f t="shared" si="126"/>
        <v>0</v>
      </c>
      <c r="Z169" s="49">
        <f t="shared" si="127"/>
        <v>0</v>
      </c>
      <c r="AA169" s="49">
        <f t="shared" si="111"/>
        <v>0</v>
      </c>
      <c r="AB169" s="49" t="s">
        <v>40</v>
      </c>
    </row>
    <row r="170" spans="1:28" ht="49.5" customHeight="1" x14ac:dyDescent="0.25">
      <c r="A170" s="39" t="s">
        <v>311</v>
      </c>
      <c r="B170" s="34" t="s">
        <v>37</v>
      </c>
      <c r="C170" s="34">
        <v>10</v>
      </c>
      <c r="D170" s="34" t="s">
        <v>38</v>
      </c>
      <c r="E170" s="40" t="s">
        <v>312</v>
      </c>
      <c r="F170" s="62">
        <f t="shared" ref="F170:J172" si="145">+F171</f>
        <v>283126047866</v>
      </c>
      <c r="G170" s="62">
        <f t="shared" si="145"/>
        <v>0</v>
      </c>
      <c r="H170" s="62">
        <f t="shared" si="145"/>
        <v>0</v>
      </c>
      <c r="I170" s="62">
        <f t="shared" si="145"/>
        <v>0</v>
      </c>
      <c r="J170" s="62">
        <f t="shared" si="145"/>
        <v>0</v>
      </c>
      <c r="K170" s="62">
        <f t="shared" si="124"/>
        <v>0</v>
      </c>
      <c r="L170" s="66">
        <f>+L171</f>
        <v>283126047866</v>
      </c>
      <c r="M170" s="253">
        <f t="shared" si="122"/>
        <v>3.5875246554073766E-2</v>
      </c>
      <c r="N170" s="62">
        <f t="shared" ref="N170:W172" si="146">+N171</f>
        <v>0</v>
      </c>
      <c r="O170" s="62">
        <f t="shared" si="146"/>
        <v>217578018008</v>
      </c>
      <c r="P170" s="62">
        <f t="shared" si="146"/>
        <v>65548029858</v>
      </c>
      <c r="Q170" s="62">
        <f t="shared" si="146"/>
        <v>217578018008</v>
      </c>
      <c r="R170" s="62">
        <f t="shared" si="146"/>
        <v>65548029858</v>
      </c>
      <c r="S170" s="62">
        <f t="shared" si="146"/>
        <v>0</v>
      </c>
      <c r="T170" s="62">
        <f t="shared" si="146"/>
        <v>0</v>
      </c>
      <c r="U170" s="62">
        <f t="shared" si="146"/>
        <v>217578018008</v>
      </c>
      <c r="V170" s="62">
        <f t="shared" si="146"/>
        <v>0</v>
      </c>
      <c r="W170" s="62">
        <f t="shared" si="146"/>
        <v>0</v>
      </c>
      <c r="X170" s="38">
        <f t="shared" si="125"/>
        <v>0.76848463660601418</v>
      </c>
      <c r="Y170" s="38">
        <f t="shared" si="126"/>
        <v>0</v>
      </c>
      <c r="Z170" s="38">
        <f t="shared" si="127"/>
        <v>0</v>
      </c>
      <c r="AA170" s="38">
        <f t="shared" si="111"/>
        <v>0</v>
      </c>
      <c r="AB170" s="38" t="s">
        <v>40</v>
      </c>
    </row>
    <row r="171" spans="1:28" ht="49.5" customHeight="1" x14ac:dyDescent="0.25">
      <c r="A171" s="39" t="s">
        <v>313</v>
      </c>
      <c r="B171" s="34" t="s">
        <v>37</v>
      </c>
      <c r="C171" s="34">
        <v>10</v>
      </c>
      <c r="D171" s="34" t="s">
        <v>38</v>
      </c>
      <c r="E171" s="40" t="s">
        <v>312</v>
      </c>
      <c r="F171" s="62">
        <f t="shared" si="145"/>
        <v>283126047866</v>
      </c>
      <c r="G171" s="62">
        <f t="shared" si="145"/>
        <v>0</v>
      </c>
      <c r="H171" s="62">
        <f t="shared" si="145"/>
        <v>0</v>
      </c>
      <c r="I171" s="62">
        <f t="shared" si="145"/>
        <v>0</v>
      </c>
      <c r="J171" s="62">
        <f t="shared" si="145"/>
        <v>0</v>
      </c>
      <c r="K171" s="62">
        <f t="shared" si="124"/>
        <v>0</v>
      </c>
      <c r="L171" s="66">
        <f>+L172</f>
        <v>283126047866</v>
      </c>
      <c r="M171" s="253">
        <f t="shared" si="122"/>
        <v>3.5875246554073766E-2</v>
      </c>
      <c r="N171" s="62">
        <f t="shared" si="146"/>
        <v>0</v>
      </c>
      <c r="O171" s="62">
        <f t="shared" si="146"/>
        <v>217578018008</v>
      </c>
      <c r="P171" s="62">
        <f t="shared" si="146"/>
        <v>65548029858</v>
      </c>
      <c r="Q171" s="62">
        <f t="shared" si="146"/>
        <v>217578018008</v>
      </c>
      <c r="R171" s="62">
        <f t="shared" si="146"/>
        <v>65548029858</v>
      </c>
      <c r="S171" s="62">
        <f t="shared" si="146"/>
        <v>0</v>
      </c>
      <c r="T171" s="62">
        <f t="shared" si="146"/>
        <v>0</v>
      </c>
      <c r="U171" s="62">
        <f t="shared" si="146"/>
        <v>217578018008</v>
      </c>
      <c r="V171" s="62">
        <f t="shared" si="146"/>
        <v>0</v>
      </c>
      <c r="W171" s="62">
        <f t="shared" si="146"/>
        <v>0</v>
      </c>
      <c r="X171" s="38">
        <f t="shared" si="125"/>
        <v>0.76848463660601418</v>
      </c>
      <c r="Y171" s="38">
        <f t="shared" si="126"/>
        <v>0</v>
      </c>
      <c r="Z171" s="38">
        <f t="shared" si="127"/>
        <v>0</v>
      </c>
      <c r="AA171" s="38">
        <f t="shared" si="111"/>
        <v>0</v>
      </c>
      <c r="AB171" s="38" t="s">
        <v>40</v>
      </c>
    </row>
    <row r="172" spans="1:28" ht="32.25" customHeight="1" x14ac:dyDescent="0.25">
      <c r="A172" s="39" t="s">
        <v>314</v>
      </c>
      <c r="B172" s="34" t="s">
        <v>37</v>
      </c>
      <c r="C172" s="34">
        <v>10</v>
      </c>
      <c r="D172" s="34" t="s">
        <v>38</v>
      </c>
      <c r="E172" s="40" t="s">
        <v>268</v>
      </c>
      <c r="F172" s="62">
        <f t="shared" si="145"/>
        <v>283126047866</v>
      </c>
      <c r="G172" s="62">
        <f t="shared" si="145"/>
        <v>0</v>
      </c>
      <c r="H172" s="62">
        <f t="shared" si="145"/>
        <v>0</v>
      </c>
      <c r="I172" s="62">
        <f t="shared" si="145"/>
        <v>0</v>
      </c>
      <c r="J172" s="62">
        <f t="shared" si="145"/>
        <v>0</v>
      </c>
      <c r="K172" s="62">
        <f t="shared" si="124"/>
        <v>0</v>
      </c>
      <c r="L172" s="66">
        <f>+L173</f>
        <v>283126047866</v>
      </c>
      <c r="M172" s="253">
        <f t="shared" si="122"/>
        <v>3.5875246554073766E-2</v>
      </c>
      <c r="N172" s="62">
        <f t="shared" si="146"/>
        <v>0</v>
      </c>
      <c r="O172" s="62">
        <f t="shared" si="146"/>
        <v>217578018008</v>
      </c>
      <c r="P172" s="62">
        <f t="shared" si="146"/>
        <v>65548029858</v>
      </c>
      <c r="Q172" s="62">
        <f t="shared" si="146"/>
        <v>217578018008</v>
      </c>
      <c r="R172" s="62">
        <f t="shared" si="146"/>
        <v>65548029858</v>
      </c>
      <c r="S172" s="62">
        <f t="shared" si="146"/>
        <v>0</v>
      </c>
      <c r="T172" s="62">
        <f t="shared" si="146"/>
        <v>0</v>
      </c>
      <c r="U172" s="62">
        <f t="shared" si="146"/>
        <v>217578018008</v>
      </c>
      <c r="V172" s="62">
        <f t="shared" si="146"/>
        <v>0</v>
      </c>
      <c r="W172" s="62">
        <f t="shared" si="146"/>
        <v>0</v>
      </c>
      <c r="X172" s="38">
        <f t="shared" si="125"/>
        <v>0.76848463660601418</v>
      </c>
      <c r="Y172" s="38">
        <f t="shared" si="126"/>
        <v>0</v>
      </c>
      <c r="Z172" s="38">
        <f t="shared" si="127"/>
        <v>0</v>
      </c>
      <c r="AA172" s="38">
        <f t="shared" si="111"/>
        <v>0</v>
      </c>
      <c r="AB172" s="38" t="s">
        <v>40</v>
      </c>
    </row>
    <row r="173" spans="1:28" ht="30" customHeight="1" x14ac:dyDescent="0.25">
      <c r="A173" s="43" t="s">
        <v>315</v>
      </c>
      <c r="B173" s="44" t="s">
        <v>37</v>
      </c>
      <c r="C173" s="44">
        <v>10</v>
      </c>
      <c r="D173" s="44" t="s">
        <v>38</v>
      </c>
      <c r="E173" s="45" t="s">
        <v>258</v>
      </c>
      <c r="F173" s="46">
        <v>283126047866</v>
      </c>
      <c r="G173" s="46">
        <v>0</v>
      </c>
      <c r="H173" s="46">
        <v>0</v>
      </c>
      <c r="I173" s="46">
        <v>0</v>
      </c>
      <c r="J173" s="46">
        <v>0</v>
      </c>
      <c r="K173" s="46">
        <f t="shared" si="124"/>
        <v>0</v>
      </c>
      <c r="L173" s="56">
        <f>+F173+K173</f>
        <v>283126047866</v>
      </c>
      <c r="M173" s="266">
        <f t="shared" si="122"/>
        <v>3.5875246554073766E-2</v>
      </c>
      <c r="N173" s="46">
        <v>0</v>
      </c>
      <c r="O173" s="46">
        <v>217578018008</v>
      </c>
      <c r="P173" s="46">
        <f>L173-O173</f>
        <v>65548029858</v>
      </c>
      <c r="Q173" s="46">
        <v>217578018008</v>
      </c>
      <c r="R173" s="46">
        <f>+L173-Q173</f>
        <v>65548029858</v>
      </c>
      <c r="S173" s="46">
        <f>O173-Q173</f>
        <v>0</v>
      </c>
      <c r="T173" s="46">
        <v>0</v>
      </c>
      <c r="U173" s="46">
        <f>+Q173-T173</f>
        <v>217578018008</v>
      </c>
      <c r="V173" s="46">
        <v>0</v>
      </c>
      <c r="W173" s="48">
        <f>+T173-V173</f>
        <v>0</v>
      </c>
      <c r="X173" s="49">
        <f t="shared" si="125"/>
        <v>0.76848463660601418</v>
      </c>
      <c r="Y173" s="49">
        <f t="shared" si="126"/>
        <v>0</v>
      </c>
      <c r="Z173" s="49">
        <f t="shared" si="127"/>
        <v>0</v>
      </c>
      <c r="AA173" s="49">
        <f t="shared" si="111"/>
        <v>0</v>
      </c>
      <c r="AB173" s="49" t="s">
        <v>40</v>
      </c>
    </row>
    <row r="174" spans="1:28" ht="66.75" customHeight="1" x14ac:dyDescent="0.25">
      <c r="A174" s="39" t="s">
        <v>316</v>
      </c>
      <c r="B174" s="34" t="s">
        <v>37</v>
      </c>
      <c r="C174" s="34">
        <v>10</v>
      </c>
      <c r="D174" s="34" t="s">
        <v>38</v>
      </c>
      <c r="E174" s="40" t="s">
        <v>317</v>
      </c>
      <c r="F174" s="62">
        <f t="shared" ref="F174:L176" si="147">+F175</f>
        <v>143699497948</v>
      </c>
      <c r="G174" s="62">
        <f t="shared" si="147"/>
        <v>0</v>
      </c>
      <c r="H174" s="62">
        <f t="shared" si="147"/>
        <v>0</v>
      </c>
      <c r="I174" s="62">
        <f t="shared" si="147"/>
        <v>0</v>
      </c>
      <c r="J174" s="62">
        <f t="shared" si="147"/>
        <v>0</v>
      </c>
      <c r="K174" s="62">
        <f t="shared" si="147"/>
        <v>0</v>
      </c>
      <c r="L174" s="66">
        <f t="shared" si="147"/>
        <v>143699497948</v>
      </c>
      <c r="M174" s="253">
        <f t="shared" si="122"/>
        <v>1.8208338503072082E-2</v>
      </c>
      <c r="N174" s="62">
        <f t="shared" ref="N174:W176" si="148">+N175</f>
        <v>0</v>
      </c>
      <c r="O174" s="62">
        <f t="shared" si="148"/>
        <v>127207862717</v>
      </c>
      <c r="P174" s="62">
        <f t="shared" si="148"/>
        <v>16491635231</v>
      </c>
      <c r="Q174" s="62">
        <f t="shared" si="148"/>
        <v>127207862717</v>
      </c>
      <c r="R174" s="62">
        <f t="shared" si="148"/>
        <v>16491635231</v>
      </c>
      <c r="S174" s="62">
        <f t="shared" si="148"/>
        <v>0</v>
      </c>
      <c r="T174" s="62">
        <f t="shared" si="148"/>
        <v>0</v>
      </c>
      <c r="U174" s="62">
        <f t="shared" si="148"/>
        <v>127207862717</v>
      </c>
      <c r="V174" s="62">
        <f t="shared" si="148"/>
        <v>0</v>
      </c>
      <c r="W174" s="62">
        <f t="shared" si="148"/>
        <v>0</v>
      </c>
      <c r="X174" s="38">
        <f t="shared" si="125"/>
        <v>0.88523526201206515</v>
      </c>
      <c r="Y174" s="38">
        <f t="shared" si="126"/>
        <v>0</v>
      </c>
      <c r="Z174" s="38">
        <f t="shared" si="127"/>
        <v>0</v>
      </c>
      <c r="AA174" s="38">
        <f t="shared" si="111"/>
        <v>0</v>
      </c>
      <c r="AB174" s="38" t="s">
        <v>40</v>
      </c>
    </row>
    <row r="175" spans="1:28" ht="66.75" customHeight="1" x14ac:dyDescent="0.25">
      <c r="A175" s="39" t="s">
        <v>318</v>
      </c>
      <c r="B175" s="34" t="s">
        <v>37</v>
      </c>
      <c r="C175" s="34">
        <v>10</v>
      </c>
      <c r="D175" s="34" t="s">
        <v>38</v>
      </c>
      <c r="E175" s="95" t="s">
        <v>317</v>
      </c>
      <c r="F175" s="62">
        <f t="shared" si="147"/>
        <v>143699497948</v>
      </c>
      <c r="G175" s="62">
        <f t="shared" si="147"/>
        <v>0</v>
      </c>
      <c r="H175" s="62">
        <f t="shared" si="147"/>
        <v>0</v>
      </c>
      <c r="I175" s="62">
        <f t="shared" si="147"/>
        <v>0</v>
      </c>
      <c r="J175" s="62">
        <f t="shared" si="147"/>
        <v>0</v>
      </c>
      <c r="K175" s="62">
        <f t="shared" si="147"/>
        <v>0</v>
      </c>
      <c r="L175" s="66">
        <f t="shared" si="147"/>
        <v>143699497948</v>
      </c>
      <c r="M175" s="253">
        <f t="shared" si="122"/>
        <v>1.8208338503072082E-2</v>
      </c>
      <c r="N175" s="62">
        <f t="shared" si="148"/>
        <v>0</v>
      </c>
      <c r="O175" s="62">
        <f t="shared" si="148"/>
        <v>127207862717</v>
      </c>
      <c r="P175" s="62">
        <f t="shared" si="148"/>
        <v>16491635231</v>
      </c>
      <c r="Q175" s="62">
        <f t="shared" si="148"/>
        <v>127207862717</v>
      </c>
      <c r="R175" s="62">
        <f t="shared" si="148"/>
        <v>16491635231</v>
      </c>
      <c r="S175" s="62">
        <f t="shared" si="148"/>
        <v>0</v>
      </c>
      <c r="T175" s="62">
        <f t="shared" si="148"/>
        <v>0</v>
      </c>
      <c r="U175" s="62">
        <f t="shared" si="148"/>
        <v>127207862717</v>
      </c>
      <c r="V175" s="62">
        <f t="shared" si="148"/>
        <v>0</v>
      </c>
      <c r="W175" s="62">
        <f t="shared" si="148"/>
        <v>0</v>
      </c>
      <c r="X175" s="38">
        <f t="shared" si="125"/>
        <v>0.88523526201206515</v>
      </c>
      <c r="Y175" s="38">
        <f t="shared" si="126"/>
        <v>0</v>
      </c>
      <c r="Z175" s="38">
        <f t="shared" si="127"/>
        <v>0</v>
      </c>
      <c r="AA175" s="38">
        <f t="shared" si="111"/>
        <v>0</v>
      </c>
      <c r="AB175" s="38" t="s">
        <v>40</v>
      </c>
    </row>
    <row r="176" spans="1:28" ht="38.25" customHeight="1" x14ac:dyDescent="0.25">
      <c r="A176" s="39" t="s">
        <v>319</v>
      </c>
      <c r="B176" s="34" t="s">
        <v>37</v>
      </c>
      <c r="C176" s="34">
        <v>10</v>
      </c>
      <c r="D176" s="34" t="s">
        <v>38</v>
      </c>
      <c r="E176" s="40" t="s">
        <v>268</v>
      </c>
      <c r="F176" s="62">
        <f t="shared" si="147"/>
        <v>143699497948</v>
      </c>
      <c r="G176" s="62">
        <f t="shared" si="147"/>
        <v>0</v>
      </c>
      <c r="H176" s="62">
        <f t="shared" si="147"/>
        <v>0</v>
      </c>
      <c r="I176" s="62">
        <f t="shared" si="147"/>
        <v>0</v>
      </c>
      <c r="J176" s="62">
        <f t="shared" si="147"/>
        <v>0</v>
      </c>
      <c r="K176" s="62">
        <f t="shared" si="147"/>
        <v>0</v>
      </c>
      <c r="L176" s="66">
        <f t="shared" si="147"/>
        <v>143699497948</v>
      </c>
      <c r="M176" s="253">
        <f t="shared" si="122"/>
        <v>1.8208338503072082E-2</v>
      </c>
      <c r="N176" s="62">
        <f t="shared" si="148"/>
        <v>0</v>
      </c>
      <c r="O176" s="62">
        <f t="shared" si="148"/>
        <v>127207862717</v>
      </c>
      <c r="P176" s="62">
        <f t="shared" si="148"/>
        <v>16491635231</v>
      </c>
      <c r="Q176" s="62">
        <f t="shared" si="148"/>
        <v>127207862717</v>
      </c>
      <c r="R176" s="62">
        <f t="shared" si="148"/>
        <v>16491635231</v>
      </c>
      <c r="S176" s="62">
        <f t="shared" si="148"/>
        <v>0</v>
      </c>
      <c r="T176" s="62">
        <f t="shared" si="148"/>
        <v>0</v>
      </c>
      <c r="U176" s="62">
        <f t="shared" si="148"/>
        <v>127207862717</v>
      </c>
      <c r="V176" s="62">
        <f t="shared" si="148"/>
        <v>0</v>
      </c>
      <c r="W176" s="62">
        <f t="shared" si="148"/>
        <v>0</v>
      </c>
      <c r="X176" s="38">
        <f t="shared" si="125"/>
        <v>0.88523526201206515</v>
      </c>
      <c r="Y176" s="38">
        <f t="shared" si="126"/>
        <v>0</v>
      </c>
      <c r="Z176" s="38">
        <f t="shared" si="127"/>
        <v>0</v>
      </c>
      <c r="AA176" s="38">
        <f t="shared" si="111"/>
        <v>0</v>
      </c>
      <c r="AB176" s="38" t="s">
        <v>40</v>
      </c>
    </row>
    <row r="177" spans="1:28" ht="30" customHeight="1" x14ac:dyDescent="0.25">
      <c r="A177" s="43" t="s">
        <v>320</v>
      </c>
      <c r="B177" s="44" t="s">
        <v>37</v>
      </c>
      <c r="C177" s="44">
        <v>10</v>
      </c>
      <c r="D177" s="44" t="s">
        <v>38</v>
      </c>
      <c r="E177" s="45" t="s">
        <v>258</v>
      </c>
      <c r="F177" s="46">
        <v>143699497948</v>
      </c>
      <c r="G177" s="46">
        <v>0</v>
      </c>
      <c r="H177" s="46">
        <v>0</v>
      </c>
      <c r="I177" s="46">
        <v>0</v>
      </c>
      <c r="J177" s="46">
        <v>0</v>
      </c>
      <c r="K177" s="46">
        <f t="shared" ref="K177:K207" si="149">+G177-H177+I177-J177</f>
        <v>0</v>
      </c>
      <c r="L177" s="56">
        <f>+F177+K177</f>
        <v>143699497948</v>
      </c>
      <c r="M177" s="266">
        <f t="shared" si="122"/>
        <v>1.8208338503072082E-2</v>
      </c>
      <c r="N177" s="46">
        <v>0</v>
      </c>
      <c r="O177" s="46">
        <v>127207862717</v>
      </c>
      <c r="P177" s="46">
        <f>L177-O177</f>
        <v>16491635231</v>
      </c>
      <c r="Q177" s="46">
        <v>127207862717</v>
      </c>
      <c r="R177" s="46">
        <f>+L177-Q177</f>
        <v>16491635231</v>
      </c>
      <c r="S177" s="46">
        <f>O177-Q177</f>
        <v>0</v>
      </c>
      <c r="T177" s="46">
        <v>0</v>
      </c>
      <c r="U177" s="46">
        <f>+Q177-T177</f>
        <v>127207862717</v>
      </c>
      <c r="V177" s="46">
        <v>0</v>
      </c>
      <c r="W177" s="48">
        <f>+T177-V177</f>
        <v>0</v>
      </c>
      <c r="X177" s="49">
        <f t="shared" si="125"/>
        <v>0.88523526201206515</v>
      </c>
      <c r="Y177" s="49">
        <f t="shared" si="126"/>
        <v>0</v>
      </c>
      <c r="Z177" s="49">
        <f t="shared" si="127"/>
        <v>0</v>
      </c>
      <c r="AA177" s="49">
        <f t="shared" si="111"/>
        <v>0</v>
      </c>
      <c r="AB177" s="49" t="s">
        <v>40</v>
      </c>
    </row>
    <row r="178" spans="1:28" ht="67.5" customHeight="1" x14ac:dyDescent="0.25">
      <c r="A178" s="39" t="s">
        <v>321</v>
      </c>
      <c r="B178" s="34" t="s">
        <v>37</v>
      </c>
      <c r="C178" s="34">
        <v>10</v>
      </c>
      <c r="D178" s="34" t="s">
        <v>38</v>
      </c>
      <c r="E178" s="40" t="s">
        <v>322</v>
      </c>
      <c r="F178" s="62">
        <f t="shared" ref="F178:J180" si="150">+F179</f>
        <v>59469726833</v>
      </c>
      <c r="G178" s="62">
        <f t="shared" si="150"/>
        <v>0</v>
      </c>
      <c r="H178" s="62">
        <f t="shared" si="150"/>
        <v>0</v>
      </c>
      <c r="I178" s="62">
        <f t="shared" si="150"/>
        <v>0</v>
      </c>
      <c r="J178" s="62">
        <f t="shared" si="150"/>
        <v>0</v>
      </c>
      <c r="K178" s="62">
        <f t="shared" si="149"/>
        <v>0</v>
      </c>
      <c r="L178" s="66">
        <f>+L179</f>
        <v>59469726833</v>
      </c>
      <c r="M178" s="42">
        <f t="shared" si="122"/>
        <v>7.5354815592489953E-3</v>
      </c>
      <c r="N178" s="62">
        <f t="shared" ref="N178:W180" si="151">+N179</f>
        <v>0</v>
      </c>
      <c r="O178" s="62">
        <f t="shared" si="151"/>
        <v>48079893039</v>
      </c>
      <c r="P178" s="62">
        <f t="shared" si="151"/>
        <v>11389833794</v>
      </c>
      <c r="Q178" s="62">
        <f t="shared" si="151"/>
        <v>48079893039</v>
      </c>
      <c r="R178" s="62">
        <f t="shared" si="151"/>
        <v>11389833794</v>
      </c>
      <c r="S178" s="62">
        <f t="shared" si="151"/>
        <v>0</v>
      </c>
      <c r="T178" s="62">
        <f t="shared" si="151"/>
        <v>0</v>
      </c>
      <c r="U178" s="62">
        <f t="shared" si="151"/>
        <v>48079893039</v>
      </c>
      <c r="V178" s="62">
        <f t="shared" si="151"/>
        <v>0</v>
      </c>
      <c r="W178" s="62">
        <f t="shared" si="151"/>
        <v>0</v>
      </c>
      <c r="X178" s="38">
        <f t="shared" si="125"/>
        <v>0.80847677632714909</v>
      </c>
      <c r="Y178" s="38">
        <f t="shared" si="126"/>
        <v>0</v>
      </c>
      <c r="Z178" s="38">
        <f t="shared" si="127"/>
        <v>0</v>
      </c>
      <c r="AA178" s="38">
        <f t="shared" si="111"/>
        <v>0</v>
      </c>
      <c r="AB178" s="38" t="s">
        <v>40</v>
      </c>
    </row>
    <row r="179" spans="1:28" ht="67.5" customHeight="1" x14ac:dyDescent="0.25">
      <c r="A179" s="39" t="s">
        <v>323</v>
      </c>
      <c r="B179" s="34" t="s">
        <v>37</v>
      </c>
      <c r="C179" s="34">
        <v>10</v>
      </c>
      <c r="D179" s="34" t="s">
        <v>38</v>
      </c>
      <c r="E179" s="95" t="s">
        <v>322</v>
      </c>
      <c r="F179" s="62">
        <f t="shared" si="150"/>
        <v>59469726833</v>
      </c>
      <c r="G179" s="62">
        <f t="shared" si="150"/>
        <v>0</v>
      </c>
      <c r="H179" s="62">
        <f t="shared" si="150"/>
        <v>0</v>
      </c>
      <c r="I179" s="62">
        <f t="shared" si="150"/>
        <v>0</v>
      </c>
      <c r="J179" s="62">
        <f t="shared" si="150"/>
        <v>0</v>
      </c>
      <c r="K179" s="62">
        <f t="shared" si="149"/>
        <v>0</v>
      </c>
      <c r="L179" s="66">
        <f>+L180</f>
        <v>59469726833</v>
      </c>
      <c r="M179" s="42">
        <f t="shared" si="122"/>
        <v>7.5354815592489953E-3</v>
      </c>
      <c r="N179" s="62">
        <f t="shared" si="151"/>
        <v>0</v>
      </c>
      <c r="O179" s="62">
        <f t="shared" si="151"/>
        <v>48079893039</v>
      </c>
      <c r="P179" s="62">
        <f t="shared" si="151"/>
        <v>11389833794</v>
      </c>
      <c r="Q179" s="62">
        <f t="shared" si="151"/>
        <v>48079893039</v>
      </c>
      <c r="R179" s="62">
        <f t="shared" si="151"/>
        <v>11389833794</v>
      </c>
      <c r="S179" s="62">
        <f t="shared" si="151"/>
        <v>0</v>
      </c>
      <c r="T179" s="62">
        <f t="shared" si="151"/>
        <v>0</v>
      </c>
      <c r="U179" s="62">
        <f t="shared" si="151"/>
        <v>48079893039</v>
      </c>
      <c r="V179" s="62">
        <f t="shared" si="151"/>
        <v>0</v>
      </c>
      <c r="W179" s="62">
        <f t="shared" si="151"/>
        <v>0</v>
      </c>
      <c r="X179" s="38">
        <f t="shared" si="125"/>
        <v>0.80847677632714909</v>
      </c>
      <c r="Y179" s="38">
        <f t="shared" si="126"/>
        <v>0</v>
      </c>
      <c r="Z179" s="38">
        <f t="shared" si="127"/>
        <v>0</v>
      </c>
      <c r="AA179" s="38">
        <f t="shared" si="111"/>
        <v>0</v>
      </c>
      <c r="AB179" s="38" t="s">
        <v>40</v>
      </c>
    </row>
    <row r="180" spans="1:28" ht="32.25" customHeight="1" x14ac:dyDescent="0.25">
      <c r="A180" s="39" t="s">
        <v>324</v>
      </c>
      <c r="B180" s="34" t="s">
        <v>37</v>
      </c>
      <c r="C180" s="34">
        <v>10</v>
      </c>
      <c r="D180" s="34" t="s">
        <v>38</v>
      </c>
      <c r="E180" s="40" t="s">
        <v>268</v>
      </c>
      <c r="F180" s="62">
        <f t="shared" si="150"/>
        <v>59469726833</v>
      </c>
      <c r="G180" s="62">
        <f t="shared" si="150"/>
        <v>0</v>
      </c>
      <c r="H180" s="62">
        <f t="shared" si="150"/>
        <v>0</v>
      </c>
      <c r="I180" s="62">
        <f t="shared" si="150"/>
        <v>0</v>
      </c>
      <c r="J180" s="62">
        <f t="shared" si="150"/>
        <v>0</v>
      </c>
      <c r="K180" s="62">
        <f t="shared" si="149"/>
        <v>0</v>
      </c>
      <c r="L180" s="66">
        <f>+L181</f>
        <v>59469726833</v>
      </c>
      <c r="M180" s="42">
        <f t="shared" si="122"/>
        <v>7.5354815592489953E-3</v>
      </c>
      <c r="N180" s="62">
        <f t="shared" si="151"/>
        <v>0</v>
      </c>
      <c r="O180" s="62">
        <f t="shared" si="151"/>
        <v>48079893039</v>
      </c>
      <c r="P180" s="62">
        <f t="shared" si="151"/>
        <v>11389833794</v>
      </c>
      <c r="Q180" s="62">
        <f t="shared" si="151"/>
        <v>48079893039</v>
      </c>
      <c r="R180" s="62">
        <f t="shared" si="151"/>
        <v>11389833794</v>
      </c>
      <c r="S180" s="62">
        <f t="shared" si="151"/>
        <v>0</v>
      </c>
      <c r="T180" s="62">
        <f t="shared" si="151"/>
        <v>0</v>
      </c>
      <c r="U180" s="62">
        <f t="shared" si="151"/>
        <v>48079893039</v>
      </c>
      <c r="V180" s="62">
        <f t="shared" si="151"/>
        <v>0</v>
      </c>
      <c r="W180" s="62">
        <f t="shared" si="151"/>
        <v>0</v>
      </c>
      <c r="X180" s="38">
        <f t="shared" si="125"/>
        <v>0.80847677632714909</v>
      </c>
      <c r="Y180" s="38">
        <f t="shared" si="126"/>
        <v>0</v>
      </c>
      <c r="Z180" s="38">
        <f t="shared" si="127"/>
        <v>0</v>
      </c>
      <c r="AA180" s="38">
        <f t="shared" si="111"/>
        <v>0</v>
      </c>
      <c r="AB180" s="38" t="s">
        <v>40</v>
      </c>
    </row>
    <row r="181" spans="1:28" ht="30" customHeight="1" x14ac:dyDescent="0.25">
      <c r="A181" s="43" t="s">
        <v>325</v>
      </c>
      <c r="B181" s="44" t="s">
        <v>37</v>
      </c>
      <c r="C181" s="44">
        <v>10</v>
      </c>
      <c r="D181" s="44" t="s">
        <v>38</v>
      </c>
      <c r="E181" s="45" t="s">
        <v>258</v>
      </c>
      <c r="F181" s="46">
        <v>59469726833</v>
      </c>
      <c r="G181" s="46">
        <v>0</v>
      </c>
      <c r="H181" s="46">
        <v>0</v>
      </c>
      <c r="I181" s="46">
        <v>0</v>
      </c>
      <c r="J181" s="46">
        <v>0</v>
      </c>
      <c r="K181" s="46">
        <f t="shared" si="149"/>
        <v>0</v>
      </c>
      <c r="L181" s="56">
        <f>+F181+K181</f>
        <v>59469726833</v>
      </c>
      <c r="M181" s="51">
        <f t="shared" si="122"/>
        <v>7.5354815592489953E-3</v>
      </c>
      <c r="N181" s="46">
        <v>0</v>
      </c>
      <c r="O181" s="46">
        <v>48079893039</v>
      </c>
      <c r="P181" s="46">
        <f>L181-O181</f>
        <v>11389833794</v>
      </c>
      <c r="Q181" s="46">
        <v>48079893039</v>
      </c>
      <c r="R181" s="46">
        <f>+L181-Q181</f>
        <v>11389833794</v>
      </c>
      <c r="S181" s="46">
        <f>O181-Q181</f>
        <v>0</v>
      </c>
      <c r="T181" s="46">
        <v>0</v>
      </c>
      <c r="U181" s="46">
        <f>+Q181-T181</f>
        <v>48079893039</v>
      </c>
      <c r="V181" s="46">
        <v>0</v>
      </c>
      <c r="W181" s="48">
        <f>+T181-V181</f>
        <v>0</v>
      </c>
      <c r="X181" s="49">
        <f t="shared" si="125"/>
        <v>0.80847677632714909</v>
      </c>
      <c r="Y181" s="49">
        <f t="shared" si="126"/>
        <v>0</v>
      </c>
      <c r="Z181" s="49">
        <f t="shared" si="127"/>
        <v>0</v>
      </c>
      <c r="AA181" s="49">
        <f t="shared" si="111"/>
        <v>0</v>
      </c>
      <c r="AB181" s="49" t="s">
        <v>40</v>
      </c>
    </row>
    <row r="182" spans="1:28" ht="95.25" customHeight="1" x14ac:dyDescent="0.25">
      <c r="A182" s="39" t="s">
        <v>326</v>
      </c>
      <c r="B182" s="34" t="s">
        <v>37</v>
      </c>
      <c r="C182" s="34">
        <v>10</v>
      </c>
      <c r="D182" s="34" t="s">
        <v>38</v>
      </c>
      <c r="E182" s="40" t="s">
        <v>327</v>
      </c>
      <c r="F182" s="62">
        <f t="shared" ref="F182:J184" si="152">+F183</f>
        <v>185783723137</v>
      </c>
      <c r="G182" s="62">
        <f t="shared" si="152"/>
        <v>0</v>
      </c>
      <c r="H182" s="62">
        <f t="shared" si="152"/>
        <v>0</v>
      </c>
      <c r="I182" s="62">
        <f t="shared" si="152"/>
        <v>0</v>
      </c>
      <c r="J182" s="62">
        <f t="shared" si="152"/>
        <v>0</v>
      </c>
      <c r="K182" s="62">
        <f t="shared" si="149"/>
        <v>0</v>
      </c>
      <c r="L182" s="66">
        <f>+L183</f>
        <v>185783723137</v>
      </c>
      <c r="M182" s="253">
        <f t="shared" si="122"/>
        <v>2.3540881962327009E-2</v>
      </c>
      <c r="N182" s="62">
        <f t="shared" ref="N182:W184" si="153">+N183</f>
        <v>0</v>
      </c>
      <c r="O182" s="62">
        <f t="shared" si="153"/>
        <v>141736621594</v>
      </c>
      <c r="P182" s="62">
        <f t="shared" si="153"/>
        <v>44047101543</v>
      </c>
      <c r="Q182" s="62">
        <f t="shared" si="153"/>
        <v>141736621594</v>
      </c>
      <c r="R182" s="62">
        <f t="shared" si="153"/>
        <v>44047101543</v>
      </c>
      <c r="S182" s="62">
        <f t="shared" si="153"/>
        <v>0</v>
      </c>
      <c r="T182" s="62">
        <f t="shared" si="153"/>
        <v>0</v>
      </c>
      <c r="U182" s="62">
        <f t="shared" si="153"/>
        <v>141736621594</v>
      </c>
      <c r="V182" s="62">
        <f t="shared" si="153"/>
        <v>0</v>
      </c>
      <c r="W182" s="62">
        <f t="shared" si="153"/>
        <v>0</v>
      </c>
      <c r="X182" s="38">
        <f t="shared" si="125"/>
        <v>0.76291194514107707</v>
      </c>
      <c r="Y182" s="38">
        <f t="shared" si="126"/>
        <v>0</v>
      </c>
      <c r="Z182" s="38">
        <f t="shared" si="127"/>
        <v>0</v>
      </c>
      <c r="AA182" s="38">
        <f t="shared" si="111"/>
        <v>0</v>
      </c>
      <c r="AB182" s="38" t="s">
        <v>40</v>
      </c>
    </row>
    <row r="183" spans="1:28" ht="95.25" customHeight="1" x14ac:dyDescent="0.25">
      <c r="A183" s="39" t="s">
        <v>328</v>
      </c>
      <c r="B183" s="34" t="s">
        <v>37</v>
      </c>
      <c r="C183" s="34">
        <v>10</v>
      </c>
      <c r="D183" s="34" t="s">
        <v>38</v>
      </c>
      <c r="E183" s="95" t="s">
        <v>327</v>
      </c>
      <c r="F183" s="62">
        <f t="shared" si="152"/>
        <v>185783723137</v>
      </c>
      <c r="G183" s="62">
        <f t="shared" si="152"/>
        <v>0</v>
      </c>
      <c r="H183" s="62">
        <f t="shared" si="152"/>
        <v>0</v>
      </c>
      <c r="I183" s="62">
        <f t="shared" si="152"/>
        <v>0</v>
      </c>
      <c r="J183" s="62">
        <f t="shared" si="152"/>
        <v>0</v>
      </c>
      <c r="K183" s="62">
        <f t="shared" si="149"/>
        <v>0</v>
      </c>
      <c r="L183" s="66">
        <f>+L184</f>
        <v>185783723137</v>
      </c>
      <c r="M183" s="253">
        <f t="shared" si="122"/>
        <v>2.3540881962327009E-2</v>
      </c>
      <c r="N183" s="62">
        <f t="shared" si="153"/>
        <v>0</v>
      </c>
      <c r="O183" s="62">
        <f t="shared" si="153"/>
        <v>141736621594</v>
      </c>
      <c r="P183" s="62">
        <f t="shared" si="153"/>
        <v>44047101543</v>
      </c>
      <c r="Q183" s="62">
        <f t="shared" si="153"/>
        <v>141736621594</v>
      </c>
      <c r="R183" s="62">
        <f t="shared" si="153"/>
        <v>44047101543</v>
      </c>
      <c r="S183" s="62">
        <f t="shared" si="153"/>
        <v>0</v>
      </c>
      <c r="T183" s="62">
        <f t="shared" si="153"/>
        <v>0</v>
      </c>
      <c r="U183" s="62">
        <f t="shared" si="153"/>
        <v>141736621594</v>
      </c>
      <c r="V183" s="62">
        <f t="shared" si="153"/>
        <v>0</v>
      </c>
      <c r="W183" s="62">
        <f t="shared" si="153"/>
        <v>0</v>
      </c>
      <c r="X183" s="38">
        <f t="shared" si="125"/>
        <v>0.76291194514107707</v>
      </c>
      <c r="Y183" s="38">
        <f t="shared" si="126"/>
        <v>0</v>
      </c>
      <c r="Z183" s="38">
        <f t="shared" si="127"/>
        <v>0</v>
      </c>
      <c r="AA183" s="38">
        <f t="shared" ref="AA183:AA235" si="154">+T183/Q183</f>
        <v>0</v>
      </c>
      <c r="AB183" s="38" t="s">
        <v>40</v>
      </c>
    </row>
    <row r="184" spans="1:28" ht="33" customHeight="1" x14ac:dyDescent="0.25">
      <c r="A184" s="39" t="s">
        <v>329</v>
      </c>
      <c r="B184" s="34" t="s">
        <v>37</v>
      </c>
      <c r="C184" s="34">
        <v>10</v>
      </c>
      <c r="D184" s="34" t="s">
        <v>38</v>
      </c>
      <c r="E184" s="40" t="s">
        <v>268</v>
      </c>
      <c r="F184" s="62">
        <f t="shared" si="152"/>
        <v>185783723137</v>
      </c>
      <c r="G184" s="62">
        <f t="shared" si="152"/>
        <v>0</v>
      </c>
      <c r="H184" s="62">
        <f t="shared" si="152"/>
        <v>0</v>
      </c>
      <c r="I184" s="62">
        <f t="shared" si="152"/>
        <v>0</v>
      </c>
      <c r="J184" s="62">
        <f t="shared" si="152"/>
        <v>0</v>
      </c>
      <c r="K184" s="62">
        <f t="shared" si="149"/>
        <v>0</v>
      </c>
      <c r="L184" s="66">
        <f>+L185</f>
        <v>185783723137</v>
      </c>
      <c r="M184" s="253">
        <f t="shared" si="122"/>
        <v>2.3540881962327009E-2</v>
      </c>
      <c r="N184" s="62">
        <f t="shared" si="153"/>
        <v>0</v>
      </c>
      <c r="O184" s="62">
        <f t="shared" si="153"/>
        <v>141736621594</v>
      </c>
      <c r="P184" s="62">
        <f t="shared" si="153"/>
        <v>44047101543</v>
      </c>
      <c r="Q184" s="62">
        <f t="shared" si="153"/>
        <v>141736621594</v>
      </c>
      <c r="R184" s="62">
        <f t="shared" si="153"/>
        <v>44047101543</v>
      </c>
      <c r="S184" s="62">
        <f t="shared" si="153"/>
        <v>0</v>
      </c>
      <c r="T184" s="62">
        <f t="shared" si="153"/>
        <v>0</v>
      </c>
      <c r="U184" s="62">
        <f t="shared" si="153"/>
        <v>141736621594</v>
      </c>
      <c r="V184" s="62">
        <f t="shared" si="153"/>
        <v>0</v>
      </c>
      <c r="W184" s="62">
        <f t="shared" si="153"/>
        <v>0</v>
      </c>
      <c r="X184" s="38">
        <f t="shared" si="125"/>
        <v>0.76291194514107707</v>
      </c>
      <c r="Y184" s="38">
        <f t="shared" si="126"/>
        <v>0</v>
      </c>
      <c r="Z184" s="38">
        <f t="shared" si="127"/>
        <v>0</v>
      </c>
      <c r="AA184" s="38">
        <f t="shared" si="154"/>
        <v>0</v>
      </c>
      <c r="AB184" s="38" t="s">
        <v>40</v>
      </c>
    </row>
    <row r="185" spans="1:28" ht="30" customHeight="1" x14ac:dyDescent="0.25">
      <c r="A185" s="43" t="s">
        <v>330</v>
      </c>
      <c r="B185" s="44" t="s">
        <v>37</v>
      </c>
      <c r="C185" s="44">
        <v>10</v>
      </c>
      <c r="D185" s="44" t="s">
        <v>38</v>
      </c>
      <c r="E185" s="45" t="s">
        <v>258</v>
      </c>
      <c r="F185" s="46">
        <v>185783723137</v>
      </c>
      <c r="G185" s="46">
        <v>0</v>
      </c>
      <c r="H185" s="46">
        <v>0</v>
      </c>
      <c r="I185" s="46">
        <v>0</v>
      </c>
      <c r="J185" s="46">
        <v>0</v>
      </c>
      <c r="K185" s="46">
        <f t="shared" si="149"/>
        <v>0</v>
      </c>
      <c r="L185" s="56">
        <f>+F185+K185</f>
        <v>185783723137</v>
      </c>
      <c r="M185" s="266">
        <f t="shared" si="122"/>
        <v>2.3540881962327009E-2</v>
      </c>
      <c r="N185" s="46">
        <v>0</v>
      </c>
      <c r="O185" s="46">
        <v>141736621594</v>
      </c>
      <c r="P185" s="46">
        <f>L185-O185</f>
        <v>44047101543</v>
      </c>
      <c r="Q185" s="46">
        <v>141736621594</v>
      </c>
      <c r="R185" s="46">
        <f>+L185-Q185</f>
        <v>44047101543</v>
      </c>
      <c r="S185" s="46">
        <f>O185-Q185</f>
        <v>0</v>
      </c>
      <c r="T185" s="46">
        <v>0</v>
      </c>
      <c r="U185" s="46">
        <f>+Q185-T185</f>
        <v>141736621594</v>
      </c>
      <c r="V185" s="46">
        <v>0</v>
      </c>
      <c r="W185" s="48">
        <f>+T185-V185</f>
        <v>0</v>
      </c>
      <c r="X185" s="49">
        <f t="shared" si="125"/>
        <v>0.76291194514107707</v>
      </c>
      <c r="Y185" s="49">
        <f t="shared" si="126"/>
        <v>0</v>
      </c>
      <c r="Z185" s="49">
        <f t="shared" si="127"/>
        <v>0</v>
      </c>
      <c r="AA185" s="49">
        <f t="shared" si="154"/>
        <v>0</v>
      </c>
      <c r="AB185" s="49" t="s">
        <v>40</v>
      </c>
    </row>
    <row r="186" spans="1:28" ht="53.25" customHeight="1" x14ac:dyDescent="0.25">
      <c r="A186" s="39" t="s">
        <v>331</v>
      </c>
      <c r="B186" s="34" t="s">
        <v>37</v>
      </c>
      <c r="C186" s="34">
        <v>10</v>
      </c>
      <c r="D186" s="34" t="s">
        <v>38</v>
      </c>
      <c r="E186" s="40" t="s">
        <v>332</v>
      </c>
      <c r="F186" s="62">
        <f t="shared" ref="F186:J188" si="155">+F187</f>
        <v>157227907719</v>
      </c>
      <c r="G186" s="62">
        <f t="shared" si="155"/>
        <v>0</v>
      </c>
      <c r="H186" s="62">
        <f t="shared" si="155"/>
        <v>0</v>
      </c>
      <c r="I186" s="62">
        <f t="shared" si="155"/>
        <v>0</v>
      </c>
      <c r="J186" s="62">
        <f t="shared" si="155"/>
        <v>0</v>
      </c>
      <c r="K186" s="62">
        <f t="shared" si="149"/>
        <v>0</v>
      </c>
      <c r="L186" s="66">
        <f>+L187</f>
        <v>157227907719</v>
      </c>
      <c r="M186" s="253">
        <f t="shared" si="122"/>
        <v>1.9922539791428526E-2</v>
      </c>
      <c r="N186" s="62">
        <f t="shared" ref="N186:W188" si="156">+N187</f>
        <v>0</v>
      </c>
      <c r="O186" s="62">
        <f t="shared" si="156"/>
        <v>100468422969</v>
      </c>
      <c r="P186" s="62">
        <f t="shared" si="156"/>
        <v>56759484750</v>
      </c>
      <c r="Q186" s="62">
        <f t="shared" si="156"/>
        <v>100468422969</v>
      </c>
      <c r="R186" s="62">
        <f t="shared" si="156"/>
        <v>56759484750</v>
      </c>
      <c r="S186" s="62">
        <f t="shared" si="156"/>
        <v>0</v>
      </c>
      <c r="T186" s="62">
        <f t="shared" si="156"/>
        <v>0</v>
      </c>
      <c r="U186" s="62">
        <f t="shared" si="156"/>
        <v>100468422969</v>
      </c>
      <c r="V186" s="62">
        <f t="shared" si="156"/>
        <v>0</v>
      </c>
      <c r="W186" s="62">
        <f t="shared" si="156"/>
        <v>0</v>
      </c>
      <c r="X186" s="38">
        <f t="shared" si="125"/>
        <v>0.63899866395575666</v>
      </c>
      <c r="Y186" s="38">
        <f t="shared" si="126"/>
        <v>0</v>
      </c>
      <c r="Z186" s="38">
        <f t="shared" si="127"/>
        <v>0</v>
      </c>
      <c r="AA186" s="38">
        <f t="shared" si="154"/>
        <v>0</v>
      </c>
      <c r="AB186" s="38" t="s">
        <v>40</v>
      </c>
    </row>
    <row r="187" spans="1:28" ht="53.25" customHeight="1" x14ac:dyDescent="0.25">
      <c r="A187" s="39" t="s">
        <v>333</v>
      </c>
      <c r="B187" s="34" t="s">
        <v>37</v>
      </c>
      <c r="C187" s="34">
        <v>10</v>
      </c>
      <c r="D187" s="34" t="s">
        <v>38</v>
      </c>
      <c r="E187" s="95" t="s">
        <v>332</v>
      </c>
      <c r="F187" s="62">
        <f t="shared" si="155"/>
        <v>157227907719</v>
      </c>
      <c r="G187" s="62">
        <f t="shared" si="155"/>
        <v>0</v>
      </c>
      <c r="H187" s="62">
        <f t="shared" si="155"/>
        <v>0</v>
      </c>
      <c r="I187" s="62">
        <f t="shared" si="155"/>
        <v>0</v>
      </c>
      <c r="J187" s="62">
        <f t="shared" si="155"/>
        <v>0</v>
      </c>
      <c r="K187" s="62">
        <f t="shared" si="149"/>
        <v>0</v>
      </c>
      <c r="L187" s="66">
        <f>+L188</f>
        <v>157227907719</v>
      </c>
      <c r="M187" s="253">
        <f t="shared" si="122"/>
        <v>1.9922539791428526E-2</v>
      </c>
      <c r="N187" s="62">
        <f t="shared" si="156"/>
        <v>0</v>
      </c>
      <c r="O187" s="62">
        <f t="shared" si="156"/>
        <v>100468422969</v>
      </c>
      <c r="P187" s="62">
        <f t="shared" si="156"/>
        <v>56759484750</v>
      </c>
      <c r="Q187" s="62">
        <f t="shared" si="156"/>
        <v>100468422969</v>
      </c>
      <c r="R187" s="62">
        <f t="shared" si="156"/>
        <v>56759484750</v>
      </c>
      <c r="S187" s="62">
        <f t="shared" si="156"/>
        <v>0</v>
      </c>
      <c r="T187" s="62">
        <f t="shared" si="156"/>
        <v>0</v>
      </c>
      <c r="U187" s="62">
        <f t="shared" si="156"/>
        <v>100468422969</v>
      </c>
      <c r="V187" s="62">
        <f t="shared" si="156"/>
        <v>0</v>
      </c>
      <c r="W187" s="62">
        <f t="shared" si="156"/>
        <v>0</v>
      </c>
      <c r="X187" s="38">
        <f t="shared" si="125"/>
        <v>0.63899866395575666</v>
      </c>
      <c r="Y187" s="38">
        <f t="shared" si="126"/>
        <v>0</v>
      </c>
      <c r="Z187" s="38">
        <f t="shared" si="127"/>
        <v>0</v>
      </c>
      <c r="AA187" s="38">
        <f t="shared" si="154"/>
        <v>0</v>
      </c>
      <c r="AB187" s="38" t="s">
        <v>40</v>
      </c>
    </row>
    <row r="188" spans="1:28" ht="38.25" customHeight="1" x14ac:dyDescent="0.25">
      <c r="A188" s="39" t="s">
        <v>334</v>
      </c>
      <c r="B188" s="34" t="s">
        <v>37</v>
      </c>
      <c r="C188" s="34">
        <v>10</v>
      </c>
      <c r="D188" s="34" t="s">
        <v>38</v>
      </c>
      <c r="E188" s="40" t="s">
        <v>268</v>
      </c>
      <c r="F188" s="62">
        <f t="shared" si="155"/>
        <v>157227907719</v>
      </c>
      <c r="G188" s="62">
        <f t="shared" si="155"/>
        <v>0</v>
      </c>
      <c r="H188" s="62">
        <f t="shared" si="155"/>
        <v>0</v>
      </c>
      <c r="I188" s="62">
        <f t="shared" si="155"/>
        <v>0</v>
      </c>
      <c r="J188" s="62">
        <f t="shared" si="155"/>
        <v>0</v>
      </c>
      <c r="K188" s="62">
        <f t="shared" si="149"/>
        <v>0</v>
      </c>
      <c r="L188" s="66">
        <f>+L189</f>
        <v>157227907719</v>
      </c>
      <c r="M188" s="253">
        <f t="shared" si="122"/>
        <v>1.9922539791428526E-2</v>
      </c>
      <c r="N188" s="62">
        <f t="shared" si="156"/>
        <v>0</v>
      </c>
      <c r="O188" s="62">
        <f t="shared" si="156"/>
        <v>100468422969</v>
      </c>
      <c r="P188" s="62">
        <f t="shared" si="156"/>
        <v>56759484750</v>
      </c>
      <c r="Q188" s="62">
        <f t="shared" si="156"/>
        <v>100468422969</v>
      </c>
      <c r="R188" s="62">
        <f t="shared" si="156"/>
        <v>56759484750</v>
      </c>
      <c r="S188" s="62">
        <f t="shared" si="156"/>
        <v>0</v>
      </c>
      <c r="T188" s="62">
        <f t="shared" si="156"/>
        <v>0</v>
      </c>
      <c r="U188" s="62">
        <f t="shared" si="156"/>
        <v>100468422969</v>
      </c>
      <c r="V188" s="62">
        <f t="shared" si="156"/>
        <v>0</v>
      </c>
      <c r="W188" s="62">
        <f t="shared" si="156"/>
        <v>0</v>
      </c>
      <c r="X188" s="38">
        <f t="shared" si="125"/>
        <v>0.63899866395575666</v>
      </c>
      <c r="Y188" s="38">
        <f t="shared" si="126"/>
        <v>0</v>
      </c>
      <c r="Z188" s="38">
        <f t="shared" si="127"/>
        <v>0</v>
      </c>
      <c r="AA188" s="38">
        <f t="shared" si="154"/>
        <v>0</v>
      </c>
      <c r="AB188" s="38" t="s">
        <v>40</v>
      </c>
    </row>
    <row r="189" spans="1:28" ht="38.25" customHeight="1" x14ac:dyDescent="0.25">
      <c r="A189" s="43" t="s">
        <v>335</v>
      </c>
      <c r="B189" s="99" t="s">
        <v>37</v>
      </c>
      <c r="C189" s="44">
        <v>10</v>
      </c>
      <c r="D189" s="44" t="s">
        <v>38</v>
      </c>
      <c r="E189" s="45" t="s">
        <v>258</v>
      </c>
      <c r="F189" s="46">
        <v>157227907719</v>
      </c>
      <c r="G189" s="46">
        <v>0</v>
      </c>
      <c r="H189" s="46">
        <v>0</v>
      </c>
      <c r="I189" s="46">
        <v>0</v>
      </c>
      <c r="J189" s="46">
        <v>0</v>
      </c>
      <c r="K189" s="46">
        <f t="shared" si="149"/>
        <v>0</v>
      </c>
      <c r="L189" s="56">
        <f>+F189+K189</f>
        <v>157227907719</v>
      </c>
      <c r="M189" s="266">
        <f t="shared" si="122"/>
        <v>1.9922539791428526E-2</v>
      </c>
      <c r="N189" s="46">
        <v>0</v>
      </c>
      <c r="O189" s="46">
        <v>100468422969</v>
      </c>
      <c r="P189" s="46">
        <f>L189-O189</f>
        <v>56759484750</v>
      </c>
      <c r="Q189" s="46">
        <v>100468422969</v>
      </c>
      <c r="R189" s="46">
        <f>+L189-Q189</f>
        <v>56759484750</v>
      </c>
      <c r="S189" s="46">
        <f>O189-Q189</f>
        <v>0</v>
      </c>
      <c r="T189" s="46">
        <v>0</v>
      </c>
      <c r="U189" s="46">
        <f>+Q189-T189</f>
        <v>100468422969</v>
      </c>
      <c r="V189" s="46">
        <v>0</v>
      </c>
      <c r="W189" s="48">
        <f>+T189-V189</f>
        <v>0</v>
      </c>
      <c r="X189" s="49">
        <f t="shared" si="125"/>
        <v>0.63899866395575666</v>
      </c>
      <c r="Y189" s="49">
        <f t="shared" si="126"/>
        <v>0</v>
      </c>
      <c r="Z189" s="49">
        <f t="shared" si="127"/>
        <v>0</v>
      </c>
      <c r="AA189" s="49">
        <f t="shared" si="154"/>
        <v>0</v>
      </c>
      <c r="AB189" s="49" t="s">
        <v>40</v>
      </c>
    </row>
    <row r="190" spans="1:28" ht="69" customHeight="1" x14ac:dyDescent="0.25">
      <c r="A190" s="39" t="s">
        <v>336</v>
      </c>
      <c r="B190" s="34" t="s">
        <v>37</v>
      </c>
      <c r="C190" s="34">
        <v>10</v>
      </c>
      <c r="D190" s="34" t="s">
        <v>38</v>
      </c>
      <c r="E190" s="40" t="s">
        <v>337</v>
      </c>
      <c r="F190" s="62">
        <f t="shared" ref="F190:J192" si="157">+F191</f>
        <v>242320270178</v>
      </c>
      <c r="G190" s="62">
        <f t="shared" si="157"/>
        <v>0</v>
      </c>
      <c r="H190" s="62">
        <f t="shared" si="157"/>
        <v>0</v>
      </c>
      <c r="I190" s="62">
        <f t="shared" si="157"/>
        <v>0</v>
      </c>
      <c r="J190" s="62">
        <f t="shared" si="157"/>
        <v>0</v>
      </c>
      <c r="K190" s="62">
        <f t="shared" si="149"/>
        <v>0</v>
      </c>
      <c r="L190" s="66">
        <f>+L191</f>
        <v>242320270178</v>
      </c>
      <c r="M190" s="253">
        <f t="shared" si="122"/>
        <v>3.0704696735638918E-2</v>
      </c>
      <c r="N190" s="62">
        <f t="shared" ref="N190:W192" si="158">+N191</f>
        <v>0</v>
      </c>
      <c r="O190" s="62">
        <f t="shared" si="158"/>
        <v>145080481919</v>
      </c>
      <c r="P190" s="62">
        <f t="shared" si="158"/>
        <v>97239788259</v>
      </c>
      <c r="Q190" s="62">
        <f t="shared" si="158"/>
        <v>145080481919</v>
      </c>
      <c r="R190" s="62">
        <f t="shared" si="158"/>
        <v>97239788259</v>
      </c>
      <c r="S190" s="62">
        <f t="shared" si="158"/>
        <v>0</v>
      </c>
      <c r="T190" s="62">
        <f t="shared" si="158"/>
        <v>0</v>
      </c>
      <c r="U190" s="62">
        <f t="shared" si="158"/>
        <v>145080481919</v>
      </c>
      <c r="V190" s="62">
        <f t="shared" si="158"/>
        <v>0</v>
      </c>
      <c r="W190" s="62">
        <f t="shared" si="158"/>
        <v>0</v>
      </c>
      <c r="X190" s="38">
        <f t="shared" si="125"/>
        <v>0.59871376757886974</v>
      </c>
      <c r="Y190" s="38">
        <f t="shared" si="126"/>
        <v>0</v>
      </c>
      <c r="Z190" s="38">
        <f t="shared" si="127"/>
        <v>0</v>
      </c>
      <c r="AA190" s="38">
        <f t="shared" si="154"/>
        <v>0</v>
      </c>
      <c r="AB190" s="38" t="s">
        <v>40</v>
      </c>
    </row>
    <row r="191" spans="1:28" ht="69" customHeight="1" x14ac:dyDescent="0.25">
      <c r="A191" s="39" t="s">
        <v>338</v>
      </c>
      <c r="B191" s="34" t="s">
        <v>37</v>
      </c>
      <c r="C191" s="34">
        <v>10</v>
      </c>
      <c r="D191" s="34" t="s">
        <v>38</v>
      </c>
      <c r="E191" s="95" t="s">
        <v>337</v>
      </c>
      <c r="F191" s="62">
        <f t="shared" si="157"/>
        <v>242320270178</v>
      </c>
      <c r="G191" s="62">
        <f t="shared" si="157"/>
        <v>0</v>
      </c>
      <c r="H191" s="62">
        <f t="shared" si="157"/>
        <v>0</v>
      </c>
      <c r="I191" s="62">
        <f t="shared" si="157"/>
        <v>0</v>
      </c>
      <c r="J191" s="62">
        <f t="shared" si="157"/>
        <v>0</v>
      </c>
      <c r="K191" s="62">
        <f t="shared" si="149"/>
        <v>0</v>
      </c>
      <c r="L191" s="66">
        <f>+L192</f>
        <v>242320270178</v>
      </c>
      <c r="M191" s="253">
        <f t="shared" si="122"/>
        <v>3.0704696735638918E-2</v>
      </c>
      <c r="N191" s="62">
        <f t="shared" si="158"/>
        <v>0</v>
      </c>
      <c r="O191" s="62">
        <f t="shared" si="158"/>
        <v>145080481919</v>
      </c>
      <c r="P191" s="62">
        <f t="shared" si="158"/>
        <v>97239788259</v>
      </c>
      <c r="Q191" s="62">
        <f t="shared" si="158"/>
        <v>145080481919</v>
      </c>
      <c r="R191" s="62">
        <f t="shared" si="158"/>
        <v>97239788259</v>
      </c>
      <c r="S191" s="62">
        <f t="shared" si="158"/>
        <v>0</v>
      </c>
      <c r="T191" s="62">
        <f t="shared" si="158"/>
        <v>0</v>
      </c>
      <c r="U191" s="62">
        <f t="shared" si="158"/>
        <v>145080481919</v>
      </c>
      <c r="V191" s="62">
        <f t="shared" si="158"/>
        <v>0</v>
      </c>
      <c r="W191" s="62">
        <f t="shared" si="158"/>
        <v>0</v>
      </c>
      <c r="X191" s="38">
        <f t="shared" si="125"/>
        <v>0.59871376757886974</v>
      </c>
      <c r="Y191" s="38">
        <f t="shared" si="126"/>
        <v>0</v>
      </c>
      <c r="Z191" s="38">
        <f t="shared" si="127"/>
        <v>0</v>
      </c>
      <c r="AA191" s="38">
        <f t="shared" si="154"/>
        <v>0</v>
      </c>
      <c r="AB191" s="38" t="s">
        <v>40</v>
      </c>
    </row>
    <row r="192" spans="1:28" ht="29.25" customHeight="1" x14ac:dyDescent="0.25">
      <c r="A192" s="39" t="s">
        <v>339</v>
      </c>
      <c r="B192" s="34" t="s">
        <v>37</v>
      </c>
      <c r="C192" s="34">
        <v>10</v>
      </c>
      <c r="D192" s="34" t="s">
        <v>38</v>
      </c>
      <c r="E192" s="40" t="s">
        <v>268</v>
      </c>
      <c r="F192" s="62">
        <f t="shared" si="157"/>
        <v>242320270178</v>
      </c>
      <c r="G192" s="62">
        <f t="shared" si="157"/>
        <v>0</v>
      </c>
      <c r="H192" s="62">
        <f t="shared" si="157"/>
        <v>0</v>
      </c>
      <c r="I192" s="62">
        <f t="shared" si="157"/>
        <v>0</v>
      </c>
      <c r="J192" s="62">
        <f t="shared" si="157"/>
        <v>0</v>
      </c>
      <c r="K192" s="62">
        <f t="shared" si="149"/>
        <v>0</v>
      </c>
      <c r="L192" s="66">
        <f>+L193</f>
        <v>242320270178</v>
      </c>
      <c r="M192" s="253">
        <f t="shared" si="122"/>
        <v>3.0704696735638918E-2</v>
      </c>
      <c r="N192" s="62">
        <f t="shared" si="158"/>
        <v>0</v>
      </c>
      <c r="O192" s="62">
        <f t="shared" si="158"/>
        <v>145080481919</v>
      </c>
      <c r="P192" s="62">
        <f t="shared" si="158"/>
        <v>97239788259</v>
      </c>
      <c r="Q192" s="62">
        <f t="shared" si="158"/>
        <v>145080481919</v>
      </c>
      <c r="R192" s="62">
        <f t="shared" si="158"/>
        <v>97239788259</v>
      </c>
      <c r="S192" s="62">
        <f t="shared" si="158"/>
        <v>0</v>
      </c>
      <c r="T192" s="62">
        <f t="shared" si="158"/>
        <v>0</v>
      </c>
      <c r="U192" s="62">
        <f t="shared" si="158"/>
        <v>145080481919</v>
      </c>
      <c r="V192" s="62">
        <f t="shared" si="158"/>
        <v>0</v>
      </c>
      <c r="W192" s="62">
        <f t="shared" si="158"/>
        <v>0</v>
      </c>
      <c r="X192" s="38">
        <f t="shared" si="125"/>
        <v>0.59871376757886974</v>
      </c>
      <c r="Y192" s="38">
        <f t="shared" si="126"/>
        <v>0</v>
      </c>
      <c r="Z192" s="38">
        <f t="shared" si="127"/>
        <v>0</v>
      </c>
      <c r="AA192" s="38">
        <f t="shared" si="154"/>
        <v>0</v>
      </c>
      <c r="AB192" s="38" t="s">
        <v>40</v>
      </c>
    </row>
    <row r="193" spans="1:28" ht="30" customHeight="1" x14ac:dyDescent="0.25">
      <c r="A193" s="43" t="s">
        <v>340</v>
      </c>
      <c r="B193" s="44" t="s">
        <v>37</v>
      </c>
      <c r="C193" s="44">
        <v>10</v>
      </c>
      <c r="D193" s="44" t="s">
        <v>38</v>
      </c>
      <c r="E193" s="45" t="s">
        <v>258</v>
      </c>
      <c r="F193" s="46">
        <v>242320270178</v>
      </c>
      <c r="G193" s="46">
        <v>0</v>
      </c>
      <c r="H193" s="46">
        <v>0</v>
      </c>
      <c r="I193" s="46">
        <v>0</v>
      </c>
      <c r="J193" s="46">
        <v>0</v>
      </c>
      <c r="K193" s="46">
        <f t="shared" si="149"/>
        <v>0</v>
      </c>
      <c r="L193" s="56">
        <f>+F193+K193</f>
        <v>242320270178</v>
      </c>
      <c r="M193" s="266">
        <f t="shared" si="122"/>
        <v>3.0704696735638918E-2</v>
      </c>
      <c r="N193" s="46">
        <v>0</v>
      </c>
      <c r="O193" s="46">
        <v>145080481919</v>
      </c>
      <c r="P193" s="46">
        <f>L193-O193</f>
        <v>97239788259</v>
      </c>
      <c r="Q193" s="46">
        <v>145080481919</v>
      </c>
      <c r="R193" s="46">
        <f>+L193-Q193</f>
        <v>97239788259</v>
      </c>
      <c r="S193" s="46">
        <f>O193-Q193</f>
        <v>0</v>
      </c>
      <c r="T193" s="46">
        <v>0</v>
      </c>
      <c r="U193" s="46">
        <f>+Q193-T193</f>
        <v>145080481919</v>
      </c>
      <c r="V193" s="46">
        <v>0</v>
      </c>
      <c r="W193" s="48">
        <f>+T193-V193</f>
        <v>0</v>
      </c>
      <c r="X193" s="49">
        <f t="shared" si="125"/>
        <v>0.59871376757886974</v>
      </c>
      <c r="Y193" s="49">
        <f t="shared" si="126"/>
        <v>0</v>
      </c>
      <c r="Z193" s="49">
        <f t="shared" si="127"/>
        <v>0</v>
      </c>
      <c r="AA193" s="49">
        <f t="shared" si="154"/>
        <v>0</v>
      </c>
      <c r="AB193" s="49" t="s">
        <v>40</v>
      </c>
    </row>
    <row r="194" spans="1:28" ht="64.5" customHeight="1" x14ac:dyDescent="0.25">
      <c r="A194" s="39" t="s">
        <v>341</v>
      </c>
      <c r="B194" s="34" t="s">
        <v>37</v>
      </c>
      <c r="C194" s="34">
        <v>10</v>
      </c>
      <c r="D194" s="34" t="s">
        <v>38</v>
      </c>
      <c r="E194" s="40" t="s">
        <v>342</v>
      </c>
      <c r="F194" s="62">
        <f t="shared" ref="F194:J196" si="159">+F195</f>
        <v>291500728983</v>
      </c>
      <c r="G194" s="62">
        <f t="shared" si="159"/>
        <v>0</v>
      </c>
      <c r="H194" s="62">
        <f t="shared" si="159"/>
        <v>0</v>
      </c>
      <c r="I194" s="62">
        <f t="shared" si="159"/>
        <v>0</v>
      </c>
      <c r="J194" s="62">
        <f t="shared" si="159"/>
        <v>0</v>
      </c>
      <c r="K194" s="62">
        <f t="shared" si="149"/>
        <v>0</v>
      </c>
      <c r="L194" s="66">
        <f>+L195</f>
        <v>291500728983</v>
      </c>
      <c r="M194" s="253">
        <f t="shared" si="122"/>
        <v>3.6936412604137506E-2</v>
      </c>
      <c r="N194" s="62">
        <f t="shared" ref="N194:W196" si="160">+N195</f>
        <v>0</v>
      </c>
      <c r="O194" s="62">
        <f t="shared" si="160"/>
        <v>210227634054</v>
      </c>
      <c r="P194" s="62">
        <f t="shared" si="160"/>
        <v>81273094929</v>
      </c>
      <c r="Q194" s="62">
        <f t="shared" si="160"/>
        <v>210227634054</v>
      </c>
      <c r="R194" s="62">
        <f t="shared" si="160"/>
        <v>81273094929</v>
      </c>
      <c r="S194" s="62">
        <f t="shared" si="160"/>
        <v>0</v>
      </c>
      <c r="T194" s="62">
        <f t="shared" si="160"/>
        <v>0</v>
      </c>
      <c r="U194" s="62">
        <f t="shared" si="160"/>
        <v>210227634054</v>
      </c>
      <c r="V194" s="62">
        <f t="shared" si="160"/>
        <v>0</v>
      </c>
      <c r="W194" s="62">
        <f t="shared" si="160"/>
        <v>0</v>
      </c>
      <c r="X194" s="38">
        <f t="shared" si="125"/>
        <v>0.72119076610014321</v>
      </c>
      <c r="Y194" s="38">
        <f t="shared" si="126"/>
        <v>0</v>
      </c>
      <c r="Z194" s="38">
        <f t="shared" si="127"/>
        <v>0</v>
      </c>
      <c r="AA194" s="38">
        <f t="shared" si="154"/>
        <v>0</v>
      </c>
      <c r="AB194" s="38" t="s">
        <v>40</v>
      </c>
    </row>
    <row r="195" spans="1:28" ht="64.5" customHeight="1" x14ac:dyDescent="0.25">
      <c r="A195" s="39" t="s">
        <v>343</v>
      </c>
      <c r="B195" s="34" t="s">
        <v>37</v>
      </c>
      <c r="C195" s="34">
        <v>10</v>
      </c>
      <c r="D195" s="34" t="s">
        <v>38</v>
      </c>
      <c r="E195" s="95" t="s">
        <v>342</v>
      </c>
      <c r="F195" s="62">
        <f t="shared" si="159"/>
        <v>291500728983</v>
      </c>
      <c r="G195" s="62">
        <f t="shared" si="159"/>
        <v>0</v>
      </c>
      <c r="H195" s="62">
        <f t="shared" si="159"/>
        <v>0</v>
      </c>
      <c r="I195" s="62">
        <f t="shared" si="159"/>
        <v>0</v>
      </c>
      <c r="J195" s="62">
        <f t="shared" si="159"/>
        <v>0</v>
      </c>
      <c r="K195" s="62">
        <f t="shared" si="149"/>
        <v>0</v>
      </c>
      <c r="L195" s="66">
        <f>+L196</f>
        <v>291500728983</v>
      </c>
      <c r="M195" s="253">
        <f t="shared" si="122"/>
        <v>3.6936412604137506E-2</v>
      </c>
      <c r="N195" s="62">
        <f t="shared" si="160"/>
        <v>0</v>
      </c>
      <c r="O195" s="62">
        <f t="shared" si="160"/>
        <v>210227634054</v>
      </c>
      <c r="P195" s="62">
        <f t="shared" si="160"/>
        <v>81273094929</v>
      </c>
      <c r="Q195" s="62">
        <f t="shared" si="160"/>
        <v>210227634054</v>
      </c>
      <c r="R195" s="62">
        <f t="shared" si="160"/>
        <v>81273094929</v>
      </c>
      <c r="S195" s="62">
        <f t="shared" si="160"/>
        <v>0</v>
      </c>
      <c r="T195" s="62">
        <f t="shared" si="160"/>
        <v>0</v>
      </c>
      <c r="U195" s="62">
        <f t="shared" si="160"/>
        <v>210227634054</v>
      </c>
      <c r="V195" s="62">
        <f t="shared" si="160"/>
        <v>0</v>
      </c>
      <c r="W195" s="62">
        <f t="shared" si="160"/>
        <v>0</v>
      </c>
      <c r="X195" s="38">
        <f t="shared" si="125"/>
        <v>0.72119076610014321</v>
      </c>
      <c r="Y195" s="38">
        <f t="shared" si="126"/>
        <v>0</v>
      </c>
      <c r="Z195" s="38">
        <f t="shared" si="127"/>
        <v>0</v>
      </c>
      <c r="AA195" s="38">
        <f t="shared" si="154"/>
        <v>0</v>
      </c>
      <c r="AB195" s="38" t="s">
        <v>40</v>
      </c>
    </row>
    <row r="196" spans="1:28" ht="32.25" customHeight="1" x14ac:dyDescent="0.25">
      <c r="A196" s="39" t="s">
        <v>344</v>
      </c>
      <c r="B196" s="34" t="s">
        <v>37</v>
      </c>
      <c r="C196" s="34">
        <v>10</v>
      </c>
      <c r="D196" s="34" t="s">
        <v>38</v>
      </c>
      <c r="E196" s="40" t="s">
        <v>268</v>
      </c>
      <c r="F196" s="62">
        <f t="shared" si="159"/>
        <v>291500728983</v>
      </c>
      <c r="G196" s="62">
        <f t="shared" si="159"/>
        <v>0</v>
      </c>
      <c r="H196" s="62">
        <f t="shared" si="159"/>
        <v>0</v>
      </c>
      <c r="I196" s="62">
        <f t="shared" si="159"/>
        <v>0</v>
      </c>
      <c r="J196" s="62">
        <f t="shared" si="159"/>
        <v>0</v>
      </c>
      <c r="K196" s="62">
        <f t="shared" si="149"/>
        <v>0</v>
      </c>
      <c r="L196" s="66">
        <f>+L197</f>
        <v>291500728983</v>
      </c>
      <c r="M196" s="253">
        <f t="shared" si="122"/>
        <v>3.6936412604137506E-2</v>
      </c>
      <c r="N196" s="62">
        <f t="shared" si="160"/>
        <v>0</v>
      </c>
      <c r="O196" s="62">
        <f t="shared" si="160"/>
        <v>210227634054</v>
      </c>
      <c r="P196" s="62">
        <f t="shared" si="160"/>
        <v>81273094929</v>
      </c>
      <c r="Q196" s="62">
        <f t="shared" si="160"/>
        <v>210227634054</v>
      </c>
      <c r="R196" s="62">
        <f t="shared" si="160"/>
        <v>81273094929</v>
      </c>
      <c r="S196" s="62">
        <f t="shared" si="160"/>
        <v>0</v>
      </c>
      <c r="T196" s="62">
        <f t="shared" si="160"/>
        <v>0</v>
      </c>
      <c r="U196" s="62">
        <f t="shared" si="160"/>
        <v>210227634054</v>
      </c>
      <c r="V196" s="62">
        <f t="shared" si="160"/>
        <v>0</v>
      </c>
      <c r="W196" s="62">
        <f t="shared" si="160"/>
        <v>0</v>
      </c>
      <c r="X196" s="38">
        <f t="shared" si="125"/>
        <v>0.72119076610014321</v>
      </c>
      <c r="Y196" s="38">
        <f t="shared" si="126"/>
        <v>0</v>
      </c>
      <c r="Z196" s="38">
        <f t="shared" si="127"/>
        <v>0</v>
      </c>
      <c r="AA196" s="38">
        <f t="shared" si="154"/>
        <v>0</v>
      </c>
      <c r="AB196" s="38" t="s">
        <v>40</v>
      </c>
    </row>
    <row r="197" spans="1:28" ht="30" customHeight="1" x14ac:dyDescent="0.25">
      <c r="A197" s="43" t="s">
        <v>345</v>
      </c>
      <c r="B197" s="44" t="s">
        <v>37</v>
      </c>
      <c r="C197" s="44">
        <v>10</v>
      </c>
      <c r="D197" s="44" t="s">
        <v>38</v>
      </c>
      <c r="E197" s="45" t="s">
        <v>258</v>
      </c>
      <c r="F197" s="46">
        <v>291500728983</v>
      </c>
      <c r="G197" s="46">
        <v>0</v>
      </c>
      <c r="H197" s="46">
        <v>0</v>
      </c>
      <c r="I197" s="46">
        <v>0</v>
      </c>
      <c r="J197" s="46">
        <v>0</v>
      </c>
      <c r="K197" s="46">
        <f t="shared" si="149"/>
        <v>0</v>
      </c>
      <c r="L197" s="56">
        <f>+F197+K197</f>
        <v>291500728983</v>
      </c>
      <c r="M197" s="266">
        <f t="shared" si="122"/>
        <v>3.6936412604137506E-2</v>
      </c>
      <c r="N197" s="46">
        <v>0</v>
      </c>
      <c r="O197" s="46">
        <v>210227634054</v>
      </c>
      <c r="P197" s="46">
        <f>L197-O197</f>
        <v>81273094929</v>
      </c>
      <c r="Q197" s="46">
        <v>210227634054</v>
      </c>
      <c r="R197" s="46">
        <f>+L197-Q197</f>
        <v>81273094929</v>
      </c>
      <c r="S197" s="46">
        <f>O197-Q197</f>
        <v>0</v>
      </c>
      <c r="T197" s="46">
        <v>0</v>
      </c>
      <c r="U197" s="46">
        <f>+Q197-T197</f>
        <v>210227634054</v>
      </c>
      <c r="V197" s="46">
        <v>0</v>
      </c>
      <c r="W197" s="48">
        <f>+T197-V197</f>
        <v>0</v>
      </c>
      <c r="X197" s="49">
        <f t="shared" si="125"/>
        <v>0.72119076610014321</v>
      </c>
      <c r="Y197" s="49">
        <f t="shared" si="126"/>
        <v>0</v>
      </c>
      <c r="Z197" s="49">
        <f t="shared" si="127"/>
        <v>0</v>
      </c>
      <c r="AA197" s="49">
        <f t="shared" si="154"/>
        <v>0</v>
      </c>
      <c r="AB197" s="49" t="s">
        <v>40</v>
      </c>
    </row>
    <row r="198" spans="1:28" ht="70.5" customHeight="1" x14ac:dyDescent="0.25">
      <c r="A198" s="39" t="s">
        <v>346</v>
      </c>
      <c r="B198" s="34" t="s">
        <v>37</v>
      </c>
      <c r="C198" s="34">
        <v>10</v>
      </c>
      <c r="D198" s="34" t="s">
        <v>38</v>
      </c>
      <c r="E198" s="40" t="s">
        <v>347</v>
      </c>
      <c r="F198" s="62">
        <f t="shared" ref="F198:J200" si="161">+F199</f>
        <v>152661368237</v>
      </c>
      <c r="G198" s="62">
        <f t="shared" si="161"/>
        <v>0</v>
      </c>
      <c r="H198" s="62">
        <f t="shared" si="161"/>
        <v>0</v>
      </c>
      <c r="I198" s="62">
        <f t="shared" si="161"/>
        <v>0</v>
      </c>
      <c r="J198" s="62">
        <f t="shared" si="161"/>
        <v>0</v>
      </c>
      <c r="K198" s="62">
        <f t="shared" si="149"/>
        <v>0</v>
      </c>
      <c r="L198" s="66">
        <f>+L199</f>
        <v>152661368237</v>
      </c>
      <c r="M198" s="253">
        <f t="shared" ref="M198:M261" si="162">L198/$L$304</f>
        <v>1.9343908008692665E-2</v>
      </c>
      <c r="N198" s="62">
        <f t="shared" ref="N198:W200" si="163">+N199</f>
        <v>0</v>
      </c>
      <c r="O198" s="62">
        <f t="shared" si="163"/>
        <v>89528985124</v>
      </c>
      <c r="P198" s="62">
        <f t="shared" si="163"/>
        <v>63132383113</v>
      </c>
      <c r="Q198" s="62">
        <f t="shared" si="163"/>
        <v>89528985124</v>
      </c>
      <c r="R198" s="62">
        <f t="shared" si="163"/>
        <v>63132383113</v>
      </c>
      <c r="S198" s="62">
        <f t="shared" si="163"/>
        <v>0</v>
      </c>
      <c r="T198" s="62">
        <f t="shared" si="163"/>
        <v>0</v>
      </c>
      <c r="U198" s="62">
        <f t="shared" si="163"/>
        <v>89528985124</v>
      </c>
      <c r="V198" s="62">
        <f t="shared" si="163"/>
        <v>0</v>
      </c>
      <c r="W198" s="62">
        <f t="shared" si="163"/>
        <v>0</v>
      </c>
      <c r="X198" s="38">
        <f t="shared" si="125"/>
        <v>0.5864547537986835</v>
      </c>
      <c r="Y198" s="38">
        <f t="shared" si="126"/>
        <v>0</v>
      </c>
      <c r="Z198" s="38">
        <f t="shared" si="127"/>
        <v>0</v>
      </c>
      <c r="AA198" s="38">
        <f t="shared" si="154"/>
        <v>0</v>
      </c>
      <c r="AB198" s="38" t="s">
        <v>40</v>
      </c>
    </row>
    <row r="199" spans="1:28" ht="70.5" customHeight="1" x14ac:dyDescent="0.25">
      <c r="A199" s="39" t="s">
        <v>348</v>
      </c>
      <c r="B199" s="34" t="s">
        <v>37</v>
      </c>
      <c r="C199" s="34">
        <v>10</v>
      </c>
      <c r="D199" s="34" t="s">
        <v>38</v>
      </c>
      <c r="E199" s="95" t="s">
        <v>347</v>
      </c>
      <c r="F199" s="62">
        <f t="shared" si="161"/>
        <v>152661368237</v>
      </c>
      <c r="G199" s="62">
        <f t="shared" si="161"/>
        <v>0</v>
      </c>
      <c r="H199" s="62">
        <f t="shared" si="161"/>
        <v>0</v>
      </c>
      <c r="I199" s="62">
        <f t="shared" si="161"/>
        <v>0</v>
      </c>
      <c r="J199" s="62">
        <f t="shared" si="161"/>
        <v>0</v>
      </c>
      <c r="K199" s="62">
        <f t="shared" si="149"/>
        <v>0</v>
      </c>
      <c r="L199" s="66">
        <f>+L200</f>
        <v>152661368237</v>
      </c>
      <c r="M199" s="253">
        <f t="shared" si="162"/>
        <v>1.9343908008692665E-2</v>
      </c>
      <c r="N199" s="62">
        <f t="shared" si="163"/>
        <v>0</v>
      </c>
      <c r="O199" s="62">
        <f t="shared" si="163"/>
        <v>89528985124</v>
      </c>
      <c r="P199" s="62">
        <f t="shared" si="163"/>
        <v>63132383113</v>
      </c>
      <c r="Q199" s="62">
        <f t="shared" si="163"/>
        <v>89528985124</v>
      </c>
      <c r="R199" s="62">
        <f t="shared" si="163"/>
        <v>63132383113</v>
      </c>
      <c r="S199" s="62">
        <f t="shared" si="163"/>
        <v>0</v>
      </c>
      <c r="T199" s="62">
        <f t="shared" si="163"/>
        <v>0</v>
      </c>
      <c r="U199" s="62">
        <f t="shared" si="163"/>
        <v>89528985124</v>
      </c>
      <c r="V199" s="62">
        <f t="shared" si="163"/>
        <v>0</v>
      </c>
      <c r="W199" s="62">
        <f t="shared" si="163"/>
        <v>0</v>
      </c>
      <c r="X199" s="38">
        <f t="shared" si="125"/>
        <v>0.5864547537986835</v>
      </c>
      <c r="Y199" s="38">
        <f t="shared" si="126"/>
        <v>0</v>
      </c>
      <c r="Z199" s="38">
        <f t="shared" si="127"/>
        <v>0</v>
      </c>
      <c r="AA199" s="38">
        <f t="shared" si="154"/>
        <v>0</v>
      </c>
      <c r="AB199" s="38" t="s">
        <v>40</v>
      </c>
    </row>
    <row r="200" spans="1:28" ht="32.25" customHeight="1" x14ac:dyDescent="0.25">
      <c r="A200" s="39" t="s">
        <v>349</v>
      </c>
      <c r="B200" s="34" t="s">
        <v>37</v>
      </c>
      <c r="C200" s="34">
        <v>10</v>
      </c>
      <c r="D200" s="34" t="s">
        <v>38</v>
      </c>
      <c r="E200" s="40" t="s">
        <v>268</v>
      </c>
      <c r="F200" s="62">
        <f t="shared" si="161"/>
        <v>152661368237</v>
      </c>
      <c r="G200" s="62">
        <f t="shared" si="161"/>
        <v>0</v>
      </c>
      <c r="H200" s="62">
        <f t="shared" si="161"/>
        <v>0</v>
      </c>
      <c r="I200" s="62">
        <f t="shared" si="161"/>
        <v>0</v>
      </c>
      <c r="J200" s="62">
        <f t="shared" si="161"/>
        <v>0</v>
      </c>
      <c r="K200" s="62">
        <f t="shared" si="149"/>
        <v>0</v>
      </c>
      <c r="L200" s="66">
        <f>+L201</f>
        <v>152661368237</v>
      </c>
      <c r="M200" s="253">
        <f t="shared" si="162"/>
        <v>1.9343908008692665E-2</v>
      </c>
      <c r="N200" s="62">
        <f t="shared" si="163"/>
        <v>0</v>
      </c>
      <c r="O200" s="62">
        <f t="shared" si="163"/>
        <v>89528985124</v>
      </c>
      <c r="P200" s="62">
        <f t="shared" si="163"/>
        <v>63132383113</v>
      </c>
      <c r="Q200" s="62">
        <f t="shared" si="163"/>
        <v>89528985124</v>
      </c>
      <c r="R200" s="62">
        <f t="shared" si="163"/>
        <v>63132383113</v>
      </c>
      <c r="S200" s="62">
        <f t="shared" si="163"/>
        <v>0</v>
      </c>
      <c r="T200" s="62">
        <f t="shared" si="163"/>
        <v>0</v>
      </c>
      <c r="U200" s="62">
        <f t="shared" si="163"/>
        <v>89528985124</v>
      </c>
      <c r="V200" s="62">
        <f t="shared" si="163"/>
        <v>0</v>
      </c>
      <c r="W200" s="62">
        <f t="shared" si="163"/>
        <v>0</v>
      </c>
      <c r="X200" s="38">
        <f t="shared" ref="X200:X263" si="164">+Q200/L200</f>
        <v>0.5864547537986835</v>
      </c>
      <c r="Y200" s="38">
        <f t="shared" ref="Y200:Y263" si="165">+T200/L200</f>
        <v>0</v>
      </c>
      <c r="Z200" s="38">
        <f t="shared" ref="Z200:AA263" si="166">+V200/L200</f>
        <v>0</v>
      </c>
      <c r="AA200" s="38">
        <f t="shared" si="154"/>
        <v>0</v>
      </c>
      <c r="AB200" s="38" t="s">
        <v>40</v>
      </c>
    </row>
    <row r="201" spans="1:28" ht="30" customHeight="1" x14ac:dyDescent="0.25">
      <c r="A201" s="43" t="s">
        <v>350</v>
      </c>
      <c r="B201" s="44" t="s">
        <v>37</v>
      </c>
      <c r="C201" s="44">
        <v>10</v>
      </c>
      <c r="D201" s="44" t="s">
        <v>38</v>
      </c>
      <c r="E201" s="45" t="s">
        <v>258</v>
      </c>
      <c r="F201" s="46">
        <v>152661368237</v>
      </c>
      <c r="G201" s="46">
        <v>0</v>
      </c>
      <c r="H201" s="46">
        <v>0</v>
      </c>
      <c r="I201" s="46">
        <v>0</v>
      </c>
      <c r="J201" s="46">
        <v>0</v>
      </c>
      <c r="K201" s="46">
        <f t="shared" si="149"/>
        <v>0</v>
      </c>
      <c r="L201" s="56">
        <f>+F201+K201</f>
        <v>152661368237</v>
      </c>
      <c r="M201" s="266">
        <f t="shared" si="162"/>
        <v>1.9343908008692665E-2</v>
      </c>
      <c r="N201" s="46">
        <v>0</v>
      </c>
      <c r="O201" s="46">
        <v>89528985124</v>
      </c>
      <c r="P201" s="46">
        <f>L201-O201</f>
        <v>63132383113</v>
      </c>
      <c r="Q201" s="46">
        <v>89528985124</v>
      </c>
      <c r="R201" s="46">
        <f>+L201-Q201</f>
        <v>63132383113</v>
      </c>
      <c r="S201" s="46">
        <f>O201-Q201</f>
        <v>0</v>
      </c>
      <c r="T201" s="46">
        <v>0</v>
      </c>
      <c r="U201" s="46">
        <f>+Q201-T201</f>
        <v>89528985124</v>
      </c>
      <c r="V201" s="46">
        <v>0</v>
      </c>
      <c r="W201" s="48">
        <f>+T201-V201</f>
        <v>0</v>
      </c>
      <c r="X201" s="49">
        <f t="shared" si="164"/>
        <v>0.5864547537986835</v>
      </c>
      <c r="Y201" s="49">
        <f t="shared" si="165"/>
        <v>0</v>
      </c>
      <c r="Z201" s="49">
        <f t="shared" si="166"/>
        <v>0</v>
      </c>
      <c r="AA201" s="49">
        <f t="shared" si="154"/>
        <v>0</v>
      </c>
      <c r="AB201" s="49" t="s">
        <v>40</v>
      </c>
    </row>
    <row r="202" spans="1:28" ht="70.5" customHeight="1" x14ac:dyDescent="0.25">
      <c r="A202" s="39" t="s">
        <v>351</v>
      </c>
      <c r="B202" s="34" t="s">
        <v>37</v>
      </c>
      <c r="C202" s="34">
        <v>10</v>
      </c>
      <c r="D202" s="34" t="s">
        <v>38</v>
      </c>
      <c r="E202" s="40" t="s">
        <v>352</v>
      </c>
      <c r="F202" s="62">
        <f t="shared" ref="F202:J204" si="167">+F203</f>
        <v>358538368230</v>
      </c>
      <c r="G202" s="62">
        <f t="shared" si="167"/>
        <v>0</v>
      </c>
      <c r="H202" s="62">
        <f t="shared" si="167"/>
        <v>0</v>
      </c>
      <c r="I202" s="62">
        <f t="shared" si="167"/>
        <v>0</v>
      </c>
      <c r="J202" s="62">
        <f t="shared" si="167"/>
        <v>0</v>
      </c>
      <c r="K202" s="62">
        <f t="shared" si="149"/>
        <v>0</v>
      </c>
      <c r="L202" s="66">
        <f>+L203</f>
        <v>358538368230</v>
      </c>
      <c r="M202" s="253">
        <f t="shared" si="162"/>
        <v>4.5430833567931796E-2</v>
      </c>
      <c r="N202" s="62">
        <f t="shared" ref="N202:W204" si="168">+N203</f>
        <v>0</v>
      </c>
      <c r="O202" s="62">
        <f t="shared" si="168"/>
        <v>267289408386</v>
      </c>
      <c r="P202" s="62">
        <f t="shared" si="168"/>
        <v>91248959844</v>
      </c>
      <c r="Q202" s="62">
        <f t="shared" si="168"/>
        <v>267289408386</v>
      </c>
      <c r="R202" s="62">
        <f t="shared" si="168"/>
        <v>91248959844</v>
      </c>
      <c r="S202" s="62">
        <f t="shared" si="168"/>
        <v>0</v>
      </c>
      <c r="T202" s="62">
        <f t="shared" si="168"/>
        <v>0</v>
      </c>
      <c r="U202" s="62">
        <f t="shared" si="168"/>
        <v>267289408386</v>
      </c>
      <c r="V202" s="62">
        <f t="shared" si="168"/>
        <v>0</v>
      </c>
      <c r="W202" s="62">
        <f t="shared" si="168"/>
        <v>0</v>
      </c>
      <c r="X202" s="38">
        <f t="shared" si="164"/>
        <v>0.74549736393772958</v>
      </c>
      <c r="Y202" s="38">
        <f t="shared" si="165"/>
        <v>0</v>
      </c>
      <c r="Z202" s="38">
        <f t="shared" si="166"/>
        <v>0</v>
      </c>
      <c r="AA202" s="38">
        <f t="shared" si="154"/>
        <v>0</v>
      </c>
      <c r="AB202" s="38" t="s">
        <v>40</v>
      </c>
    </row>
    <row r="203" spans="1:28" ht="70.5" customHeight="1" x14ac:dyDescent="0.25">
      <c r="A203" s="39" t="s">
        <v>353</v>
      </c>
      <c r="B203" s="34" t="s">
        <v>37</v>
      </c>
      <c r="C203" s="34">
        <v>10</v>
      </c>
      <c r="D203" s="34" t="s">
        <v>38</v>
      </c>
      <c r="E203" s="95" t="s">
        <v>352</v>
      </c>
      <c r="F203" s="62">
        <f t="shared" si="167"/>
        <v>358538368230</v>
      </c>
      <c r="G203" s="62">
        <f t="shared" si="167"/>
        <v>0</v>
      </c>
      <c r="H203" s="62">
        <f t="shared" si="167"/>
        <v>0</v>
      </c>
      <c r="I203" s="62">
        <f t="shared" si="167"/>
        <v>0</v>
      </c>
      <c r="J203" s="62">
        <f t="shared" si="167"/>
        <v>0</v>
      </c>
      <c r="K203" s="62">
        <f t="shared" si="149"/>
        <v>0</v>
      </c>
      <c r="L203" s="66">
        <f>+L204</f>
        <v>358538368230</v>
      </c>
      <c r="M203" s="253">
        <f t="shared" si="162"/>
        <v>4.5430833567931796E-2</v>
      </c>
      <c r="N203" s="62">
        <f t="shared" si="168"/>
        <v>0</v>
      </c>
      <c r="O203" s="62">
        <f t="shared" si="168"/>
        <v>267289408386</v>
      </c>
      <c r="P203" s="62">
        <f t="shared" si="168"/>
        <v>91248959844</v>
      </c>
      <c r="Q203" s="62">
        <f t="shared" si="168"/>
        <v>267289408386</v>
      </c>
      <c r="R203" s="62">
        <f t="shared" si="168"/>
        <v>91248959844</v>
      </c>
      <c r="S203" s="62">
        <f t="shared" si="168"/>
        <v>0</v>
      </c>
      <c r="T203" s="62">
        <f t="shared" si="168"/>
        <v>0</v>
      </c>
      <c r="U203" s="62">
        <f t="shared" si="168"/>
        <v>267289408386</v>
      </c>
      <c r="V203" s="62">
        <f t="shared" si="168"/>
        <v>0</v>
      </c>
      <c r="W203" s="62">
        <f t="shared" si="168"/>
        <v>0</v>
      </c>
      <c r="X203" s="38">
        <f t="shared" si="164"/>
        <v>0.74549736393772958</v>
      </c>
      <c r="Y203" s="38">
        <f t="shared" si="165"/>
        <v>0</v>
      </c>
      <c r="Z203" s="38">
        <f t="shared" si="166"/>
        <v>0</v>
      </c>
      <c r="AA203" s="38">
        <f t="shared" si="154"/>
        <v>0</v>
      </c>
      <c r="AB203" s="38" t="s">
        <v>40</v>
      </c>
    </row>
    <row r="204" spans="1:28" ht="34.5" customHeight="1" x14ac:dyDescent="0.25">
      <c r="A204" s="39" t="s">
        <v>354</v>
      </c>
      <c r="B204" s="34" t="s">
        <v>37</v>
      </c>
      <c r="C204" s="34">
        <v>10</v>
      </c>
      <c r="D204" s="34" t="s">
        <v>38</v>
      </c>
      <c r="E204" s="40" t="s">
        <v>268</v>
      </c>
      <c r="F204" s="62">
        <f t="shared" si="167"/>
        <v>358538368230</v>
      </c>
      <c r="G204" s="62">
        <f t="shared" si="167"/>
        <v>0</v>
      </c>
      <c r="H204" s="62">
        <f t="shared" si="167"/>
        <v>0</v>
      </c>
      <c r="I204" s="62">
        <f t="shared" si="167"/>
        <v>0</v>
      </c>
      <c r="J204" s="62">
        <f t="shared" si="167"/>
        <v>0</v>
      </c>
      <c r="K204" s="62">
        <f t="shared" si="149"/>
        <v>0</v>
      </c>
      <c r="L204" s="66">
        <f>+L205</f>
        <v>358538368230</v>
      </c>
      <c r="M204" s="253">
        <f t="shared" si="162"/>
        <v>4.5430833567931796E-2</v>
      </c>
      <c r="N204" s="62">
        <f t="shared" si="168"/>
        <v>0</v>
      </c>
      <c r="O204" s="62">
        <f t="shared" si="168"/>
        <v>267289408386</v>
      </c>
      <c r="P204" s="62">
        <f t="shared" si="168"/>
        <v>91248959844</v>
      </c>
      <c r="Q204" s="62">
        <f t="shared" si="168"/>
        <v>267289408386</v>
      </c>
      <c r="R204" s="62">
        <f t="shared" si="168"/>
        <v>91248959844</v>
      </c>
      <c r="S204" s="62">
        <f t="shared" si="168"/>
        <v>0</v>
      </c>
      <c r="T204" s="62">
        <f t="shared" si="168"/>
        <v>0</v>
      </c>
      <c r="U204" s="62">
        <f t="shared" si="168"/>
        <v>267289408386</v>
      </c>
      <c r="V204" s="62">
        <f t="shared" si="168"/>
        <v>0</v>
      </c>
      <c r="W204" s="62">
        <f t="shared" si="168"/>
        <v>0</v>
      </c>
      <c r="X204" s="38">
        <f t="shared" si="164"/>
        <v>0.74549736393772958</v>
      </c>
      <c r="Y204" s="38">
        <f t="shared" si="165"/>
        <v>0</v>
      </c>
      <c r="Z204" s="38">
        <f t="shared" si="166"/>
        <v>0</v>
      </c>
      <c r="AA204" s="38">
        <f t="shared" si="154"/>
        <v>0</v>
      </c>
      <c r="AB204" s="38" t="s">
        <v>40</v>
      </c>
    </row>
    <row r="205" spans="1:28" ht="30" customHeight="1" x14ac:dyDescent="0.25">
      <c r="A205" s="43" t="s">
        <v>355</v>
      </c>
      <c r="B205" s="44" t="s">
        <v>37</v>
      </c>
      <c r="C205" s="44">
        <v>10</v>
      </c>
      <c r="D205" s="44" t="s">
        <v>38</v>
      </c>
      <c r="E205" s="45" t="s">
        <v>258</v>
      </c>
      <c r="F205" s="46">
        <v>358538368230</v>
      </c>
      <c r="G205" s="46">
        <v>0</v>
      </c>
      <c r="H205" s="46">
        <v>0</v>
      </c>
      <c r="I205" s="46">
        <v>0</v>
      </c>
      <c r="J205" s="46">
        <v>0</v>
      </c>
      <c r="K205" s="46">
        <f t="shared" si="149"/>
        <v>0</v>
      </c>
      <c r="L205" s="56">
        <f>+F205+K205</f>
        <v>358538368230</v>
      </c>
      <c r="M205" s="266">
        <f t="shared" si="162"/>
        <v>4.5430833567931796E-2</v>
      </c>
      <c r="N205" s="46">
        <v>0</v>
      </c>
      <c r="O205" s="46">
        <v>267289408386</v>
      </c>
      <c r="P205" s="46">
        <f>L205-O205</f>
        <v>91248959844</v>
      </c>
      <c r="Q205" s="46">
        <v>267289408386</v>
      </c>
      <c r="R205" s="46">
        <f>+L205-Q205</f>
        <v>91248959844</v>
      </c>
      <c r="S205" s="46">
        <f>O205-Q205</f>
        <v>0</v>
      </c>
      <c r="T205" s="46">
        <v>0</v>
      </c>
      <c r="U205" s="46">
        <f>+Q205-T205</f>
        <v>267289408386</v>
      </c>
      <c r="V205" s="46">
        <v>0</v>
      </c>
      <c r="W205" s="48">
        <f>+T205-V205</f>
        <v>0</v>
      </c>
      <c r="X205" s="49">
        <f t="shared" si="164"/>
        <v>0.74549736393772958</v>
      </c>
      <c r="Y205" s="49">
        <f t="shared" si="165"/>
        <v>0</v>
      </c>
      <c r="Z205" s="49">
        <f t="shared" si="166"/>
        <v>0</v>
      </c>
      <c r="AA205" s="49">
        <f t="shared" si="154"/>
        <v>0</v>
      </c>
      <c r="AB205" s="49" t="s">
        <v>40</v>
      </c>
    </row>
    <row r="206" spans="1:28" ht="65.25" customHeight="1" x14ac:dyDescent="0.25">
      <c r="A206" s="39" t="s">
        <v>356</v>
      </c>
      <c r="B206" s="34" t="s">
        <v>37</v>
      </c>
      <c r="C206" s="34">
        <v>10</v>
      </c>
      <c r="D206" s="34" t="s">
        <v>38</v>
      </c>
      <c r="E206" s="40" t="s">
        <v>357</v>
      </c>
      <c r="F206" s="62">
        <f t="shared" ref="F206:J208" si="169">+F207</f>
        <v>115560588109</v>
      </c>
      <c r="G206" s="62">
        <f t="shared" si="169"/>
        <v>0</v>
      </c>
      <c r="H206" s="62">
        <f t="shared" si="169"/>
        <v>0</v>
      </c>
      <c r="I206" s="62">
        <f t="shared" si="169"/>
        <v>0</v>
      </c>
      <c r="J206" s="62">
        <f t="shared" si="169"/>
        <v>0</v>
      </c>
      <c r="K206" s="62">
        <f t="shared" si="149"/>
        <v>0</v>
      </c>
      <c r="L206" s="66">
        <f>+L207</f>
        <v>115560588109</v>
      </c>
      <c r="M206" s="253">
        <f t="shared" si="162"/>
        <v>1.4642822946146862E-2</v>
      </c>
      <c r="N206" s="62">
        <f t="shared" ref="N206:W208" si="170">+N207</f>
        <v>0</v>
      </c>
      <c r="O206" s="62">
        <f t="shared" si="170"/>
        <v>90602694750</v>
      </c>
      <c r="P206" s="62">
        <f t="shared" si="170"/>
        <v>24957893359</v>
      </c>
      <c r="Q206" s="62">
        <f t="shared" si="170"/>
        <v>90602694750</v>
      </c>
      <c r="R206" s="62">
        <f t="shared" si="170"/>
        <v>24957893359</v>
      </c>
      <c r="S206" s="62">
        <f t="shared" si="170"/>
        <v>0</v>
      </c>
      <c r="T206" s="62">
        <f t="shared" si="170"/>
        <v>0</v>
      </c>
      <c r="U206" s="62">
        <f t="shared" si="170"/>
        <v>90602694750</v>
      </c>
      <c r="V206" s="62">
        <f t="shared" si="170"/>
        <v>0</v>
      </c>
      <c r="W206" s="62">
        <f t="shared" si="170"/>
        <v>0</v>
      </c>
      <c r="X206" s="38">
        <f t="shared" si="164"/>
        <v>0.78402763634727257</v>
      </c>
      <c r="Y206" s="38">
        <f t="shared" si="165"/>
        <v>0</v>
      </c>
      <c r="Z206" s="38">
        <f t="shared" si="166"/>
        <v>0</v>
      </c>
      <c r="AA206" s="38">
        <f t="shared" si="154"/>
        <v>0</v>
      </c>
      <c r="AB206" s="38" t="s">
        <v>40</v>
      </c>
    </row>
    <row r="207" spans="1:28" ht="65.25" customHeight="1" x14ac:dyDescent="0.25">
      <c r="A207" s="39" t="s">
        <v>358</v>
      </c>
      <c r="B207" s="34" t="s">
        <v>37</v>
      </c>
      <c r="C207" s="34">
        <v>10</v>
      </c>
      <c r="D207" s="34" t="s">
        <v>38</v>
      </c>
      <c r="E207" s="95" t="s">
        <v>357</v>
      </c>
      <c r="F207" s="62">
        <f t="shared" si="169"/>
        <v>115560588109</v>
      </c>
      <c r="G207" s="62">
        <f t="shared" si="169"/>
        <v>0</v>
      </c>
      <c r="H207" s="62">
        <f t="shared" si="169"/>
        <v>0</v>
      </c>
      <c r="I207" s="62">
        <f t="shared" si="169"/>
        <v>0</v>
      </c>
      <c r="J207" s="62">
        <f t="shared" si="169"/>
        <v>0</v>
      </c>
      <c r="K207" s="62">
        <f t="shared" si="149"/>
        <v>0</v>
      </c>
      <c r="L207" s="66">
        <f>+L208</f>
        <v>115560588109</v>
      </c>
      <c r="M207" s="253">
        <f t="shared" si="162"/>
        <v>1.4642822946146862E-2</v>
      </c>
      <c r="N207" s="62">
        <f t="shared" si="170"/>
        <v>0</v>
      </c>
      <c r="O207" s="62">
        <f t="shared" si="170"/>
        <v>90602694750</v>
      </c>
      <c r="P207" s="62">
        <f t="shared" si="170"/>
        <v>24957893359</v>
      </c>
      <c r="Q207" s="62">
        <f t="shared" si="170"/>
        <v>90602694750</v>
      </c>
      <c r="R207" s="62">
        <f t="shared" si="170"/>
        <v>24957893359</v>
      </c>
      <c r="S207" s="62">
        <f t="shared" si="170"/>
        <v>0</v>
      </c>
      <c r="T207" s="62">
        <f t="shared" si="170"/>
        <v>0</v>
      </c>
      <c r="U207" s="62">
        <f t="shared" si="170"/>
        <v>90602694750</v>
      </c>
      <c r="V207" s="62">
        <f t="shared" si="170"/>
        <v>0</v>
      </c>
      <c r="W207" s="62">
        <f t="shared" si="170"/>
        <v>0</v>
      </c>
      <c r="X207" s="38">
        <f t="shared" si="164"/>
        <v>0.78402763634727257</v>
      </c>
      <c r="Y207" s="38">
        <f t="shared" si="165"/>
        <v>0</v>
      </c>
      <c r="Z207" s="38">
        <f t="shared" si="166"/>
        <v>0</v>
      </c>
      <c r="AA207" s="38">
        <f t="shared" si="154"/>
        <v>0</v>
      </c>
      <c r="AB207" s="38" t="s">
        <v>40</v>
      </c>
    </row>
    <row r="208" spans="1:28" ht="38.25" customHeight="1" x14ac:dyDescent="0.25">
      <c r="A208" s="39" t="s">
        <v>359</v>
      </c>
      <c r="B208" s="34" t="s">
        <v>37</v>
      </c>
      <c r="C208" s="34">
        <v>10</v>
      </c>
      <c r="D208" s="34" t="s">
        <v>38</v>
      </c>
      <c r="E208" s="40" t="s">
        <v>268</v>
      </c>
      <c r="F208" s="62">
        <f t="shared" si="169"/>
        <v>115560588109</v>
      </c>
      <c r="G208" s="62">
        <f t="shared" si="169"/>
        <v>0</v>
      </c>
      <c r="H208" s="62">
        <f t="shared" si="169"/>
        <v>0</v>
      </c>
      <c r="I208" s="62">
        <f t="shared" si="169"/>
        <v>0</v>
      </c>
      <c r="J208" s="62">
        <f t="shared" si="169"/>
        <v>0</v>
      </c>
      <c r="K208" s="62">
        <f>+K209</f>
        <v>0</v>
      </c>
      <c r="L208" s="66">
        <f>+L209</f>
        <v>115560588109</v>
      </c>
      <c r="M208" s="253">
        <f t="shared" si="162"/>
        <v>1.4642822946146862E-2</v>
      </c>
      <c r="N208" s="62">
        <f t="shared" si="170"/>
        <v>0</v>
      </c>
      <c r="O208" s="62">
        <f t="shared" si="170"/>
        <v>90602694750</v>
      </c>
      <c r="P208" s="62">
        <f t="shared" si="170"/>
        <v>24957893359</v>
      </c>
      <c r="Q208" s="62">
        <f t="shared" si="170"/>
        <v>90602694750</v>
      </c>
      <c r="R208" s="62">
        <f t="shared" si="170"/>
        <v>24957893359</v>
      </c>
      <c r="S208" s="62">
        <f t="shared" si="170"/>
        <v>0</v>
      </c>
      <c r="T208" s="62">
        <f t="shared" si="170"/>
        <v>0</v>
      </c>
      <c r="U208" s="62">
        <f t="shared" si="170"/>
        <v>90602694750</v>
      </c>
      <c r="V208" s="62">
        <f t="shared" si="170"/>
        <v>0</v>
      </c>
      <c r="W208" s="62">
        <f t="shared" si="170"/>
        <v>0</v>
      </c>
      <c r="X208" s="38">
        <f t="shared" si="164"/>
        <v>0.78402763634727257</v>
      </c>
      <c r="Y208" s="38">
        <f t="shared" si="165"/>
        <v>0</v>
      </c>
      <c r="Z208" s="38">
        <f t="shared" si="166"/>
        <v>0</v>
      </c>
      <c r="AA208" s="38">
        <f t="shared" si="154"/>
        <v>0</v>
      </c>
      <c r="AB208" s="38" t="s">
        <v>40</v>
      </c>
    </row>
    <row r="209" spans="1:28" ht="30" customHeight="1" x14ac:dyDescent="0.25">
      <c r="A209" s="43" t="s">
        <v>360</v>
      </c>
      <c r="B209" s="44" t="s">
        <v>37</v>
      </c>
      <c r="C209" s="44">
        <v>10</v>
      </c>
      <c r="D209" s="44" t="s">
        <v>38</v>
      </c>
      <c r="E209" s="45" t="s">
        <v>258</v>
      </c>
      <c r="F209" s="46">
        <v>115560588109</v>
      </c>
      <c r="G209" s="46">
        <v>0</v>
      </c>
      <c r="H209" s="46">
        <v>0</v>
      </c>
      <c r="I209" s="46">
        <v>0</v>
      </c>
      <c r="J209" s="46">
        <v>0</v>
      </c>
      <c r="K209" s="46">
        <f t="shared" ref="K209:K217" si="171">+G209-H209+I209-J209</f>
        <v>0</v>
      </c>
      <c r="L209" s="56">
        <f>+F209+K209</f>
        <v>115560588109</v>
      </c>
      <c r="M209" s="266">
        <f t="shared" si="162"/>
        <v>1.4642822946146862E-2</v>
      </c>
      <c r="N209" s="46">
        <v>0</v>
      </c>
      <c r="O209" s="46">
        <v>90602694750</v>
      </c>
      <c r="P209" s="46">
        <f>L209-O209</f>
        <v>24957893359</v>
      </c>
      <c r="Q209" s="46">
        <v>90602694750</v>
      </c>
      <c r="R209" s="46">
        <f>+L209-Q209</f>
        <v>24957893359</v>
      </c>
      <c r="S209" s="46">
        <f>O209-Q209</f>
        <v>0</v>
      </c>
      <c r="T209" s="46">
        <v>0</v>
      </c>
      <c r="U209" s="46">
        <f>+Q209-T209</f>
        <v>90602694750</v>
      </c>
      <c r="V209" s="46">
        <v>0</v>
      </c>
      <c r="W209" s="48">
        <f>+T209-V209</f>
        <v>0</v>
      </c>
      <c r="X209" s="49">
        <f t="shared" si="164"/>
        <v>0.78402763634727257</v>
      </c>
      <c r="Y209" s="49">
        <f t="shared" si="165"/>
        <v>0</v>
      </c>
      <c r="Z209" s="49">
        <f t="shared" si="166"/>
        <v>0</v>
      </c>
      <c r="AA209" s="49">
        <f t="shared" si="154"/>
        <v>0</v>
      </c>
      <c r="AB209" s="49" t="s">
        <v>40</v>
      </c>
    </row>
    <row r="210" spans="1:28" ht="64.5" customHeight="1" x14ac:dyDescent="0.25">
      <c r="A210" s="39" t="s">
        <v>361</v>
      </c>
      <c r="B210" s="34" t="s">
        <v>37</v>
      </c>
      <c r="C210" s="34">
        <v>10</v>
      </c>
      <c r="D210" s="34" t="s">
        <v>38</v>
      </c>
      <c r="E210" s="40" t="s">
        <v>362</v>
      </c>
      <c r="F210" s="62">
        <f t="shared" ref="F210:J212" si="172">+F211</f>
        <v>354209260659</v>
      </c>
      <c r="G210" s="62">
        <f t="shared" si="172"/>
        <v>0</v>
      </c>
      <c r="H210" s="62">
        <f t="shared" si="172"/>
        <v>0</v>
      </c>
      <c r="I210" s="62">
        <f t="shared" si="172"/>
        <v>0</v>
      </c>
      <c r="J210" s="62">
        <f t="shared" si="172"/>
        <v>0</v>
      </c>
      <c r="K210" s="62">
        <f t="shared" si="171"/>
        <v>0</v>
      </c>
      <c r="L210" s="66">
        <f>+L211</f>
        <v>354209260659</v>
      </c>
      <c r="M210" s="253">
        <f t="shared" si="162"/>
        <v>4.4882287071982975E-2</v>
      </c>
      <c r="N210" s="62">
        <f t="shared" ref="N210:W212" si="173">+N211</f>
        <v>0</v>
      </c>
      <c r="O210" s="62">
        <f t="shared" si="173"/>
        <v>286640298555</v>
      </c>
      <c r="P210" s="62">
        <f t="shared" si="173"/>
        <v>67568962104</v>
      </c>
      <c r="Q210" s="62">
        <f t="shared" si="173"/>
        <v>286640298555</v>
      </c>
      <c r="R210" s="62">
        <f t="shared" si="173"/>
        <v>67568962104</v>
      </c>
      <c r="S210" s="62">
        <f t="shared" si="173"/>
        <v>0</v>
      </c>
      <c r="T210" s="62">
        <f t="shared" si="173"/>
        <v>0</v>
      </c>
      <c r="U210" s="62">
        <f t="shared" si="173"/>
        <v>286640298555</v>
      </c>
      <c r="V210" s="62">
        <f t="shared" si="173"/>
        <v>0</v>
      </c>
      <c r="W210" s="62">
        <f t="shared" si="173"/>
        <v>0</v>
      </c>
      <c r="X210" s="38">
        <f t="shared" si="164"/>
        <v>0.80923999000396218</v>
      </c>
      <c r="Y210" s="38">
        <f t="shared" si="165"/>
        <v>0</v>
      </c>
      <c r="Z210" s="38">
        <f t="shared" si="166"/>
        <v>0</v>
      </c>
      <c r="AA210" s="38">
        <f t="shared" si="154"/>
        <v>0</v>
      </c>
      <c r="AB210" s="38" t="s">
        <v>40</v>
      </c>
    </row>
    <row r="211" spans="1:28" ht="64.5" customHeight="1" x14ac:dyDescent="0.25">
      <c r="A211" s="39" t="s">
        <v>363</v>
      </c>
      <c r="B211" s="34" t="s">
        <v>37</v>
      </c>
      <c r="C211" s="34">
        <v>10</v>
      </c>
      <c r="D211" s="34" t="s">
        <v>38</v>
      </c>
      <c r="E211" s="40" t="s">
        <v>362</v>
      </c>
      <c r="F211" s="62">
        <f t="shared" si="172"/>
        <v>354209260659</v>
      </c>
      <c r="G211" s="62">
        <f t="shared" si="172"/>
        <v>0</v>
      </c>
      <c r="H211" s="62">
        <f t="shared" si="172"/>
        <v>0</v>
      </c>
      <c r="I211" s="62">
        <f t="shared" si="172"/>
        <v>0</v>
      </c>
      <c r="J211" s="62">
        <f t="shared" si="172"/>
        <v>0</v>
      </c>
      <c r="K211" s="62">
        <f t="shared" si="171"/>
        <v>0</v>
      </c>
      <c r="L211" s="66">
        <f>+L212</f>
        <v>354209260659</v>
      </c>
      <c r="M211" s="253">
        <f t="shared" si="162"/>
        <v>4.4882287071982975E-2</v>
      </c>
      <c r="N211" s="62">
        <f t="shared" si="173"/>
        <v>0</v>
      </c>
      <c r="O211" s="62">
        <f t="shared" si="173"/>
        <v>286640298555</v>
      </c>
      <c r="P211" s="62">
        <f t="shared" si="173"/>
        <v>67568962104</v>
      </c>
      <c r="Q211" s="62">
        <f t="shared" si="173"/>
        <v>286640298555</v>
      </c>
      <c r="R211" s="62">
        <f t="shared" si="173"/>
        <v>67568962104</v>
      </c>
      <c r="S211" s="62">
        <f t="shared" si="173"/>
        <v>0</v>
      </c>
      <c r="T211" s="62">
        <f t="shared" si="173"/>
        <v>0</v>
      </c>
      <c r="U211" s="62">
        <f t="shared" si="173"/>
        <v>286640298555</v>
      </c>
      <c r="V211" s="62">
        <f t="shared" si="173"/>
        <v>0</v>
      </c>
      <c r="W211" s="62">
        <f t="shared" si="173"/>
        <v>0</v>
      </c>
      <c r="X211" s="38">
        <f t="shared" si="164"/>
        <v>0.80923999000396218</v>
      </c>
      <c r="Y211" s="38">
        <f t="shared" si="165"/>
        <v>0</v>
      </c>
      <c r="Z211" s="38">
        <f t="shared" si="166"/>
        <v>0</v>
      </c>
      <c r="AA211" s="38">
        <f t="shared" si="154"/>
        <v>0</v>
      </c>
      <c r="AB211" s="38" t="s">
        <v>40</v>
      </c>
    </row>
    <row r="212" spans="1:28" ht="38.25" customHeight="1" x14ac:dyDescent="0.25">
      <c r="A212" s="39" t="s">
        <v>364</v>
      </c>
      <c r="B212" s="34" t="s">
        <v>37</v>
      </c>
      <c r="C212" s="34">
        <v>10</v>
      </c>
      <c r="D212" s="34" t="s">
        <v>38</v>
      </c>
      <c r="E212" s="40" t="s">
        <v>268</v>
      </c>
      <c r="F212" s="62">
        <f t="shared" si="172"/>
        <v>354209260659</v>
      </c>
      <c r="G212" s="62">
        <f t="shared" si="172"/>
        <v>0</v>
      </c>
      <c r="H212" s="62">
        <f t="shared" si="172"/>
        <v>0</v>
      </c>
      <c r="I212" s="62">
        <f t="shared" si="172"/>
        <v>0</v>
      </c>
      <c r="J212" s="62">
        <f t="shared" si="172"/>
        <v>0</v>
      </c>
      <c r="K212" s="62">
        <f t="shared" si="171"/>
        <v>0</v>
      </c>
      <c r="L212" s="66">
        <f>+L213</f>
        <v>354209260659</v>
      </c>
      <c r="M212" s="253">
        <f t="shared" si="162"/>
        <v>4.4882287071982975E-2</v>
      </c>
      <c r="N212" s="62">
        <f t="shared" si="173"/>
        <v>0</v>
      </c>
      <c r="O212" s="62">
        <f t="shared" si="173"/>
        <v>286640298555</v>
      </c>
      <c r="P212" s="62">
        <f t="shared" si="173"/>
        <v>67568962104</v>
      </c>
      <c r="Q212" s="62">
        <f t="shared" si="173"/>
        <v>286640298555</v>
      </c>
      <c r="R212" s="62">
        <f t="shared" si="173"/>
        <v>67568962104</v>
      </c>
      <c r="S212" s="62">
        <f t="shared" si="173"/>
        <v>0</v>
      </c>
      <c r="T212" s="62">
        <f t="shared" si="173"/>
        <v>0</v>
      </c>
      <c r="U212" s="62">
        <f t="shared" si="173"/>
        <v>286640298555</v>
      </c>
      <c r="V212" s="62">
        <f t="shared" si="173"/>
        <v>0</v>
      </c>
      <c r="W212" s="62">
        <f t="shared" si="173"/>
        <v>0</v>
      </c>
      <c r="X212" s="38">
        <f t="shared" si="164"/>
        <v>0.80923999000396218</v>
      </c>
      <c r="Y212" s="38">
        <f t="shared" si="165"/>
        <v>0</v>
      </c>
      <c r="Z212" s="38">
        <f t="shared" si="166"/>
        <v>0</v>
      </c>
      <c r="AA212" s="38">
        <f t="shared" si="154"/>
        <v>0</v>
      </c>
      <c r="AB212" s="38" t="s">
        <v>40</v>
      </c>
    </row>
    <row r="213" spans="1:28" ht="30" customHeight="1" x14ac:dyDescent="0.25">
      <c r="A213" s="43" t="s">
        <v>365</v>
      </c>
      <c r="B213" s="44" t="s">
        <v>37</v>
      </c>
      <c r="C213" s="44">
        <v>10</v>
      </c>
      <c r="D213" s="44" t="s">
        <v>38</v>
      </c>
      <c r="E213" s="45" t="s">
        <v>258</v>
      </c>
      <c r="F213" s="46">
        <v>354209260659</v>
      </c>
      <c r="G213" s="46">
        <v>0</v>
      </c>
      <c r="H213" s="46">
        <v>0</v>
      </c>
      <c r="I213" s="46">
        <v>0</v>
      </c>
      <c r="J213" s="46">
        <v>0</v>
      </c>
      <c r="K213" s="46">
        <f t="shared" si="171"/>
        <v>0</v>
      </c>
      <c r="L213" s="56">
        <f>+F213+K213</f>
        <v>354209260659</v>
      </c>
      <c r="M213" s="266">
        <f t="shared" si="162"/>
        <v>4.4882287071982975E-2</v>
      </c>
      <c r="N213" s="46">
        <v>0</v>
      </c>
      <c r="O213" s="46">
        <v>286640298555</v>
      </c>
      <c r="P213" s="46">
        <f>L213-O213</f>
        <v>67568962104</v>
      </c>
      <c r="Q213" s="46">
        <v>286640298555</v>
      </c>
      <c r="R213" s="46">
        <f>+L213-Q213</f>
        <v>67568962104</v>
      </c>
      <c r="S213" s="46">
        <f>O213-Q213</f>
        <v>0</v>
      </c>
      <c r="T213" s="46">
        <v>0</v>
      </c>
      <c r="U213" s="46">
        <f>+Q213-T213</f>
        <v>286640298555</v>
      </c>
      <c r="V213" s="46">
        <v>0</v>
      </c>
      <c r="W213" s="48">
        <f>+T213-V213</f>
        <v>0</v>
      </c>
      <c r="X213" s="49">
        <f t="shared" si="164"/>
        <v>0.80923999000396218</v>
      </c>
      <c r="Y213" s="49">
        <f t="shared" si="165"/>
        <v>0</v>
      </c>
      <c r="Z213" s="49">
        <f t="shared" si="166"/>
        <v>0</v>
      </c>
      <c r="AA213" s="49">
        <f t="shared" si="154"/>
        <v>0</v>
      </c>
      <c r="AB213" s="49" t="s">
        <v>40</v>
      </c>
    </row>
    <row r="214" spans="1:28" ht="71.25" customHeight="1" x14ac:dyDescent="0.25">
      <c r="A214" s="39" t="s">
        <v>366</v>
      </c>
      <c r="B214" s="34" t="s">
        <v>37</v>
      </c>
      <c r="C214" s="34">
        <v>10</v>
      </c>
      <c r="D214" s="34" t="s">
        <v>38</v>
      </c>
      <c r="E214" s="40" t="s">
        <v>367</v>
      </c>
      <c r="F214" s="62">
        <f t="shared" ref="F214:J216" si="174">+F215</f>
        <v>53006481523</v>
      </c>
      <c r="G214" s="62">
        <f t="shared" si="174"/>
        <v>0</v>
      </c>
      <c r="H214" s="62">
        <f t="shared" si="174"/>
        <v>0</v>
      </c>
      <c r="I214" s="62">
        <f t="shared" si="174"/>
        <v>0</v>
      </c>
      <c r="J214" s="62">
        <f t="shared" si="174"/>
        <v>0</v>
      </c>
      <c r="K214" s="62">
        <f t="shared" si="171"/>
        <v>0</v>
      </c>
      <c r="L214" s="66">
        <f>+L215</f>
        <v>53006481523</v>
      </c>
      <c r="M214" s="42">
        <f t="shared" si="162"/>
        <v>6.7165158696440158E-3</v>
      </c>
      <c r="N214" s="62">
        <f t="shared" ref="N214:W216" si="175">+N215</f>
        <v>0</v>
      </c>
      <c r="O214" s="62">
        <f t="shared" si="175"/>
        <v>46618509423</v>
      </c>
      <c r="P214" s="62">
        <f t="shared" si="175"/>
        <v>6387972100</v>
      </c>
      <c r="Q214" s="62">
        <f t="shared" si="175"/>
        <v>46618509423</v>
      </c>
      <c r="R214" s="62">
        <f t="shared" si="175"/>
        <v>6387972100</v>
      </c>
      <c r="S214" s="62">
        <f t="shared" si="175"/>
        <v>0</v>
      </c>
      <c r="T214" s="62">
        <f t="shared" si="175"/>
        <v>0</v>
      </c>
      <c r="U214" s="62">
        <f t="shared" si="175"/>
        <v>46618509423</v>
      </c>
      <c r="V214" s="62">
        <f t="shared" si="175"/>
        <v>0</v>
      </c>
      <c r="W214" s="62">
        <f t="shared" si="175"/>
        <v>0</v>
      </c>
      <c r="X214" s="38">
        <f t="shared" si="164"/>
        <v>0.87948696241556423</v>
      </c>
      <c r="Y214" s="38">
        <f t="shared" si="165"/>
        <v>0</v>
      </c>
      <c r="Z214" s="38">
        <f t="shared" si="166"/>
        <v>0</v>
      </c>
      <c r="AA214" s="38">
        <f t="shared" si="154"/>
        <v>0</v>
      </c>
      <c r="AB214" s="38" t="s">
        <v>40</v>
      </c>
    </row>
    <row r="215" spans="1:28" ht="71.25" customHeight="1" x14ac:dyDescent="0.25">
      <c r="A215" s="39" t="s">
        <v>368</v>
      </c>
      <c r="B215" s="34" t="s">
        <v>37</v>
      </c>
      <c r="C215" s="34">
        <v>10</v>
      </c>
      <c r="D215" s="34" t="s">
        <v>38</v>
      </c>
      <c r="E215" s="95" t="s">
        <v>367</v>
      </c>
      <c r="F215" s="62">
        <f t="shared" si="174"/>
        <v>53006481523</v>
      </c>
      <c r="G215" s="62">
        <f t="shared" si="174"/>
        <v>0</v>
      </c>
      <c r="H215" s="62">
        <f t="shared" si="174"/>
        <v>0</v>
      </c>
      <c r="I215" s="62">
        <f t="shared" si="174"/>
        <v>0</v>
      </c>
      <c r="J215" s="62">
        <f t="shared" si="174"/>
        <v>0</v>
      </c>
      <c r="K215" s="62">
        <f t="shared" si="171"/>
        <v>0</v>
      </c>
      <c r="L215" s="66">
        <f>+L216</f>
        <v>53006481523</v>
      </c>
      <c r="M215" s="42">
        <f t="shared" si="162"/>
        <v>6.7165158696440158E-3</v>
      </c>
      <c r="N215" s="62">
        <f t="shared" si="175"/>
        <v>0</v>
      </c>
      <c r="O215" s="62">
        <f t="shared" si="175"/>
        <v>46618509423</v>
      </c>
      <c r="P215" s="62">
        <f t="shared" si="175"/>
        <v>6387972100</v>
      </c>
      <c r="Q215" s="62">
        <f t="shared" si="175"/>
        <v>46618509423</v>
      </c>
      <c r="R215" s="62">
        <f t="shared" si="175"/>
        <v>6387972100</v>
      </c>
      <c r="S215" s="62">
        <f t="shared" si="175"/>
        <v>0</v>
      </c>
      <c r="T215" s="62">
        <f t="shared" si="175"/>
        <v>0</v>
      </c>
      <c r="U215" s="62">
        <f t="shared" si="175"/>
        <v>46618509423</v>
      </c>
      <c r="V215" s="62">
        <f t="shared" si="175"/>
        <v>0</v>
      </c>
      <c r="W215" s="62">
        <f t="shared" si="175"/>
        <v>0</v>
      </c>
      <c r="X215" s="38">
        <f t="shared" si="164"/>
        <v>0.87948696241556423</v>
      </c>
      <c r="Y215" s="38">
        <f t="shared" si="165"/>
        <v>0</v>
      </c>
      <c r="Z215" s="38">
        <f t="shared" si="166"/>
        <v>0</v>
      </c>
      <c r="AA215" s="38">
        <f t="shared" si="154"/>
        <v>0</v>
      </c>
      <c r="AB215" s="38" t="s">
        <v>40</v>
      </c>
    </row>
    <row r="216" spans="1:28" ht="30.75" customHeight="1" x14ac:dyDescent="0.25">
      <c r="A216" s="39" t="s">
        <v>369</v>
      </c>
      <c r="B216" s="34" t="s">
        <v>37</v>
      </c>
      <c r="C216" s="34">
        <v>10</v>
      </c>
      <c r="D216" s="34" t="s">
        <v>38</v>
      </c>
      <c r="E216" s="40" t="s">
        <v>268</v>
      </c>
      <c r="F216" s="62">
        <f t="shared" si="174"/>
        <v>53006481523</v>
      </c>
      <c r="G216" s="62">
        <f t="shared" si="174"/>
        <v>0</v>
      </c>
      <c r="H216" s="62">
        <f t="shared" si="174"/>
        <v>0</v>
      </c>
      <c r="I216" s="62">
        <f t="shared" si="174"/>
        <v>0</v>
      </c>
      <c r="J216" s="62">
        <f t="shared" si="174"/>
        <v>0</v>
      </c>
      <c r="K216" s="62">
        <f t="shared" si="171"/>
        <v>0</v>
      </c>
      <c r="L216" s="66">
        <f>+L217</f>
        <v>53006481523</v>
      </c>
      <c r="M216" s="42">
        <f t="shared" si="162"/>
        <v>6.7165158696440158E-3</v>
      </c>
      <c r="N216" s="62">
        <f t="shared" si="175"/>
        <v>0</v>
      </c>
      <c r="O216" s="62">
        <f t="shared" si="175"/>
        <v>46618509423</v>
      </c>
      <c r="P216" s="62">
        <f t="shared" si="175"/>
        <v>6387972100</v>
      </c>
      <c r="Q216" s="62">
        <f t="shared" si="175"/>
        <v>46618509423</v>
      </c>
      <c r="R216" s="62">
        <f t="shared" si="175"/>
        <v>6387972100</v>
      </c>
      <c r="S216" s="62">
        <f t="shared" si="175"/>
        <v>0</v>
      </c>
      <c r="T216" s="62">
        <f t="shared" si="175"/>
        <v>0</v>
      </c>
      <c r="U216" s="62">
        <f t="shared" si="175"/>
        <v>46618509423</v>
      </c>
      <c r="V216" s="62">
        <f t="shared" si="175"/>
        <v>0</v>
      </c>
      <c r="W216" s="62">
        <f t="shared" si="175"/>
        <v>0</v>
      </c>
      <c r="X216" s="38">
        <f t="shared" si="164"/>
        <v>0.87948696241556423</v>
      </c>
      <c r="Y216" s="38">
        <f t="shared" si="165"/>
        <v>0</v>
      </c>
      <c r="Z216" s="38">
        <f t="shared" si="166"/>
        <v>0</v>
      </c>
      <c r="AA216" s="38">
        <f t="shared" si="154"/>
        <v>0</v>
      </c>
      <c r="AB216" s="38" t="s">
        <v>40</v>
      </c>
    </row>
    <row r="217" spans="1:28" ht="30" customHeight="1" x14ac:dyDescent="0.25">
      <c r="A217" s="43" t="s">
        <v>370</v>
      </c>
      <c r="B217" s="44" t="s">
        <v>37</v>
      </c>
      <c r="C217" s="44">
        <v>10</v>
      </c>
      <c r="D217" s="44" t="s">
        <v>38</v>
      </c>
      <c r="E217" s="45" t="s">
        <v>258</v>
      </c>
      <c r="F217" s="46">
        <v>53006481523</v>
      </c>
      <c r="G217" s="46">
        <v>0</v>
      </c>
      <c r="H217" s="46">
        <v>0</v>
      </c>
      <c r="I217" s="46">
        <v>0</v>
      </c>
      <c r="J217" s="46">
        <v>0</v>
      </c>
      <c r="K217" s="46">
        <f t="shared" si="171"/>
        <v>0</v>
      </c>
      <c r="L217" s="56">
        <f>+F217+K217</f>
        <v>53006481523</v>
      </c>
      <c r="M217" s="51">
        <f t="shared" si="162"/>
        <v>6.7165158696440158E-3</v>
      </c>
      <c r="N217" s="46">
        <v>0</v>
      </c>
      <c r="O217" s="46">
        <v>46618509423</v>
      </c>
      <c r="P217" s="46">
        <f>L217-O217</f>
        <v>6387972100</v>
      </c>
      <c r="Q217" s="46">
        <v>46618509423</v>
      </c>
      <c r="R217" s="46">
        <f>+L217-Q217</f>
        <v>6387972100</v>
      </c>
      <c r="S217" s="46">
        <f>O217-Q217</f>
        <v>0</v>
      </c>
      <c r="T217" s="46">
        <v>0</v>
      </c>
      <c r="U217" s="46">
        <f>+Q217-T217</f>
        <v>46618509423</v>
      </c>
      <c r="V217" s="46">
        <v>0</v>
      </c>
      <c r="W217" s="48">
        <f>+T217-V217</f>
        <v>0</v>
      </c>
      <c r="X217" s="49">
        <f t="shared" si="164"/>
        <v>0.87948696241556423</v>
      </c>
      <c r="Y217" s="49">
        <f t="shared" si="165"/>
        <v>0</v>
      </c>
      <c r="Z217" s="49">
        <f t="shared" si="166"/>
        <v>0</v>
      </c>
      <c r="AA217" s="49">
        <f t="shared" si="154"/>
        <v>0</v>
      </c>
      <c r="AB217" s="49" t="s">
        <v>40</v>
      </c>
    </row>
    <row r="218" spans="1:28" s="4" customFormat="1" ht="73.5" customHeight="1" x14ac:dyDescent="0.25">
      <c r="A218" s="96" t="s">
        <v>371</v>
      </c>
      <c r="B218" s="100" t="s">
        <v>37</v>
      </c>
      <c r="C218" s="34">
        <v>10</v>
      </c>
      <c r="D218" s="34" t="s">
        <v>38</v>
      </c>
      <c r="E218" s="95" t="s">
        <v>372</v>
      </c>
      <c r="F218" s="60">
        <f t="shared" ref="F218:L220" si="176">+F219</f>
        <v>2450000000</v>
      </c>
      <c r="G218" s="60">
        <f t="shared" si="176"/>
        <v>0</v>
      </c>
      <c r="H218" s="60">
        <f t="shared" si="176"/>
        <v>0</v>
      </c>
      <c r="I218" s="60">
        <f t="shared" si="176"/>
        <v>0</v>
      </c>
      <c r="J218" s="60">
        <f t="shared" si="176"/>
        <v>0</v>
      </c>
      <c r="K218" s="60">
        <f t="shared" si="176"/>
        <v>0</v>
      </c>
      <c r="L218" s="66">
        <f t="shared" si="176"/>
        <v>2450000000</v>
      </c>
      <c r="M218" s="42">
        <f t="shared" si="162"/>
        <v>3.1044248567012816E-4</v>
      </c>
      <c r="N218" s="60">
        <f t="shared" ref="N218:W220" si="177">+N219</f>
        <v>0</v>
      </c>
      <c r="O218" s="60">
        <f t="shared" si="177"/>
        <v>2210907721.6900001</v>
      </c>
      <c r="P218" s="60">
        <f t="shared" si="177"/>
        <v>239092278.30999994</v>
      </c>
      <c r="Q218" s="60">
        <f t="shared" si="177"/>
        <v>2197096239.73</v>
      </c>
      <c r="R218" s="60">
        <f t="shared" si="177"/>
        <v>252903760.26999998</v>
      </c>
      <c r="S218" s="60">
        <f t="shared" si="177"/>
        <v>13811481.960000038</v>
      </c>
      <c r="T218" s="60">
        <f t="shared" si="177"/>
        <v>908983077.73000002</v>
      </c>
      <c r="U218" s="60">
        <f t="shared" si="177"/>
        <v>1288113162</v>
      </c>
      <c r="V218" s="60">
        <f t="shared" si="177"/>
        <v>908983077.73000002</v>
      </c>
      <c r="W218" s="60">
        <f t="shared" si="177"/>
        <v>0</v>
      </c>
      <c r="X218" s="38">
        <f t="shared" si="164"/>
        <v>0.89677397540000003</v>
      </c>
      <c r="Y218" s="147">
        <f t="shared" si="165"/>
        <v>0.37101350111428572</v>
      </c>
      <c r="Z218" s="38">
        <f t="shared" si="166"/>
        <v>0.37101350111428572</v>
      </c>
      <c r="AA218" s="38">
        <f t="shared" si="154"/>
        <v>0.41372019181176356</v>
      </c>
      <c r="AB218" s="65">
        <f>+V218/T218</f>
        <v>1</v>
      </c>
    </row>
    <row r="219" spans="1:28" s="4" customFormat="1" ht="57" customHeight="1" x14ac:dyDescent="0.25">
      <c r="A219" s="96" t="s">
        <v>373</v>
      </c>
      <c r="B219" s="100" t="s">
        <v>37</v>
      </c>
      <c r="C219" s="34">
        <v>10</v>
      </c>
      <c r="D219" s="34" t="s">
        <v>38</v>
      </c>
      <c r="E219" s="95" t="s">
        <v>372</v>
      </c>
      <c r="F219" s="60">
        <f t="shared" si="176"/>
        <v>2450000000</v>
      </c>
      <c r="G219" s="60">
        <f t="shared" si="176"/>
        <v>0</v>
      </c>
      <c r="H219" s="60">
        <f t="shared" si="176"/>
        <v>0</v>
      </c>
      <c r="I219" s="60">
        <f t="shared" si="176"/>
        <v>0</v>
      </c>
      <c r="J219" s="60">
        <f t="shared" si="176"/>
        <v>0</v>
      </c>
      <c r="K219" s="60">
        <f t="shared" si="176"/>
        <v>0</v>
      </c>
      <c r="L219" s="66">
        <f t="shared" si="176"/>
        <v>2450000000</v>
      </c>
      <c r="M219" s="42">
        <f t="shared" si="162"/>
        <v>3.1044248567012816E-4</v>
      </c>
      <c r="N219" s="60">
        <f t="shared" si="177"/>
        <v>0</v>
      </c>
      <c r="O219" s="60">
        <f t="shared" si="177"/>
        <v>2210907721.6900001</v>
      </c>
      <c r="P219" s="60">
        <f t="shared" si="177"/>
        <v>239092278.30999994</v>
      </c>
      <c r="Q219" s="60">
        <f t="shared" si="177"/>
        <v>2197096239.73</v>
      </c>
      <c r="R219" s="60">
        <f t="shared" si="177"/>
        <v>252903760.26999998</v>
      </c>
      <c r="S219" s="60">
        <f t="shared" si="177"/>
        <v>13811481.960000038</v>
      </c>
      <c r="T219" s="60">
        <f t="shared" si="177"/>
        <v>908983077.73000002</v>
      </c>
      <c r="U219" s="60">
        <f t="shared" si="177"/>
        <v>1288113162</v>
      </c>
      <c r="V219" s="60">
        <f t="shared" si="177"/>
        <v>908983077.73000002</v>
      </c>
      <c r="W219" s="60">
        <f t="shared" si="177"/>
        <v>0</v>
      </c>
      <c r="X219" s="38">
        <f t="shared" si="164"/>
        <v>0.89677397540000003</v>
      </c>
      <c r="Y219" s="147">
        <f t="shared" si="165"/>
        <v>0.37101350111428572</v>
      </c>
      <c r="Z219" s="38">
        <f t="shared" si="166"/>
        <v>0.37101350111428572</v>
      </c>
      <c r="AA219" s="38">
        <f t="shared" si="154"/>
        <v>0.41372019181176356</v>
      </c>
      <c r="AB219" s="38">
        <f>+V219/T219</f>
        <v>1</v>
      </c>
    </row>
    <row r="220" spans="1:28" ht="45" customHeight="1" x14ac:dyDescent="0.25">
      <c r="A220" s="96" t="s">
        <v>374</v>
      </c>
      <c r="B220" s="100" t="s">
        <v>37</v>
      </c>
      <c r="C220" s="34">
        <v>10</v>
      </c>
      <c r="D220" s="34" t="s">
        <v>38</v>
      </c>
      <c r="E220" s="95" t="s">
        <v>268</v>
      </c>
      <c r="F220" s="60">
        <f t="shared" si="176"/>
        <v>2450000000</v>
      </c>
      <c r="G220" s="60">
        <f t="shared" si="176"/>
        <v>0</v>
      </c>
      <c r="H220" s="60">
        <f t="shared" si="176"/>
        <v>0</v>
      </c>
      <c r="I220" s="60">
        <f t="shared" si="176"/>
        <v>0</v>
      </c>
      <c r="J220" s="60">
        <f t="shared" si="176"/>
        <v>0</v>
      </c>
      <c r="K220" s="60">
        <f t="shared" si="176"/>
        <v>0</v>
      </c>
      <c r="L220" s="66">
        <f t="shared" si="176"/>
        <v>2450000000</v>
      </c>
      <c r="M220" s="42">
        <f t="shared" si="162"/>
        <v>3.1044248567012816E-4</v>
      </c>
      <c r="N220" s="60">
        <f t="shared" si="177"/>
        <v>0</v>
      </c>
      <c r="O220" s="60">
        <f t="shared" si="177"/>
        <v>2210907721.6900001</v>
      </c>
      <c r="P220" s="60">
        <f t="shared" si="177"/>
        <v>239092278.30999994</v>
      </c>
      <c r="Q220" s="60">
        <f t="shared" si="177"/>
        <v>2197096239.73</v>
      </c>
      <c r="R220" s="60">
        <f t="shared" si="177"/>
        <v>252903760.26999998</v>
      </c>
      <c r="S220" s="60">
        <f t="shared" si="177"/>
        <v>13811481.960000038</v>
      </c>
      <c r="T220" s="60">
        <f t="shared" si="177"/>
        <v>908983077.73000002</v>
      </c>
      <c r="U220" s="60">
        <f t="shared" si="177"/>
        <v>1288113162</v>
      </c>
      <c r="V220" s="60">
        <f t="shared" si="177"/>
        <v>908983077.73000002</v>
      </c>
      <c r="W220" s="60">
        <f t="shared" si="177"/>
        <v>0</v>
      </c>
      <c r="X220" s="38">
        <f t="shared" si="164"/>
        <v>0.89677397540000003</v>
      </c>
      <c r="Y220" s="147">
        <f t="shared" si="165"/>
        <v>0.37101350111428572</v>
      </c>
      <c r="Z220" s="147">
        <f t="shared" si="166"/>
        <v>0.37101350111428572</v>
      </c>
      <c r="AA220" s="147">
        <f t="shared" si="154"/>
        <v>0.41372019181176356</v>
      </c>
      <c r="AB220" s="38">
        <f>+V220/T220</f>
        <v>1</v>
      </c>
    </row>
    <row r="221" spans="1:28" ht="41.25" customHeight="1" x14ac:dyDescent="0.25">
      <c r="A221" s="102" t="s">
        <v>375</v>
      </c>
      <c r="B221" s="103" t="s">
        <v>37</v>
      </c>
      <c r="C221" s="44">
        <v>10</v>
      </c>
      <c r="D221" s="44" t="s">
        <v>38</v>
      </c>
      <c r="E221" s="45" t="s">
        <v>258</v>
      </c>
      <c r="F221" s="46">
        <v>2450000000</v>
      </c>
      <c r="G221" s="59">
        <v>0</v>
      </c>
      <c r="H221" s="59">
        <v>0</v>
      </c>
      <c r="I221" s="59">
        <v>0</v>
      </c>
      <c r="J221" s="59">
        <v>0</v>
      </c>
      <c r="K221" s="59">
        <f t="shared" ref="K221:K284" si="178">+G221-H221+I221-J221</f>
        <v>0</v>
      </c>
      <c r="L221" s="56">
        <f>+F221+K221</f>
        <v>2450000000</v>
      </c>
      <c r="M221" s="51">
        <f t="shared" si="162"/>
        <v>3.1044248567012816E-4</v>
      </c>
      <c r="N221" s="46">
        <v>0</v>
      </c>
      <c r="O221" s="46">
        <v>2210907721.6900001</v>
      </c>
      <c r="P221" s="59">
        <f>L221-O221</f>
        <v>239092278.30999994</v>
      </c>
      <c r="Q221" s="46">
        <v>2197096239.73</v>
      </c>
      <c r="R221" s="59">
        <f>+L221-Q221</f>
        <v>252903760.26999998</v>
      </c>
      <c r="S221" s="46">
        <f>O221-Q221</f>
        <v>13811481.960000038</v>
      </c>
      <c r="T221" s="59">
        <v>908983077.73000002</v>
      </c>
      <c r="U221" s="46">
        <f>+Q221-T221</f>
        <v>1288113162</v>
      </c>
      <c r="V221" s="59">
        <v>908983077.73000002</v>
      </c>
      <c r="W221" s="48">
        <f>+T221-V221</f>
        <v>0</v>
      </c>
      <c r="X221" s="49">
        <f t="shared" si="164"/>
        <v>0.89677397540000003</v>
      </c>
      <c r="Y221" s="55">
        <f t="shared" si="165"/>
        <v>0.37101350111428572</v>
      </c>
      <c r="Z221" s="55">
        <f t="shared" si="166"/>
        <v>0.37101350111428572</v>
      </c>
      <c r="AA221" s="55">
        <f t="shared" si="154"/>
        <v>0.41372019181176356</v>
      </c>
      <c r="AB221" s="49">
        <f>+V221/T221</f>
        <v>1</v>
      </c>
    </row>
    <row r="222" spans="1:28" s="4" customFormat="1" ht="81" customHeight="1" x14ac:dyDescent="0.25">
      <c r="A222" s="96" t="s">
        <v>376</v>
      </c>
      <c r="B222" s="100" t="s">
        <v>37</v>
      </c>
      <c r="C222" s="34">
        <v>10</v>
      </c>
      <c r="D222" s="34" t="s">
        <v>38</v>
      </c>
      <c r="E222" s="95" t="s">
        <v>377</v>
      </c>
      <c r="F222" s="60">
        <f t="shared" ref="F222:J224" si="179">+F223</f>
        <v>187318076171</v>
      </c>
      <c r="G222" s="60">
        <f t="shared" si="179"/>
        <v>0</v>
      </c>
      <c r="H222" s="60">
        <f t="shared" si="179"/>
        <v>0</v>
      </c>
      <c r="I222" s="60">
        <f t="shared" si="179"/>
        <v>0</v>
      </c>
      <c r="J222" s="60">
        <f t="shared" si="179"/>
        <v>0</v>
      </c>
      <c r="K222" s="60">
        <f t="shared" si="178"/>
        <v>0</v>
      </c>
      <c r="L222" s="66">
        <f>+L223</f>
        <v>187318076171</v>
      </c>
      <c r="M222" s="253">
        <f t="shared" si="162"/>
        <v>2.3735301705090465E-2</v>
      </c>
      <c r="N222" s="60">
        <f t="shared" ref="N222:W224" si="180">+N223</f>
        <v>0</v>
      </c>
      <c r="O222" s="60">
        <f t="shared" si="180"/>
        <v>187318076171</v>
      </c>
      <c r="P222" s="60">
        <f t="shared" si="180"/>
        <v>0</v>
      </c>
      <c r="Q222" s="60">
        <f t="shared" si="180"/>
        <v>187318076171</v>
      </c>
      <c r="R222" s="60">
        <f t="shared" si="180"/>
        <v>0</v>
      </c>
      <c r="S222" s="60">
        <f t="shared" si="180"/>
        <v>0</v>
      </c>
      <c r="T222" s="60">
        <f t="shared" si="180"/>
        <v>0</v>
      </c>
      <c r="U222" s="60">
        <f t="shared" si="180"/>
        <v>187318076171</v>
      </c>
      <c r="V222" s="60">
        <f t="shared" si="180"/>
        <v>0</v>
      </c>
      <c r="W222" s="60">
        <f t="shared" si="180"/>
        <v>0</v>
      </c>
      <c r="X222" s="38">
        <f t="shared" si="164"/>
        <v>1</v>
      </c>
      <c r="Y222" s="38">
        <f t="shared" si="165"/>
        <v>0</v>
      </c>
      <c r="Z222" s="38">
        <f t="shared" si="166"/>
        <v>0</v>
      </c>
      <c r="AA222" s="38">
        <f t="shared" si="154"/>
        <v>0</v>
      </c>
      <c r="AB222" s="38" t="s">
        <v>40</v>
      </c>
    </row>
    <row r="223" spans="1:28" s="4" customFormat="1" ht="75" customHeight="1" x14ac:dyDescent="0.25">
      <c r="A223" s="96" t="s">
        <v>378</v>
      </c>
      <c r="B223" s="100" t="s">
        <v>37</v>
      </c>
      <c r="C223" s="34">
        <v>10</v>
      </c>
      <c r="D223" s="34" t="s">
        <v>38</v>
      </c>
      <c r="E223" s="95" t="s">
        <v>377</v>
      </c>
      <c r="F223" s="60">
        <f t="shared" si="179"/>
        <v>187318076171</v>
      </c>
      <c r="G223" s="60">
        <f t="shared" si="179"/>
        <v>0</v>
      </c>
      <c r="H223" s="60">
        <f t="shared" si="179"/>
        <v>0</v>
      </c>
      <c r="I223" s="60">
        <f t="shared" si="179"/>
        <v>0</v>
      </c>
      <c r="J223" s="60">
        <f t="shared" si="179"/>
        <v>0</v>
      </c>
      <c r="K223" s="60">
        <f t="shared" si="178"/>
        <v>0</v>
      </c>
      <c r="L223" s="66">
        <f>+L224</f>
        <v>187318076171</v>
      </c>
      <c r="M223" s="253">
        <f t="shared" si="162"/>
        <v>2.3735301705090465E-2</v>
      </c>
      <c r="N223" s="60">
        <f t="shared" si="180"/>
        <v>0</v>
      </c>
      <c r="O223" s="60">
        <f t="shared" si="180"/>
        <v>187318076171</v>
      </c>
      <c r="P223" s="60">
        <f t="shared" si="180"/>
        <v>0</v>
      </c>
      <c r="Q223" s="60">
        <f t="shared" si="180"/>
        <v>187318076171</v>
      </c>
      <c r="R223" s="60">
        <f t="shared" si="180"/>
        <v>0</v>
      </c>
      <c r="S223" s="60">
        <f t="shared" si="180"/>
        <v>0</v>
      </c>
      <c r="T223" s="60">
        <f t="shared" si="180"/>
        <v>0</v>
      </c>
      <c r="U223" s="60">
        <f t="shared" si="180"/>
        <v>187318076171</v>
      </c>
      <c r="V223" s="60">
        <f t="shared" si="180"/>
        <v>0</v>
      </c>
      <c r="W223" s="60">
        <f t="shared" si="180"/>
        <v>0</v>
      </c>
      <c r="X223" s="38">
        <f t="shared" si="164"/>
        <v>1</v>
      </c>
      <c r="Y223" s="38">
        <f t="shared" si="165"/>
        <v>0</v>
      </c>
      <c r="Z223" s="38">
        <f t="shared" si="166"/>
        <v>0</v>
      </c>
      <c r="AA223" s="38">
        <f t="shared" si="154"/>
        <v>0</v>
      </c>
      <c r="AB223" s="38" t="s">
        <v>40</v>
      </c>
    </row>
    <row r="224" spans="1:28" ht="45" customHeight="1" x14ac:dyDescent="0.25">
      <c r="A224" s="96" t="s">
        <v>379</v>
      </c>
      <c r="B224" s="100" t="s">
        <v>37</v>
      </c>
      <c r="C224" s="34">
        <v>10</v>
      </c>
      <c r="D224" s="34" t="s">
        <v>38</v>
      </c>
      <c r="E224" s="95" t="s">
        <v>268</v>
      </c>
      <c r="F224" s="60">
        <f t="shared" si="179"/>
        <v>187318076171</v>
      </c>
      <c r="G224" s="60">
        <f t="shared" si="179"/>
        <v>0</v>
      </c>
      <c r="H224" s="60">
        <f t="shared" si="179"/>
        <v>0</v>
      </c>
      <c r="I224" s="60">
        <f t="shared" si="179"/>
        <v>0</v>
      </c>
      <c r="J224" s="60">
        <f t="shared" si="179"/>
        <v>0</v>
      </c>
      <c r="K224" s="60">
        <f t="shared" si="178"/>
        <v>0</v>
      </c>
      <c r="L224" s="66">
        <f>+L225</f>
        <v>187318076171</v>
      </c>
      <c r="M224" s="253">
        <f t="shared" si="162"/>
        <v>2.3735301705090465E-2</v>
      </c>
      <c r="N224" s="60">
        <f t="shared" si="180"/>
        <v>0</v>
      </c>
      <c r="O224" s="60">
        <f t="shared" si="180"/>
        <v>187318076171</v>
      </c>
      <c r="P224" s="60">
        <f t="shared" si="180"/>
        <v>0</v>
      </c>
      <c r="Q224" s="60">
        <f t="shared" si="180"/>
        <v>187318076171</v>
      </c>
      <c r="R224" s="60">
        <f t="shared" si="180"/>
        <v>0</v>
      </c>
      <c r="S224" s="60">
        <f t="shared" si="180"/>
        <v>0</v>
      </c>
      <c r="T224" s="60">
        <f t="shared" si="180"/>
        <v>0</v>
      </c>
      <c r="U224" s="60">
        <f t="shared" si="180"/>
        <v>187318076171</v>
      </c>
      <c r="V224" s="60">
        <f t="shared" si="180"/>
        <v>0</v>
      </c>
      <c r="W224" s="60">
        <f t="shared" si="180"/>
        <v>0</v>
      </c>
      <c r="X224" s="38">
        <f t="shared" si="164"/>
        <v>1</v>
      </c>
      <c r="Y224" s="38">
        <f t="shared" si="165"/>
        <v>0</v>
      </c>
      <c r="Z224" s="38">
        <f t="shared" si="166"/>
        <v>0</v>
      </c>
      <c r="AA224" s="38">
        <f t="shared" si="154"/>
        <v>0</v>
      </c>
      <c r="AB224" s="65" t="s">
        <v>40</v>
      </c>
    </row>
    <row r="225" spans="1:28" ht="41.25" customHeight="1" x14ac:dyDescent="0.25">
      <c r="A225" s="102" t="s">
        <v>380</v>
      </c>
      <c r="B225" s="103" t="s">
        <v>37</v>
      </c>
      <c r="C225" s="44">
        <v>10</v>
      </c>
      <c r="D225" s="44" t="s">
        <v>38</v>
      </c>
      <c r="E225" s="45" t="s">
        <v>258</v>
      </c>
      <c r="F225" s="46">
        <v>187318076171</v>
      </c>
      <c r="G225" s="59">
        <v>0</v>
      </c>
      <c r="H225" s="59">
        <v>0</v>
      </c>
      <c r="I225" s="59">
        <v>0</v>
      </c>
      <c r="J225" s="59">
        <v>0</v>
      </c>
      <c r="K225" s="59">
        <f t="shared" si="178"/>
        <v>0</v>
      </c>
      <c r="L225" s="56">
        <f>+F225+K225</f>
        <v>187318076171</v>
      </c>
      <c r="M225" s="266">
        <f t="shared" si="162"/>
        <v>2.3735301705090465E-2</v>
      </c>
      <c r="N225" s="46">
        <v>0</v>
      </c>
      <c r="O225" s="46">
        <v>187318076171</v>
      </c>
      <c r="P225" s="59">
        <f>L225-O225</f>
        <v>0</v>
      </c>
      <c r="Q225" s="46">
        <v>187318076171</v>
      </c>
      <c r="R225" s="59">
        <f>+L225-Q225</f>
        <v>0</v>
      </c>
      <c r="S225" s="46">
        <f>O225-Q225</f>
        <v>0</v>
      </c>
      <c r="T225" s="59">
        <v>0</v>
      </c>
      <c r="U225" s="46">
        <f>+Q225-T225</f>
        <v>187318076171</v>
      </c>
      <c r="V225" s="59">
        <v>0</v>
      </c>
      <c r="W225" s="48">
        <f>+T225-V225</f>
        <v>0</v>
      </c>
      <c r="X225" s="49">
        <f t="shared" si="164"/>
        <v>1</v>
      </c>
      <c r="Y225" s="49">
        <f t="shared" si="165"/>
        <v>0</v>
      </c>
      <c r="Z225" s="49">
        <f t="shared" si="166"/>
        <v>0</v>
      </c>
      <c r="AA225" s="49">
        <f t="shared" si="154"/>
        <v>0</v>
      </c>
      <c r="AB225" s="54" t="s">
        <v>40</v>
      </c>
    </row>
    <row r="226" spans="1:28" s="4" customFormat="1" ht="81" customHeight="1" x14ac:dyDescent="0.25">
      <c r="A226" s="96" t="s">
        <v>381</v>
      </c>
      <c r="B226" s="100" t="s">
        <v>37</v>
      </c>
      <c r="C226" s="34">
        <v>10</v>
      </c>
      <c r="D226" s="34" t="s">
        <v>38</v>
      </c>
      <c r="E226" s="95" t="s">
        <v>382</v>
      </c>
      <c r="F226" s="60">
        <f t="shared" ref="F226:J228" si="181">+F227</f>
        <v>133871788300</v>
      </c>
      <c r="G226" s="60">
        <f t="shared" si="181"/>
        <v>0</v>
      </c>
      <c r="H226" s="60">
        <f t="shared" si="181"/>
        <v>0</v>
      </c>
      <c r="I226" s="60">
        <f t="shared" si="181"/>
        <v>0</v>
      </c>
      <c r="J226" s="60">
        <f t="shared" si="181"/>
        <v>0</v>
      </c>
      <c r="K226" s="60">
        <f t="shared" si="178"/>
        <v>0</v>
      </c>
      <c r="L226" s="66">
        <f>+L227</f>
        <v>133871788300</v>
      </c>
      <c r="M226" s="253">
        <f t="shared" si="162"/>
        <v>1.6963057437125378E-2</v>
      </c>
      <c r="N226" s="60">
        <f t="shared" ref="N226:W228" si="182">+N227</f>
        <v>0</v>
      </c>
      <c r="O226" s="60">
        <f t="shared" si="182"/>
        <v>133871788300</v>
      </c>
      <c r="P226" s="60">
        <f t="shared" si="182"/>
        <v>0</v>
      </c>
      <c r="Q226" s="60">
        <f t="shared" si="182"/>
        <v>133871788300</v>
      </c>
      <c r="R226" s="60">
        <f t="shared" si="182"/>
        <v>0</v>
      </c>
      <c r="S226" s="60">
        <f t="shared" si="182"/>
        <v>0</v>
      </c>
      <c r="T226" s="60">
        <f t="shared" si="182"/>
        <v>0</v>
      </c>
      <c r="U226" s="60">
        <f t="shared" si="182"/>
        <v>133871788300</v>
      </c>
      <c r="V226" s="60">
        <f t="shared" si="182"/>
        <v>0</v>
      </c>
      <c r="W226" s="60">
        <f t="shared" si="182"/>
        <v>0</v>
      </c>
      <c r="X226" s="38">
        <f t="shared" si="164"/>
        <v>1</v>
      </c>
      <c r="Y226" s="38">
        <f t="shared" si="165"/>
        <v>0</v>
      </c>
      <c r="Z226" s="38">
        <f t="shared" si="166"/>
        <v>0</v>
      </c>
      <c r="AA226" s="38">
        <f t="shared" si="154"/>
        <v>0</v>
      </c>
      <c r="AB226" s="65" t="s">
        <v>40</v>
      </c>
    </row>
    <row r="227" spans="1:28" s="4" customFormat="1" ht="75" customHeight="1" x14ac:dyDescent="0.25">
      <c r="A227" s="96" t="s">
        <v>383</v>
      </c>
      <c r="B227" s="100" t="s">
        <v>37</v>
      </c>
      <c r="C227" s="34">
        <v>10</v>
      </c>
      <c r="D227" s="34" t="s">
        <v>38</v>
      </c>
      <c r="E227" s="95" t="s">
        <v>382</v>
      </c>
      <c r="F227" s="60">
        <f t="shared" si="181"/>
        <v>133871788300</v>
      </c>
      <c r="G227" s="60">
        <f t="shared" si="181"/>
        <v>0</v>
      </c>
      <c r="H227" s="60">
        <f t="shared" si="181"/>
        <v>0</v>
      </c>
      <c r="I227" s="60">
        <f t="shared" si="181"/>
        <v>0</v>
      </c>
      <c r="J227" s="60">
        <f t="shared" si="181"/>
        <v>0</v>
      </c>
      <c r="K227" s="60">
        <f t="shared" si="178"/>
        <v>0</v>
      </c>
      <c r="L227" s="66">
        <f>+L228</f>
        <v>133871788300</v>
      </c>
      <c r="M227" s="253">
        <f t="shared" si="162"/>
        <v>1.6963057437125378E-2</v>
      </c>
      <c r="N227" s="60">
        <f t="shared" si="182"/>
        <v>0</v>
      </c>
      <c r="O227" s="60">
        <f t="shared" si="182"/>
        <v>133871788300</v>
      </c>
      <c r="P227" s="60">
        <f t="shared" si="182"/>
        <v>0</v>
      </c>
      <c r="Q227" s="60">
        <f t="shared" si="182"/>
        <v>133871788300</v>
      </c>
      <c r="R227" s="60">
        <f t="shared" si="182"/>
        <v>0</v>
      </c>
      <c r="S227" s="60">
        <f t="shared" si="182"/>
        <v>0</v>
      </c>
      <c r="T227" s="60">
        <f t="shared" si="182"/>
        <v>0</v>
      </c>
      <c r="U227" s="60">
        <f t="shared" si="182"/>
        <v>133871788300</v>
      </c>
      <c r="V227" s="60">
        <f t="shared" si="182"/>
        <v>0</v>
      </c>
      <c r="W227" s="60">
        <f t="shared" si="182"/>
        <v>0</v>
      </c>
      <c r="X227" s="38">
        <f t="shared" si="164"/>
        <v>1</v>
      </c>
      <c r="Y227" s="38">
        <f t="shared" si="165"/>
        <v>0</v>
      </c>
      <c r="Z227" s="38">
        <f t="shared" si="166"/>
        <v>0</v>
      </c>
      <c r="AA227" s="38">
        <f t="shared" si="154"/>
        <v>0</v>
      </c>
      <c r="AB227" s="65" t="s">
        <v>40</v>
      </c>
    </row>
    <row r="228" spans="1:28" ht="45" customHeight="1" x14ac:dyDescent="0.25">
      <c r="A228" s="96" t="s">
        <v>384</v>
      </c>
      <c r="B228" s="100" t="s">
        <v>37</v>
      </c>
      <c r="C228" s="34">
        <v>10</v>
      </c>
      <c r="D228" s="34" t="s">
        <v>38</v>
      </c>
      <c r="E228" s="95" t="s">
        <v>268</v>
      </c>
      <c r="F228" s="60">
        <f t="shared" si="181"/>
        <v>133871788300</v>
      </c>
      <c r="G228" s="60">
        <f t="shared" si="181"/>
        <v>0</v>
      </c>
      <c r="H228" s="60">
        <f t="shared" si="181"/>
        <v>0</v>
      </c>
      <c r="I228" s="60">
        <f t="shared" si="181"/>
        <v>0</v>
      </c>
      <c r="J228" s="60">
        <f t="shared" si="181"/>
        <v>0</v>
      </c>
      <c r="K228" s="60">
        <f t="shared" si="178"/>
        <v>0</v>
      </c>
      <c r="L228" s="66">
        <f>+L229</f>
        <v>133871788300</v>
      </c>
      <c r="M228" s="253">
        <f t="shared" si="162"/>
        <v>1.6963057437125378E-2</v>
      </c>
      <c r="N228" s="60">
        <f t="shared" si="182"/>
        <v>0</v>
      </c>
      <c r="O228" s="60">
        <f t="shared" si="182"/>
        <v>133871788300</v>
      </c>
      <c r="P228" s="60">
        <f t="shared" si="182"/>
        <v>0</v>
      </c>
      <c r="Q228" s="60">
        <f t="shared" si="182"/>
        <v>133871788300</v>
      </c>
      <c r="R228" s="60">
        <f t="shared" si="182"/>
        <v>0</v>
      </c>
      <c r="S228" s="60">
        <f t="shared" si="182"/>
        <v>0</v>
      </c>
      <c r="T228" s="60">
        <f t="shared" si="182"/>
        <v>0</v>
      </c>
      <c r="U228" s="60">
        <f t="shared" si="182"/>
        <v>133871788300</v>
      </c>
      <c r="V228" s="60">
        <f t="shared" si="182"/>
        <v>0</v>
      </c>
      <c r="W228" s="60">
        <f t="shared" si="182"/>
        <v>0</v>
      </c>
      <c r="X228" s="38">
        <f t="shared" si="164"/>
        <v>1</v>
      </c>
      <c r="Y228" s="38">
        <f t="shared" si="165"/>
        <v>0</v>
      </c>
      <c r="Z228" s="38">
        <f t="shared" si="166"/>
        <v>0</v>
      </c>
      <c r="AA228" s="38">
        <f t="shared" si="154"/>
        <v>0</v>
      </c>
      <c r="AB228" s="65" t="s">
        <v>40</v>
      </c>
    </row>
    <row r="229" spans="1:28" ht="41.25" customHeight="1" x14ac:dyDescent="0.25">
      <c r="A229" s="102" t="s">
        <v>385</v>
      </c>
      <c r="B229" s="103" t="s">
        <v>37</v>
      </c>
      <c r="C229" s="44">
        <v>10</v>
      </c>
      <c r="D229" s="44" t="s">
        <v>38</v>
      </c>
      <c r="E229" s="45" t="s">
        <v>258</v>
      </c>
      <c r="F229" s="46">
        <v>133871788300</v>
      </c>
      <c r="G229" s="59">
        <v>0</v>
      </c>
      <c r="H229" s="59">
        <v>0</v>
      </c>
      <c r="I229" s="59">
        <v>0</v>
      </c>
      <c r="J229" s="59">
        <v>0</v>
      </c>
      <c r="K229" s="59">
        <f t="shared" si="178"/>
        <v>0</v>
      </c>
      <c r="L229" s="56">
        <f>+F229+K229</f>
        <v>133871788300</v>
      </c>
      <c r="M229" s="266">
        <f t="shared" si="162"/>
        <v>1.6963057437125378E-2</v>
      </c>
      <c r="N229" s="46">
        <v>0</v>
      </c>
      <c r="O229" s="46">
        <v>133871788300</v>
      </c>
      <c r="P229" s="59">
        <f>L229-O229</f>
        <v>0</v>
      </c>
      <c r="Q229" s="46">
        <v>133871788300</v>
      </c>
      <c r="R229" s="59">
        <f>+L229-Q229</f>
        <v>0</v>
      </c>
      <c r="S229" s="46">
        <f>O229-Q229</f>
        <v>0</v>
      </c>
      <c r="T229" s="59">
        <v>0</v>
      </c>
      <c r="U229" s="46">
        <f>+Q229-T229</f>
        <v>133871788300</v>
      </c>
      <c r="V229" s="59">
        <v>0</v>
      </c>
      <c r="W229" s="48">
        <f>+T229-V229</f>
        <v>0</v>
      </c>
      <c r="X229" s="49">
        <f t="shared" si="164"/>
        <v>1</v>
      </c>
      <c r="Y229" s="49">
        <f t="shared" si="165"/>
        <v>0</v>
      </c>
      <c r="Z229" s="49">
        <f t="shared" si="166"/>
        <v>0</v>
      </c>
      <c r="AA229" s="49">
        <f t="shared" si="154"/>
        <v>0</v>
      </c>
      <c r="AB229" s="54" t="s">
        <v>40</v>
      </c>
    </row>
    <row r="230" spans="1:28" ht="35.25" customHeight="1" x14ac:dyDescent="0.25">
      <c r="A230" s="39" t="s">
        <v>386</v>
      </c>
      <c r="B230" s="34" t="s">
        <v>37</v>
      </c>
      <c r="C230" s="34">
        <v>10</v>
      </c>
      <c r="D230" s="34" t="s">
        <v>38</v>
      </c>
      <c r="E230" s="95" t="s">
        <v>387</v>
      </c>
      <c r="F230" s="62">
        <f>+F231</f>
        <v>5210000000</v>
      </c>
      <c r="G230" s="62">
        <f>+G231</f>
        <v>0</v>
      </c>
      <c r="H230" s="62">
        <f>+H231</f>
        <v>0</v>
      </c>
      <c r="I230" s="62">
        <f>+I231</f>
        <v>0</v>
      </c>
      <c r="J230" s="62">
        <f>+J231</f>
        <v>0</v>
      </c>
      <c r="K230" s="62">
        <f t="shared" si="178"/>
        <v>0</v>
      </c>
      <c r="L230" s="66">
        <f>+L231</f>
        <v>5210000000</v>
      </c>
      <c r="M230" s="42">
        <f t="shared" si="162"/>
        <v>6.6016544911892553E-4</v>
      </c>
      <c r="N230" s="62">
        <f t="shared" ref="N230:W230" si="183">+N231</f>
        <v>0</v>
      </c>
      <c r="O230" s="62">
        <f t="shared" si="183"/>
        <v>3628726316</v>
      </c>
      <c r="P230" s="62">
        <f t="shared" si="183"/>
        <v>1581273684</v>
      </c>
      <c r="Q230" s="62">
        <f t="shared" si="183"/>
        <v>3569886758.23</v>
      </c>
      <c r="R230" s="62">
        <f t="shared" si="183"/>
        <v>1640113241.77</v>
      </c>
      <c r="S230" s="62">
        <f t="shared" si="183"/>
        <v>58839557.769999981</v>
      </c>
      <c r="T230" s="62">
        <f t="shared" si="183"/>
        <v>461913374.77999997</v>
      </c>
      <c r="U230" s="62">
        <f t="shared" si="183"/>
        <v>3107973383.4499998</v>
      </c>
      <c r="V230" s="62">
        <f t="shared" si="183"/>
        <v>449688858.77999997</v>
      </c>
      <c r="W230" s="62">
        <f t="shared" si="183"/>
        <v>12224516</v>
      </c>
      <c r="X230" s="38">
        <f t="shared" si="164"/>
        <v>0.68519899390211136</v>
      </c>
      <c r="Y230" s="38">
        <f t="shared" si="165"/>
        <v>8.8658997078694818E-2</v>
      </c>
      <c r="Z230" s="38">
        <f t="shared" si="166"/>
        <v>8.6312640840690971E-2</v>
      </c>
      <c r="AA230" s="38">
        <f t="shared" si="154"/>
        <v>0.12939160428971788</v>
      </c>
      <c r="AB230" s="38">
        <f t="shared" ref="AB230:AB235" si="184">+V230/T230</f>
        <v>0.97353504646661881</v>
      </c>
    </row>
    <row r="231" spans="1:28" ht="33" customHeight="1" x14ac:dyDescent="0.25">
      <c r="A231" s="39" t="s">
        <v>388</v>
      </c>
      <c r="B231" s="34" t="s">
        <v>37</v>
      </c>
      <c r="C231" s="34">
        <v>10</v>
      </c>
      <c r="D231" s="34" t="s">
        <v>38</v>
      </c>
      <c r="E231" s="40" t="s">
        <v>251</v>
      </c>
      <c r="F231" s="62">
        <f>+F232+F236</f>
        <v>5210000000</v>
      </c>
      <c r="G231" s="62">
        <f>+G232+G236</f>
        <v>0</v>
      </c>
      <c r="H231" s="62">
        <f>+H232+H236</f>
        <v>0</v>
      </c>
      <c r="I231" s="62">
        <f>+I232+I236</f>
        <v>0</v>
      </c>
      <c r="J231" s="62">
        <f>+J232+J236</f>
        <v>0</v>
      </c>
      <c r="K231" s="62">
        <f t="shared" si="178"/>
        <v>0</v>
      </c>
      <c r="L231" s="66">
        <f>+L232+L236</f>
        <v>5210000000</v>
      </c>
      <c r="M231" s="42">
        <f t="shared" si="162"/>
        <v>6.6016544911892553E-4</v>
      </c>
      <c r="N231" s="62">
        <f t="shared" ref="N231:W231" si="185">+N232+N236</f>
        <v>0</v>
      </c>
      <c r="O231" s="62">
        <f t="shared" si="185"/>
        <v>3628726316</v>
      </c>
      <c r="P231" s="62">
        <f t="shared" si="185"/>
        <v>1581273684</v>
      </c>
      <c r="Q231" s="62">
        <f t="shared" si="185"/>
        <v>3569886758.23</v>
      </c>
      <c r="R231" s="62">
        <f t="shared" si="185"/>
        <v>1640113241.77</v>
      </c>
      <c r="S231" s="62">
        <f t="shared" si="185"/>
        <v>58839557.769999981</v>
      </c>
      <c r="T231" s="62">
        <f t="shared" si="185"/>
        <v>461913374.77999997</v>
      </c>
      <c r="U231" s="62">
        <f t="shared" si="185"/>
        <v>3107973383.4499998</v>
      </c>
      <c r="V231" s="62">
        <f t="shared" si="185"/>
        <v>449688858.77999997</v>
      </c>
      <c r="W231" s="62">
        <f t="shared" si="185"/>
        <v>12224516</v>
      </c>
      <c r="X231" s="38">
        <f t="shared" si="164"/>
        <v>0.68519899390211136</v>
      </c>
      <c r="Y231" s="38">
        <f t="shared" si="165"/>
        <v>8.8658997078694818E-2</v>
      </c>
      <c r="Z231" s="38">
        <f t="shared" si="166"/>
        <v>8.6312640840690971E-2</v>
      </c>
      <c r="AA231" s="38">
        <f t="shared" si="154"/>
        <v>0.12939160428971788</v>
      </c>
      <c r="AB231" s="38">
        <f t="shared" si="184"/>
        <v>0.97353504646661881</v>
      </c>
    </row>
    <row r="232" spans="1:28" ht="51.75" customHeight="1" x14ac:dyDescent="0.25">
      <c r="A232" s="39" t="s">
        <v>389</v>
      </c>
      <c r="B232" s="34" t="s">
        <v>37</v>
      </c>
      <c r="C232" s="34">
        <v>10</v>
      </c>
      <c r="D232" s="34" t="s">
        <v>38</v>
      </c>
      <c r="E232" s="40" t="s">
        <v>390</v>
      </c>
      <c r="F232" s="62">
        <f t="shared" ref="F232:J234" si="186">+F233</f>
        <v>2210000000</v>
      </c>
      <c r="G232" s="62">
        <f t="shared" si="186"/>
        <v>0</v>
      </c>
      <c r="H232" s="62">
        <f t="shared" si="186"/>
        <v>0</v>
      </c>
      <c r="I232" s="62">
        <f t="shared" si="186"/>
        <v>0</v>
      </c>
      <c r="J232" s="62">
        <f t="shared" si="186"/>
        <v>0</v>
      </c>
      <c r="K232" s="62">
        <f t="shared" si="178"/>
        <v>0</v>
      </c>
      <c r="L232" s="66">
        <f>+L233</f>
        <v>2210000000</v>
      </c>
      <c r="M232" s="42">
        <f t="shared" si="162"/>
        <v>2.8003179319631969E-4</v>
      </c>
      <c r="N232" s="62">
        <f t="shared" ref="N232:W234" si="187">+N233</f>
        <v>0</v>
      </c>
      <c r="O232" s="62">
        <f t="shared" si="187"/>
        <v>1817554001</v>
      </c>
      <c r="P232" s="62">
        <f t="shared" si="187"/>
        <v>392445999</v>
      </c>
      <c r="Q232" s="62">
        <f t="shared" si="187"/>
        <v>1758714443.23</v>
      </c>
      <c r="R232" s="62">
        <f t="shared" si="187"/>
        <v>451285556.76999998</v>
      </c>
      <c r="S232" s="62">
        <f t="shared" si="187"/>
        <v>58839557.769999981</v>
      </c>
      <c r="T232" s="62">
        <f t="shared" si="187"/>
        <v>461913374.77999997</v>
      </c>
      <c r="U232" s="62">
        <f t="shared" si="187"/>
        <v>1296801068.45</v>
      </c>
      <c r="V232" s="62">
        <f t="shared" si="187"/>
        <v>449688858.77999997</v>
      </c>
      <c r="W232" s="62">
        <f t="shared" si="187"/>
        <v>12224516</v>
      </c>
      <c r="X232" s="38">
        <f t="shared" si="164"/>
        <v>0.79579839060181001</v>
      </c>
      <c r="Y232" s="38">
        <f t="shared" si="165"/>
        <v>0.20901057682352939</v>
      </c>
      <c r="Z232" s="38">
        <f t="shared" si="166"/>
        <v>0.2034791216199095</v>
      </c>
      <c r="AA232" s="38">
        <f t="shared" si="154"/>
        <v>0.26264262317176645</v>
      </c>
      <c r="AB232" s="38">
        <f t="shared" si="184"/>
        <v>0.97353504646661881</v>
      </c>
    </row>
    <row r="233" spans="1:28" ht="51.75" customHeight="1" x14ac:dyDescent="0.25">
      <c r="A233" s="39" t="s">
        <v>391</v>
      </c>
      <c r="B233" s="34" t="s">
        <v>37</v>
      </c>
      <c r="C233" s="34">
        <v>10</v>
      </c>
      <c r="D233" s="34" t="s">
        <v>38</v>
      </c>
      <c r="E233" s="40" t="s">
        <v>390</v>
      </c>
      <c r="F233" s="62">
        <f t="shared" si="186"/>
        <v>2210000000</v>
      </c>
      <c r="G233" s="62">
        <f t="shared" si="186"/>
        <v>0</v>
      </c>
      <c r="H233" s="62">
        <f t="shared" si="186"/>
        <v>0</v>
      </c>
      <c r="I233" s="62">
        <f t="shared" si="186"/>
        <v>0</v>
      </c>
      <c r="J233" s="62">
        <f t="shared" si="186"/>
        <v>0</v>
      </c>
      <c r="K233" s="62">
        <f t="shared" si="178"/>
        <v>0</v>
      </c>
      <c r="L233" s="66">
        <f>+L234</f>
        <v>2210000000</v>
      </c>
      <c r="M233" s="42">
        <f t="shared" si="162"/>
        <v>2.8003179319631969E-4</v>
      </c>
      <c r="N233" s="62">
        <f t="shared" si="187"/>
        <v>0</v>
      </c>
      <c r="O233" s="62">
        <f t="shared" si="187"/>
        <v>1817554001</v>
      </c>
      <c r="P233" s="62">
        <f t="shared" si="187"/>
        <v>392445999</v>
      </c>
      <c r="Q233" s="62">
        <f t="shared" si="187"/>
        <v>1758714443.23</v>
      </c>
      <c r="R233" s="62">
        <f t="shared" si="187"/>
        <v>451285556.76999998</v>
      </c>
      <c r="S233" s="62">
        <f t="shared" si="187"/>
        <v>58839557.769999981</v>
      </c>
      <c r="T233" s="62">
        <f t="shared" si="187"/>
        <v>461913374.77999997</v>
      </c>
      <c r="U233" s="62">
        <f t="shared" si="187"/>
        <v>1296801068.45</v>
      </c>
      <c r="V233" s="62">
        <f t="shared" si="187"/>
        <v>449688858.77999997</v>
      </c>
      <c r="W233" s="62">
        <f t="shared" si="187"/>
        <v>12224516</v>
      </c>
      <c r="X233" s="38">
        <f t="shared" si="164"/>
        <v>0.79579839060181001</v>
      </c>
      <c r="Y233" s="38">
        <f t="shared" si="165"/>
        <v>0.20901057682352939</v>
      </c>
      <c r="Z233" s="38">
        <f t="shared" si="166"/>
        <v>0.2034791216199095</v>
      </c>
      <c r="AA233" s="38">
        <f t="shared" si="154"/>
        <v>0.26264262317176645</v>
      </c>
      <c r="AB233" s="38">
        <f t="shared" si="184"/>
        <v>0.97353504646661881</v>
      </c>
    </row>
    <row r="234" spans="1:28" ht="29.25" customHeight="1" x14ac:dyDescent="0.25">
      <c r="A234" s="39" t="s">
        <v>392</v>
      </c>
      <c r="B234" s="34" t="s">
        <v>37</v>
      </c>
      <c r="C234" s="34">
        <v>10</v>
      </c>
      <c r="D234" s="34" t="s">
        <v>38</v>
      </c>
      <c r="E234" s="95" t="s">
        <v>393</v>
      </c>
      <c r="F234" s="62">
        <f t="shared" si="186"/>
        <v>2210000000</v>
      </c>
      <c r="G234" s="62">
        <f t="shared" si="186"/>
        <v>0</v>
      </c>
      <c r="H234" s="62">
        <f t="shared" si="186"/>
        <v>0</v>
      </c>
      <c r="I234" s="62">
        <f t="shared" si="186"/>
        <v>0</v>
      </c>
      <c r="J234" s="62">
        <f t="shared" si="186"/>
        <v>0</v>
      </c>
      <c r="K234" s="62">
        <f t="shared" si="178"/>
        <v>0</v>
      </c>
      <c r="L234" s="66">
        <f>+L235</f>
        <v>2210000000</v>
      </c>
      <c r="M234" s="42">
        <f t="shared" si="162"/>
        <v>2.8003179319631969E-4</v>
      </c>
      <c r="N234" s="62">
        <f t="shared" si="187"/>
        <v>0</v>
      </c>
      <c r="O234" s="62">
        <f t="shared" si="187"/>
        <v>1817554001</v>
      </c>
      <c r="P234" s="62">
        <f t="shared" si="187"/>
        <v>392445999</v>
      </c>
      <c r="Q234" s="62">
        <f t="shared" si="187"/>
        <v>1758714443.23</v>
      </c>
      <c r="R234" s="62">
        <f t="shared" si="187"/>
        <v>451285556.76999998</v>
      </c>
      <c r="S234" s="62">
        <f t="shared" si="187"/>
        <v>58839557.769999981</v>
      </c>
      <c r="T234" s="62">
        <f t="shared" si="187"/>
        <v>461913374.77999997</v>
      </c>
      <c r="U234" s="62">
        <f t="shared" si="187"/>
        <v>1296801068.45</v>
      </c>
      <c r="V234" s="62">
        <f t="shared" si="187"/>
        <v>449688858.77999997</v>
      </c>
      <c r="W234" s="62">
        <f t="shared" si="187"/>
        <v>12224516</v>
      </c>
      <c r="X234" s="38">
        <f t="shared" si="164"/>
        <v>0.79579839060181001</v>
      </c>
      <c r="Y234" s="38">
        <f t="shared" si="165"/>
        <v>0.20901057682352939</v>
      </c>
      <c r="Z234" s="38">
        <f t="shared" si="166"/>
        <v>0.2034791216199095</v>
      </c>
      <c r="AA234" s="38">
        <f t="shared" si="154"/>
        <v>0.26264262317176645</v>
      </c>
      <c r="AB234" s="38">
        <f t="shared" si="184"/>
        <v>0.97353504646661881</v>
      </c>
    </row>
    <row r="235" spans="1:28" ht="30" customHeight="1" x14ac:dyDescent="0.25">
      <c r="A235" s="43" t="s">
        <v>394</v>
      </c>
      <c r="B235" s="44" t="s">
        <v>37</v>
      </c>
      <c r="C235" s="44">
        <v>10</v>
      </c>
      <c r="D235" s="44" t="s">
        <v>38</v>
      </c>
      <c r="E235" s="45" t="s">
        <v>258</v>
      </c>
      <c r="F235" s="46">
        <v>2210000000</v>
      </c>
      <c r="G235" s="46">
        <v>0</v>
      </c>
      <c r="H235" s="46">
        <v>0</v>
      </c>
      <c r="I235" s="46">
        <v>0</v>
      </c>
      <c r="J235" s="46">
        <v>0</v>
      </c>
      <c r="K235" s="46">
        <f t="shared" si="178"/>
        <v>0</v>
      </c>
      <c r="L235" s="56">
        <f>+F235+K235</f>
        <v>2210000000</v>
      </c>
      <c r="M235" s="51">
        <f t="shared" si="162"/>
        <v>2.8003179319631969E-4</v>
      </c>
      <c r="N235" s="46">
        <v>0</v>
      </c>
      <c r="O235" s="46">
        <v>1817554001</v>
      </c>
      <c r="P235" s="46">
        <f>L235-O235</f>
        <v>392445999</v>
      </c>
      <c r="Q235" s="46">
        <v>1758714443.23</v>
      </c>
      <c r="R235" s="46">
        <f>+L235-Q235</f>
        <v>451285556.76999998</v>
      </c>
      <c r="S235" s="46">
        <f>O235-Q235</f>
        <v>58839557.769999981</v>
      </c>
      <c r="T235" s="46">
        <v>461913374.77999997</v>
      </c>
      <c r="U235" s="46">
        <f>+Q235-T235</f>
        <v>1296801068.45</v>
      </c>
      <c r="V235" s="46">
        <v>449688858.77999997</v>
      </c>
      <c r="W235" s="48">
        <f>+T235-V235</f>
        <v>12224516</v>
      </c>
      <c r="X235" s="49">
        <f t="shared" si="164"/>
        <v>0.79579839060181001</v>
      </c>
      <c r="Y235" s="49">
        <f t="shared" si="165"/>
        <v>0.20901057682352939</v>
      </c>
      <c r="Z235" s="49">
        <f t="shared" si="166"/>
        <v>0.2034791216199095</v>
      </c>
      <c r="AA235" s="49">
        <f t="shared" si="154"/>
        <v>0.26264262317176645</v>
      </c>
      <c r="AB235" s="49">
        <f t="shared" si="184"/>
        <v>0.97353504646661881</v>
      </c>
    </row>
    <row r="236" spans="1:28" ht="51.75" customHeight="1" x14ac:dyDescent="0.25">
      <c r="A236" s="39" t="s">
        <v>395</v>
      </c>
      <c r="B236" s="34" t="s">
        <v>37</v>
      </c>
      <c r="C236" s="34">
        <v>10</v>
      </c>
      <c r="D236" s="34" t="s">
        <v>38</v>
      </c>
      <c r="E236" s="40" t="s">
        <v>396</v>
      </c>
      <c r="F236" s="62">
        <f t="shared" ref="F236:J238" si="188">+F237</f>
        <v>3000000000</v>
      </c>
      <c r="G236" s="62">
        <f t="shared" si="188"/>
        <v>0</v>
      </c>
      <c r="H236" s="62">
        <f t="shared" si="188"/>
        <v>0</v>
      </c>
      <c r="I236" s="62">
        <f t="shared" si="188"/>
        <v>0</v>
      </c>
      <c r="J236" s="62">
        <f t="shared" si="188"/>
        <v>0</v>
      </c>
      <c r="K236" s="62">
        <f t="shared" si="178"/>
        <v>0</v>
      </c>
      <c r="L236" s="66">
        <f>+L237</f>
        <v>3000000000</v>
      </c>
      <c r="M236" s="42">
        <f t="shared" si="162"/>
        <v>3.8013365592260589E-4</v>
      </c>
      <c r="N236" s="62">
        <f t="shared" ref="N236:W238" si="189">+N237</f>
        <v>0</v>
      </c>
      <c r="O236" s="62">
        <f t="shared" si="189"/>
        <v>1811172315</v>
      </c>
      <c r="P236" s="62">
        <f t="shared" si="189"/>
        <v>1188827685</v>
      </c>
      <c r="Q236" s="62">
        <f t="shared" si="189"/>
        <v>1811172315</v>
      </c>
      <c r="R236" s="62">
        <f t="shared" si="189"/>
        <v>1188827685</v>
      </c>
      <c r="S236" s="62">
        <f t="shared" si="189"/>
        <v>0</v>
      </c>
      <c r="T236" s="62">
        <f t="shared" si="189"/>
        <v>0</v>
      </c>
      <c r="U236" s="62">
        <f t="shared" si="189"/>
        <v>1811172315</v>
      </c>
      <c r="V236" s="62">
        <f t="shared" si="189"/>
        <v>0</v>
      </c>
      <c r="W236" s="62">
        <f t="shared" si="189"/>
        <v>0</v>
      </c>
      <c r="X236" s="38">
        <f t="shared" si="164"/>
        <v>0.60372410499999996</v>
      </c>
      <c r="Y236" s="38">
        <f t="shared" si="165"/>
        <v>0</v>
      </c>
      <c r="Z236" s="38">
        <f t="shared" si="166"/>
        <v>0</v>
      </c>
      <c r="AA236" s="38">
        <f t="shared" si="166"/>
        <v>0</v>
      </c>
      <c r="AB236" s="38" t="s">
        <v>40</v>
      </c>
    </row>
    <row r="237" spans="1:28" ht="51.75" customHeight="1" x14ac:dyDescent="0.25">
      <c r="A237" s="39" t="s">
        <v>397</v>
      </c>
      <c r="B237" s="34" t="s">
        <v>37</v>
      </c>
      <c r="C237" s="34">
        <v>10</v>
      </c>
      <c r="D237" s="34" t="s">
        <v>38</v>
      </c>
      <c r="E237" s="40" t="s">
        <v>398</v>
      </c>
      <c r="F237" s="62">
        <f t="shared" si="188"/>
        <v>3000000000</v>
      </c>
      <c r="G237" s="62">
        <f t="shared" si="188"/>
        <v>0</v>
      </c>
      <c r="H237" s="62">
        <f t="shared" si="188"/>
        <v>0</v>
      </c>
      <c r="I237" s="62">
        <f t="shared" si="188"/>
        <v>0</v>
      </c>
      <c r="J237" s="62">
        <f t="shared" si="188"/>
        <v>0</v>
      </c>
      <c r="K237" s="62">
        <f t="shared" si="178"/>
        <v>0</v>
      </c>
      <c r="L237" s="66">
        <f>+L238</f>
        <v>3000000000</v>
      </c>
      <c r="M237" s="42">
        <f t="shared" si="162"/>
        <v>3.8013365592260589E-4</v>
      </c>
      <c r="N237" s="62">
        <f t="shared" si="189"/>
        <v>0</v>
      </c>
      <c r="O237" s="62">
        <f t="shared" si="189"/>
        <v>1811172315</v>
      </c>
      <c r="P237" s="62">
        <f t="shared" si="189"/>
        <v>1188827685</v>
      </c>
      <c r="Q237" s="62">
        <f t="shared" si="189"/>
        <v>1811172315</v>
      </c>
      <c r="R237" s="62">
        <f t="shared" si="189"/>
        <v>1188827685</v>
      </c>
      <c r="S237" s="62">
        <f t="shared" si="189"/>
        <v>0</v>
      </c>
      <c r="T237" s="62">
        <f t="shared" si="189"/>
        <v>0</v>
      </c>
      <c r="U237" s="62">
        <f t="shared" si="189"/>
        <v>1811172315</v>
      </c>
      <c r="V237" s="62">
        <f t="shared" si="189"/>
        <v>0</v>
      </c>
      <c r="W237" s="62">
        <f t="shared" si="189"/>
        <v>0</v>
      </c>
      <c r="X237" s="38">
        <f t="shared" si="164"/>
        <v>0.60372410499999996</v>
      </c>
      <c r="Y237" s="38">
        <f t="shared" si="165"/>
        <v>0</v>
      </c>
      <c r="Z237" s="38">
        <f t="shared" si="166"/>
        <v>0</v>
      </c>
      <c r="AA237" s="38">
        <f t="shared" si="166"/>
        <v>0</v>
      </c>
      <c r="AB237" s="38" t="s">
        <v>40</v>
      </c>
    </row>
    <row r="238" spans="1:28" ht="29.25" customHeight="1" x14ac:dyDescent="0.25">
      <c r="A238" s="39" t="s">
        <v>399</v>
      </c>
      <c r="B238" s="34" t="s">
        <v>37</v>
      </c>
      <c r="C238" s="34">
        <v>10</v>
      </c>
      <c r="D238" s="34" t="s">
        <v>38</v>
      </c>
      <c r="E238" s="95" t="s">
        <v>393</v>
      </c>
      <c r="F238" s="62">
        <f t="shared" si="188"/>
        <v>3000000000</v>
      </c>
      <c r="G238" s="62">
        <f t="shared" si="188"/>
        <v>0</v>
      </c>
      <c r="H238" s="62">
        <f t="shared" si="188"/>
        <v>0</v>
      </c>
      <c r="I238" s="62">
        <f t="shared" si="188"/>
        <v>0</v>
      </c>
      <c r="J238" s="62">
        <f t="shared" si="188"/>
        <v>0</v>
      </c>
      <c r="K238" s="62">
        <f t="shared" si="178"/>
        <v>0</v>
      </c>
      <c r="L238" s="66">
        <f>+L239</f>
        <v>3000000000</v>
      </c>
      <c r="M238" s="42">
        <f t="shared" si="162"/>
        <v>3.8013365592260589E-4</v>
      </c>
      <c r="N238" s="62">
        <f t="shared" si="189"/>
        <v>0</v>
      </c>
      <c r="O238" s="62">
        <f t="shared" si="189"/>
        <v>1811172315</v>
      </c>
      <c r="P238" s="62">
        <f t="shared" si="189"/>
        <v>1188827685</v>
      </c>
      <c r="Q238" s="62">
        <f t="shared" si="189"/>
        <v>1811172315</v>
      </c>
      <c r="R238" s="62">
        <f t="shared" si="189"/>
        <v>1188827685</v>
      </c>
      <c r="S238" s="62">
        <f t="shared" si="189"/>
        <v>0</v>
      </c>
      <c r="T238" s="62">
        <f t="shared" si="189"/>
        <v>0</v>
      </c>
      <c r="U238" s="62">
        <f t="shared" si="189"/>
        <v>1811172315</v>
      </c>
      <c r="V238" s="62">
        <f t="shared" si="189"/>
        <v>0</v>
      </c>
      <c r="W238" s="62">
        <f t="shared" si="189"/>
        <v>0</v>
      </c>
      <c r="X238" s="38">
        <f t="shared" si="164"/>
        <v>0.60372410499999996</v>
      </c>
      <c r="Y238" s="38">
        <f t="shared" si="165"/>
        <v>0</v>
      </c>
      <c r="Z238" s="38">
        <f t="shared" si="166"/>
        <v>0</v>
      </c>
      <c r="AA238" s="38">
        <f t="shared" si="166"/>
        <v>0</v>
      </c>
      <c r="AB238" s="38" t="s">
        <v>40</v>
      </c>
    </row>
    <row r="239" spans="1:28" ht="30" customHeight="1" x14ac:dyDescent="0.25">
      <c r="A239" s="43" t="s">
        <v>400</v>
      </c>
      <c r="B239" s="44" t="s">
        <v>37</v>
      </c>
      <c r="C239" s="44">
        <v>10</v>
      </c>
      <c r="D239" s="44" t="s">
        <v>38</v>
      </c>
      <c r="E239" s="45" t="s">
        <v>258</v>
      </c>
      <c r="F239" s="46">
        <v>3000000000</v>
      </c>
      <c r="G239" s="46">
        <v>0</v>
      </c>
      <c r="H239" s="46">
        <v>0</v>
      </c>
      <c r="I239" s="46">
        <v>0</v>
      </c>
      <c r="J239" s="46">
        <v>0</v>
      </c>
      <c r="K239" s="46">
        <f t="shared" si="178"/>
        <v>0</v>
      </c>
      <c r="L239" s="56">
        <f>+F239+K239</f>
        <v>3000000000</v>
      </c>
      <c r="M239" s="51">
        <f t="shared" si="162"/>
        <v>3.8013365592260589E-4</v>
      </c>
      <c r="N239" s="46">
        <v>0</v>
      </c>
      <c r="O239" s="46">
        <v>1811172315</v>
      </c>
      <c r="P239" s="46">
        <f>L239-O239</f>
        <v>1188827685</v>
      </c>
      <c r="Q239" s="46">
        <v>1811172315</v>
      </c>
      <c r="R239" s="46">
        <f>+L239-Q239</f>
        <v>1188827685</v>
      </c>
      <c r="S239" s="46">
        <f>O239-Q239</f>
        <v>0</v>
      </c>
      <c r="T239" s="46">
        <v>0</v>
      </c>
      <c r="U239" s="46">
        <f>+Q239-T239</f>
        <v>1811172315</v>
      </c>
      <c r="V239" s="46">
        <v>0</v>
      </c>
      <c r="W239" s="48">
        <f>+T239-V239</f>
        <v>0</v>
      </c>
      <c r="X239" s="49">
        <f t="shared" si="164"/>
        <v>0.60372410499999996</v>
      </c>
      <c r="Y239" s="49">
        <f t="shared" si="165"/>
        <v>0</v>
      </c>
      <c r="Z239" s="49">
        <f t="shared" si="166"/>
        <v>0</v>
      </c>
      <c r="AA239" s="49">
        <f t="shared" si="166"/>
        <v>0</v>
      </c>
      <c r="AB239" s="49" t="s">
        <v>40</v>
      </c>
    </row>
    <row r="240" spans="1:28" ht="29.25" customHeight="1" x14ac:dyDescent="0.25">
      <c r="A240" s="39" t="s">
        <v>401</v>
      </c>
      <c r="B240" s="34" t="s">
        <v>41</v>
      </c>
      <c r="C240" s="34">
        <v>20</v>
      </c>
      <c r="D240" s="34" t="s">
        <v>38</v>
      </c>
      <c r="E240" s="40" t="s">
        <v>402</v>
      </c>
      <c r="F240" s="62">
        <f>+F241</f>
        <v>125768894272</v>
      </c>
      <c r="G240" s="62">
        <f>+G241</f>
        <v>0</v>
      </c>
      <c r="H240" s="62">
        <f>+H241</f>
        <v>0</v>
      </c>
      <c r="I240" s="62">
        <f>+I241</f>
        <v>0</v>
      </c>
      <c r="J240" s="62">
        <f>+J241</f>
        <v>0</v>
      </c>
      <c r="K240" s="62">
        <f t="shared" si="178"/>
        <v>0</v>
      </c>
      <c r="L240" s="66">
        <f>+L241</f>
        <v>125768894272</v>
      </c>
      <c r="M240" s="253">
        <f t="shared" si="162"/>
        <v>1.5936329860319683E-2</v>
      </c>
      <c r="N240" s="62">
        <f t="shared" ref="N240:W240" si="190">+N241</f>
        <v>0</v>
      </c>
      <c r="O240" s="62">
        <f t="shared" si="190"/>
        <v>112567210819</v>
      </c>
      <c r="P240" s="62">
        <f t="shared" si="190"/>
        <v>13201683453</v>
      </c>
      <c r="Q240" s="62">
        <f t="shared" si="190"/>
        <v>80534333063.960007</v>
      </c>
      <c r="R240" s="62">
        <f t="shared" si="190"/>
        <v>45234561208.040001</v>
      </c>
      <c r="S240" s="62">
        <f t="shared" si="190"/>
        <v>32032877755.039997</v>
      </c>
      <c r="T240" s="62">
        <f t="shared" si="190"/>
        <v>62993004344.310005</v>
      </c>
      <c r="U240" s="62">
        <f t="shared" si="190"/>
        <v>17541328719.649998</v>
      </c>
      <c r="V240" s="62">
        <f t="shared" si="190"/>
        <v>62985832448.310005</v>
      </c>
      <c r="W240" s="62">
        <f t="shared" si="190"/>
        <v>7171896</v>
      </c>
      <c r="X240" s="38">
        <f t="shared" si="164"/>
        <v>0.64033585991293407</v>
      </c>
      <c r="Y240" s="244">
        <f t="shared" si="165"/>
        <v>0.50086314830815981</v>
      </c>
      <c r="Z240" s="147">
        <f t="shared" si="166"/>
        <v>0.50080612390604895</v>
      </c>
      <c r="AA240" s="38">
        <f t="shared" ref="AA240:AA284" si="191">+T240/Q240</f>
        <v>0.78218819164096443</v>
      </c>
      <c r="AB240" s="147">
        <f t="shared" ref="AB240:AB261" si="192">+V240/T240</f>
        <v>0.999886147738552</v>
      </c>
    </row>
    <row r="241" spans="1:28" ht="29.25" customHeight="1" x14ac:dyDescent="0.25">
      <c r="A241" s="39" t="s">
        <v>403</v>
      </c>
      <c r="B241" s="34" t="s">
        <v>41</v>
      </c>
      <c r="C241" s="34">
        <v>20</v>
      </c>
      <c r="D241" s="34" t="s">
        <v>38</v>
      </c>
      <c r="E241" s="40" t="s">
        <v>251</v>
      </c>
      <c r="F241" s="62">
        <f>+F242+F248</f>
        <v>125768894272</v>
      </c>
      <c r="G241" s="62">
        <f>+G242+G248</f>
        <v>0</v>
      </c>
      <c r="H241" s="62">
        <f>+H242+H248</f>
        <v>0</v>
      </c>
      <c r="I241" s="62">
        <f>+I242+I248</f>
        <v>0</v>
      </c>
      <c r="J241" s="62">
        <f>+J242+J248</f>
        <v>0</v>
      </c>
      <c r="K241" s="62">
        <f t="shared" si="178"/>
        <v>0</v>
      </c>
      <c r="L241" s="66">
        <f>+L242+L248</f>
        <v>125768894272</v>
      </c>
      <c r="M241" s="253">
        <f t="shared" si="162"/>
        <v>1.5936329860319683E-2</v>
      </c>
      <c r="N241" s="62">
        <f t="shared" ref="N241:W241" si="193">+N242+N248</f>
        <v>0</v>
      </c>
      <c r="O241" s="62">
        <f t="shared" si="193"/>
        <v>112567210819</v>
      </c>
      <c r="P241" s="62">
        <f t="shared" si="193"/>
        <v>13201683453</v>
      </c>
      <c r="Q241" s="62">
        <f t="shared" si="193"/>
        <v>80534333063.960007</v>
      </c>
      <c r="R241" s="62">
        <f t="shared" si="193"/>
        <v>45234561208.040001</v>
      </c>
      <c r="S241" s="62">
        <f t="shared" si="193"/>
        <v>32032877755.039997</v>
      </c>
      <c r="T241" s="62">
        <f t="shared" si="193"/>
        <v>62993004344.310005</v>
      </c>
      <c r="U241" s="62">
        <f t="shared" si="193"/>
        <v>17541328719.649998</v>
      </c>
      <c r="V241" s="62">
        <f t="shared" si="193"/>
        <v>62985832448.310005</v>
      </c>
      <c r="W241" s="62">
        <f t="shared" si="193"/>
        <v>7171896</v>
      </c>
      <c r="X241" s="38">
        <f t="shared" si="164"/>
        <v>0.64033585991293407</v>
      </c>
      <c r="Y241" s="244">
        <f t="shared" si="165"/>
        <v>0.50086314830815981</v>
      </c>
      <c r="Z241" s="147">
        <f t="shared" si="166"/>
        <v>0.50080612390604895</v>
      </c>
      <c r="AA241" s="38">
        <f t="shared" si="191"/>
        <v>0.78218819164096443</v>
      </c>
      <c r="AB241" s="147">
        <f t="shared" si="192"/>
        <v>0.999886147738552</v>
      </c>
    </row>
    <row r="242" spans="1:28" ht="49.5" customHeight="1" x14ac:dyDescent="0.25">
      <c r="A242" s="39" t="s">
        <v>404</v>
      </c>
      <c r="B242" s="34" t="s">
        <v>41</v>
      </c>
      <c r="C242" s="34">
        <v>20</v>
      </c>
      <c r="D242" s="34" t="s">
        <v>38</v>
      </c>
      <c r="E242" s="95" t="s">
        <v>405</v>
      </c>
      <c r="F242" s="62">
        <f>+F243</f>
        <v>124596460713</v>
      </c>
      <c r="G242" s="62">
        <f>+G243</f>
        <v>0</v>
      </c>
      <c r="H242" s="62">
        <f>+H243</f>
        <v>0</v>
      </c>
      <c r="I242" s="62">
        <f>+I243</f>
        <v>0</v>
      </c>
      <c r="J242" s="62">
        <f>+J243</f>
        <v>0</v>
      </c>
      <c r="K242" s="62">
        <f t="shared" si="178"/>
        <v>0</v>
      </c>
      <c r="L242" s="66">
        <f>+L243</f>
        <v>124596460713</v>
      </c>
      <c r="M242" s="253">
        <f t="shared" si="162"/>
        <v>1.5787769375283343E-2</v>
      </c>
      <c r="N242" s="62">
        <f t="shared" ref="N242:W242" si="194">+N243</f>
        <v>0</v>
      </c>
      <c r="O242" s="62">
        <f t="shared" si="194"/>
        <v>111644069731</v>
      </c>
      <c r="P242" s="62">
        <f t="shared" si="194"/>
        <v>12952390982</v>
      </c>
      <c r="Q242" s="62">
        <f t="shared" si="194"/>
        <v>79646325110.830002</v>
      </c>
      <c r="R242" s="62">
        <f t="shared" si="194"/>
        <v>44950135602.169998</v>
      </c>
      <c r="S242" s="62">
        <f t="shared" si="194"/>
        <v>31997744620.169998</v>
      </c>
      <c r="T242" s="62">
        <f t="shared" si="194"/>
        <v>62737609116.050003</v>
      </c>
      <c r="U242" s="62">
        <f t="shared" si="194"/>
        <v>16908715994.779999</v>
      </c>
      <c r="V242" s="62">
        <f t="shared" si="194"/>
        <v>62737609116.050003</v>
      </c>
      <c r="W242" s="62">
        <f t="shared" si="194"/>
        <v>0</v>
      </c>
      <c r="X242" s="38">
        <f t="shared" si="164"/>
        <v>0.63923424995426015</v>
      </c>
      <c r="Y242" s="38">
        <f t="shared" si="165"/>
        <v>0.50352641445058444</v>
      </c>
      <c r="Z242" s="147">
        <f t="shared" si="166"/>
        <v>0.50352641445058444</v>
      </c>
      <c r="AA242" s="65">
        <f t="shared" si="191"/>
        <v>0.78770249636438261</v>
      </c>
      <c r="AB242" s="38">
        <f t="shared" si="192"/>
        <v>1</v>
      </c>
    </row>
    <row r="243" spans="1:28" ht="49.5" customHeight="1" x14ac:dyDescent="0.25">
      <c r="A243" s="39" t="s">
        <v>406</v>
      </c>
      <c r="B243" s="34" t="s">
        <v>41</v>
      </c>
      <c r="C243" s="34">
        <v>20</v>
      </c>
      <c r="D243" s="34" t="s">
        <v>38</v>
      </c>
      <c r="E243" s="40" t="s">
        <v>405</v>
      </c>
      <c r="F243" s="62">
        <f>+F244+F246</f>
        <v>124596460713</v>
      </c>
      <c r="G243" s="62">
        <f>+G244+G246</f>
        <v>0</v>
      </c>
      <c r="H243" s="62">
        <f>+H244+H246</f>
        <v>0</v>
      </c>
      <c r="I243" s="62">
        <f>+I244+I246</f>
        <v>0</v>
      </c>
      <c r="J243" s="62">
        <f>+J244+J246</f>
        <v>0</v>
      </c>
      <c r="K243" s="62">
        <f t="shared" si="178"/>
        <v>0</v>
      </c>
      <c r="L243" s="66">
        <f>+L244+L246</f>
        <v>124596460713</v>
      </c>
      <c r="M243" s="253">
        <f t="shared" si="162"/>
        <v>1.5787769375283343E-2</v>
      </c>
      <c r="N243" s="62">
        <f t="shared" ref="N243:W243" si="195">+N244+N246</f>
        <v>0</v>
      </c>
      <c r="O243" s="62">
        <f t="shared" si="195"/>
        <v>111644069731</v>
      </c>
      <c r="P243" s="62">
        <f t="shared" si="195"/>
        <v>12952390982</v>
      </c>
      <c r="Q243" s="62">
        <f t="shared" si="195"/>
        <v>79646325110.830002</v>
      </c>
      <c r="R243" s="62">
        <f t="shared" si="195"/>
        <v>44950135602.169998</v>
      </c>
      <c r="S243" s="62">
        <f t="shared" si="195"/>
        <v>31997744620.169998</v>
      </c>
      <c r="T243" s="62">
        <f t="shared" si="195"/>
        <v>62737609116.050003</v>
      </c>
      <c r="U243" s="62">
        <f t="shared" si="195"/>
        <v>16908715994.779999</v>
      </c>
      <c r="V243" s="62">
        <f t="shared" si="195"/>
        <v>62737609116.050003</v>
      </c>
      <c r="W243" s="62">
        <f t="shared" si="195"/>
        <v>0</v>
      </c>
      <c r="X243" s="38">
        <f t="shared" si="164"/>
        <v>0.63923424995426015</v>
      </c>
      <c r="Y243" s="38">
        <f t="shared" si="165"/>
        <v>0.50352641445058444</v>
      </c>
      <c r="Z243" s="147">
        <f t="shared" si="166"/>
        <v>0.50352641445058444</v>
      </c>
      <c r="AA243" s="65">
        <f t="shared" si="191"/>
        <v>0.78770249636438261</v>
      </c>
      <c r="AB243" s="38">
        <f t="shared" si="192"/>
        <v>1</v>
      </c>
    </row>
    <row r="244" spans="1:28" ht="36.75" customHeight="1" x14ac:dyDescent="0.25">
      <c r="A244" s="39" t="s">
        <v>407</v>
      </c>
      <c r="B244" s="34" t="s">
        <v>41</v>
      </c>
      <c r="C244" s="34">
        <v>20</v>
      </c>
      <c r="D244" s="34" t="s">
        <v>38</v>
      </c>
      <c r="E244" s="40" t="s">
        <v>408</v>
      </c>
      <c r="F244" s="62">
        <f>+F245</f>
        <v>108096582879</v>
      </c>
      <c r="G244" s="62">
        <f>+G245</f>
        <v>0</v>
      </c>
      <c r="H244" s="62">
        <f>+H245</f>
        <v>0</v>
      </c>
      <c r="I244" s="62">
        <f>+I245</f>
        <v>0</v>
      </c>
      <c r="J244" s="62">
        <f>+J245</f>
        <v>0</v>
      </c>
      <c r="K244" s="62">
        <f t="shared" si="178"/>
        <v>0</v>
      </c>
      <c r="L244" s="66">
        <f>+L245</f>
        <v>108096582879</v>
      </c>
      <c r="M244" s="253">
        <f t="shared" si="162"/>
        <v>1.3697049747511746E-2</v>
      </c>
      <c r="N244" s="62">
        <f t="shared" ref="N244:W244" si="196">+N245</f>
        <v>0</v>
      </c>
      <c r="O244" s="62">
        <f t="shared" si="196"/>
        <v>107663874678</v>
      </c>
      <c r="P244" s="62">
        <f t="shared" si="196"/>
        <v>432708201</v>
      </c>
      <c r="Q244" s="62">
        <f t="shared" si="196"/>
        <v>77467344176.830002</v>
      </c>
      <c r="R244" s="62">
        <f t="shared" si="196"/>
        <v>30629238702.169998</v>
      </c>
      <c r="S244" s="62">
        <f t="shared" si="196"/>
        <v>30196530501.169998</v>
      </c>
      <c r="T244" s="62">
        <f t="shared" si="196"/>
        <v>62174079564.050003</v>
      </c>
      <c r="U244" s="62">
        <f t="shared" si="196"/>
        <v>15293264612.779999</v>
      </c>
      <c r="V244" s="62">
        <f t="shared" si="196"/>
        <v>62174079564.050003</v>
      </c>
      <c r="W244" s="62">
        <f t="shared" si="196"/>
        <v>0</v>
      </c>
      <c r="X244" s="38">
        <f t="shared" si="164"/>
        <v>0.71664933445254764</v>
      </c>
      <c r="Y244" s="38">
        <f t="shared" si="165"/>
        <v>0.57517155406888076</v>
      </c>
      <c r="Z244" s="38">
        <f t="shared" si="166"/>
        <v>0.57517155406888076</v>
      </c>
      <c r="AA244" s="38">
        <f t="shared" si="191"/>
        <v>0.80258436925537302</v>
      </c>
      <c r="AB244" s="38">
        <f t="shared" si="192"/>
        <v>1</v>
      </c>
    </row>
    <row r="245" spans="1:28" ht="30" customHeight="1" x14ac:dyDescent="0.25">
      <c r="A245" s="43" t="s">
        <v>409</v>
      </c>
      <c r="B245" s="44" t="s">
        <v>41</v>
      </c>
      <c r="C245" s="44">
        <v>20</v>
      </c>
      <c r="D245" s="44" t="s">
        <v>38</v>
      </c>
      <c r="E245" s="45" t="s">
        <v>258</v>
      </c>
      <c r="F245" s="46">
        <v>108096582879</v>
      </c>
      <c r="G245" s="46">
        <v>0</v>
      </c>
      <c r="H245" s="46">
        <v>0</v>
      </c>
      <c r="I245" s="46"/>
      <c r="J245" s="46">
        <v>0</v>
      </c>
      <c r="K245" s="46">
        <f t="shared" si="178"/>
        <v>0</v>
      </c>
      <c r="L245" s="56">
        <f>+F245+K245</f>
        <v>108096582879</v>
      </c>
      <c r="M245" s="266">
        <f t="shared" si="162"/>
        <v>1.3697049747511746E-2</v>
      </c>
      <c r="N245" s="46">
        <v>0</v>
      </c>
      <c r="O245" s="46">
        <v>107663874678</v>
      </c>
      <c r="P245" s="46">
        <f>L245-O245</f>
        <v>432708201</v>
      </c>
      <c r="Q245" s="46">
        <v>77467344176.830002</v>
      </c>
      <c r="R245" s="46">
        <f>+L245-Q245</f>
        <v>30629238702.169998</v>
      </c>
      <c r="S245" s="46">
        <f>O245-Q245</f>
        <v>30196530501.169998</v>
      </c>
      <c r="T245" s="46">
        <v>62174079564.050003</v>
      </c>
      <c r="U245" s="46">
        <f>+Q245-T245</f>
        <v>15293264612.779999</v>
      </c>
      <c r="V245" s="46">
        <v>62174079564.050003</v>
      </c>
      <c r="W245" s="48">
        <f>+T245-V245</f>
        <v>0</v>
      </c>
      <c r="X245" s="49">
        <f t="shared" si="164"/>
        <v>0.71664933445254764</v>
      </c>
      <c r="Y245" s="49">
        <f t="shared" si="165"/>
        <v>0.57517155406888076</v>
      </c>
      <c r="Z245" s="49">
        <f t="shared" si="166"/>
        <v>0.57517155406888076</v>
      </c>
      <c r="AA245" s="49">
        <f t="shared" si="191"/>
        <v>0.80258436925537302</v>
      </c>
      <c r="AB245" s="49">
        <f t="shared" si="192"/>
        <v>1</v>
      </c>
    </row>
    <row r="246" spans="1:28" ht="36.75" customHeight="1" x14ac:dyDescent="0.25">
      <c r="A246" s="39" t="s">
        <v>410</v>
      </c>
      <c r="B246" s="34" t="s">
        <v>41</v>
      </c>
      <c r="C246" s="34">
        <v>20</v>
      </c>
      <c r="D246" s="34" t="s">
        <v>38</v>
      </c>
      <c r="E246" s="40" t="s">
        <v>411</v>
      </c>
      <c r="F246" s="62">
        <f>+F247</f>
        <v>16499877834</v>
      </c>
      <c r="G246" s="62">
        <f>+G247</f>
        <v>0</v>
      </c>
      <c r="H246" s="62">
        <f>+H247</f>
        <v>0</v>
      </c>
      <c r="I246" s="62">
        <f>+I247</f>
        <v>0</v>
      </c>
      <c r="J246" s="62">
        <f>+J247</f>
        <v>0</v>
      </c>
      <c r="K246" s="62">
        <f t="shared" si="178"/>
        <v>0</v>
      </c>
      <c r="L246" s="66">
        <f>+L247</f>
        <v>16499877834</v>
      </c>
      <c r="M246" s="42">
        <f t="shared" si="162"/>
        <v>2.090719627771596E-3</v>
      </c>
      <c r="N246" s="62">
        <f t="shared" ref="N246:W246" si="197">+N247</f>
        <v>0</v>
      </c>
      <c r="O246" s="62">
        <f t="shared" si="197"/>
        <v>3980195053</v>
      </c>
      <c r="P246" s="62">
        <f t="shared" si="197"/>
        <v>12519682781</v>
      </c>
      <c r="Q246" s="62">
        <f t="shared" si="197"/>
        <v>2178980934</v>
      </c>
      <c r="R246" s="62">
        <f t="shared" si="197"/>
        <v>14320896900</v>
      </c>
      <c r="S246" s="62">
        <f t="shared" si="197"/>
        <v>1801214119</v>
      </c>
      <c r="T246" s="62">
        <f t="shared" si="197"/>
        <v>563529552</v>
      </c>
      <c r="U246" s="62">
        <f t="shared" si="197"/>
        <v>1615451382</v>
      </c>
      <c r="V246" s="62">
        <f t="shared" si="197"/>
        <v>563529552</v>
      </c>
      <c r="W246" s="62">
        <f t="shared" si="197"/>
        <v>0</v>
      </c>
      <c r="X246" s="38">
        <f t="shared" si="164"/>
        <v>0.13206042832086584</v>
      </c>
      <c r="Y246" s="38">
        <f t="shared" si="165"/>
        <v>3.4153559054769425E-2</v>
      </c>
      <c r="Z246" s="38">
        <f t="shared" si="166"/>
        <v>3.4153559054769425E-2</v>
      </c>
      <c r="AA246" s="38">
        <f t="shared" si="191"/>
        <v>0.25862068970264795</v>
      </c>
      <c r="AB246" s="38">
        <f t="shared" si="192"/>
        <v>1</v>
      </c>
    </row>
    <row r="247" spans="1:28" ht="30" customHeight="1" x14ac:dyDescent="0.25">
      <c r="A247" s="43" t="s">
        <v>412</v>
      </c>
      <c r="B247" s="44" t="s">
        <v>41</v>
      </c>
      <c r="C247" s="44">
        <v>20</v>
      </c>
      <c r="D247" s="44" t="s">
        <v>38</v>
      </c>
      <c r="E247" s="45" t="s">
        <v>258</v>
      </c>
      <c r="F247" s="46">
        <v>16499877834</v>
      </c>
      <c r="G247" s="46">
        <v>0</v>
      </c>
      <c r="H247" s="46">
        <v>0</v>
      </c>
      <c r="I247" s="46">
        <v>0</v>
      </c>
      <c r="J247" s="46"/>
      <c r="K247" s="46">
        <f t="shared" si="178"/>
        <v>0</v>
      </c>
      <c r="L247" s="56">
        <f>+F247+K247</f>
        <v>16499877834</v>
      </c>
      <c r="M247" s="42">
        <f t="shared" si="162"/>
        <v>2.090719627771596E-3</v>
      </c>
      <c r="N247" s="46">
        <v>0</v>
      </c>
      <c r="O247" s="46">
        <v>3980195053</v>
      </c>
      <c r="P247" s="46">
        <f>L247-O247</f>
        <v>12519682781</v>
      </c>
      <c r="Q247" s="46">
        <v>2178980934</v>
      </c>
      <c r="R247" s="46">
        <f>+L247-Q247</f>
        <v>14320896900</v>
      </c>
      <c r="S247" s="46">
        <f>O247-Q247</f>
        <v>1801214119</v>
      </c>
      <c r="T247" s="46">
        <v>563529552</v>
      </c>
      <c r="U247" s="46">
        <f>+Q247-T247</f>
        <v>1615451382</v>
      </c>
      <c r="V247" s="46">
        <v>563529552</v>
      </c>
      <c r="W247" s="48">
        <f>+T247-V247</f>
        <v>0</v>
      </c>
      <c r="X247" s="49">
        <f t="shared" si="164"/>
        <v>0.13206042832086584</v>
      </c>
      <c r="Y247" s="49">
        <f t="shared" si="165"/>
        <v>3.4153559054769425E-2</v>
      </c>
      <c r="Z247" s="49">
        <f t="shared" si="166"/>
        <v>3.4153559054769425E-2</v>
      </c>
      <c r="AA247" s="49">
        <f t="shared" si="191"/>
        <v>0.25862068970264795</v>
      </c>
      <c r="AB247" s="49">
        <f t="shared" si="192"/>
        <v>1</v>
      </c>
    </row>
    <row r="248" spans="1:28" ht="39" customHeight="1" x14ac:dyDescent="0.25">
      <c r="A248" s="39" t="s">
        <v>413</v>
      </c>
      <c r="B248" s="34" t="s">
        <v>41</v>
      </c>
      <c r="C248" s="34">
        <v>20</v>
      </c>
      <c r="D248" s="34" t="s">
        <v>38</v>
      </c>
      <c r="E248" s="40" t="s">
        <v>414</v>
      </c>
      <c r="F248" s="62">
        <f t="shared" ref="F248:J250" si="198">+F249</f>
        <v>1172433559</v>
      </c>
      <c r="G248" s="62">
        <f t="shared" si="198"/>
        <v>0</v>
      </c>
      <c r="H248" s="62">
        <f t="shared" si="198"/>
        <v>0</v>
      </c>
      <c r="I248" s="62">
        <f t="shared" si="198"/>
        <v>0</v>
      </c>
      <c r="J248" s="62">
        <f t="shared" si="198"/>
        <v>0</v>
      </c>
      <c r="K248" s="62">
        <f t="shared" si="178"/>
        <v>0</v>
      </c>
      <c r="L248" s="66">
        <f>+L249</f>
        <v>1172433559</v>
      </c>
      <c r="M248" s="42">
        <f t="shared" si="162"/>
        <v>1.4856048503634076E-4</v>
      </c>
      <c r="N248" s="62">
        <f t="shared" ref="N248:W250" si="199">+N249</f>
        <v>0</v>
      </c>
      <c r="O248" s="62">
        <f t="shared" si="199"/>
        <v>923141088</v>
      </c>
      <c r="P248" s="62">
        <f t="shared" si="199"/>
        <v>249292471</v>
      </c>
      <c r="Q248" s="62">
        <f t="shared" si="199"/>
        <v>888007953.13</v>
      </c>
      <c r="R248" s="62">
        <f t="shared" si="199"/>
        <v>284425605.87</v>
      </c>
      <c r="S248" s="62">
        <f t="shared" si="199"/>
        <v>35133134.870000005</v>
      </c>
      <c r="T248" s="62">
        <f t="shared" si="199"/>
        <v>255395228.25999999</v>
      </c>
      <c r="U248" s="62">
        <f t="shared" si="199"/>
        <v>632612724.87</v>
      </c>
      <c r="V248" s="62">
        <f t="shared" si="199"/>
        <v>248223332.25999999</v>
      </c>
      <c r="W248" s="62">
        <f t="shared" si="199"/>
        <v>7171896</v>
      </c>
      <c r="X248" s="38">
        <f t="shared" si="164"/>
        <v>0.75740577904252904</v>
      </c>
      <c r="Y248" s="38">
        <f t="shared" si="165"/>
        <v>0.21783343397116117</v>
      </c>
      <c r="Z248" s="38">
        <f t="shared" si="166"/>
        <v>0.21171633168852341</v>
      </c>
      <c r="AA248" s="38">
        <f t="shared" si="191"/>
        <v>0.2876046631787445</v>
      </c>
      <c r="AB248" s="38">
        <f t="shared" si="192"/>
        <v>0.97191844166838237</v>
      </c>
    </row>
    <row r="249" spans="1:28" ht="39" customHeight="1" x14ac:dyDescent="0.25">
      <c r="A249" s="39" t="s">
        <v>415</v>
      </c>
      <c r="B249" s="34" t="s">
        <v>41</v>
      </c>
      <c r="C249" s="34">
        <v>20</v>
      </c>
      <c r="D249" s="34" t="s">
        <v>38</v>
      </c>
      <c r="E249" s="40" t="s">
        <v>414</v>
      </c>
      <c r="F249" s="62">
        <f t="shared" si="198"/>
        <v>1172433559</v>
      </c>
      <c r="G249" s="62">
        <f t="shared" si="198"/>
        <v>0</v>
      </c>
      <c r="H249" s="62">
        <f t="shared" si="198"/>
        <v>0</v>
      </c>
      <c r="I249" s="62">
        <f t="shared" si="198"/>
        <v>0</v>
      </c>
      <c r="J249" s="62">
        <f t="shared" si="198"/>
        <v>0</v>
      </c>
      <c r="K249" s="62">
        <f t="shared" si="178"/>
        <v>0</v>
      </c>
      <c r="L249" s="66">
        <f>+L250</f>
        <v>1172433559</v>
      </c>
      <c r="M249" s="42">
        <f t="shared" si="162"/>
        <v>1.4856048503634076E-4</v>
      </c>
      <c r="N249" s="62">
        <f t="shared" si="199"/>
        <v>0</v>
      </c>
      <c r="O249" s="62">
        <f t="shared" si="199"/>
        <v>923141088</v>
      </c>
      <c r="P249" s="62">
        <f t="shared" si="199"/>
        <v>249292471</v>
      </c>
      <c r="Q249" s="62">
        <f t="shared" si="199"/>
        <v>888007953.13</v>
      </c>
      <c r="R249" s="62">
        <f t="shared" si="199"/>
        <v>284425605.87</v>
      </c>
      <c r="S249" s="62">
        <f t="shared" si="199"/>
        <v>35133134.870000005</v>
      </c>
      <c r="T249" s="62">
        <f t="shared" si="199"/>
        <v>255395228.25999999</v>
      </c>
      <c r="U249" s="62">
        <f t="shared" si="199"/>
        <v>632612724.87</v>
      </c>
      <c r="V249" s="62">
        <f t="shared" si="199"/>
        <v>248223332.25999999</v>
      </c>
      <c r="W249" s="62">
        <f t="shared" si="199"/>
        <v>7171896</v>
      </c>
      <c r="X249" s="38">
        <f t="shared" si="164"/>
        <v>0.75740577904252904</v>
      </c>
      <c r="Y249" s="38">
        <f t="shared" si="165"/>
        <v>0.21783343397116117</v>
      </c>
      <c r="Z249" s="38">
        <f t="shared" si="166"/>
        <v>0.21171633168852341</v>
      </c>
      <c r="AA249" s="38">
        <f t="shared" si="191"/>
        <v>0.2876046631787445</v>
      </c>
      <c r="AB249" s="38">
        <f t="shared" si="192"/>
        <v>0.97191844166838237</v>
      </c>
    </row>
    <row r="250" spans="1:28" ht="39" customHeight="1" x14ac:dyDescent="0.25">
      <c r="A250" s="39" t="s">
        <v>416</v>
      </c>
      <c r="B250" s="34" t="s">
        <v>41</v>
      </c>
      <c r="C250" s="34">
        <v>20</v>
      </c>
      <c r="D250" s="34" t="s">
        <v>38</v>
      </c>
      <c r="E250" s="40" t="s">
        <v>393</v>
      </c>
      <c r="F250" s="41">
        <f t="shared" si="198"/>
        <v>1172433559</v>
      </c>
      <c r="G250" s="41">
        <f t="shared" si="198"/>
        <v>0</v>
      </c>
      <c r="H250" s="41">
        <f t="shared" si="198"/>
        <v>0</v>
      </c>
      <c r="I250" s="41">
        <f t="shared" si="198"/>
        <v>0</v>
      </c>
      <c r="J250" s="41">
        <f t="shared" si="198"/>
        <v>0</v>
      </c>
      <c r="K250" s="41">
        <f t="shared" si="178"/>
        <v>0</v>
      </c>
      <c r="L250" s="250">
        <f>+L251</f>
        <v>1172433559</v>
      </c>
      <c r="M250" s="42">
        <f t="shared" si="162"/>
        <v>1.4856048503634076E-4</v>
      </c>
      <c r="N250" s="41">
        <f t="shared" si="199"/>
        <v>0</v>
      </c>
      <c r="O250" s="41">
        <f t="shared" si="199"/>
        <v>923141088</v>
      </c>
      <c r="P250" s="41">
        <f t="shared" si="199"/>
        <v>249292471</v>
      </c>
      <c r="Q250" s="41">
        <f t="shared" si="199"/>
        <v>888007953.13</v>
      </c>
      <c r="R250" s="41">
        <f t="shared" si="199"/>
        <v>284425605.87</v>
      </c>
      <c r="S250" s="41">
        <f t="shared" si="199"/>
        <v>35133134.870000005</v>
      </c>
      <c r="T250" s="41">
        <f t="shared" si="199"/>
        <v>255395228.25999999</v>
      </c>
      <c r="U250" s="41">
        <f t="shared" si="199"/>
        <v>632612724.87</v>
      </c>
      <c r="V250" s="41">
        <f t="shared" si="199"/>
        <v>248223332.25999999</v>
      </c>
      <c r="W250" s="41">
        <f t="shared" si="199"/>
        <v>7171896</v>
      </c>
      <c r="X250" s="38">
        <f t="shared" si="164"/>
        <v>0.75740577904252904</v>
      </c>
      <c r="Y250" s="38">
        <f t="shared" si="165"/>
        <v>0.21783343397116117</v>
      </c>
      <c r="Z250" s="38">
        <f t="shared" si="166"/>
        <v>0.21171633168852341</v>
      </c>
      <c r="AA250" s="38">
        <f t="shared" si="191"/>
        <v>0.2876046631787445</v>
      </c>
      <c r="AB250" s="38">
        <f t="shared" si="192"/>
        <v>0.97191844166838237</v>
      </c>
    </row>
    <row r="251" spans="1:28" ht="30" customHeight="1" x14ac:dyDescent="0.25">
      <c r="A251" s="43" t="s">
        <v>417</v>
      </c>
      <c r="B251" s="44" t="s">
        <v>41</v>
      </c>
      <c r="C251" s="44">
        <v>20</v>
      </c>
      <c r="D251" s="44" t="s">
        <v>38</v>
      </c>
      <c r="E251" s="45" t="s">
        <v>258</v>
      </c>
      <c r="F251" s="46">
        <v>1172433559</v>
      </c>
      <c r="G251" s="46">
        <v>0</v>
      </c>
      <c r="H251" s="46">
        <v>0</v>
      </c>
      <c r="I251" s="46">
        <v>0</v>
      </c>
      <c r="J251" s="46">
        <v>0</v>
      </c>
      <c r="K251" s="46">
        <f t="shared" si="178"/>
        <v>0</v>
      </c>
      <c r="L251" s="56">
        <f>+F251+K251</f>
        <v>1172433559</v>
      </c>
      <c r="M251" s="51">
        <f t="shared" si="162"/>
        <v>1.4856048503634076E-4</v>
      </c>
      <c r="N251" s="46">
        <v>0</v>
      </c>
      <c r="O251" s="46">
        <v>923141088</v>
      </c>
      <c r="P251" s="46">
        <f>L251-O251</f>
        <v>249292471</v>
      </c>
      <c r="Q251" s="46">
        <v>888007953.13</v>
      </c>
      <c r="R251" s="46">
        <f>+L251-Q251</f>
        <v>284425605.87</v>
      </c>
      <c r="S251" s="46">
        <f>O251-Q251</f>
        <v>35133134.870000005</v>
      </c>
      <c r="T251" s="46">
        <v>255395228.25999999</v>
      </c>
      <c r="U251" s="46">
        <f>+Q251-T251</f>
        <v>632612724.87</v>
      </c>
      <c r="V251" s="46">
        <v>248223332.25999999</v>
      </c>
      <c r="W251" s="48">
        <f>+T251-V251</f>
        <v>7171896</v>
      </c>
      <c r="X251" s="49">
        <f t="shared" si="164"/>
        <v>0.75740577904252904</v>
      </c>
      <c r="Y251" s="49">
        <f t="shared" si="165"/>
        <v>0.21783343397116117</v>
      </c>
      <c r="Z251" s="49">
        <f t="shared" si="166"/>
        <v>0.21171633168852341</v>
      </c>
      <c r="AA251" s="49">
        <f t="shared" si="191"/>
        <v>0.2876046631787445</v>
      </c>
      <c r="AB251" s="49">
        <f t="shared" si="192"/>
        <v>0.97191844166838237</v>
      </c>
    </row>
    <row r="252" spans="1:28" ht="34.5" customHeight="1" x14ac:dyDescent="0.25">
      <c r="A252" s="39" t="s">
        <v>418</v>
      </c>
      <c r="B252" s="34" t="s">
        <v>37</v>
      </c>
      <c r="C252" s="34">
        <v>10</v>
      </c>
      <c r="D252" s="34" t="s">
        <v>38</v>
      </c>
      <c r="E252" s="40" t="s">
        <v>419</v>
      </c>
      <c r="F252" s="60">
        <f>+F253</f>
        <v>3746000000</v>
      </c>
      <c r="G252" s="60">
        <f>+G253</f>
        <v>0</v>
      </c>
      <c r="H252" s="60">
        <f>+H253</f>
        <v>0</v>
      </c>
      <c r="I252" s="60">
        <f>+I253</f>
        <v>0</v>
      </c>
      <c r="J252" s="60">
        <f>+J253</f>
        <v>0</v>
      </c>
      <c r="K252" s="60">
        <f t="shared" si="178"/>
        <v>0</v>
      </c>
      <c r="L252" s="66">
        <f>+L253</f>
        <v>3746000000</v>
      </c>
      <c r="M252" s="42">
        <f t="shared" si="162"/>
        <v>4.7466022502869388E-4</v>
      </c>
      <c r="N252" s="60">
        <f t="shared" ref="N252:W252" si="200">+N253</f>
        <v>0</v>
      </c>
      <c r="O252" s="60">
        <f t="shared" si="200"/>
        <v>3362138908</v>
      </c>
      <c r="P252" s="60">
        <f t="shared" si="200"/>
        <v>383861092</v>
      </c>
      <c r="Q252" s="60">
        <f t="shared" si="200"/>
        <v>2659400571.2399998</v>
      </c>
      <c r="R252" s="60">
        <f t="shared" si="200"/>
        <v>1086599428.7600002</v>
      </c>
      <c r="S252" s="60">
        <f t="shared" si="200"/>
        <v>702738336.76000023</v>
      </c>
      <c r="T252" s="60">
        <f t="shared" si="200"/>
        <v>692694282.76999998</v>
      </c>
      <c r="U252" s="60">
        <f t="shared" si="200"/>
        <v>1966706288.4699998</v>
      </c>
      <c r="V252" s="60">
        <f t="shared" si="200"/>
        <v>684379343.76999998</v>
      </c>
      <c r="W252" s="60">
        <f t="shared" si="200"/>
        <v>8314939</v>
      </c>
      <c r="X252" s="38">
        <f t="shared" si="164"/>
        <v>0.70993074512546706</v>
      </c>
      <c r="Y252" s="38">
        <f t="shared" si="165"/>
        <v>0.18491571883876134</v>
      </c>
      <c r="Z252" s="38">
        <f t="shared" si="166"/>
        <v>0.18269603410838228</v>
      </c>
      <c r="AA252" s="38">
        <f t="shared" si="191"/>
        <v>0.26047008121345822</v>
      </c>
      <c r="AB252" s="38">
        <f t="shared" si="192"/>
        <v>0.98799623555899785</v>
      </c>
    </row>
    <row r="253" spans="1:28" ht="34.5" customHeight="1" x14ac:dyDescent="0.25">
      <c r="A253" s="39" t="s">
        <v>420</v>
      </c>
      <c r="B253" s="34" t="s">
        <v>37</v>
      </c>
      <c r="C253" s="34">
        <v>10</v>
      </c>
      <c r="D253" s="34" t="s">
        <v>38</v>
      </c>
      <c r="E253" s="95" t="s">
        <v>251</v>
      </c>
      <c r="F253" s="60">
        <f>+F254+F258</f>
        <v>3746000000</v>
      </c>
      <c r="G253" s="60">
        <f>+G254+G258</f>
        <v>0</v>
      </c>
      <c r="H253" s="60">
        <f>+H254+H258</f>
        <v>0</v>
      </c>
      <c r="I253" s="60">
        <f>+I254+I258</f>
        <v>0</v>
      </c>
      <c r="J253" s="60">
        <f>+J254+J258</f>
        <v>0</v>
      </c>
      <c r="K253" s="60">
        <f t="shared" si="178"/>
        <v>0</v>
      </c>
      <c r="L253" s="66">
        <f>+L254+L258</f>
        <v>3746000000</v>
      </c>
      <c r="M253" s="42">
        <f t="shared" si="162"/>
        <v>4.7466022502869388E-4</v>
      </c>
      <c r="N253" s="60">
        <f t="shared" ref="N253:W253" si="201">+N254+N258</f>
        <v>0</v>
      </c>
      <c r="O253" s="60">
        <f t="shared" si="201"/>
        <v>3362138908</v>
      </c>
      <c r="P253" s="60">
        <f t="shared" si="201"/>
        <v>383861092</v>
      </c>
      <c r="Q253" s="60">
        <f t="shared" si="201"/>
        <v>2659400571.2399998</v>
      </c>
      <c r="R253" s="60">
        <f t="shared" si="201"/>
        <v>1086599428.7600002</v>
      </c>
      <c r="S253" s="60">
        <f t="shared" si="201"/>
        <v>702738336.76000023</v>
      </c>
      <c r="T253" s="60">
        <f t="shared" si="201"/>
        <v>692694282.76999998</v>
      </c>
      <c r="U253" s="60">
        <f t="shared" si="201"/>
        <v>1966706288.4699998</v>
      </c>
      <c r="V253" s="60">
        <f t="shared" si="201"/>
        <v>684379343.76999998</v>
      </c>
      <c r="W253" s="60">
        <f t="shared" si="201"/>
        <v>8314939</v>
      </c>
      <c r="X253" s="38">
        <f t="shared" si="164"/>
        <v>0.70993074512546706</v>
      </c>
      <c r="Y253" s="38">
        <f t="shared" si="165"/>
        <v>0.18491571883876134</v>
      </c>
      <c r="Z253" s="38">
        <f t="shared" si="166"/>
        <v>0.18269603410838228</v>
      </c>
      <c r="AA253" s="38">
        <f t="shared" si="191"/>
        <v>0.26047008121345822</v>
      </c>
      <c r="AB253" s="38">
        <f t="shared" si="192"/>
        <v>0.98799623555899785</v>
      </c>
    </row>
    <row r="254" spans="1:28" ht="34.5" customHeight="1" x14ac:dyDescent="0.25">
      <c r="A254" s="39" t="s">
        <v>421</v>
      </c>
      <c r="B254" s="34" t="s">
        <v>37</v>
      </c>
      <c r="C254" s="34">
        <v>10</v>
      </c>
      <c r="D254" s="34" t="s">
        <v>38</v>
      </c>
      <c r="E254" s="40" t="s">
        <v>422</v>
      </c>
      <c r="F254" s="60">
        <f>F255</f>
        <v>700000000</v>
      </c>
      <c r="G254" s="60">
        <f>G255</f>
        <v>0</v>
      </c>
      <c r="H254" s="60">
        <f>H255</f>
        <v>0</v>
      </c>
      <c r="I254" s="60">
        <f>I255</f>
        <v>0</v>
      </c>
      <c r="J254" s="60">
        <f>J255</f>
        <v>0</v>
      </c>
      <c r="K254" s="60">
        <f t="shared" si="178"/>
        <v>0</v>
      </c>
      <c r="L254" s="66">
        <f>L255</f>
        <v>700000000</v>
      </c>
      <c r="M254" s="42">
        <f t="shared" si="162"/>
        <v>8.8697853048608037E-5</v>
      </c>
      <c r="N254" s="60">
        <f t="shared" ref="N254:W254" si="202">N255</f>
        <v>0</v>
      </c>
      <c r="O254" s="60">
        <f t="shared" si="202"/>
        <v>645008800</v>
      </c>
      <c r="P254" s="60">
        <f t="shared" si="202"/>
        <v>54991200</v>
      </c>
      <c r="Q254" s="60">
        <f t="shared" si="202"/>
        <v>4918.0200000000004</v>
      </c>
      <c r="R254" s="60">
        <f t="shared" si="202"/>
        <v>699995081.98000002</v>
      </c>
      <c r="S254" s="60">
        <f t="shared" si="202"/>
        <v>645003881.98000002</v>
      </c>
      <c r="T254" s="60">
        <f t="shared" si="202"/>
        <v>4918.0200000000004</v>
      </c>
      <c r="U254" s="60">
        <f t="shared" si="202"/>
        <v>0</v>
      </c>
      <c r="V254" s="60">
        <f t="shared" si="202"/>
        <v>4918.0200000000004</v>
      </c>
      <c r="W254" s="60">
        <f t="shared" si="202"/>
        <v>0</v>
      </c>
      <c r="X254" s="97">
        <f t="shared" si="164"/>
        <v>7.0257428571428575E-6</v>
      </c>
      <c r="Y254" s="97">
        <f t="shared" si="165"/>
        <v>7.0257428571428575E-6</v>
      </c>
      <c r="Z254" s="97">
        <f t="shared" si="166"/>
        <v>7.0257428571428575E-6</v>
      </c>
      <c r="AA254" s="38">
        <f t="shared" si="191"/>
        <v>1</v>
      </c>
      <c r="AB254" s="38">
        <f t="shared" si="192"/>
        <v>1</v>
      </c>
    </row>
    <row r="255" spans="1:28" ht="43.5" customHeight="1" x14ac:dyDescent="0.25">
      <c r="A255" s="39" t="s">
        <v>423</v>
      </c>
      <c r="B255" s="34" t="s">
        <v>37</v>
      </c>
      <c r="C255" s="34">
        <v>10</v>
      </c>
      <c r="D255" s="34" t="s">
        <v>38</v>
      </c>
      <c r="E255" s="40" t="s">
        <v>422</v>
      </c>
      <c r="F255" s="60">
        <f t="shared" ref="F255:J256" si="203">+F256</f>
        <v>700000000</v>
      </c>
      <c r="G255" s="60">
        <f t="shared" si="203"/>
        <v>0</v>
      </c>
      <c r="H255" s="60">
        <f t="shared" si="203"/>
        <v>0</v>
      </c>
      <c r="I255" s="60">
        <f t="shared" si="203"/>
        <v>0</v>
      </c>
      <c r="J255" s="60">
        <f t="shared" si="203"/>
        <v>0</v>
      </c>
      <c r="K255" s="60">
        <f t="shared" si="178"/>
        <v>0</v>
      </c>
      <c r="L255" s="66">
        <f>+L256</f>
        <v>700000000</v>
      </c>
      <c r="M255" s="42">
        <f t="shared" si="162"/>
        <v>8.8697853048608037E-5</v>
      </c>
      <c r="N255" s="60">
        <f t="shared" ref="N255:W256" si="204">+N256</f>
        <v>0</v>
      </c>
      <c r="O255" s="60">
        <f t="shared" si="204"/>
        <v>645008800</v>
      </c>
      <c r="P255" s="60">
        <f t="shared" si="204"/>
        <v>54991200</v>
      </c>
      <c r="Q255" s="60">
        <f t="shared" si="204"/>
        <v>4918.0200000000004</v>
      </c>
      <c r="R255" s="60">
        <f t="shared" si="204"/>
        <v>699995081.98000002</v>
      </c>
      <c r="S255" s="60">
        <f t="shared" si="204"/>
        <v>645003881.98000002</v>
      </c>
      <c r="T255" s="60">
        <f t="shared" si="204"/>
        <v>4918.0200000000004</v>
      </c>
      <c r="U255" s="60">
        <f t="shared" si="204"/>
        <v>0</v>
      </c>
      <c r="V255" s="60">
        <f t="shared" si="204"/>
        <v>4918.0200000000004</v>
      </c>
      <c r="W255" s="60">
        <f t="shared" si="204"/>
        <v>0</v>
      </c>
      <c r="X255" s="97">
        <f t="shared" si="164"/>
        <v>7.0257428571428575E-6</v>
      </c>
      <c r="Y255" s="97">
        <f t="shared" si="165"/>
        <v>7.0257428571428575E-6</v>
      </c>
      <c r="Z255" s="97">
        <f t="shared" si="166"/>
        <v>7.0257428571428575E-6</v>
      </c>
      <c r="AA255" s="38">
        <f t="shared" si="191"/>
        <v>1</v>
      </c>
      <c r="AB255" s="38">
        <f t="shared" si="192"/>
        <v>1</v>
      </c>
    </row>
    <row r="256" spans="1:28" ht="33.75" customHeight="1" x14ac:dyDescent="0.25">
      <c r="A256" s="39" t="s">
        <v>424</v>
      </c>
      <c r="B256" s="34" t="s">
        <v>37</v>
      </c>
      <c r="C256" s="34">
        <v>10</v>
      </c>
      <c r="D256" s="34" t="s">
        <v>38</v>
      </c>
      <c r="E256" s="40" t="s">
        <v>425</v>
      </c>
      <c r="F256" s="60">
        <f t="shared" si="203"/>
        <v>700000000</v>
      </c>
      <c r="G256" s="60">
        <f t="shared" si="203"/>
        <v>0</v>
      </c>
      <c r="H256" s="60">
        <f t="shared" si="203"/>
        <v>0</v>
      </c>
      <c r="I256" s="60">
        <f t="shared" si="203"/>
        <v>0</v>
      </c>
      <c r="J256" s="60">
        <f t="shared" si="203"/>
        <v>0</v>
      </c>
      <c r="K256" s="60">
        <f t="shared" si="178"/>
        <v>0</v>
      </c>
      <c r="L256" s="66">
        <f>+L257</f>
        <v>700000000</v>
      </c>
      <c r="M256" s="42">
        <f t="shared" si="162"/>
        <v>8.8697853048608037E-5</v>
      </c>
      <c r="N256" s="60">
        <f t="shared" si="204"/>
        <v>0</v>
      </c>
      <c r="O256" s="60">
        <f t="shared" si="204"/>
        <v>645008800</v>
      </c>
      <c r="P256" s="60">
        <f t="shared" si="204"/>
        <v>54991200</v>
      </c>
      <c r="Q256" s="60">
        <f t="shared" si="204"/>
        <v>4918.0200000000004</v>
      </c>
      <c r="R256" s="60">
        <f t="shared" si="204"/>
        <v>699995081.98000002</v>
      </c>
      <c r="S256" s="60">
        <f t="shared" si="204"/>
        <v>645003881.98000002</v>
      </c>
      <c r="T256" s="60">
        <f t="shared" si="204"/>
        <v>4918.0200000000004</v>
      </c>
      <c r="U256" s="60">
        <f t="shared" si="204"/>
        <v>0</v>
      </c>
      <c r="V256" s="60">
        <f t="shared" si="204"/>
        <v>4918.0200000000004</v>
      </c>
      <c r="W256" s="60">
        <f t="shared" si="204"/>
        <v>0</v>
      </c>
      <c r="X256" s="97">
        <f t="shared" si="164"/>
        <v>7.0257428571428575E-6</v>
      </c>
      <c r="Y256" s="97">
        <f t="shared" si="165"/>
        <v>7.0257428571428575E-6</v>
      </c>
      <c r="Z256" s="97">
        <f t="shared" si="166"/>
        <v>7.0257428571428575E-6</v>
      </c>
      <c r="AA256" s="38">
        <f t="shared" si="191"/>
        <v>1</v>
      </c>
      <c r="AB256" s="38">
        <f t="shared" si="192"/>
        <v>1</v>
      </c>
    </row>
    <row r="257" spans="1:28" ht="41.25" customHeight="1" x14ac:dyDescent="0.25">
      <c r="A257" s="43" t="s">
        <v>426</v>
      </c>
      <c r="B257" s="44" t="s">
        <v>37</v>
      </c>
      <c r="C257" s="44">
        <v>10</v>
      </c>
      <c r="D257" s="44" t="s">
        <v>38</v>
      </c>
      <c r="E257" s="45" t="s">
        <v>258</v>
      </c>
      <c r="F257" s="46">
        <v>700000000</v>
      </c>
      <c r="G257" s="46">
        <v>0</v>
      </c>
      <c r="H257" s="46">
        <v>0</v>
      </c>
      <c r="I257" s="46">
        <v>0</v>
      </c>
      <c r="J257" s="46">
        <v>0</v>
      </c>
      <c r="K257" s="46">
        <f t="shared" si="178"/>
        <v>0</v>
      </c>
      <c r="L257" s="56">
        <f>+F257+K257</f>
        <v>700000000</v>
      </c>
      <c r="M257" s="51">
        <f t="shared" si="162"/>
        <v>8.8697853048608037E-5</v>
      </c>
      <c r="N257" s="46">
        <v>0</v>
      </c>
      <c r="O257" s="46">
        <v>645008800</v>
      </c>
      <c r="P257" s="46">
        <f>L257-O257</f>
        <v>54991200</v>
      </c>
      <c r="Q257" s="46">
        <v>4918.0200000000004</v>
      </c>
      <c r="R257" s="46">
        <f>+L257-Q257</f>
        <v>699995081.98000002</v>
      </c>
      <c r="S257" s="46">
        <f>O257-Q257</f>
        <v>645003881.98000002</v>
      </c>
      <c r="T257" s="46">
        <v>4918.0200000000004</v>
      </c>
      <c r="U257" s="46">
        <f>+Q257-T257</f>
        <v>0</v>
      </c>
      <c r="V257" s="46">
        <v>4918.0200000000004</v>
      </c>
      <c r="W257" s="48">
        <f>+T257-V257</f>
        <v>0</v>
      </c>
      <c r="X257" s="72">
        <f t="shared" si="164"/>
        <v>7.0257428571428575E-6</v>
      </c>
      <c r="Y257" s="72">
        <f t="shared" si="165"/>
        <v>7.0257428571428575E-6</v>
      </c>
      <c r="Z257" s="72">
        <f t="shared" si="166"/>
        <v>7.0257428571428575E-6</v>
      </c>
      <c r="AA257" s="49">
        <f t="shared" si="191"/>
        <v>1</v>
      </c>
      <c r="AB257" s="49">
        <f t="shared" si="192"/>
        <v>1</v>
      </c>
    </row>
    <row r="258" spans="1:28" ht="49.5" customHeight="1" x14ac:dyDescent="0.25">
      <c r="A258" s="39" t="s">
        <v>427</v>
      </c>
      <c r="B258" s="34" t="s">
        <v>37</v>
      </c>
      <c r="C258" s="34">
        <v>10</v>
      </c>
      <c r="D258" s="34" t="s">
        <v>38</v>
      </c>
      <c r="E258" s="40" t="s">
        <v>428</v>
      </c>
      <c r="F258" s="62">
        <f t="shared" ref="F258:J260" si="205">+F259</f>
        <v>3046000000</v>
      </c>
      <c r="G258" s="62">
        <f t="shared" si="205"/>
        <v>0</v>
      </c>
      <c r="H258" s="62">
        <f t="shared" si="205"/>
        <v>0</v>
      </c>
      <c r="I258" s="62">
        <f t="shared" si="205"/>
        <v>0</v>
      </c>
      <c r="J258" s="62">
        <f t="shared" si="205"/>
        <v>0</v>
      </c>
      <c r="K258" s="62">
        <f t="shared" si="178"/>
        <v>0</v>
      </c>
      <c r="L258" s="66">
        <f>+L259</f>
        <v>3046000000</v>
      </c>
      <c r="M258" s="42">
        <f t="shared" si="162"/>
        <v>3.8596237198008584E-4</v>
      </c>
      <c r="N258" s="62">
        <f t="shared" ref="N258:W260" si="206">+N259</f>
        <v>0</v>
      </c>
      <c r="O258" s="62">
        <f t="shared" si="206"/>
        <v>2717130108</v>
      </c>
      <c r="P258" s="62">
        <f t="shared" si="206"/>
        <v>328869892</v>
      </c>
      <c r="Q258" s="62">
        <f t="shared" si="206"/>
        <v>2659395653.2199998</v>
      </c>
      <c r="R258" s="62">
        <f t="shared" si="206"/>
        <v>386604346.78000021</v>
      </c>
      <c r="S258" s="62">
        <f t="shared" si="206"/>
        <v>57734454.78000021</v>
      </c>
      <c r="T258" s="62">
        <f t="shared" si="206"/>
        <v>692689364.75</v>
      </c>
      <c r="U258" s="62">
        <f t="shared" si="206"/>
        <v>1966706288.4699998</v>
      </c>
      <c r="V258" s="62">
        <f t="shared" si="206"/>
        <v>684374425.75</v>
      </c>
      <c r="W258" s="62">
        <f t="shared" si="206"/>
        <v>8314939</v>
      </c>
      <c r="X258" s="38">
        <f t="shared" si="164"/>
        <v>0.87307802141168744</v>
      </c>
      <c r="Y258" s="38">
        <f t="shared" si="165"/>
        <v>0.22740950911030861</v>
      </c>
      <c r="Z258" s="38">
        <f t="shared" si="166"/>
        <v>0.22467971955022981</v>
      </c>
      <c r="AA258" s="38">
        <f t="shared" si="191"/>
        <v>0.26046871360088553</v>
      </c>
      <c r="AB258" s="38">
        <f t="shared" si="192"/>
        <v>0.98799615033356114</v>
      </c>
    </row>
    <row r="259" spans="1:28" ht="49.5" customHeight="1" x14ac:dyDescent="0.25">
      <c r="A259" s="39" t="s">
        <v>429</v>
      </c>
      <c r="B259" s="34" t="s">
        <v>37</v>
      </c>
      <c r="C259" s="34">
        <v>10</v>
      </c>
      <c r="D259" s="34" t="s">
        <v>38</v>
      </c>
      <c r="E259" s="40" t="s">
        <v>428</v>
      </c>
      <c r="F259" s="62">
        <f t="shared" si="205"/>
        <v>3046000000</v>
      </c>
      <c r="G259" s="62">
        <f t="shared" si="205"/>
        <v>0</v>
      </c>
      <c r="H259" s="62">
        <f t="shared" si="205"/>
        <v>0</v>
      </c>
      <c r="I259" s="62">
        <f t="shared" si="205"/>
        <v>0</v>
      </c>
      <c r="J259" s="62">
        <f t="shared" si="205"/>
        <v>0</v>
      </c>
      <c r="K259" s="62">
        <f t="shared" si="178"/>
        <v>0</v>
      </c>
      <c r="L259" s="66">
        <f>+L260</f>
        <v>3046000000</v>
      </c>
      <c r="M259" s="42">
        <f t="shared" si="162"/>
        <v>3.8596237198008584E-4</v>
      </c>
      <c r="N259" s="62">
        <f t="shared" si="206"/>
        <v>0</v>
      </c>
      <c r="O259" s="62">
        <f t="shared" si="206"/>
        <v>2717130108</v>
      </c>
      <c r="P259" s="62">
        <f t="shared" si="206"/>
        <v>328869892</v>
      </c>
      <c r="Q259" s="62">
        <f t="shared" si="206"/>
        <v>2659395653.2199998</v>
      </c>
      <c r="R259" s="62">
        <f t="shared" si="206"/>
        <v>386604346.78000021</v>
      </c>
      <c r="S259" s="62">
        <f t="shared" si="206"/>
        <v>57734454.78000021</v>
      </c>
      <c r="T259" s="62">
        <f t="shared" si="206"/>
        <v>692689364.75</v>
      </c>
      <c r="U259" s="62">
        <f t="shared" si="206"/>
        <v>1966706288.4699998</v>
      </c>
      <c r="V259" s="62">
        <f t="shared" si="206"/>
        <v>684374425.75</v>
      </c>
      <c r="W259" s="62">
        <f t="shared" si="206"/>
        <v>8314939</v>
      </c>
      <c r="X259" s="38">
        <f t="shared" si="164"/>
        <v>0.87307802141168744</v>
      </c>
      <c r="Y259" s="38">
        <f t="shared" si="165"/>
        <v>0.22740950911030861</v>
      </c>
      <c r="Z259" s="38">
        <f t="shared" si="166"/>
        <v>0.22467971955022981</v>
      </c>
      <c r="AA259" s="38">
        <f t="shared" si="191"/>
        <v>0.26046871360088553</v>
      </c>
      <c r="AB259" s="38">
        <f t="shared" si="192"/>
        <v>0.98799615033356114</v>
      </c>
    </row>
    <row r="260" spans="1:28" ht="34.5" customHeight="1" x14ac:dyDescent="0.25">
      <c r="A260" s="39" t="s">
        <v>430</v>
      </c>
      <c r="B260" s="34" t="s">
        <v>37</v>
      </c>
      <c r="C260" s="34">
        <v>10</v>
      </c>
      <c r="D260" s="34" t="s">
        <v>38</v>
      </c>
      <c r="E260" s="40" t="s">
        <v>393</v>
      </c>
      <c r="F260" s="62">
        <f t="shared" si="205"/>
        <v>3046000000</v>
      </c>
      <c r="G260" s="62">
        <f t="shared" si="205"/>
        <v>0</v>
      </c>
      <c r="H260" s="62">
        <f t="shared" si="205"/>
        <v>0</v>
      </c>
      <c r="I260" s="62">
        <f t="shared" si="205"/>
        <v>0</v>
      </c>
      <c r="J260" s="62">
        <f t="shared" si="205"/>
        <v>0</v>
      </c>
      <c r="K260" s="62">
        <f t="shared" si="178"/>
        <v>0</v>
      </c>
      <c r="L260" s="66">
        <f>+L261</f>
        <v>3046000000</v>
      </c>
      <c r="M260" s="42">
        <f t="shared" si="162"/>
        <v>3.8596237198008584E-4</v>
      </c>
      <c r="N260" s="62">
        <f t="shared" si="206"/>
        <v>0</v>
      </c>
      <c r="O260" s="62">
        <f t="shared" si="206"/>
        <v>2717130108</v>
      </c>
      <c r="P260" s="62">
        <f t="shared" si="206"/>
        <v>328869892</v>
      </c>
      <c r="Q260" s="62">
        <f t="shared" si="206"/>
        <v>2659395653.2199998</v>
      </c>
      <c r="R260" s="62">
        <f t="shared" si="206"/>
        <v>386604346.78000021</v>
      </c>
      <c r="S260" s="62">
        <f t="shared" si="206"/>
        <v>57734454.78000021</v>
      </c>
      <c r="T260" s="62">
        <f t="shared" si="206"/>
        <v>692689364.75</v>
      </c>
      <c r="U260" s="62">
        <f t="shared" si="206"/>
        <v>1966706288.4699998</v>
      </c>
      <c r="V260" s="62">
        <f t="shared" si="206"/>
        <v>684374425.75</v>
      </c>
      <c r="W260" s="62">
        <f t="shared" si="206"/>
        <v>8314939</v>
      </c>
      <c r="X260" s="38">
        <f t="shared" si="164"/>
        <v>0.87307802141168744</v>
      </c>
      <c r="Y260" s="38">
        <f t="shared" si="165"/>
        <v>0.22740950911030861</v>
      </c>
      <c r="Z260" s="38">
        <f t="shared" si="166"/>
        <v>0.22467971955022981</v>
      </c>
      <c r="AA260" s="38">
        <f t="shared" si="191"/>
        <v>0.26046871360088553</v>
      </c>
      <c r="AB260" s="38">
        <f t="shared" si="192"/>
        <v>0.98799615033356114</v>
      </c>
    </row>
    <row r="261" spans="1:28" ht="30" customHeight="1" x14ac:dyDescent="0.25">
      <c r="A261" s="43" t="s">
        <v>431</v>
      </c>
      <c r="B261" s="44" t="s">
        <v>37</v>
      </c>
      <c r="C261" s="44">
        <v>10</v>
      </c>
      <c r="D261" s="44" t="s">
        <v>38</v>
      </c>
      <c r="E261" s="45" t="s">
        <v>258</v>
      </c>
      <c r="F261" s="46">
        <v>3046000000</v>
      </c>
      <c r="G261" s="46">
        <v>0</v>
      </c>
      <c r="H261" s="46">
        <v>0</v>
      </c>
      <c r="I261" s="46">
        <v>0</v>
      </c>
      <c r="J261" s="46">
        <v>0</v>
      </c>
      <c r="K261" s="46">
        <f t="shared" si="178"/>
        <v>0</v>
      </c>
      <c r="L261" s="56">
        <f>+F261+K261</f>
        <v>3046000000</v>
      </c>
      <c r="M261" s="51">
        <f t="shared" si="162"/>
        <v>3.8596237198008584E-4</v>
      </c>
      <c r="N261" s="46">
        <v>0</v>
      </c>
      <c r="O261" s="46">
        <v>2717130108</v>
      </c>
      <c r="P261" s="46">
        <f>L261-O261</f>
        <v>328869892</v>
      </c>
      <c r="Q261" s="46">
        <v>2659395653.2199998</v>
      </c>
      <c r="R261" s="46">
        <f>+L261-Q261</f>
        <v>386604346.78000021</v>
      </c>
      <c r="S261" s="46">
        <f>O261-Q261</f>
        <v>57734454.78000021</v>
      </c>
      <c r="T261" s="46">
        <v>692689364.75</v>
      </c>
      <c r="U261" s="46">
        <f>+Q261-T261</f>
        <v>1966706288.4699998</v>
      </c>
      <c r="V261" s="46">
        <v>684374425.75</v>
      </c>
      <c r="W261" s="48">
        <f>+T261-V261</f>
        <v>8314939</v>
      </c>
      <c r="X261" s="49">
        <f t="shared" si="164"/>
        <v>0.87307802141168744</v>
      </c>
      <c r="Y261" s="49">
        <f t="shared" si="165"/>
        <v>0.22740950911030861</v>
      </c>
      <c r="Z261" s="49">
        <f t="shared" si="166"/>
        <v>0.22467971955022981</v>
      </c>
      <c r="AA261" s="49">
        <f t="shared" si="191"/>
        <v>0.26046871360088553</v>
      </c>
      <c r="AB261" s="49">
        <f t="shared" si="192"/>
        <v>0.98799615033356114</v>
      </c>
    </row>
    <row r="262" spans="1:28" ht="34.5" customHeight="1" x14ac:dyDescent="0.25">
      <c r="A262" s="39" t="s">
        <v>432</v>
      </c>
      <c r="B262" s="34" t="s">
        <v>37</v>
      </c>
      <c r="C262" s="34">
        <v>10</v>
      </c>
      <c r="D262" s="34" t="s">
        <v>38</v>
      </c>
      <c r="E262" s="40" t="s">
        <v>433</v>
      </c>
      <c r="F262" s="60">
        <f t="shared" ref="F262:J266" si="207">+F263</f>
        <v>49596199265</v>
      </c>
      <c r="G262" s="60">
        <f t="shared" si="207"/>
        <v>0</v>
      </c>
      <c r="H262" s="60">
        <f t="shared" si="207"/>
        <v>0</v>
      </c>
      <c r="I262" s="60">
        <f t="shared" si="207"/>
        <v>0</v>
      </c>
      <c r="J262" s="60">
        <f t="shared" si="207"/>
        <v>0</v>
      </c>
      <c r="K262" s="60">
        <f t="shared" si="178"/>
        <v>0</v>
      </c>
      <c r="L262" s="66">
        <f>+L263</f>
        <v>49596199265</v>
      </c>
      <c r="M262" s="42">
        <f t="shared" ref="M262:M304" si="208">L262/$L$304</f>
        <v>6.2843948488235032E-3</v>
      </c>
      <c r="N262" s="60">
        <f t="shared" ref="N262:W266" si="209">+N263</f>
        <v>0</v>
      </c>
      <c r="O262" s="60">
        <f t="shared" si="209"/>
        <v>49596199265</v>
      </c>
      <c r="P262" s="60">
        <f t="shared" si="209"/>
        <v>0</v>
      </c>
      <c r="Q262" s="60">
        <f t="shared" si="209"/>
        <v>49596199265</v>
      </c>
      <c r="R262" s="60">
        <f t="shared" si="209"/>
        <v>0</v>
      </c>
      <c r="S262" s="60">
        <f t="shared" si="209"/>
        <v>0</v>
      </c>
      <c r="T262" s="60">
        <f t="shared" si="209"/>
        <v>0</v>
      </c>
      <c r="U262" s="60">
        <f t="shared" si="209"/>
        <v>49596199265</v>
      </c>
      <c r="V262" s="60">
        <f t="shared" si="209"/>
        <v>0</v>
      </c>
      <c r="W262" s="60">
        <f t="shared" si="209"/>
        <v>0</v>
      </c>
      <c r="X262" s="38">
        <f t="shared" si="164"/>
        <v>1</v>
      </c>
      <c r="Y262" s="38">
        <f t="shared" si="165"/>
        <v>0</v>
      </c>
      <c r="Z262" s="38">
        <f t="shared" si="166"/>
        <v>0</v>
      </c>
      <c r="AA262" s="38">
        <f t="shared" si="191"/>
        <v>0</v>
      </c>
      <c r="AB262" s="38" t="s">
        <v>40</v>
      </c>
    </row>
    <row r="263" spans="1:28" ht="34.5" customHeight="1" x14ac:dyDescent="0.25">
      <c r="A263" s="39" t="s">
        <v>434</v>
      </c>
      <c r="B263" s="34" t="s">
        <v>37</v>
      </c>
      <c r="C263" s="34">
        <v>10</v>
      </c>
      <c r="D263" s="34" t="s">
        <v>38</v>
      </c>
      <c r="E263" s="95" t="s">
        <v>251</v>
      </c>
      <c r="F263" s="60">
        <f t="shared" si="207"/>
        <v>49596199265</v>
      </c>
      <c r="G263" s="60">
        <f t="shared" si="207"/>
        <v>0</v>
      </c>
      <c r="H263" s="60">
        <f t="shared" si="207"/>
        <v>0</v>
      </c>
      <c r="I263" s="60">
        <f t="shared" si="207"/>
        <v>0</v>
      </c>
      <c r="J263" s="60">
        <f t="shared" si="207"/>
        <v>0</v>
      </c>
      <c r="K263" s="60">
        <f t="shared" si="178"/>
        <v>0</v>
      </c>
      <c r="L263" s="66">
        <f>+L264</f>
        <v>49596199265</v>
      </c>
      <c r="M263" s="42">
        <f t="shared" si="208"/>
        <v>6.2843948488235032E-3</v>
      </c>
      <c r="N263" s="60">
        <f t="shared" si="209"/>
        <v>0</v>
      </c>
      <c r="O263" s="60">
        <f t="shared" si="209"/>
        <v>49596199265</v>
      </c>
      <c r="P263" s="60">
        <f t="shared" si="209"/>
        <v>0</v>
      </c>
      <c r="Q263" s="60">
        <f t="shared" si="209"/>
        <v>49596199265</v>
      </c>
      <c r="R263" s="60">
        <f t="shared" si="209"/>
        <v>0</v>
      </c>
      <c r="S263" s="60">
        <f t="shared" si="209"/>
        <v>0</v>
      </c>
      <c r="T263" s="60">
        <f t="shared" si="209"/>
        <v>0</v>
      </c>
      <c r="U263" s="60">
        <f t="shared" si="209"/>
        <v>49596199265</v>
      </c>
      <c r="V263" s="60">
        <f t="shared" si="209"/>
        <v>0</v>
      </c>
      <c r="W263" s="60">
        <f t="shared" si="209"/>
        <v>0</v>
      </c>
      <c r="X263" s="38">
        <f t="shared" si="164"/>
        <v>1</v>
      </c>
      <c r="Y263" s="38">
        <f t="shared" si="165"/>
        <v>0</v>
      </c>
      <c r="Z263" s="38">
        <f t="shared" si="166"/>
        <v>0</v>
      </c>
      <c r="AA263" s="38">
        <f t="shared" si="191"/>
        <v>0</v>
      </c>
      <c r="AB263" s="38" t="s">
        <v>40</v>
      </c>
    </row>
    <row r="264" spans="1:28" ht="34.5" customHeight="1" x14ac:dyDescent="0.25">
      <c r="A264" s="39" t="s">
        <v>435</v>
      </c>
      <c r="B264" s="34" t="s">
        <v>37</v>
      </c>
      <c r="C264" s="34">
        <v>10</v>
      </c>
      <c r="D264" s="34" t="s">
        <v>38</v>
      </c>
      <c r="E264" s="40" t="s">
        <v>436</v>
      </c>
      <c r="F264" s="60">
        <f t="shared" si="207"/>
        <v>49596199265</v>
      </c>
      <c r="G264" s="60">
        <f t="shared" si="207"/>
        <v>0</v>
      </c>
      <c r="H264" s="60">
        <f t="shared" si="207"/>
        <v>0</v>
      </c>
      <c r="I264" s="60">
        <f t="shared" si="207"/>
        <v>0</v>
      </c>
      <c r="J264" s="60">
        <f t="shared" si="207"/>
        <v>0</v>
      </c>
      <c r="K264" s="60">
        <f t="shared" si="178"/>
        <v>0</v>
      </c>
      <c r="L264" s="66">
        <f>+L265</f>
        <v>49596199265</v>
      </c>
      <c r="M264" s="42">
        <f t="shared" si="208"/>
        <v>6.2843948488235032E-3</v>
      </c>
      <c r="N264" s="60">
        <f t="shared" si="209"/>
        <v>0</v>
      </c>
      <c r="O264" s="60">
        <f t="shared" si="209"/>
        <v>49596199265</v>
      </c>
      <c r="P264" s="60">
        <f t="shared" si="209"/>
        <v>0</v>
      </c>
      <c r="Q264" s="60">
        <f t="shared" si="209"/>
        <v>49596199265</v>
      </c>
      <c r="R264" s="60">
        <f t="shared" si="209"/>
        <v>0</v>
      </c>
      <c r="S264" s="60">
        <f t="shared" si="209"/>
        <v>0</v>
      </c>
      <c r="T264" s="60">
        <f t="shared" si="209"/>
        <v>0</v>
      </c>
      <c r="U264" s="60">
        <f t="shared" si="209"/>
        <v>49596199265</v>
      </c>
      <c r="V264" s="60">
        <f t="shared" si="209"/>
        <v>0</v>
      </c>
      <c r="W264" s="60">
        <f t="shared" si="209"/>
        <v>0</v>
      </c>
      <c r="X264" s="38">
        <f t="shared" ref="X264:X304" si="210">+Q264/L264</f>
        <v>1</v>
      </c>
      <c r="Y264" s="38">
        <f t="shared" ref="Y264:Y304" si="211">+T264/L264</f>
        <v>0</v>
      </c>
      <c r="Z264" s="38">
        <f t="shared" ref="Z264:Z304" si="212">+V264/L264</f>
        <v>0</v>
      </c>
      <c r="AA264" s="38">
        <f t="shared" si="191"/>
        <v>0</v>
      </c>
      <c r="AB264" s="38" t="s">
        <v>40</v>
      </c>
    </row>
    <row r="265" spans="1:28" ht="43.5" customHeight="1" x14ac:dyDescent="0.25">
      <c r="A265" s="39" t="s">
        <v>437</v>
      </c>
      <c r="B265" s="34" t="s">
        <v>37</v>
      </c>
      <c r="C265" s="34">
        <v>10</v>
      </c>
      <c r="D265" s="34" t="s">
        <v>38</v>
      </c>
      <c r="E265" s="40" t="s">
        <v>436</v>
      </c>
      <c r="F265" s="60">
        <f t="shared" si="207"/>
        <v>49596199265</v>
      </c>
      <c r="G265" s="60">
        <f t="shared" si="207"/>
        <v>0</v>
      </c>
      <c r="H265" s="60">
        <f t="shared" si="207"/>
        <v>0</v>
      </c>
      <c r="I265" s="60">
        <f t="shared" si="207"/>
        <v>0</v>
      </c>
      <c r="J265" s="60">
        <f t="shared" si="207"/>
        <v>0</v>
      </c>
      <c r="K265" s="60">
        <f t="shared" si="178"/>
        <v>0</v>
      </c>
      <c r="L265" s="66">
        <f>+L266</f>
        <v>49596199265</v>
      </c>
      <c r="M265" s="42">
        <f t="shared" si="208"/>
        <v>6.2843948488235032E-3</v>
      </c>
      <c r="N265" s="60">
        <f t="shared" si="209"/>
        <v>0</v>
      </c>
      <c r="O265" s="60">
        <f t="shared" si="209"/>
        <v>49596199265</v>
      </c>
      <c r="P265" s="60">
        <f t="shared" si="209"/>
        <v>0</v>
      </c>
      <c r="Q265" s="60">
        <f t="shared" si="209"/>
        <v>49596199265</v>
      </c>
      <c r="R265" s="60">
        <f t="shared" si="209"/>
        <v>0</v>
      </c>
      <c r="S265" s="60">
        <f t="shared" si="209"/>
        <v>0</v>
      </c>
      <c r="T265" s="60">
        <f t="shared" si="209"/>
        <v>0</v>
      </c>
      <c r="U265" s="60">
        <f t="shared" si="209"/>
        <v>49596199265</v>
      </c>
      <c r="V265" s="60">
        <f t="shared" si="209"/>
        <v>0</v>
      </c>
      <c r="W265" s="60">
        <f t="shared" si="209"/>
        <v>0</v>
      </c>
      <c r="X265" s="38">
        <f t="shared" si="210"/>
        <v>1</v>
      </c>
      <c r="Y265" s="38">
        <f t="shared" si="211"/>
        <v>0</v>
      </c>
      <c r="Z265" s="38">
        <f t="shared" si="212"/>
        <v>0</v>
      </c>
      <c r="AA265" s="38">
        <f t="shared" si="191"/>
        <v>0</v>
      </c>
      <c r="AB265" s="38" t="s">
        <v>40</v>
      </c>
    </row>
    <row r="266" spans="1:28" ht="33.75" customHeight="1" x14ac:dyDescent="0.25">
      <c r="A266" s="39" t="s">
        <v>438</v>
      </c>
      <c r="B266" s="34" t="s">
        <v>37</v>
      </c>
      <c r="C266" s="34">
        <v>10</v>
      </c>
      <c r="D266" s="34" t="s">
        <v>38</v>
      </c>
      <c r="E266" s="40" t="s">
        <v>439</v>
      </c>
      <c r="F266" s="60">
        <f t="shared" si="207"/>
        <v>49596199265</v>
      </c>
      <c r="G266" s="60">
        <f t="shared" si="207"/>
        <v>0</v>
      </c>
      <c r="H266" s="60">
        <f t="shared" si="207"/>
        <v>0</v>
      </c>
      <c r="I266" s="60">
        <f t="shared" si="207"/>
        <v>0</v>
      </c>
      <c r="J266" s="60">
        <f t="shared" si="207"/>
        <v>0</v>
      </c>
      <c r="K266" s="60">
        <f t="shared" si="178"/>
        <v>0</v>
      </c>
      <c r="L266" s="66">
        <f>+L267</f>
        <v>49596199265</v>
      </c>
      <c r="M266" s="42">
        <f t="shared" si="208"/>
        <v>6.2843948488235032E-3</v>
      </c>
      <c r="N266" s="60">
        <f t="shared" si="209"/>
        <v>0</v>
      </c>
      <c r="O266" s="60">
        <f t="shared" si="209"/>
        <v>49596199265</v>
      </c>
      <c r="P266" s="60">
        <f t="shared" si="209"/>
        <v>0</v>
      </c>
      <c r="Q266" s="60">
        <f t="shared" si="209"/>
        <v>49596199265</v>
      </c>
      <c r="R266" s="60">
        <f t="shared" si="209"/>
        <v>0</v>
      </c>
      <c r="S266" s="60">
        <f t="shared" si="209"/>
        <v>0</v>
      </c>
      <c r="T266" s="60">
        <f t="shared" si="209"/>
        <v>0</v>
      </c>
      <c r="U266" s="60">
        <f t="shared" si="209"/>
        <v>49596199265</v>
      </c>
      <c r="V266" s="60">
        <f t="shared" si="209"/>
        <v>0</v>
      </c>
      <c r="W266" s="60">
        <f t="shared" si="209"/>
        <v>0</v>
      </c>
      <c r="X266" s="38">
        <f t="shared" si="210"/>
        <v>1</v>
      </c>
      <c r="Y266" s="38">
        <f t="shared" si="211"/>
        <v>0</v>
      </c>
      <c r="Z266" s="38">
        <f t="shared" si="212"/>
        <v>0</v>
      </c>
      <c r="AA266" s="38">
        <f t="shared" si="191"/>
        <v>0</v>
      </c>
      <c r="AB266" s="38" t="s">
        <v>40</v>
      </c>
    </row>
    <row r="267" spans="1:28" ht="41.25" customHeight="1" x14ac:dyDescent="0.25">
      <c r="A267" s="43" t="s">
        <v>440</v>
      </c>
      <c r="B267" s="44" t="s">
        <v>37</v>
      </c>
      <c r="C267" s="44">
        <v>10</v>
      </c>
      <c r="D267" s="44" t="s">
        <v>38</v>
      </c>
      <c r="E267" s="45" t="s">
        <v>258</v>
      </c>
      <c r="F267" s="46">
        <v>49596199265</v>
      </c>
      <c r="G267" s="46">
        <v>0</v>
      </c>
      <c r="H267" s="46">
        <v>0</v>
      </c>
      <c r="I267" s="46">
        <v>0</v>
      </c>
      <c r="J267" s="46">
        <v>0</v>
      </c>
      <c r="K267" s="46">
        <f t="shared" si="178"/>
        <v>0</v>
      </c>
      <c r="L267" s="56">
        <f>+F267+K267</f>
        <v>49596199265</v>
      </c>
      <c r="M267" s="51">
        <f t="shared" si="208"/>
        <v>6.2843948488235032E-3</v>
      </c>
      <c r="N267" s="46">
        <v>0</v>
      </c>
      <c r="O267" s="46">
        <v>49596199265</v>
      </c>
      <c r="P267" s="46">
        <f>L267-O267</f>
        <v>0</v>
      </c>
      <c r="Q267" s="46">
        <v>49596199265</v>
      </c>
      <c r="R267" s="46">
        <f>+L267-Q267</f>
        <v>0</v>
      </c>
      <c r="S267" s="46">
        <f>O267-Q267</f>
        <v>0</v>
      </c>
      <c r="T267" s="46">
        <v>0</v>
      </c>
      <c r="U267" s="46">
        <f>+Q267-T267</f>
        <v>49596199265</v>
      </c>
      <c r="V267" s="46">
        <v>0</v>
      </c>
      <c r="W267" s="48">
        <f>+T267-V267</f>
        <v>0</v>
      </c>
      <c r="X267" s="49">
        <f t="shared" si="210"/>
        <v>1</v>
      </c>
      <c r="Y267" s="49">
        <f t="shared" si="211"/>
        <v>0</v>
      </c>
      <c r="Z267" s="49">
        <f t="shared" si="212"/>
        <v>0</v>
      </c>
      <c r="AA267" s="49">
        <f t="shared" si="191"/>
        <v>0</v>
      </c>
      <c r="AB267" s="49" t="s">
        <v>40</v>
      </c>
    </row>
    <row r="268" spans="1:28" ht="34.5" customHeight="1" x14ac:dyDescent="0.25">
      <c r="A268" s="105" t="s">
        <v>441</v>
      </c>
      <c r="B268" s="100" t="s">
        <v>37</v>
      </c>
      <c r="C268" s="34">
        <v>10</v>
      </c>
      <c r="D268" s="34" t="s">
        <v>38</v>
      </c>
      <c r="E268" s="95" t="s">
        <v>442</v>
      </c>
      <c r="F268" s="66">
        <f t="shared" ref="F268:J270" si="213">+F271</f>
        <v>26169238642</v>
      </c>
      <c r="G268" s="66">
        <f t="shared" si="213"/>
        <v>0</v>
      </c>
      <c r="H268" s="66">
        <f t="shared" si="213"/>
        <v>0</v>
      </c>
      <c r="I268" s="66">
        <f t="shared" si="213"/>
        <v>0</v>
      </c>
      <c r="J268" s="66">
        <f t="shared" si="213"/>
        <v>0</v>
      </c>
      <c r="K268" s="66">
        <f t="shared" si="178"/>
        <v>0</v>
      </c>
      <c r="L268" s="66">
        <f>+L271</f>
        <v>26169238642</v>
      </c>
      <c r="M268" s="42">
        <f t="shared" si="208"/>
        <v>3.3159361192315303E-3</v>
      </c>
      <c r="N268" s="66">
        <f t="shared" ref="N268:W270" si="214">+N271</f>
        <v>0</v>
      </c>
      <c r="O268" s="66">
        <f t="shared" si="214"/>
        <v>17859628181.43</v>
      </c>
      <c r="P268" s="66">
        <f t="shared" si="214"/>
        <v>8309610460.5700006</v>
      </c>
      <c r="Q268" s="66">
        <f t="shared" si="214"/>
        <v>16526177311.709999</v>
      </c>
      <c r="R268" s="66">
        <f t="shared" si="214"/>
        <v>9643061330.2900009</v>
      </c>
      <c r="S268" s="66">
        <f t="shared" si="214"/>
        <v>1333450869.72</v>
      </c>
      <c r="T268" s="66">
        <f t="shared" si="214"/>
        <v>5271060578.0799999</v>
      </c>
      <c r="U268" s="66">
        <f t="shared" si="214"/>
        <v>11255116733.630001</v>
      </c>
      <c r="V268" s="66">
        <f t="shared" si="214"/>
        <v>5236001932.0799999</v>
      </c>
      <c r="W268" s="66">
        <f t="shared" si="214"/>
        <v>35058646</v>
      </c>
      <c r="X268" s="38">
        <f t="shared" si="210"/>
        <v>0.63151158265592455</v>
      </c>
      <c r="Y268" s="38">
        <f t="shared" si="211"/>
        <v>0.2014220073495098</v>
      </c>
      <c r="Z268" s="38">
        <f t="shared" si="212"/>
        <v>0.20008231816406544</v>
      </c>
      <c r="AA268" s="38">
        <f t="shared" si="191"/>
        <v>0.3189521979983278</v>
      </c>
      <c r="AB268" s="38">
        <f>+V268/T268</f>
        <v>0.99334884403609525</v>
      </c>
    </row>
    <row r="269" spans="1:28" ht="34.5" customHeight="1" x14ac:dyDescent="0.25">
      <c r="A269" s="105" t="s">
        <v>441</v>
      </c>
      <c r="B269" s="100" t="s">
        <v>37</v>
      </c>
      <c r="C269" s="34">
        <v>13</v>
      </c>
      <c r="D269" s="34" t="s">
        <v>38</v>
      </c>
      <c r="E269" s="95" t="s">
        <v>442</v>
      </c>
      <c r="F269" s="66">
        <f t="shared" si="213"/>
        <v>15000000000</v>
      </c>
      <c r="G269" s="66">
        <f t="shared" si="213"/>
        <v>0</v>
      </c>
      <c r="H269" s="66">
        <f t="shared" si="213"/>
        <v>0</v>
      </c>
      <c r="I269" s="66">
        <f t="shared" si="213"/>
        <v>2925000000</v>
      </c>
      <c r="J269" s="66">
        <f t="shared" si="213"/>
        <v>2925000000</v>
      </c>
      <c r="K269" s="66">
        <f t="shared" si="178"/>
        <v>0</v>
      </c>
      <c r="L269" s="66">
        <f>+L272</f>
        <v>15000000000</v>
      </c>
      <c r="M269" s="42">
        <f t="shared" si="208"/>
        <v>1.9006682796130295E-3</v>
      </c>
      <c r="N269" s="66">
        <f t="shared" si="214"/>
        <v>0</v>
      </c>
      <c r="O269" s="66">
        <f t="shared" si="214"/>
        <v>12075000000</v>
      </c>
      <c r="P269" s="66">
        <f t="shared" si="214"/>
        <v>2925000000</v>
      </c>
      <c r="Q269" s="66">
        <f t="shared" si="214"/>
        <v>6405089410</v>
      </c>
      <c r="R269" s="66">
        <f t="shared" si="214"/>
        <v>8594910590</v>
      </c>
      <c r="S269" s="66">
        <f t="shared" si="214"/>
        <v>5669910590</v>
      </c>
      <c r="T269" s="66">
        <f t="shared" si="214"/>
        <v>0</v>
      </c>
      <c r="U269" s="66">
        <f t="shared" si="214"/>
        <v>6405089410</v>
      </c>
      <c r="V269" s="66">
        <f t="shared" si="214"/>
        <v>0</v>
      </c>
      <c r="W269" s="66">
        <f t="shared" si="214"/>
        <v>0</v>
      </c>
      <c r="X269" s="38">
        <f t="shared" si="210"/>
        <v>0.42700596066666668</v>
      </c>
      <c r="Y269" s="38">
        <f t="shared" si="211"/>
        <v>0</v>
      </c>
      <c r="Z269" s="38">
        <f t="shared" si="212"/>
        <v>0</v>
      </c>
      <c r="AA269" s="38">
        <f t="shared" si="191"/>
        <v>0</v>
      </c>
      <c r="AB269" s="38" t="s">
        <v>40</v>
      </c>
    </row>
    <row r="270" spans="1:28" ht="34.5" customHeight="1" x14ac:dyDescent="0.25">
      <c r="A270" s="105" t="s">
        <v>441</v>
      </c>
      <c r="B270" s="100" t="s">
        <v>41</v>
      </c>
      <c r="C270" s="34">
        <v>20</v>
      </c>
      <c r="D270" s="34" t="s">
        <v>38</v>
      </c>
      <c r="E270" s="95" t="s">
        <v>442</v>
      </c>
      <c r="F270" s="60">
        <f t="shared" si="213"/>
        <v>21336005728</v>
      </c>
      <c r="G270" s="60">
        <f t="shared" si="213"/>
        <v>0</v>
      </c>
      <c r="H270" s="60">
        <f t="shared" si="213"/>
        <v>0</v>
      </c>
      <c r="I270" s="60">
        <f t="shared" si="213"/>
        <v>2074546116</v>
      </c>
      <c r="J270" s="60">
        <f t="shared" si="213"/>
        <v>2074546116</v>
      </c>
      <c r="K270" s="66">
        <f t="shared" si="178"/>
        <v>0</v>
      </c>
      <c r="L270" s="66">
        <f>+L273</f>
        <v>21336005728</v>
      </c>
      <c r="M270" s="42">
        <f t="shared" si="208"/>
        <v>2.7035112867234336E-3</v>
      </c>
      <c r="N270" s="60">
        <f t="shared" si="214"/>
        <v>0</v>
      </c>
      <c r="O270" s="60">
        <f t="shared" si="214"/>
        <v>14308362670</v>
      </c>
      <c r="P270" s="60">
        <f t="shared" si="214"/>
        <v>7027643058</v>
      </c>
      <c r="Q270" s="60">
        <f t="shared" si="214"/>
        <v>4914300481.75</v>
      </c>
      <c r="R270" s="60">
        <f t="shared" si="214"/>
        <v>16421705246.25</v>
      </c>
      <c r="S270" s="60">
        <f t="shared" si="214"/>
        <v>9394062188.25</v>
      </c>
      <c r="T270" s="60">
        <f t="shared" si="214"/>
        <v>1524691395.75</v>
      </c>
      <c r="U270" s="60">
        <f t="shared" si="214"/>
        <v>3389609086</v>
      </c>
      <c r="V270" s="60">
        <f t="shared" si="214"/>
        <v>1462014211.75</v>
      </c>
      <c r="W270" s="60">
        <f t="shared" si="214"/>
        <v>62677184</v>
      </c>
      <c r="X270" s="38">
        <f t="shared" si="210"/>
        <v>0.23032898211593505</v>
      </c>
      <c r="Y270" s="38">
        <f t="shared" si="211"/>
        <v>7.1460957368843087E-2</v>
      </c>
      <c r="Z270" s="38">
        <f t="shared" si="212"/>
        <v>6.8523332360721417E-2</v>
      </c>
      <c r="AA270" s="38">
        <f t="shared" si="191"/>
        <v>0.31025603774375876</v>
      </c>
      <c r="AB270" s="38">
        <f>+V270/T270</f>
        <v>0.95889188843413853</v>
      </c>
    </row>
    <row r="271" spans="1:28" ht="34.5" customHeight="1" x14ac:dyDescent="0.25">
      <c r="A271" s="105" t="s">
        <v>443</v>
      </c>
      <c r="B271" s="100" t="s">
        <v>37</v>
      </c>
      <c r="C271" s="34">
        <v>10</v>
      </c>
      <c r="D271" s="34" t="s">
        <v>38</v>
      </c>
      <c r="E271" s="95" t="s">
        <v>251</v>
      </c>
      <c r="F271" s="66">
        <f>+F274+F278+F296+F300</f>
        <v>26169238642</v>
      </c>
      <c r="G271" s="66">
        <f>+G274+G278+G296+G300</f>
        <v>0</v>
      </c>
      <c r="H271" s="66">
        <f>+H274+H278+H296+H300</f>
        <v>0</v>
      </c>
      <c r="I271" s="66">
        <f>+I274+I278+I296+I300</f>
        <v>0</v>
      </c>
      <c r="J271" s="66">
        <f>+J274+J278+J296+J300</f>
        <v>0</v>
      </c>
      <c r="K271" s="66">
        <f t="shared" si="178"/>
        <v>0</v>
      </c>
      <c r="L271" s="66">
        <f>+L274+L278+L296+L300</f>
        <v>26169238642</v>
      </c>
      <c r="M271" s="42">
        <f t="shared" si="208"/>
        <v>3.3159361192315303E-3</v>
      </c>
      <c r="N271" s="66">
        <f t="shared" ref="N271:W271" si="215">+N274+N278+N296+N300</f>
        <v>0</v>
      </c>
      <c r="O271" s="66">
        <f t="shared" si="215"/>
        <v>17859628181.43</v>
      </c>
      <c r="P271" s="66">
        <f t="shared" si="215"/>
        <v>8309610460.5700006</v>
      </c>
      <c r="Q271" s="66">
        <f t="shared" si="215"/>
        <v>16526177311.709999</v>
      </c>
      <c r="R271" s="66">
        <f t="shared" si="215"/>
        <v>9643061330.2900009</v>
      </c>
      <c r="S271" s="66">
        <f t="shared" si="215"/>
        <v>1333450869.72</v>
      </c>
      <c r="T271" s="66">
        <f t="shared" si="215"/>
        <v>5271060578.0799999</v>
      </c>
      <c r="U271" s="66">
        <f t="shared" si="215"/>
        <v>11255116733.630001</v>
      </c>
      <c r="V271" s="66">
        <f t="shared" si="215"/>
        <v>5236001932.0799999</v>
      </c>
      <c r="W271" s="66">
        <f t="shared" si="215"/>
        <v>35058646</v>
      </c>
      <c r="X271" s="38">
        <f t="shared" si="210"/>
        <v>0.63151158265592455</v>
      </c>
      <c r="Y271" s="38">
        <f t="shared" si="211"/>
        <v>0.2014220073495098</v>
      </c>
      <c r="Z271" s="38">
        <f t="shared" si="212"/>
        <v>0.20008231816406544</v>
      </c>
      <c r="AA271" s="38">
        <f t="shared" si="191"/>
        <v>0.3189521979983278</v>
      </c>
      <c r="AB271" s="38">
        <f>+V271/T271</f>
        <v>0.99334884403609525</v>
      </c>
    </row>
    <row r="272" spans="1:28" ht="34.5" customHeight="1" x14ac:dyDescent="0.25">
      <c r="A272" s="105" t="s">
        <v>443</v>
      </c>
      <c r="B272" s="100" t="s">
        <v>37</v>
      </c>
      <c r="C272" s="34">
        <v>13</v>
      </c>
      <c r="D272" s="34" t="s">
        <v>38</v>
      </c>
      <c r="E272" s="95" t="s">
        <v>251</v>
      </c>
      <c r="F272" s="66">
        <f t="shared" ref="F272:J273" si="216">+F279</f>
        <v>15000000000</v>
      </c>
      <c r="G272" s="66">
        <f t="shared" si="216"/>
        <v>0</v>
      </c>
      <c r="H272" s="66">
        <f t="shared" si="216"/>
        <v>0</v>
      </c>
      <c r="I272" s="66">
        <f t="shared" si="216"/>
        <v>2925000000</v>
      </c>
      <c r="J272" s="66">
        <f t="shared" si="216"/>
        <v>2925000000</v>
      </c>
      <c r="K272" s="66">
        <f t="shared" si="178"/>
        <v>0</v>
      </c>
      <c r="L272" s="66">
        <f>+L279</f>
        <v>15000000000</v>
      </c>
      <c r="M272" s="42">
        <f t="shared" si="208"/>
        <v>1.9006682796130295E-3</v>
      </c>
      <c r="N272" s="66">
        <f t="shared" ref="N272:W273" si="217">+N279</f>
        <v>0</v>
      </c>
      <c r="O272" s="66">
        <f t="shared" si="217"/>
        <v>12075000000</v>
      </c>
      <c r="P272" s="66">
        <f t="shared" si="217"/>
        <v>2925000000</v>
      </c>
      <c r="Q272" s="66">
        <f t="shared" si="217"/>
        <v>6405089410</v>
      </c>
      <c r="R272" s="66">
        <f t="shared" si="217"/>
        <v>8594910590</v>
      </c>
      <c r="S272" s="66">
        <f t="shared" si="217"/>
        <v>5669910590</v>
      </c>
      <c r="T272" s="66">
        <f t="shared" si="217"/>
        <v>0</v>
      </c>
      <c r="U272" s="66">
        <f t="shared" si="217"/>
        <v>6405089410</v>
      </c>
      <c r="V272" s="66">
        <f t="shared" si="217"/>
        <v>0</v>
      </c>
      <c r="W272" s="66">
        <f t="shared" si="217"/>
        <v>0</v>
      </c>
      <c r="X272" s="38">
        <f t="shared" si="210"/>
        <v>0.42700596066666668</v>
      </c>
      <c r="Y272" s="38">
        <f t="shared" si="211"/>
        <v>0</v>
      </c>
      <c r="Z272" s="38">
        <f t="shared" si="212"/>
        <v>0</v>
      </c>
      <c r="AA272" s="38">
        <f t="shared" si="191"/>
        <v>0</v>
      </c>
      <c r="AB272" s="38" t="s">
        <v>40</v>
      </c>
    </row>
    <row r="273" spans="1:28" ht="34.5" customHeight="1" x14ac:dyDescent="0.25">
      <c r="A273" s="105" t="s">
        <v>443</v>
      </c>
      <c r="B273" s="100" t="s">
        <v>41</v>
      </c>
      <c r="C273" s="34">
        <v>20</v>
      </c>
      <c r="D273" s="34" t="s">
        <v>38</v>
      </c>
      <c r="E273" s="95" t="s">
        <v>251</v>
      </c>
      <c r="F273" s="66">
        <f t="shared" si="216"/>
        <v>21336005728</v>
      </c>
      <c r="G273" s="66">
        <f t="shared" si="216"/>
        <v>0</v>
      </c>
      <c r="H273" s="66">
        <f t="shared" si="216"/>
        <v>0</v>
      </c>
      <c r="I273" s="66">
        <f t="shared" si="216"/>
        <v>2074546116</v>
      </c>
      <c r="J273" s="66">
        <f t="shared" si="216"/>
        <v>2074546116</v>
      </c>
      <c r="K273" s="66">
        <f t="shared" si="178"/>
        <v>0</v>
      </c>
      <c r="L273" s="66">
        <f>+L280</f>
        <v>21336005728</v>
      </c>
      <c r="M273" s="42">
        <f t="shared" si="208"/>
        <v>2.7035112867234336E-3</v>
      </c>
      <c r="N273" s="66">
        <f t="shared" si="217"/>
        <v>0</v>
      </c>
      <c r="O273" s="66">
        <f t="shared" si="217"/>
        <v>14308362670</v>
      </c>
      <c r="P273" s="66">
        <f t="shared" si="217"/>
        <v>7027643058</v>
      </c>
      <c r="Q273" s="66">
        <f t="shared" si="217"/>
        <v>4914300481.75</v>
      </c>
      <c r="R273" s="66">
        <f t="shared" si="217"/>
        <v>16421705246.25</v>
      </c>
      <c r="S273" s="66">
        <f t="shared" si="217"/>
        <v>9394062188.25</v>
      </c>
      <c r="T273" s="66">
        <f t="shared" si="217"/>
        <v>1524691395.75</v>
      </c>
      <c r="U273" s="66">
        <f t="shared" si="217"/>
        <v>3389609086</v>
      </c>
      <c r="V273" s="66">
        <f t="shared" si="217"/>
        <v>1462014211.75</v>
      </c>
      <c r="W273" s="66">
        <f t="shared" si="217"/>
        <v>62677184</v>
      </c>
      <c r="X273" s="38">
        <f t="shared" si="210"/>
        <v>0.23032898211593505</v>
      </c>
      <c r="Y273" s="38">
        <f t="shared" si="211"/>
        <v>7.1460957368843087E-2</v>
      </c>
      <c r="Z273" s="38">
        <f t="shared" si="212"/>
        <v>6.8523332360721417E-2</v>
      </c>
      <c r="AA273" s="38">
        <f t="shared" si="191"/>
        <v>0.31025603774375876</v>
      </c>
      <c r="AB273" s="38">
        <f t="shared" ref="AB273:AB278" si="218">+V273/T273</f>
        <v>0.95889188843413853</v>
      </c>
    </row>
    <row r="274" spans="1:28" ht="66" customHeight="1" x14ac:dyDescent="0.25">
      <c r="A274" s="96" t="s">
        <v>444</v>
      </c>
      <c r="B274" s="100" t="s">
        <v>37</v>
      </c>
      <c r="C274" s="34">
        <v>10</v>
      </c>
      <c r="D274" s="34" t="s">
        <v>38</v>
      </c>
      <c r="E274" s="95" t="s">
        <v>445</v>
      </c>
      <c r="F274" s="66">
        <f t="shared" ref="F274:J276" si="219">+F275</f>
        <v>50000000</v>
      </c>
      <c r="G274" s="66">
        <f t="shared" si="219"/>
        <v>0</v>
      </c>
      <c r="H274" s="66">
        <f t="shared" si="219"/>
        <v>0</v>
      </c>
      <c r="I274" s="66">
        <f t="shared" si="219"/>
        <v>0</v>
      </c>
      <c r="J274" s="66">
        <f t="shared" si="219"/>
        <v>0</v>
      </c>
      <c r="K274" s="66">
        <f t="shared" si="178"/>
        <v>0</v>
      </c>
      <c r="L274" s="66">
        <f>+L275</f>
        <v>50000000</v>
      </c>
      <c r="M274" s="61">
        <f t="shared" si="208"/>
        <v>6.3355609320434317E-6</v>
      </c>
      <c r="N274" s="66">
        <f t="shared" ref="N274:W276" si="220">+N275</f>
        <v>0</v>
      </c>
      <c r="O274" s="66">
        <f t="shared" si="220"/>
        <v>29022761</v>
      </c>
      <c r="P274" s="66">
        <f t="shared" si="220"/>
        <v>20977239</v>
      </c>
      <c r="Q274" s="66">
        <f t="shared" si="220"/>
        <v>15640514.130000001</v>
      </c>
      <c r="R274" s="66">
        <f t="shared" si="220"/>
        <v>34359485.869999997</v>
      </c>
      <c r="S274" s="66">
        <f t="shared" si="220"/>
        <v>13382246.869999999</v>
      </c>
      <c r="T274" s="66">
        <f t="shared" si="220"/>
        <v>4831679.13</v>
      </c>
      <c r="U274" s="66">
        <f t="shared" si="220"/>
        <v>10808835</v>
      </c>
      <c r="V274" s="66">
        <f t="shared" si="220"/>
        <v>4831679.13</v>
      </c>
      <c r="W274" s="66">
        <f t="shared" si="220"/>
        <v>0</v>
      </c>
      <c r="X274" s="38">
        <f t="shared" si="210"/>
        <v>0.31281028259999999</v>
      </c>
      <c r="Y274" s="38">
        <f t="shared" si="211"/>
        <v>9.6633582600000004E-2</v>
      </c>
      <c r="Z274" s="38">
        <f t="shared" si="212"/>
        <v>9.6633582600000004E-2</v>
      </c>
      <c r="AA274" s="38">
        <f t="shared" si="191"/>
        <v>0.30892073558709798</v>
      </c>
      <c r="AB274" s="38">
        <f t="shared" si="218"/>
        <v>1</v>
      </c>
    </row>
    <row r="275" spans="1:28" ht="49.5" customHeight="1" x14ac:dyDescent="0.25">
      <c r="A275" s="96" t="s">
        <v>446</v>
      </c>
      <c r="B275" s="100" t="s">
        <v>37</v>
      </c>
      <c r="C275" s="34">
        <v>10</v>
      </c>
      <c r="D275" s="34" t="s">
        <v>38</v>
      </c>
      <c r="E275" s="95" t="s">
        <v>445</v>
      </c>
      <c r="F275" s="66">
        <f t="shared" si="219"/>
        <v>50000000</v>
      </c>
      <c r="G275" s="66">
        <f t="shared" si="219"/>
        <v>0</v>
      </c>
      <c r="H275" s="66">
        <f t="shared" si="219"/>
        <v>0</v>
      </c>
      <c r="I275" s="66">
        <f t="shared" si="219"/>
        <v>0</v>
      </c>
      <c r="J275" s="66">
        <f t="shared" si="219"/>
        <v>0</v>
      </c>
      <c r="K275" s="66">
        <f t="shared" si="178"/>
        <v>0</v>
      </c>
      <c r="L275" s="66">
        <f>+L276</f>
        <v>50000000</v>
      </c>
      <c r="M275" s="61">
        <f t="shared" si="208"/>
        <v>6.3355609320434317E-6</v>
      </c>
      <c r="N275" s="66">
        <f t="shared" si="220"/>
        <v>0</v>
      </c>
      <c r="O275" s="66">
        <f t="shared" si="220"/>
        <v>29022761</v>
      </c>
      <c r="P275" s="66">
        <f t="shared" si="220"/>
        <v>20977239</v>
      </c>
      <c r="Q275" s="66">
        <f t="shared" si="220"/>
        <v>15640514.130000001</v>
      </c>
      <c r="R275" s="66">
        <f t="shared" si="220"/>
        <v>34359485.869999997</v>
      </c>
      <c r="S275" s="66">
        <f t="shared" si="220"/>
        <v>13382246.869999999</v>
      </c>
      <c r="T275" s="66">
        <f t="shared" si="220"/>
        <v>4831679.13</v>
      </c>
      <c r="U275" s="66">
        <f t="shared" si="220"/>
        <v>10808835</v>
      </c>
      <c r="V275" s="66">
        <f t="shared" si="220"/>
        <v>4831679.13</v>
      </c>
      <c r="W275" s="66">
        <f t="shared" si="220"/>
        <v>0</v>
      </c>
      <c r="X275" s="38">
        <f t="shared" si="210"/>
        <v>0.31281028259999999</v>
      </c>
      <c r="Y275" s="38">
        <f t="shared" si="211"/>
        <v>9.6633582600000004E-2</v>
      </c>
      <c r="Z275" s="38">
        <f t="shared" si="212"/>
        <v>9.6633582600000004E-2</v>
      </c>
      <c r="AA275" s="38">
        <f t="shared" si="191"/>
        <v>0.30892073558709798</v>
      </c>
      <c r="AB275" s="38">
        <f t="shared" si="218"/>
        <v>1</v>
      </c>
    </row>
    <row r="276" spans="1:28" ht="35.25" customHeight="1" x14ac:dyDescent="0.25">
      <c r="A276" s="96" t="s">
        <v>447</v>
      </c>
      <c r="B276" s="100" t="s">
        <v>37</v>
      </c>
      <c r="C276" s="34">
        <v>10</v>
      </c>
      <c r="D276" s="34" t="s">
        <v>38</v>
      </c>
      <c r="E276" s="95" t="s">
        <v>448</v>
      </c>
      <c r="F276" s="66">
        <f t="shared" si="219"/>
        <v>50000000</v>
      </c>
      <c r="G276" s="66">
        <f t="shared" si="219"/>
        <v>0</v>
      </c>
      <c r="H276" s="66">
        <f t="shared" si="219"/>
        <v>0</v>
      </c>
      <c r="I276" s="66">
        <f t="shared" si="219"/>
        <v>0</v>
      </c>
      <c r="J276" s="66">
        <f t="shared" si="219"/>
        <v>0</v>
      </c>
      <c r="K276" s="66">
        <f t="shared" si="178"/>
        <v>0</v>
      </c>
      <c r="L276" s="66">
        <f>+L277</f>
        <v>50000000</v>
      </c>
      <c r="M276" s="61">
        <f t="shared" si="208"/>
        <v>6.3355609320434317E-6</v>
      </c>
      <c r="N276" s="66">
        <f t="shared" si="220"/>
        <v>0</v>
      </c>
      <c r="O276" s="66">
        <f t="shared" si="220"/>
        <v>29022761</v>
      </c>
      <c r="P276" s="66">
        <f t="shared" si="220"/>
        <v>20977239</v>
      </c>
      <c r="Q276" s="66">
        <f t="shared" si="220"/>
        <v>15640514.130000001</v>
      </c>
      <c r="R276" s="66">
        <f t="shared" si="220"/>
        <v>34359485.869999997</v>
      </c>
      <c r="S276" s="66">
        <f t="shared" si="220"/>
        <v>13382246.869999999</v>
      </c>
      <c r="T276" s="66">
        <f t="shared" si="220"/>
        <v>4831679.13</v>
      </c>
      <c r="U276" s="66">
        <f t="shared" si="220"/>
        <v>10808835</v>
      </c>
      <c r="V276" s="66">
        <f t="shared" si="220"/>
        <v>4831679.13</v>
      </c>
      <c r="W276" s="66">
        <f t="shared" si="220"/>
        <v>0</v>
      </c>
      <c r="X276" s="38">
        <f t="shared" si="210"/>
        <v>0.31281028259999999</v>
      </c>
      <c r="Y276" s="38">
        <f t="shared" si="211"/>
        <v>9.6633582600000004E-2</v>
      </c>
      <c r="Z276" s="38">
        <f t="shared" si="212"/>
        <v>9.6633582600000004E-2</v>
      </c>
      <c r="AA276" s="38">
        <f t="shared" si="191"/>
        <v>0.30892073558709798</v>
      </c>
      <c r="AB276" s="38">
        <f t="shared" si="218"/>
        <v>1</v>
      </c>
    </row>
    <row r="277" spans="1:28" ht="48" customHeight="1" x14ac:dyDescent="0.25">
      <c r="A277" s="43" t="s">
        <v>449</v>
      </c>
      <c r="B277" s="103" t="s">
        <v>37</v>
      </c>
      <c r="C277" s="44">
        <v>10</v>
      </c>
      <c r="D277" s="44" t="s">
        <v>38</v>
      </c>
      <c r="E277" s="45" t="s">
        <v>258</v>
      </c>
      <c r="F277" s="46">
        <v>50000000</v>
      </c>
      <c r="G277" s="46">
        <v>0</v>
      </c>
      <c r="H277" s="46">
        <v>0</v>
      </c>
      <c r="I277" s="46">
        <v>0</v>
      </c>
      <c r="J277" s="46">
        <v>0</v>
      </c>
      <c r="K277" s="46">
        <f t="shared" si="178"/>
        <v>0</v>
      </c>
      <c r="L277" s="56">
        <f>+F277+K277</f>
        <v>50000000</v>
      </c>
      <c r="M277" s="53">
        <f t="shared" si="208"/>
        <v>6.3355609320434317E-6</v>
      </c>
      <c r="N277" s="46">
        <v>0</v>
      </c>
      <c r="O277" s="46">
        <v>29022761</v>
      </c>
      <c r="P277" s="46">
        <f>L277-O277</f>
        <v>20977239</v>
      </c>
      <c r="Q277" s="46">
        <v>15640514.130000001</v>
      </c>
      <c r="R277" s="46">
        <f>+L277-Q277</f>
        <v>34359485.869999997</v>
      </c>
      <c r="S277" s="46">
        <f>O277-Q277</f>
        <v>13382246.869999999</v>
      </c>
      <c r="T277" s="46">
        <v>4831679.13</v>
      </c>
      <c r="U277" s="46">
        <f>+Q277-T277</f>
        <v>10808835</v>
      </c>
      <c r="V277" s="46">
        <v>4831679.13</v>
      </c>
      <c r="W277" s="48">
        <f>+T277-V277</f>
        <v>0</v>
      </c>
      <c r="X277" s="49">
        <f t="shared" si="210"/>
        <v>0.31281028259999999</v>
      </c>
      <c r="Y277" s="49">
        <f t="shared" si="211"/>
        <v>9.6633582600000004E-2</v>
      </c>
      <c r="Z277" s="49">
        <f t="shared" si="212"/>
        <v>9.6633582600000004E-2</v>
      </c>
      <c r="AA277" s="49">
        <f t="shared" si="191"/>
        <v>0.30892073558709798</v>
      </c>
      <c r="AB277" s="258">
        <f t="shared" si="218"/>
        <v>1</v>
      </c>
    </row>
    <row r="278" spans="1:28" ht="64.5" customHeight="1" x14ac:dyDescent="0.25">
      <c r="A278" s="96" t="s">
        <v>450</v>
      </c>
      <c r="B278" s="107" t="s">
        <v>37</v>
      </c>
      <c r="C278" s="34">
        <v>10</v>
      </c>
      <c r="D278" s="34" t="s">
        <v>38</v>
      </c>
      <c r="E278" s="95" t="s">
        <v>451</v>
      </c>
      <c r="F278" s="60">
        <f t="shared" ref="F278:J280" si="221">+F281</f>
        <v>19000238642</v>
      </c>
      <c r="G278" s="60">
        <f t="shared" si="221"/>
        <v>0</v>
      </c>
      <c r="H278" s="60">
        <f t="shared" si="221"/>
        <v>0</v>
      </c>
      <c r="I278" s="60">
        <f t="shared" si="221"/>
        <v>0</v>
      </c>
      <c r="J278" s="60">
        <f t="shared" si="221"/>
        <v>0</v>
      </c>
      <c r="K278" s="66">
        <f t="shared" si="178"/>
        <v>0</v>
      </c>
      <c r="L278" s="66">
        <f>+L281</f>
        <v>19000238642</v>
      </c>
      <c r="M278" s="42">
        <f t="shared" si="208"/>
        <v>2.407543392795143E-3</v>
      </c>
      <c r="N278" s="60">
        <f t="shared" ref="N278:W280" si="222">+N281</f>
        <v>0</v>
      </c>
      <c r="O278" s="60">
        <f t="shared" si="222"/>
        <v>13124449671</v>
      </c>
      <c r="P278" s="60">
        <f t="shared" si="222"/>
        <v>5875788971</v>
      </c>
      <c r="Q278" s="60">
        <f t="shared" si="222"/>
        <v>11979577527.42</v>
      </c>
      <c r="R278" s="60">
        <f t="shared" si="222"/>
        <v>7020661114.5799999</v>
      </c>
      <c r="S278" s="60">
        <f t="shared" si="222"/>
        <v>1144872143.5799999</v>
      </c>
      <c r="T278" s="60">
        <f t="shared" si="222"/>
        <v>2632887298.29</v>
      </c>
      <c r="U278" s="60">
        <f t="shared" si="222"/>
        <v>9346690229.1300011</v>
      </c>
      <c r="V278" s="60">
        <f t="shared" si="222"/>
        <v>2602754258.29</v>
      </c>
      <c r="W278" s="60">
        <f t="shared" si="222"/>
        <v>30133040</v>
      </c>
      <c r="X278" s="38">
        <f t="shared" si="210"/>
        <v>0.63049616129237251</v>
      </c>
      <c r="Y278" s="38">
        <f t="shared" si="211"/>
        <v>0.13857127522967036</v>
      </c>
      <c r="Z278" s="38">
        <f t="shared" si="212"/>
        <v>0.13698534567542828</v>
      </c>
      <c r="AA278" s="38">
        <f t="shared" si="191"/>
        <v>0.21978131468022108</v>
      </c>
      <c r="AB278" s="38">
        <f t="shared" si="218"/>
        <v>0.98855513488193336</v>
      </c>
    </row>
    <row r="279" spans="1:28" ht="64.5" customHeight="1" x14ac:dyDescent="0.25">
      <c r="A279" s="96" t="s">
        <v>450</v>
      </c>
      <c r="B279" s="100" t="s">
        <v>37</v>
      </c>
      <c r="C279" s="34">
        <v>13</v>
      </c>
      <c r="D279" s="34" t="s">
        <v>38</v>
      </c>
      <c r="E279" s="95" t="s">
        <v>451</v>
      </c>
      <c r="F279" s="60">
        <f t="shared" si="221"/>
        <v>15000000000</v>
      </c>
      <c r="G279" s="60">
        <f t="shared" si="221"/>
        <v>0</v>
      </c>
      <c r="H279" s="60">
        <f t="shared" si="221"/>
        <v>0</v>
      </c>
      <c r="I279" s="60">
        <f t="shared" si="221"/>
        <v>2925000000</v>
      </c>
      <c r="J279" s="60">
        <f t="shared" si="221"/>
        <v>2925000000</v>
      </c>
      <c r="K279" s="66">
        <f t="shared" si="178"/>
        <v>0</v>
      </c>
      <c r="L279" s="66">
        <f>+L282</f>
        <v>15000000000</v>
      </c>
      <c r="M279" s="42">
        <f t="shared" si="208"/>
        <v>1.9006682796130295E-3</v>
      </c>
      <c r="N279" s="60">
        <f t="shared" si="222"/>
        <v>0</v>
      </c>
      <c r="O279" s="60">
        <f t="shared" si="222"/>
        <v>12075000000</v>
      </c>
      <c r="P279" s="60">
        <f t="shared" si="222"/>
        <v>2925000000</v>
      </c>
      <c r="Q279" s="60">
        <f t="shared" si="222"/>
        <v>6405089410</v>
      </c>
      <c r="R279" s="60">
        <f t="shared" si="222"/>
        <v>8594910590</v>
      </c>
      <c r="S279" s="60">
        <f t="shared" si="222"/>
        <v>5669910590</v>
      </c>
      <c r="T279" s="60">
        <f t="shared" si="222"/>
        <v>0</v>
      </c>
      <c r="U279" s="60">
        <f t="shared" si="222"/>
        <v>6405089410</v>
      </c>
      <c r="V279" s="60">
        <f t="shared" si="222"/>
        <v>0</v>
      </c>
      <c r="W279" s="60">
        <f t="shared" si="222"/>
        <v>0</v>
      </c>
      <c r="X279" s="38">
        <f t="shared" si="210"/>
        <v>0.42700596066666668</v>
      </c>
      <c r="Y279" s="38">
        <f t="shared" si="211"/>
        <v>0</v>
      </c>
      <c r="Z279" s="38">
        <f t="shared" si="212"/>
        <v>0</v>
      </c>
      <c r="AA279" s="38">
        <f t="shared" si="191"/>
        <v>0</v>
      </c>
      <c r="AB279" s="38" t="s">
        <v>40</v>
      </c>
    </row>
    <row r="280" spans="1:28" ht="64.5" customHeight="1" x14ac:dyDescent="0.25">
      <c r="A280" s="96" t="s">
        <v>450</v>
      </c>
      <c r="B280" s="100" t="s">
        <v>41</v>
      </c>
      <c r="C280" s="34">
        <v>20</v>
      </c>
      <c r="D280" s="34" t="s">
        <v>38</v>
      </c>
      <c r="E280" s="95" t="s">
        <v>451</v>
      </c>
      <c r="F280" s="60">
        <f t="shared" si="221"/>
        <v>21336005728</v>
      </c>
      <c r="G280" s="60">
        <f t="shared" si="221"/>
        <v>0</v>
      </c>
      <c r="H280" s="60">
        <f t="shared" si="221"/>
        <v>0</v>
      </c>
      <c r="I280" s="60">
        <f t="shared" si="221"/>
        <v>2074546116</v>
      </c>
      <c r="J280" s="60">
        <f t="shared" si="221"/>
        <v>2074546116</v>
      </c>
      <c r="K280" s="66">
        <f t="shared" si="178"/>
        <v>0</v>
      </c>
      <c r="L280" s="66">
        <f>+L283</f>
        <v>21336005728</v>
      </c>
      <c r="M280" s="42">
        <f t="shared" si="208"/>
        <v>2.7035112867234336E-3</v>
      </c>
      <c r="N280" s="60">
        <f t="shared" si="222"/>
        <v>0</v>
      </c>
      <c r="O280" s="60">
        <f t="shared" si="222"/>
        <v>14308362670</v>
      </c>
      <c r="P280" s="60">
        <f t="shared" si="222"/>
        <v>7027643058</v>
      </c>
      <c r="Q280" s="60">
        <f t="shared" si="222"/>
        <v>4914300481.75</v>
      </c>
      <c r="R280" s="60">
        <f t="shared" si="222"/>
        <v>16421705246.25</v>
      </c>
      <c r="S280" s="60">
        <f t="shared" si="222"/>
        <v>9394062188.25</v>
      </c>
      <c r="T280" s="60">
        <f t="shared" si="222"/>
        <v>1524691395.75</v>
      </c>
      <c r="U280" s="60">
        <f t="shared" si="222"/>
        <v>3389609086</v>
      </c>
      <c r="V280" s="60">
        <f t="shared" si="222"/>
        <v>1462014211.75</v>
      </c>
      <c r="W280" s="60">
        <f t="shared" si="222"/>
        <v>62677184</v>
      </c>
      <c r="X280" s="38">
        <f t="shared" si="210"/>
        <v>0.23032898211593505</v>
      </c>
      <c r="Y280" s="38">
        <f t="shared" si="211"/>
        <v>7.1460957368843087E-2</v>
      </c>
      <c r="Z280" s="38">
        <f t="shared" si="212"/>
        <v>6.8523332360721417E-2</v>
      </c>
      <c r="AA280" s="38">
        <f t="shared" si="191"/>
        <v>0.31025603774375876</v>
      </c>
      <c r="AB280" s="38">
        <f>+V280/T280</f>
        <v>0.95889188843413853</v>
      </c>
    </row>
    <row r="281" spans="1:28" ht="49.5" customHeight="1" x14ac:dyDescent="0.25">
      <c r="A281" s="96" t="s">
        <v>452</v>
      </c>
      <c r="B281" s="107" t="s">
        <v>37</v>
      </c>
      <c r="C281" s="34">
        <v>10</v>
      </c>
      <c r="D281" s="34" t="s">
        <v>38</v>
      </c>
      <c r="E281" s="95" t="s">
        <v>451</v>
      </c>
      <c r="F281" s="66">
        <f t="shared" ref="F281:J283" si="223">+F284+F287</f>
        <v>19000238642</v>
      </c>
      <c r="G281" s="66">
        <f t="shared" si="223"/>
        <v>0</v>
      </c>
      <c r="H281" s="66">
        <f t="shared" si="223"/>
        <v>0</v>
      </c>
      <c r="I281" s="66">
        <f t="shared" si="223"/>
        <v>0</v>
      </c>
      <c r="J281" s="66">
        <f t="shared" si="223"/>
        <v>0</v>
      </c>
      <c r="K281" s="66">
        <f t="shared" si="178"/>
        <v>0</v>
      </c>
      <c r="L281" s="66">
        <f>+L284+L287</f>
        <v>19000238642</v>
      </c>
      <c r="M281" s="42">
        <f t="shared" si="208"/>
        <v>2.407543392795143E-3</v>
      </c>
      <c r="N281" s="66">
        <f t="shared" ref="N281:W283" si="224">+N284+N287</f>
        <v>0</v>
      </c>
      <c r="O281" s="66">
        <f t="shared" si="224"/>
        <v>13124449671</v>
      </c>
      <c r="P281" s="66">
        <f t="shared" si="224"/>
        <v>5875788971</v>
      </c>
      <c r="Q281" s="66">
        <f t="shared" si="224"/>
        <v>11979577527.42</v>
      </c>
      <c r="R281" s="66">
        <f t="shared" si="224"/>
        <v>7020661114.5799999</v>
      </c>
      <c r="S281" s="66">
        <f t="shared" si="224"/>
        <v>1144872143.5799999</v>
      </c>
      <c r="T281" s="66">
        <f t="shared" si="224"/>
        <v>2632887298.29</v>
      </c>
      <c r="U281" s="66">
        <f t="shared" si="224"/>
        <v>9346690229.1300011</v>
      </c>
      <c r="V281" s="66">
        <f t="shared" si="224"/>
        <v>2602754258.29</v>
      </c>
      <c r="W281" s="66">
        <f t="shared" si="224"/>
        <v>30133040</v>
      </c>
      <c r="X281" s="38">
        <f t="shared" si="210"/>
        <v>0.63049616129237251</v>
      </c>
      <c r="Y281" s="38">
        <f t="shared" si="211"/>
        <v>0.13857127522967036</v>
      </c>
      <c r="Z281" s="38">
        <f t="shared" si="212"/>
        <v>0.13698534567542828</v>
      </c>
      <c r="AA281" s="38">
        <f t="shared" si="191"/>
        <v>0.21978131468022108</v>
      </c>
      <c r="AB281" s="38">
        <f>+V281/T281</f>
        <v>0.98855513488193336</v>
      </c>
    </row>
    <row r="282" spans="1:28" ht="49.5" customHeight="1" x14ac:dyDescent="0.25">
      <c r="A282" s="96" t="s">
        <v>452</v>
      </c>
      <c r="B282" s="100" t="s">
        <v>37</v>
      </c>
      <c r="C282" s="34">
        <v>13</v>
      </c>
      <c r="D282" s="34" t="s">
        <v>38</v>
      </c>
      <c r="E282" s="95" t="s">
        <v>451</v>
      </c>
      <c r="F282" s="66">
        <f t="shared" si="223"/>
        <v>15000000000</v>
      </c>
      <c r="G282" s="66">
        <f t="shared" si="223"/>
        <v>0</v>
      </c>
      <c r="H282" s="66">
        <f t="shared" si="223"/>
        <v>0</v>
      </c>
      <c r="I282" s="66">
        <f t="shared" si="223"/>
        <v>2925000000</v>
      </c>
      <c r="J282" s="66">
        <f t="shared" si="223"/>
        <v>2925000000</v>
      </c>
      <c r="K282" s="66">
        <f t="shared" si="178"/>
        <v>0</v>
      </c>
      <c r="L282" s="66">
        <f>+L285+L288</f>
        <v>15000000000</v>
      </c>
      <c r="M282" s="42">
        <f t="shared" si="208"/>
        <v>1.9006682796130295E-3</v>
      </c>
      <c r="N282" s="66">
        <f>+N288</f>
        <v>0</v>
      </c>
      <c r="O282" s="66">
        <f t="shared" si="224"/>
        <v>12075000000</v>
      </c>
      <c r="P282" s="66">
        <f t="shared" si="224"/>
        <v>2925000000</v>
      </c>
      <c r="Q282" s="66">
        <f t="shared" si="224"/>
        <v>6405089410</v>
      </c>
      <c r="R282" s="66">
        <f t="shared" si="224"/>
        <v>8594910590</v>
      </c>
      <c r="S282" s="66">
        <f t="shared" si="224"/>
        <v>5669910590</v>
      </c>
      <c r="T282" s="66">
        <f t="shared" si="224"/>
        <v>0</v>
      </c>
      <c r="U282" s="66">
        <f t="shared" si="224"/>
        <v>6405089410</v>
      </c>
      <c r="V282" s="66">
        <f t="shared" si="224"/>
        <v>0</v>
      </c>
      <c r="W282" s="66">
        <f t="shared" si="224"/>
        <v>0</v>
      </c>
      <c r="X282" s="38">
        <f t="shared" si="210"/>
        <v>0.42700596066666668</v>
      </c>
      <c r="Y282" s="38">
        <f t="shared" si="211"/>
        <v>0</v>
      </c>
      <c r="Z282" s="38">
        <f t="shared" si="212"/>
        <v>0</v>
      </c>
      <c r="AA282" s="38">
        <f t="shared" si="191"/>
        <v>0</v>
      </c>
      <c r="AB282" s="38" t="s">
        <v>40</v>
      </c>
    </row>
    <row r="283" spans="1:28" ht="49.5" customHeight="1" x14ac:dyDescent="0.25">
      <c r="A283" s="96" t="s">
        <v>452</v>
      </c>
      <c r="B283" s="100" t="s">
        <v>41</v>
      </c>
      <c r="C283" s="34">
        <v>20</v>
      </c>
      <c r="D283" s="34" t="s">
        <v>38</v>
      </c>
      <c r="E283" s="95" t="s">
        <v>451</v>
      </c>
      <c r="F283" s="66">
        <f t="shared" si="223"/>
        <v>21336005728</v>
      </c>
      <c r="G283" s="66">
        <f t="shared" si="223"/>
        <v>0</v>
      </c>
      <c r="H283" s="66">
        <f t="shared" si="223"/>
        <v>0</v>
      </c>
      <c r="I283" s="66">
        <f t="shared" si="223"/>
        <v>2074546116</v>
      </c>
      <c r="J283" s="66">
        <f t="shared" si="223"/>
        <v>2074546116</v>
      </c>
      <c r="K283" s="66">
        <f t="shared" si="178"/>
        <v>0</v>
      </c>
      <c r="L283" s="66">
        <f>+L286+L289</f>
        <v>21336005728</v>
      </c>
      <c r="M283" s="42">
        <f t="shared" si="208"/>
        <v>2.7035112867234336E-3</v>
      </c>
      <c r="N283" s="66">
        <f>+N286+N289</f>
        <v>0</v>
      </c>
      <c r="O283" s="66">
        <f t="shared" si="224"/>
        <v>14308362670</v>
      </c>
      <c r="P283" s="66">
        <f t="shared" si="224"/>
        <v>7027643058</v>
      </c>
      <c r="Q283" s="66">
        <f t="shared" si="224"/>
        <v>4914300481.75</v>
      </c>
      <c r="R283" s="66">
        <f t="shared" si="224"/>
        <v>16421705246.25</v>
      </c>
      <c r="S283" s="66">
        <f t="shared" si="224"/>
        <v>9394062188.25</v>
      </c>
      <c r="T283" s="66">
        <f t="shared" si="224"/>
        <v>1524691395.75</v>
      </c>
      <c r="U283" s="66">
        <f t="shared" si="224"/>
        <v>3389609086</v>
      </c>
      <c r="V283" s="66">
        <f t="shared" si="224"/>
        <v>1462014211.75</v>
      </c>
      <c r="W283" s="66">
        <f t="shared" si="224"/>
        <v>62677184</v>
      </c>
      <c r="X283" s="38">
        <f t="shared" si="210"/>
        <v>0.23032898211593505</v>
      </c>
      <c r="Y283" s="38">
        <f t="shared" si="211"/>
        <v>7.1460957368843087E-2</v>
      </c>
      <c r="Z283" s="38">
        <f t="shared" si="212"/>
        <v>6.8523332360721417E-2</v>
      </c>
      <c r="AA283" s="38">
        <f t="shared" si="191"/>
        <v>0.31025603774375876</v>
      </c>
      <c r="AB283" s="38">
        <f>+V283/T283</f>
        <v>0.95889188843413853</v>
      </c>
    </row>
    <row r="284" spans="1:28" ht="34.5" customHeight="1" x14ac:dyDescent="0.25">
      <c r="A284" s="96" t="s">
        <v>453</v>
      </c>
      <c r="B284" s="107" t="s">
        <v>37</v>
      </c>
      <c r="C284" s="34">
        <v>10</v>
      </c>
      <c r="D284" s="34" t="s">
        <v>38</v>
      </c>
      <c r="E284" s="40" t="s">
        <v>393</v>
      </c>
      <c r="F284" s="66">
        <f t="shared" ref="F284:J289" si="225">+F290</f>
        <v>18384779632</v>
      </c>
      <c r="G284" s="66">
        <f t="shared" si="225"/>
        <v>0</v>
      </c>
      <c r="H284" s="66">
        <f t="shared" si="225"/>
        <v>0</v>
      </c>
      <c r="I284" s="66">
        <f t="shared" si="225"/>
        <v>0</v>
      </c>
      <c r="J284" s="66">
        <f t="shared" si="225"/>
        <v>0</v>
      </c>
      <c r="K284" s="66">
        <f t="shared" si="178"/>
        <v>0</v>
      </c>
      <c r="L284" s="66">
        <f t="shared" ref="L284:L289" si="226">+L290</f>
        <v>18384779632</v>
      </c>
      <c r="M284" s="42">
        <f t="shared" si="208"/>
        <v>2.3295578316145401E-3</v>
      </c>
      <c r="N284" s="66">
        <f t="shared" ref="N284:W289" si="227">+N290</f>
        <v>0</v>
      </c>
      <c r="O284" s="66">
        <f t="shared" si="227"/>
        <v>12528860261</v>
      </c>
      <c r="P284" s="66">
        <f t="shared" si="227"/>
        <v>5855919371</v>
      </c>
      <c r="Q284" s="66">
        <f t="shared" si="227"/>
        <v>11979577527.42</v>
      </c>
      <c r="R284" s="66">
        <f t="shared" si="227"/>
        <v>6405202104.5799999</v>
      </c>
      <c r="S284" s="66">
        <f t="shared" si="227"/>
        <v>549282733.57999992</v>
      </c>
      <c r="T284" s="66">
        <f t="shared" si="227"/>
        <v>2632887298.29</v>
      </c>
      <c r="U284" s="66">
        <f t="shared" si="227"/>
        <v>9346690229.1300011</v>
      </c>
      <c r="V284" s="66">
        <f t="shared" si="227"/>
        <v>2602754258.29</v>
      </c>
      <c r="W284" s="66">
        <f t="shared" si="227"/>
        <v>30133040</v>
      </c>
      <c r="X284" s="38">
        <f t="shared" si="210"/>
        <v>0.65160299808917499</v>
      </c>
      <c r="Y284" s="38">
        <f t="shared" si="211"/>
        <v>0.14321016356961247</v>
      </c>
      <c r="Z284" s="38">
        <f t="shared" si="212"/>
        <v>0.14157114256402201</v>
      </c>
      <c r="AA284" s="38">
        <f t="shared" si="191"/>
        <v>0.21978131468022108</v>
      </c>
      <c r="AB284" s="38">
        <f>+V284/T284</f>
        <v>0.98855513488193336</v>
      </c>
    </row>
    <row r="285" spans="1:28" ht="34.5" customHeight="1" x14ac:dyDescent="0.25">
      <c r="A285" s="96" t="s">
        <v>453</v>
      </c>
      <c r="B285" s="107" t="s">
        <v>37</v>
      </c>
      <c r="C285" s="34">
        <v>13</v>
      </c>
      <c r="D285" s="34" t="s">
        <v>38</v>
      </c>
      <c r="E285" s="40" t="s">
        <v>393</v>
      </c>
      <c r="F285" s="66">
        <f t="shared" si="225"/>
        <v>0</v>
      </c>
      <c r="G285" s="66">
        <f t="shared" si="225"/>
        <v>0</v>
      </c>
      <c r="H285" s="66">
        <f t="shared" si="225"/>
        <v>0</v>
      </c>
      <c r="I285" s="66">
        <f t="shared" si="225"/>
        <v>2925000000</v>
      </c>
      <c r="J285" s="66">
        <f t="shared" si="225"/>
        <v>0</v>
      </c>
      <c r="K285" s="66">
        <f t="shared" ref="K285:K304" si="228">+G285-H285+I285-J285</f>
        <v>2925000000</v>
      </c>
      <c r="L285" s="66">
        <f t="shared" si="226"/>
        <v>2925000000</v>
      </c>
      <c r="M285" s="42">
        <f t="shared" si="208"/>
        <v>3.7063031452454074E-4</v>
      </c>
      <c r="N285" s="66">
        <f t="shared" si="227"/>
        <v>0</v>
      </c>
      <c r="O285" s="66">
        <f t="shared" si="227"/>
        <v>0</v>
      </c>
      <c r="P285" s="66">
        <f t="shared" si="227"/>
        <v>2925000000</v>
      </c>
      <c r="Q285" s="66">
        <f t="shared" si="227"/>
        <v>0</v>
      </c>
      <c r="R285" s="66">
        <f t="shared" si="227"/>
        <v>2925000000</v>
      </c>
      <c r="S285" s="66">
        <f t="shared" si="227"/>
        <v>0</v>
      </c>
      <c r="T285" s="66">
        <f t="shared" si="227"/>
        <v>0</v>
      </c>
      <c r="U285" s="66">
        <f t="shared" si="227"/>
        <v>0</v>
      </c>
      <c r="V285" s="66">
        <f t="shared" si="227"/>
        <v>0</v>
      </c>
      <c r="W285" s="66">
        <f t="shared" si="227"/>
        <v>0</v>
      </c>
      <c r="X285" s="38">
        <f t="shared" si="210"/>
        <v>0</v>
      </c>
      <c r="Y285" s="38">
        <f t="shared" si="211"/>
        <v>0</v>
      </c>
      <c r="Z285" s="38">
        <f t="shared" si="212"/>
        <v>0</v>
      </c>
      <c r="AA285" s="38" t="s">
        <v>40</v>
      </c>
      <c r="AB285" s="38" t="s">
        <v>40</v>
      </c>
    </row>
    <row r="286" spans="1:28" ht="34.5" customHeight="1" x14ac:dyDescent="0.25">
      <c r="A286" s="96" t="s">
        <v>453</v>
      </c>
      <c r="B286" s="107" t="s">
        <v>41</v>
      </c>
      <c r="C286" s="34">
        <v>20</v>
      </c>
      <c r="D286" s="34" t="s">
        <v>38</v>
      </c>
      <c r="E286" s="40" t="s">
        <v>393</v>
      </c>
      <c r="F286" s="66">
        <f t="shared" si="225"/>
        <v>5269459612</v>
      </c>
      <c r="G286" s="66">
        <f t="shared" si="225"/>
        <v>0</v>
      </c>
      <c r="H286" s="66">
        <f t="shared" si="225"/>
        <v>0</v>
      </c>
      <c r="I286" s="66">
        <f t="shared" si="225"/>
        <v>2074546116</v>
      </c>
      <c r="J286" s="66">
        <f t="shared" si="225"/>
        <v>0</v>
      </c>
      <c r="K286" s="66">
        <f t="shared" si="228"/>
        <v>2074546116</v>
      </c>
      <c r="L286" s="66">
        <f t="shared" si="226"/>
        <v>7344005728</v>
      </c>
      <c r="M286" s="42">
        <f t="shared" si="208"/>
        <v>9.3056791550039965E-4</v>
      </c>
      <c r="N286" s="66">
        <f t="shared" si="227"/>
        <v>0</v>
      </c>
      <c r="O286" s="66">
        <f t="shared" si="227"/>
        <v>4795229070</v>
      </c>
      <c r="P286" s="66">
        <f t="shared" si="227"/>
        <v>2548776658</v>
      </c>
      <c r="Q286" s="66">
        <f t="shared" si="227"/>
        <v>4122242002</v>
      </c>
      <c r="R286" s="66">
        <f t="shared" si="227"/>
        <v>3221763726</v>
      </c>
      <c r="S286" s="66">
        <f t="shared" si="227"/>
        <v>672987068</v>
      </c>
      <c r="T286" s="66">
        <f t="shared" si="227"/>
        <v>732632916</v>
      </c>
      <c r="U286" s="66">
        <f t="shared" si="227"/>
        <v>3389609086</v>
      </c>
      <c r="V286" s="66">
        <f t="shared" si="227"/>
        <v>669955732</v>
      </c>
      <c r="W286" s="66">
        <f t="shared" si="227"/>
        <v>62677184</v>
      </c>
      <c r="X286" s="38">
        <f t="shared" si="210"/>
        <v>0.56130702435094837</v>
      </c>
      <c r="Y286" s="38">
        <f t="shared" si="211"/>
        <v>9.97593061790161E-2</v>
      </c>
      <c r="Z286" s="38">
        <f t="shared" si="212"/>
        <v>9.1224837889995719E-2</v>
      </c>
      <c r="AA286" s="38">
        <f>+T286/Q286</f>
        <v>0.17772680877166996</v>
      </c>
      <c r="AB286" s="38">
        <f>+V286/T286</f>
        <v>0.91444940210685266</v>
      </c>
    </row>
    <row r="287" spans="1:28" ht="30.75" customHeight="1" x14ac:dyDescent="0.25">
      <c r="A287" s="96" t="s">
        <v>454</v>
      </c>
      <c r="B287" s="107" t="s">
        <v>37</v>
      </c>
      <c r="C287" s="34">
        <v>10</v>
      </c>
      <c r="D287" s="34" t="s">
        <v>38</v>
      </c>
      <c r="E287" s="40" t="s">
        <v>455</v>
      </c>
      <c r="F287" s="62">
        <f t="shared" si="225"/>
        <v>615459010</v>
      </c>
      <c r="G287" s="62">
        <f t="shared" si="225"/>
        <v>0</v>
      </c>
      <c r="H287" s="62">
        <f t="shared" si="225"/>
        <v>0</v>
      </c>
      <c r="I287" s="62">
        <f t="shared" si="225"/>
        <v>0</v>
      </c>
      <c r="J287" s="62">
        <f t="shared" si="225"/>
        <v>0</v>
      </c>
      <c r="K287" s="62">
        <f t="shared" si="228"/>
        <v>0</v>
      </c>
      <c r="L287" s="66">
        <f t="shared" si="226"/>
        <v>615459010</v>
      </c>
      <c r="M287" s="42">
        <f t="shared" si="208"/>
        <v>7.798556118060255E-5</v>
      </c>
      <c r="N287" s="62">
        <f t="shared" si="227"/>
        <v>0</v>
      </c>
      <c r="O287" s="62">
        <f t="shared" si="227"/>
        <v>595589410</v>
      </c>
      <c r="P287" s="62">
        <f t="shared" si="227"/>
        <v>19869600</v>
      </c>
      <c r="Q287" s="62">
        <f t="shared" si="227"/>
        <v>0</v>
      </c>
      <c r="R287" s="62">
        <f t="shared" si="227"/>
        <v>615459010</v>
      </c>
      <c r="S287" s="62">
        <f t="shared" si="227"/>
        <v>595589410</v>
      </c>
      <c r="T287" s="62">
        <f t="shared" si="227"/>
        <v>0</v>
      </c>
      <c r="U287" s="62">
        <f t="shared" si="227"/>
        <v>0</v>
      </c>
      <c r="V287" s="62">
        <f t="shared" si="227"/>
        <v>0</v>
      </c>
      <c r="W287" s="62">
        <f t="shared" si="227"/>
        <v>0</v>
      </c>
      <c r="X287" s="38">
        <f t="shared" si="210"/>
        <v>0</v>
      </c>
      <c r="Y287" s="38">
        <f t="shared" si="211"/>
        <v>0</v>
      </c>
      <c r="Z287" s="38">
        <f t="shared" si="212"/>
        <v>0</v>
      </c>
      <c r="AA287" s="38" t="s">
        <v>40</v>
      </c>
      <c r="AB287" s="38" t="s">
        <v>40</v>
      </c>
    </row>
    <row r="288" spans="1:28" ht="30.75" customHeight="1" x14ac:dyDescent="0.25">
      <c r="A288" s="96" t="s">
        <v>454</v>
      </c>
      <c r="B288" s="107" t="s">
        <v>37</v>
      </c>
      <c r="C288" s="34">
        <v>13</v>
      </c>
      <c r="D288" s="34" t="s">
        <v>38</v>
      </c>
      <c r="E288" s="40" t="s">
        <v>455</v>
      </c>
      <c r="F288" s="62">
        <f t="shared" si="225"/>
        <v>15000000000</v>
      </c>
      <c r="G288" s="62">
        <f t="shared" si="225"/>
        <v>0</v>
      </c>
      <c r="H288" s="62">
        <f t="shared" si="225"/>
        <v>0</v>
      </c>
      <c r="I288" s="62">
        <f t="shared" si="225"/>
        <v>0</v>
      </c>
      <c r="J288" s="62">
        <f t="shared" si="225"/>
        <v>2925000000</v>
      </c>
      <c r="K288" s="62">
        <f t="shared" si="228"/>
        <v>-2925000000</v>
      </c>
      <c r="L288" s="66">
        <f t="shared" si="226"/>
        <v>12075000000</v>
      </c>
      <c r="M288" s="42">
        <f t="shared" si="208"/>
        <v>1.5300379650884887E-3</v>
      </c>
      <c r="N288" s="62">
        <f>+N294+N291</f>
        <v>0</v>
      </c>
      <c r="O288" s="62">
        <f t="shared" si="227"/>
        <v>12075000000</v>
      </c>
      <c r="P288" s="62">
        <f t="shared" si="227"/>
        <v>0</v>
      </c>
      <c r="Q288" s="62">
        <f t="shared" si="227"/>
        <v>6405089410</v>
      </c>
      <c r="R288" s="62">
        <f t="shared" si="227"/>
        <v>5669910590</v>
      </c>
      <c r="S288" s="62">
        <f t="shared" si="227"/>
        <v>5669910590</v>
      </c>
      <c r="T288" s="62">
        <f t="shared" si="227"/>
        <v>0</v>
      </c>
      <c r="U288" s="62">
        <f t="shared" si="227"/>
        <v>6405089410</v>
      </c>
      <c r="V288" s="62">
        <f t="shared" si="227"/>
        <v>0</v>
      </c>
      <c r="W288" s="62">
        <f t="shared" si="227"/>
        <v>0</v>
      </c>
      <c r="X288" s="38">
        <f t="shared" si="210"/>
        <v>0.53044218716356106</v>
      </c>
      <c r="Y288" s="38">
        <f t="shared" si="211"/>
        <v>0</v>
      </c>
      <c r="Z288" s="38">
        <f t="shared" si="212"/>
        <v>0</v>
      </c>
      <c r="AA288" s="38">
        <f>+T288/Q288</f>
        <v>0</v>
      </c>
      <c r="AB288" s="38" t="s">
        <v>40</v>
      </c>
    </row>
    <row r="289" spans="1:28" ht="30.75" customHeight="1" x14ac:dyDescent="0.25">
      <c r="A289" s="96" t="s">
        <v>454</v>
      </c>
      <c r="B289" s="100" t="s">
        <v>41</v>
      </c>
      <c r="C289" s="34">
        <v>20</v>
      </c>
      <c r="D289" s="34" t="s">
        <v>38</v>
      </c>
      <c r="E289" s="40" t="s">
        <v>455</v>
      </c>
      <c r="F289" s="62">
        <f t="shared" si="225"/>
        <v>16066546116</v>
      </c>
      <c r="G289" s="62">
        <f t="shared" si="225"/>
        <v>0</v>
      </c>
      <c r="H289" s="62">
        <f t="shared" si="225"/>
        <v>0</v>
      </c>
      <c r="I289" s="62">
        <f t="shared" si="225"/>
        <v>0</v>
      </c>
      <c r="J289" s="62">
        <f t="shared" si="225"/>
        <v>2074546116</v>
      </c>
      <c r="K289" s="62">
        <f t="shared" si="228"/>
        <v>-2074546116</v>
      </c>
      <c r="L289" s="66">
        <f t="shared" si="226"/>
        <v>13992000000</v>
      </c>
      <c r="M289" s="42">
        <f t="shared" si="208"/>
        <v>1.7729433712230338E-3</v>
      </c>
      <c r="N289" s="62">
        <f>+N295</f>
        <v>0</v>
      </c>
      <c r="O289" s="62">
        <f t="shared" si="227"/>
        <v>9513133600</v>
      </c>
      <c r="P289" s="62">
        <f t="shared" si="227"/>
        <v>4478866400</v>
      </c>
      <c r="Q289" s="62">
        <f t="shared" si="227"/>
        <v>792058479.75</v>
      </c>
      <c r="R289" s="62">
        <f t="shared" si="227"/>
        <v>13199941520.25</v>
      </c>
      <c r="S289" s="62">
        <f t="shared" si="227"/>
        <v>8721075120.25</v>
      </c>
      <c r="T289" s="62">
        <f t="shared" si="227"/>
        <v>792058479.75</v>
      </c>
      <c r="U289" s="62">
        <f t="shared" si="227"/>
        <v>0</v>
      </c>
      <c r="V289" s="62">
        <f t="shared" si="227"/>
        <v>792058479.75</v>
      </c>
      <c r="W289" s="62">
        <f t="shared" si="227"/>
        <v>0</v>
      </c>
      <c r="X289" s="38">
        <f t="shared" si="210"/>
        <v>5.6607953098198972E-2</v>
      </c>
      <c r="Y289" s="38">
        <f t="shared" si="211"/>
        <v>5.6607953098198972E-2</v>
      </c>
      <c r="Z289" s="38">
        <f t="shared" si="212"/>
        <v>5.6607953098198972E-2</v>
      </c>
      <c r="AA289" s="38">
        <f>+T289/Q289</f>
        <v>1</v>
      </c>
      <c r="AB289" s="38">
        <f>+V289/T289</f>
        <v>1</v>
      </c>
    </row>
    <row r="290" spans="1:28" ht="32.25" customHeight="1" x14ac:dyDescent="0.25">
      <c r="A290" s="102" t="s">
        <v>456</v>
      </c>
      <c r="B290" s="99" t="s">
        <v>37</v>
      </c>
      <c r="C290" s="44">
        <v>10</v>
      </c>
      <c r="D290" s="44" t="s">
        <v>38</v>
      </c>
      <c r="E290" s="108" t="s">
        <v>258</v>
      </c>
      <c r="F290" s="46">
        <v>18384779632</v>
      </c>
      <c r="G290" s="46">
        <v>0</v>
      </c>
      <c r="H290" s="46">
        <v>0</v>
      </c>
      <c r="I290" s="46">
        <v>0</v>
      </c>
      <c r="J290" s="46">
        <v>0</v>
      </c>
      <c r="K290" s="46">
        <f t="shared" si="228"/>
        <v>0</v>
      </c>
      <c r="L290" s="56">
        <f t="shared" ref="L290:L295" si="229">+F290+K290</f>
        <v>18384779632</v>
      </c>
      <c r="M290" s="51">
        <f t="shared" si="208"/>
        <v>2.3295578316145401E-3</v>
      </c>
      <c r="N290" s="46">
        <v>0</v>
      </c>
      <c r="O290" s="46">
        <v>12528860261</v>
      </c>
      <c r="P290" s="46">
        <f t="shared" ref="P290:P295" si="230">L290-O290</f>
        <v>5855919371</v>
      </c>
      <c r="Q290" s="46">
        <v>11979577527.42</v>
      </c>
      <c r="R290" s="46">
        <f t="shared" ref="R290:R295" si="231">+L290-Q290</f>
        <v>6405202104.5799999</v>
      </c>
      <c r="S290" s="46">
        <f t="shared" ref="S290:S295" si="232">O290-Q290</f>
        <v>549282733.57999992</v>
      </c>
      <c r="T290" s="46">
        <v>2632887298.29</v>
      </c>
      <c r="U290" s="46">
        <f t="shared" ref="U290:U295" si="233">+Q290-T290</f>
        <v>9346690229.1300011</v>
      </c>
      <c r="V290" s="46">
        <v>2602754258.29</v>
      </c>
      <c r="W290" s="48">
        <f t="shared" ref="W290:W295" si="234">+T290-V290</f>
        <v>30133040</v>
      </c>
      <c r="X290" s="49">
        <f t="shared" si="210"/>
        <v>0.65160299808917499</v>
      </c>
      <c r="Y290" s="49">
        <f t="shared" si="211"/>
        <v>0.14321016356961247</v>
      </c>
      <c r="Z290" s="49">
        <f t="shared" si="212"/>
        <v>0.14157114256402201</v>
      </c>
      <c r="AA290" s="49">
        <f>+T290/Q290</f>
        <v>0.21978131468022108</v>
      </c>
      <c r="AB290" s="49">
        <f>+V290/T290</f>
        <v>0.98855513488193336</v>
      </c>
    </row>
    <row r="291" spans="1:28" ht="48" customHeight="1" x14ac:dyDescent="0.25">
      <c r="A291" s="102" t="s">
        <v>456</v>
      </c>
      <c r="B291" s="103" t="s">
        <v>37</v>
      </c>
      <c r="C291" s="44">
        <v>13</v>
      </c>
      <c r="D291" s="44" t="s">
        <v>38</v>
      </c>
      <c r="E291" s="108" t="s">
        <v>258</v>
      </c>
      <c r="F291" s="46">
        <v>0</v>
      </c>
      <c r="G291" s="46">
        <v>0</v>
      </c>
      <c r="H291" s="46">
        <v>0</v>
      </c>
      <c r="I291" s="46">
        <v>2925000000</v>
      </c>
      <c r="J291" s="46">
        <v>0</v>
      </c>
      <c r="K291" s="46">
        <f t="shared" si="228"/>
        <v>2925000000</v>
      </c>
      <c r="L291" s="56">
        <f t="shared" si="229"/>
        <v>2925000000</v>
      </c>
      <c r="M291" s="51">
        <f t="shared" si="208"/>
        <v>3.7063031452454074E-4</v>
      </c>
      <c r="N291" s="112">
        <v>0</v>
      </c>
      <c r="O291" s="46">
        <v>0</v>
      </c>
      <c r="P291" s="46">
        <f t="shared" si="230"/>
        <v>2925000000</v>
      </c>
      <c r="Q291" s="46">
        <v>0</v>
      </c>
      <c r="R291" s="46">
        <f t="shared" si="231"/>
        <v>2925000000</v>
      </c>
      <c r="S291" s="46">
        <f t="shared" si="232"/>
        <v>0</v>
      </c>
      <c r="T291" s="46">
        <v>0</v>
      </c>
      <c r="U291" s="46">
        <f t="shared" si="233"/>
        <v>0</v>
      </c>
      <c r="V291" s="46">
        <v>0</v>
      </c>
      <c r="W291" s="48">
        <f t="shared" si="234"/>
        <v>0</v>
      </c>
      <c r="X291" s="49">
        <f t="shared" si="210"/>
        <v>0</v>
      </c>
      <c r="Y291" s="49">
        <f t="shared" si="211"/>
        <v>0</v>
      </c>
      <c r="Z291" s="49">
        <f t="shared" si="212"/>
        <v>0</v>
      </c>
      <c r="AA291" s="49" t="s">
        <v>40</v>
      </c>
      <c r="AB291" s="49" t="s">
        <v>40</v>
      </c>
    </row>
    <row r="292" spans="1:28" ht="48" customHeight="1" x14ac:dyDescent="0.25">
      <c r="A292" s="102" t="s">
        <v>456</v>
      </c>
      <c r="B292" s="103" t="s">
        <v>41</v>
      </c>
      <c r="C292" s="44">
        <v>20</v>
      </c>
      <c r="D292" s="44" t="s">
        <v>38</v>
      </c>
      <c r="E292" s="108" t="s">
        <v>258</v>
      </c>
      <c r="F292" s="46">
        <v>5269459612</v>
      </c>
      <c r="G292" s="46">
        <v>0</v>
      </c>
      <c r="H292" s="46">
        <v>0</v>
      </c>
      <c r="I292" s="46">
        <v>2074546116</v>
      </c>
      <c r="J292" s="46">
        <v>0</v>
      </c>
      <c r="K292" s="46">
        <f t="shared" si="228"/>
        <v>2074546116</v>
      </c>
      <c r="L292" s="56">
        <f t="shared" si="229"/>
        <v>7344005728</v>
      </c>
      <c r="M292" s="51">
        <f t="shared" si="208"/>
        <v>9.3056791550039965E-4</v>
      </c>
      <c r="N292" s="112">
        <v>0</v>
      </c>
      <c r="O292" s="46">
        <v>4795229070</v>
      </c>
      <c r="P292" s="46">
        <f t="shared" si="230"/>
        <v>2548776658</v>
      </c>
      <c r="Q292" s="46">
        <v>4122242002</v>
      </c>
      <c r="R292" s="46">
        <f t="shared" si="231"/>
        <v>3221763726</v>
      </c>
      <c r="S292" s="46">
        <f t="shared" si="232"/>
        <v>672987068</v>
      </c>
      <c r="T292" s="46">
        <v>732632916</v>
      </c>
      <c r="U292" s="46">
        <f t="shared" si="233"/>
        <v>3389609086</v>
      </c>
      <c r="V292" s="46">
        <v>669955732</v>
      </c>
      <c r="W292" s="48">
        <f t="shared" si="234"/>
        <v>62677184</v>
      </c>
      <c r="X292" s="49">
        <f t="shared" si="210"/>
        <v>0.56130702435094837</v>
      </c>
      <c r="Y292" s="49">
        <f t="shared" si="211"/>
        <v>9.97593061790161E-2</v>
      </c>
      <c r="Z292" s="49">
        <f t="shared" si="212"/>
        <v>9.1224837889995719E-2</v>
      </c>
      <c r="AA292" s="49">
        <f>+T292/Q292</f>
        <v>0.17772680877166996</v>
      </c>
      <c r="AB292" s="49">
        <f>+V292/T292</f>
        <v>0.91444940210685266</v>
      </c>
    </row>
    <row r="293" spans="1:28" ht="48" customHeight="1" x14ac:dyDescent="0.25">
      <c r="A293" s="102" t="s">
        <v>457</v>
      </c>
      <c r="B293" s="103" t="s">
        <v>37</v>
      </c>
      <c r="C293" s="44">
        <v>10</v>
      </c>
      <c r="D293" s="44" t="s">
        <v>38</v>
      </c>
      <c r="E293" s="108" t="s">
        <v>258</v>
      </c>
      <c r="F293" s="46">
        <v>615459010</v>
      </c>
      <c r="G293" s="46">
        <v>0</v>
      </c>
      <c r="H293" s="46">
        <v>0</v>
      </c>
      <c r="I293" s="46">
        <v>0</v>
      </c>
      <c r="J293" s="46">
        <v>0</v>
      </c>
      <c r="K293" s="46">
        <f t="shared" si="228"/>
        <v>0</v>
      </c>
      <c r="L293" s="56">
        <f t="shared" si="229"/>
        <v>615459010</v>
      </c>
      <c r="M293" s="51">
        <f t="shared" si="208"/>
        <v>7.798556118060255E-5</v>
      </c>
      <c r="N293" s="112">
        <v>0</v>
      </c>
      <c r="O293" s="46">
        <v>595589410</v>
      </c>
      <c r="P293" s="46">
        <f t="shared" si="230"/>
        <v>19869600</v>
      </c>
      <c r="Q293" s="46">
        <v>0</v>
      </c>
      <c r="R293" s="46">
        <f t="shared" si="231"/>
        <v>615459010</v>
      </c>
      <c r="S293" s="46">
        <f t="shared" si="232"/>
        <v>595589410</v>
      </c>
      <c r="T293" s="46">
        <v>0</v>
      </c>
      <c r="U293" s="46">
        <f t="shared" si="233"/>
        <v>0</v>
      </c>
      <c r="V293" s="46">
        <v>0</v>
      </c>
      <c r="W293" s="48">
        <f t="shared" si="234"/>
        <v>0</v>
      </c>
      <c r="X293" s="49">
        <f t="shared" si="210"/>
        <v>0</v>
      </c>
      <c r="Y293" s="49">
        <f t="shared" si="211"/>
        <v>0</v>
      </c>
      <c r="Z293" s="49">
        <f t="shared" si="212"/>
        <v>0</v>
      </c>
      <c r="AA293" s="49" t="s">
        <v>40</v>
      </c>
      <c r="AB293" s="49" t="s">
        <v>40</v>
      </c>
    </row>
    <row r="294" spans="1:28" ht="48" customHeight="1" x14ac:dyDescent="0.25">
      <c r="A294" s="102" t="s">
        <v>457</v>
      </c>
      <c r="B294" s="103" t="s">
        <v>37</v>
      </c>
      <c r="C294" s="44">
        <v>13</v>
      </c>
      <c r="D294" s="44" t="s">
        <v>38</v>
      </c>
      <c r="E294" s="108" t="s">
        <v>258</v>
      </c>
      <c r="F294" s="46">
        <v>15000000000</v>
      </c>
      <c r="G294" s="46">
        <v>0</v>
      </c>
      <c r="H294" s="46">
        <v>0</v>
      </c>
      <c r="I294" s="46">
        <v>0</v>
      </c>
      <c r="J294" s="46">
        <v>2925000000</v>
      </c>
      <c r="K294" s="46">
        <f t="shared" si="228"/>
        <v>-2925000000</v>
      </c>
      <c r="L294" s="56">
        <f t="shared" si="229"/>
        <v>12075000000</v>
      </c>
      <c r="M294" s="51">
        <f t="shared" si="208"/>
        <v>1.5300379650884887E-3</v>
      </c>
      <c r="N294" s="112">
        <v>0</v>
      </c>
      <c r="O294" s="46">
        <v>12075000000</v>
      </c>
      <c r="P294" s="46">
        <f t="shared" si="230"/>
        <v>0</v>
      </c>
      <c r="Q294" s="46">
        <v>6405089410</v>
      </c>
      <c r="R294" s="46">
        <f t="shared" si="231"/>
        <v>5669910590</v>
      </c>
      <c r="S294" s="46">
        <f t="shared" si="232"/>
        <v>5669910590</v>
      </c>
      <c r="T294" s="46">
        <v>0</v>
      </c>
      <c r="U294" s="46">
        <f t="shared" si="233"/>
        <v>6405089410</v>
      </c>
      <c r="V294" s="46">
        <v>0</v>
      </c>
      <c r="W294" s="48">
        <f t="shared" si="234"/>
        <v>0</v>
      </c>
      <c r="X294" s="49">
        <f t="shared" si="210"/>
        <v>0.53044218716356106</v>
      </c>
      <c r="Y294" s="49">
        <f t="shared" si="211"/>
        <v>0</v>
      </c>
      <c r="Z294" s="49">
        <f t="shared" si="212"/>
        <v>0</v>
      </c>
      <c r="AA294" s="49">
        <f>+T294/Q294</f>
        <v>0</v>
      </c>
      <c r="AB294" s="49" t="s">
        <v>40</v>
      </c>
    </row>
    <row r="295" spans="1:28" ht="48" customHeight="1" x14ac:dyDescent="0.25">
      <c r="A295" s="102" t="s">
        <v>457</v>
      </c>
      <c r="B295" s="103" t="s">
        <v>41</v>
      </c>
      <c r="C295" s="44">
        <v>20</v>
      </c>
      <c r="D295" s="44" t="s">
        <v>38</v>
      </c>
      <c r="E295" s="108" t="s">
        <v>258</v>
      </c>
      <c r="F295" s="46">
        <v>16066546116</v>
      </c>
      <c r="G295" s="46">
        <v>0</v>
      </c>
      <c r="H295" s="46">
        <v>0</v>
      </c>
      <c r="I295" s="46">
        <v>0</v>
      </c>
      <c r="J295" s="46">
        <v>2074546116</v>
      </c>
      <c r="K295" s="46">
        <f t="shared" si="228"/>
        <v>-2074546116</v>
      </c>
      <c r="L295" s="56">
        <f t="shared" si="229"/>
        <v>13992000000</v>
      </c>
      <c r="M295" s="51">
        <f t="shared" si="208"/>
        <v>1.7729433712230338E-3</v>
      </c>
      <c r="N295" s="112">
        <v>0</v>
      </c>
      <c r="O295" s="46">
        <v>9513133600</v>
      </c>
      <c r="P295" s="46">
        <f t="shared" si="230"/>
        <v>4478866400</v>
      </c>
      <c r="Q295" s="46">
        <v>792058479.75</v>
      </c>
      <c r="R295" s="46">
        <f t="shared" si="231"/>
        <v>13199941520.25</v>
      </c>
      <c r="S295" s="46">
        <f t="shared" si="232"/>
        <v>8721075120.25</v>
      </c>
      <c r="T295" s="46">
        <v>792058479.75</v>
      </c>
      <c r="U295" s="46">
        <f t="shared" si="233"/>
        <v>0</v>
      </c>
      <c r="V295" s="46">
        <v>792058479.75</v>
      </c>
      <c r="W295" s="48">
        <f t="shared" si="234"/>
        <v>0</v>
      </c>
      <c r="X295" s="49">
        <f t="shared" si="210"/>
        <v>5.6607953098198972E-2</v>
      </c>
      <c r="Y295" s="49">
        <f t="shared" si="211"/>
        <v>5.6607953098198972E-2</v>
      </c>
      <c r="Z295" s="49">
        <f t="shared" si="212"/>
        <v>5.6607953098198972E-2</v>
      </c>
      <c r="AA295" s="49">
        <f t="shared" ref="AA295:AA304" si="235">+T295/Q295</f>
        <v>1</v>
      </c>
      <c r="AB295" s="49">
        <f t="shared" ref="AB295:AB304" si="236">+V295/T295</f>
        <v>1</v>
      </c>
    </row>
    <row r="296" spans="1:28" ht="66" customHeight="1" x14ac:dyDescent="0.25">
      <c r="A296" s="96" t="s">
        <v>458</v>
      </c>
      <c r="B296" s="100" t="s">
        <v>37</v>
      </c>
      <c r="C296" s="34">
        <v>10</v>
      </c>
      <c r="D296" s="34" t="s">
        <v>38</v>
      </c>
      <c r="E296" s="95" t="s">
        <v>459</v>
      </c>
      <c r="F296" s="66">
        <f t="shared" ref="F296:J298" si="237">+F297</f>
        <v>6215000000</v>
      </c>
      <c r="G296" s="66">
        <f t="shared" si="237"/>
        <v>0</v>
      </c>
      <c r="H296" s="66">
        <f t="shared" si="237"/>
        <v>0</v>
      </c>
      <c r="I296" s="66">
        <f t="shared" si="237"/>
        <v>0</v>
      </c>
      <c r="J296" s="66">
        <f t="shared" si="237"/>
        <v>0</v>
      </c>
      <c r="K296" s="66">
        <f t="shared" si="228"/>
        <v>0</v>
      </c>
      <c r="L296" s="66">
        <f>+L297</f>
        <v>6215000000</v>
      </c>
      <c r="M296" s="42">
        <f t="shared" si="208"/>
        <v>7.8751022385299858E-4</v>
      </c>
      <c r="N296" s="66">
        <f t="shared" ref="N296:W298" si="238">+N297</f>
        <v>0</v>
      </c>
      <c r="O296" s="66">
        <f t="shared" si="238"/>
        <v>4171271226.4000001</v>
      </c>
      <c r="P296" s="66">
        <f t="shared" si="238"/>
        <v>2043728773.5999999</v>
      </c>
      <c r="Q296" s="66">
        <f t="shared" si="238"/>
        <v>4046190748.6599998</v>
      </c>
      <c r="R296" s="66">
        <f t="shared" si="238"/>
        <v>2168809251.3400002</v>
      </c>
      <c r="S296" s="66">
        <f t="shared" si="238"/>
        <v>125080477.74000025</v>
      </c>
      <c r="T296" s="66">
        <f t="shared" si="238"/>
        <v>2501931643.1599998</v>
      </c>
      <c r="U296" s="66">
        <f t="shared" si="238"/>
        <v>1544259105.5</v>
      </c>
      <c r="V296" s="66">
        <f t="shared" si="238"/>
        <v>2501931643.1599998</v>
      </c>
      <c r="W296" s="66">
        <f t="shared" si="238"/>
        <v>0</v>
      </c>
      <c r="X296" s="38">
        <f t="shared" si="210"/>
        <v>0.65103632319549476</v>
      </c>
      <c r="Y296" s="38">
        <f t="shared" si="211"/>
        <v>0.40256341804666129</v>
      </c>
      <c r="Z296" s="38">
        <f t="shared" si="212"/>
        <v>0.40256341804666129</v>
      </c>
      <c r="AA296" s="38">
        <f t="shared" si="235"/>
        <v>0.6183424852099666</v>
      </c>
      <c r="AB296" s="38">
        <f t="shared" si="236"/>
        <v>1</v>
      </c>
    </row>
    <row r="297" spans="1:28" ht="60.75" customHeight="1" x14ac:dyDescent="0.25">
      <c r="A297" s="96" t="s">
        <v>460</v>
      </c>
      <c r="B297" s="100" t="s">
        <v>37</v>
      </c>
      <c r="C297" s="34">
        <v>10</v>
      </c>
      <c r="D297" s="34" t="s">
        <v>38</v>
      </c>
      <c r="E297" s="95" t="s">
        <v>459</v>
      </c>
      <c r="F297" s="66">
        <f t="shared" si="237"/>
        <v>6215000000</v>
      </c>
      <c r="G297" s="66">
        <f t="shared" si="237"/>
        <v>0</v>
      </c>
      <c r="H297" s="66">
        <f t="shared" si="237"/>
        <v>0</v>
      </c>
      <c r="I297" s="66">
        <f t="shared" si="237"/>
        <v>0</v>
      </c>
      <c r="J297" s="66">
        <f t="shared" si="237"/>
        <v>0</v>
      </c>
      <c r="K297" s="66">
        <f t="shared" si="228"/>
        <v>0</v>
      </c>
      <c r="L297" s="66">
        <f>+L298</f>
        <v>6215000000</v>
      </c>
      <c r="M297" s="42">
        <f t="shared" si="208"/>
        <v>7.8751022385299858E-4</v>
      </c>
      <c r="N297" s="66">
        <f t="shared" si="238"/>
        <v>0</v>
      </c>
      <c r="O297" s="66">
        <f t="shared" si="238"/>
        <v>4171271226.4000001</v>
      </c>
      <c r="P297" s="66">
        <f t="shared" si="238"/>
        <v>2043728773.5999999</v>
      </c>
      <c r="Q297" s="66">
        <f t="shared" si="238"/>
        <v>4046190748.6599998</v>
      </c>
      <c r="R297" s="66">
        <f t="shared" si="238"/>
        <v>2168809251.3400002</v>
      </c>
      <c r="S297" s="66">
        <f t="shared" si="238"/>
        <v>125080477.74000025</v>
      </c>
      <c r="T297" s="66">
        <f t="shared" si="238"/>
        <v>2501931643.1599998</v>
      </c>
      <c r="U297" s="66">
        <f t="shared" si="238"/>
        <v>1544259105.5</v>
      </c>
      <c r="V297" s="66">
        <f t="shared" si="238"/>
        <v>2501931643.1599998</v>
      </c>
      <c r="W297" s="66">
        <f t="shared" si="238"/>
        <v>0</v>
      </c>
      <c r="X297" s="38">
        <f t="shared" si="210"/>
        <v>0.65103632319549476</v>
      </c>
      <c r="Y297" s="38">
        <f t="shared" si="211"/>
        <v>0.40256341804666129</v>
      </c>
      <c r="Z297" s="38">
        <f t="shared" si="212"/>
        <v>0.40256341804666129</v>
      </c>
      <c r="AA297" s="38">
        <f t="shared" si="235"/>
        <v>0.6183424852099666</v>
      </c>
      <c r="AB297" s="38">
        <f t="shared" si="236"/>
        <v>1</v>
      </c>
    </row>
    <row r="298" spans="1:28" ht="35.25" customHeight="1" x14ac:dyDescent="0.25">
      <c r="A298" s="96" t="s">
        <v>461</v>
      </c>
      <c r="B298" s="100" t="s">
        <v>37</v>
      </c>
      <c r="C298" s="34">
        <v>10</v>
      </c>
      <c r="D298" s="34" t="s">
        <v>38</v>
      </c>
      <c r="E298" s="95" t="s">
        <v>462</v>
      </c>
      <c r="F298" s="66">
        <f t="shared" si="237"/>
        <v>6215000000</v>
      </c>
      <c r="G298" s="66">
        <f t="shared" si="237"/>
        <v>0</v>
      </c>
      <c r="H298" s="66">
        <f t="shared" si="237"/>
        <v>0</v>
      </c>
      <c r="I298" s="66">
        <f t="shared" si="237"/>
        <v>0</v>
      </c>
      <c r="J298" s="66">
        <f t="shared" si="237"/>
        <v>0</v>
      </c>
      <c r="K298" s="66">
        <f t="shared" si="228"/>
        <v>0</v>
      </c>
      <c r="L298" s="66">
        <f>+L299</f>
        <v>6215000000</v>
      </c>
      <c r="M298" s="42">
        <f t="shared" si="208"/>
        <v>7.8751022385299858E-4</v>
      </c>
      <c r="N298" s="66">
        <f t="shared" si="238"/>
        <v>0</v>
      </c>
      <c r="O298" s="66">
        <f t="shared" si="238"/>
        <v>4171271226.4000001</v>
      </c>
      <c r="P298" s="66">
        <f t="shared" si="238"/>
        <v>2043728773.5999999</v>
      </c>
      <c r="Q298" s="66">
        <f t="shared" si="238"/>
        <v>4046190748.6599998</v>
      </c>
      <c r="R298" s="66">
        <f t="shared" si="238"/>
        <v>2168809251.3400002</v>
      </c>
      <c r="S298" s="66">
        <f t="shared" si="238"/>
        <v>125080477.74000025</v>
      </c>
      <c r="T298" s="66">
        <f t="shared" si="238"/>
        <v>2501931643.1599998</v>
      </c>
      <c r="U298" s="66">
        <f t="shared" si="238"/>
        <v>1544259105.5</v>
      </c>
      <c r="V298" s="66">
        <f t="shared" si="238"/>
        <v>2501931643.1599998</v>
      </c>
      <c r="W298" s="66">
        <f t="shared" si="238"/>
        <v>0</v>
      </c>
      <c r="X298" s="38">
        <f t="shared" si="210"/>
        <v>0.65103632319549476</v>
      </c>
      <c r="Y298" s="38">
        <f t="shared" si="211"/>
        <v>0.40256341804666129</v>
      </c>
      <c r="Z298" s="38">
        <f t="shared" si="212"/>
        <v>0.40256341804666129</v>
      </c>
      <c r="AA298" s="38">
        <f t="shared" si="235"/>
        <v>0.6183424852099666</v>
      </c>
      <c r="AB298" s="38">
        <f t="shared" si="236"/>
        <v>1</v>
      </c>
    </row>
    <row r="299" spans="1:28" ht="48.75" customHeight="1" x14ac:dyDescent="0.25">
      <c r="A299" s="43" t="s">
        <v>463</v>
      </c>
      <c r="B299" s="103" t="s">
        <v>37</v>
      </c>
      <c r="C299" s="44">
        <v>10</v>
      </c>
      <c r="D299" s="44" t="s">
        <v>38</v>
      </c>
      <c r="E299" s="108" t="s">
        <v>258</v>
      </c>
      <c r="F299" s="46">
        <v>6215000000</v>
      </c>
      <c r="G299" s="46">
        <v>0</v>
      </c>
      <c r="H299" s="46">
        <v>0</v>
      </c>
      <c r="I299" s="46">
        <v>0</v>
      </c>
      <c r="J299" s="46">
        <v>0</v>
      </c>
      <c r="K299" s="46">
        <f t="shared" si="228"/>
        <v>0</v>
      </c>
      <c r="L299" s="56">
        <f>+F299+K299</f>
        <v>6215000000</v>
      </c>
      <c r="M299" s="51">
        <f t="shared" si="208"/>
        <v>7.8751022385299858E-4</v>
      </c>
      <c r="N299" s="46">
        <v>0</v>
      </c>
      <c r="O299" s="46">
        <v>4171271226.4000001</v>
      </c>
      <c r="P299" s="46">
        <f>L299-O299</f>
        <v>2043728773.5999999</v>
      </c>
      <c r="Q299" s="46">
        <v>4046190748.6599998</v>
      </c>
      <c r="R299" s="46">
        <f>+L299-Q299</f>
        <v>2168809251.3400002</v>
      </c>
      <c r="S299" s="46">
        <f>O299-Q299</f>
        <v>125080477.74000025</v>
      </c>
      <c r="T299" s="46">
        <v>2501931643.1599998</v>
      </c>
      <c r="U299" s="46">
        <f>+Q299-T299</f>
        <v>1544259105.5</v>
      </c>
      <c r="V299" s="46">
        <v>2501931643.1599998</v>
      </c>
      <c r="W299" s="48">
        <f>+T299-V299</f>
        <v>0</v>
      </c>
      <c r="X299" s="49">
        <f t="shared" si="210"/>
        <v>0.65103632319549476</v>
      </c>
      <c r="Y299" s="49">
        <f t="shared" si="211"/>
        <v>0.40256341804666129</v>
      </c>
      <c r="Z299" s="49">
        <f t="shared" si="212"/>
        <v>0.40256341804666129</v>
      </c>
      <c r="AA299" s="49">
        <f t="shared" si="235"/>
        <v>0.6183424852099666</v>
      </c>
      <c r="AB299" s="49">
        <f t="shared" si="236"/>
        <v>1</v>
      </c>
    </row>
    <row r="300" spans="1:28" ht="72" customHeight="1" x14ac:dyDescent="0.25">
      <c r="A300" s="96" t="s">
        <v>464</v>
      </c>
      <c r="B300" s="100" t="s">
        <v>37</v>
      </c>
      <c r="C300" s="34">
        <v>10</v>
      </c>
      <c r="D300" s="34" t="s">
        <v>38</v>
      </c>
      <c r="E300" s="95" t="s">
        <v>465</v>
      </c>
      <c r="F300" s="66">
        <f t="shared" ref="F300:J302" si="239">+F301</f>
        <v>904000000</v>
      </c>
      <c r="G300" s="66">
        <f t="shared" si="239"/>
        <v>0</v>
      </c>
      <c r="H300" s="66">
        <f t="shared" si="239"/>
        <v>0</v>
      </c>
      <c r="I300" s="66">
        <f t="shared" si="239"/>
        <v>0</v>
      </c>
      <c r="J300" s="66">
        <f t="shared" si="239"/>
        <v>0</v>
      </c>
      <c r="K300" s="66">
        <f t="shared" si="228"/>
        <v>0</v>
      </c>
      <c r="L300" s="66">
        <f>+L301</f>
        <v>904000000</v>
      </c>
      <c r="M300" s="42">
        <f t="shared" si="208"/>
        <v>1.1454694165134525E-4</v>
      </c>
      <c r="N300" s="66">
        <f t="shared" ref="N300:W302" si="240">+N301</f>
        <v>0</v>
      </c>
      <c r="O300" s="66">
        <f t="shared" si="240"/>
        <v>534884523.02999997</v>
      </c>
      <c r="P300" s="66">
        <f t="shared" si="240"/>
        <v>369115476.97000003</v>
      </c>
      <c r="Q300" s="66">
        <f t="shared" si="240"/>
        <v>484768521.5</v>
      </c>
      <c r="R300" s="66">
        <f t="shared" si="240"/>
        <v>419231478.5</v>
      </c>
      <c r="S300" s="66">
        <f t="shared" si="240"/>
        <v>50116001.529999971</v>
      </c>
      <c r="T300" s="66">
        <f t="shared" si="240"/>
        <v>131409957.5</v>
      </c>
      <c r="U300" s="66">
        <f t="shared" si="240"/>
        <v>353358564</v>
      </c>
      <c r="V300" s="66">
        <f t="shared" si="240"/>
        <v>126484351.5</v>
      </c>
      <c r="W300" s="66">
        <f t="shared" si="240"/>
        <v>4925606</v>
      </c>
      <c r="X300" s="38">
        <f t="shared" si="210"/>
        <v>0.53624836449115043</v>
      </c>
      <c r="Y300" s="38">
        <f t="shared" si="211"/>
        <v>0.14536499723451327</v>
      </c>
      <c r="Z300" s="38">
        <f t="shared" si="212"/>
        <v>0.13991631803097346</v>
      </c>
      <c r="AA300" s="38">
        <f t="shared" si="235"/>
        <v>0.27107774467983892</v>
      </c>
      <c r="AB300" s="38">
        <f t="shared" si="236"/>
        <v>0.96251725444778413</v>
      </c>
    </row>
    <row r="301" spans="1:28" ht="49.5" customHeight="1" x14ac:dyDescent="0.25">
      <c r="A301" s="96" t="s">
        <v>466</v>
      </c>
      <c r="B301" s="100" t="s">
        <v>37</v>
      </c>
      <c r="C301" s="34">
        <v>10</v>
      </c>
      <c r="D301" s="34" t="s">
        <v>38</v>
      </c>
      <c r="E301" s="95" t="s">
        <v>465</v>
      </c>
      <c r="F301" s="66">
        <f t="shared" si="239"/>
        <v>904000000</v>
      </c>
      <c r="G301" s="66">
        <f t="shared" si="239"/>
        <v>0</v>
      </c>
      <c r="H301" s="66">
        <f t="shared" si="239"/>
        <v>0</v>
      </c>
      <c r="I301" s="66">
        <f t="shared" si="239"/>
        <v>0</v>
      </c>
      <c r="J301" s="66">
        <f t="shared" si="239"/>
        <v>0</v>
      </c>
      <c r="K301" s="66">
        <f t="shared" si="228"/>
        <v>0</v>
      </c>
      <c r="L301" s="66">
        <f>+L302</f>
        <v>904000000</v>
      </c>
      <c r="M301" s="42">
        <f t="shared" si="208"/>
        <v>1.1454694165134525E-4</v>
      </c>
      <c r="N301" s="66">
        <f t="shared" si="240"/>
        <v>0</v>
      </c>
      <c r="O301" s="66">
        <f t="shared" si="240"/>
        <v>534884523.02999997</v>
      </c>
      <c r="P301" s="66">
        <f t="shared" si="240"/>
        <v>369115476.97000003</v>
      </c>
      <c r="Q301" s="66">
        <f t="shared" si="240"/>
        <v>484768521.5</v>
      </c>
      <c r="R301" s="66">
        <f t="shared" si="240"/>
        <v>419231478.5</v>
      </c>
      <c r="S301" s="66">
        <f t="shared" si="240"/>
        <v>50116001.529999971</v>
      </c>
      <c r="T301" s="66">
        <f t="shared" si="240"/>
        <v>131409957.5</v>
      </c>
      <c r="U301" s="66">
        <f t="shared" si="240"/>
        <v>353358564</v>
      </c>
      <c r="V301" s="66">
        <f t="shared" si="240"/>
        <v>126484351.5</v>
      </c>
      <c r="W301" s="66">
        <f t="shared" si="240"/>
        <v>4925606</v>
      </c>
      <c r="X301" s="38">
        <f t="shared" si="210"/>
        <v>0.53624836449115043</v>
      </c>
      <c r="Y301" s="38">
        <f t="shared" si="211"/>
        <v>0.14536499723451327</v>
      </c>
      <c r="Z301" s="38">
        <f t="shared" si="212"/>
        <v>0.13991631803097346</v>
      </c>
      <c r="AA301" s="38">
        <f t="shared" si="235"/>
        <v>0.27107774467983892</v>
      </c>
      <c r="AB301" s="38">
        <f t="shared" si="236"/>
        <v>0.96251725444778413</v>
      </c>
    </row>
    <row r="302" spans="1:28" ht="35.25" customHeight="1" x14ac:dyDescent="0.25">
      <c r="A302" s="96" t="s">
        <v>467</v>
      </c>
      <c r="B302" s="100" t="s">
        <v>37</v>
      </c>
      <c r="C302" s="34">
        <v>10</v>
      </c>
      <c r="D302" s="34" t="s">
        <v>38</v>
      </c>
      <c r="E302" s="95" t="s">
        <v>468</v>
      </c>
      <c r="F302" s="66">
        <f t="shared" si="239"/>
        <v>904000000</v>
      </c>
      <c r="G302" s="66">
        <f t="shared" si="239"/>
        <v>0</v>
      </c>
      <c r="H302" s="66">
        <f t="shared" si="239"/>
        <v>0</v>
      </c>
      <c r="I302" s="66">
        <f t="shared" si="239"/>
        <v>0</v>
      </c>
      <c r="J302" s="66">
        <f t="shared" si="239"/>
        <v>0</v>
      </c>
      <c r="K302" s="66">
        <f t="shared" si="228"/>
        <v>0</v>
      </c>
      <c r="L302" s="66">
        <f>+L303</f>
        <v>904000000</v>
      </c>
      <c r="M302" s="42">
        <f t="shared" si="208"/>
        <v>1.1454694165134525E-4</v>
      </c>
      <c r="N302" s="66">
        <f t="shared" si="240"/>
        <v>0</v>
      </c>
      <c r="O302" s="66">
        <f t="shared" si="240"/>
        <v>534884523.02999997</v>
      </c>
      <c r="P302" s="66">
        <f t="shared" si="240"/>
        <v>369115476.97000003</v>
      </c>
      <c r="Q302" s="66">
        <f t="shared" si="240"/>
        <v>484768521.5</v>
      </c>
      <c r="R302" s="66">
        <f t="shared" si="240"/>
        <v>419231478.5</v>
      </c>
      <c r="S302" s="66">
        <f t="shared" si="240"/>
        <v>50116001.529999971</v>
      </c>
      <c r="T302" s="66">
        <f t="shared" si="240"/>
        <v>131409957.5</v>
      </c>
      <c r="U302" s="66">
        <f t="shared" si="240"/>
        <v>353358564</v>
      </c>
      <c r="V302" s="66">
        <f t="shared" si="240"/>
        <v>126484351.5</v>
      </c>
      <c r="W302" s="66">
        <f t="shared" si="240"/>
        <v>4925606</v>
      </c>
      <c r="X302" s="38">
        <f t="shared" si="210"/>
        <v>0.53624836449115043</v>
      </c>
      <c r="Y302" s="38">
        <f t="shared" si="211"/>
        <v>0.14536499723451327</v>
      </c>
      <c r="Z302" s="38">
        <f t="shared" si="212"/>
        <v>0.13991631803097346</v>
      </c>
      <c r="AA302" s="38">
        <f t="shared" si="235"/>
        <v>0.27107774467983892</v>
      </c>
      <c r="AB302" s="38">
        <f t="shared" si="236"/>
        <v>0.96251725444778413</v>
      </c>
    </row>
    <row r="303" spans="1:28" ht="42.75" customHeight="1" x14ac:dyDescent="0.25">
      <c r="A303" s="43" t="s">
        <v>469</v>
      </c>
      <c r="B303" s="103" t="s">
        <v>37</v>
      </c>
      <c r="C303" s="44">
        <v>10</v>
      </c>
      <c r="D303" s="44" t="s">
        <v>38</v>
      </c>
      <c r="E303" s="108" t="s">
        <v>258</v>
      </c>
      <c r="F303" s="56">
        <v>904000000</v>
      </c>
      <c r="G303" s="46">
        <v>0</v>
      </c>
      <c r="H303" s="46">
        <v>0</v>
      </c>
      <c r="I303" s="46">
        <v>0</v>
      </c>
      <c r="J303" s="46">
        <v>0</v>
      </c>
      <c r="K303" s="46">
        <f t="shared" si="228"/>
        <v>0</v>
      </c>
      <c r="L303" s="56">
        <f>+F303+K303</f>
        <v>904000000</v>
      </c>
      <c r="M303" s="51">
        <f t="shared" si="208"/>
        <v>1.1454694165134525E-4</v>
      </c>
      <c r="N303" s="46">
        <v>0</v>
      </c>
      <c r="O303" s="46">
        <v>534884523.02999997</v>
      </c>
      <c r="P303" s="46">
        <f>L303-O303</f>
        <v>369115476.97000003</v>
      </c>
      <c r="Q303" s="46">
        <v>484768521.5</v>
      </c>
      <c r="R303" s="46">
        <f>+L303-Q303</f>
        <v>419231478.5</v>
      </c>
      <c r="S303" s="46">
        <f>O303-Q303</f>
        <v>50116001.529999971</v>
      </c>
      <c r="T303" s="46">
        <v>131409957.5</v>
      </c>
      <c r="U303" s="46">
        <f>+Q303-T303</f>
        <v>353358564</v>
      </c>
      <c r="V303" s="46">
        <v>126484351.5</v>
      </c>
      <c r="W303" s="48">
        <f>+T303-V303</f>
        <v>4925606</v>
      </c>
      <c r="X303" s="49">
        <f t="shared" si="210"/>
        <v>0.53624836449115043</v>
      </c>
      <c r="Y303" s="49">
        <f t="shared" si="211"/>
        <v>0.14536499723451327</v>
      </c>
      <c r="Z303" s="49">
        <f t="shared" si="212"/>
        <v>0.13991631803097346</v>
      </c>
      <c r="AA303" s="49">
        <f t="shared" si="235"/>
        <v>0.27107774467983892</v>
      </c>
      <c r="AB303" s="49">
        <f t="shared" si="236"/>
        <v>0.96251725444778413</v>
      </c>
    </row>
    <row r="304" spans="1:28" s="118" customFormat="1" ht="33" customHeight="1" thickBot="1" x14ac:dyDescent="0.3">
      <c r="A304" s="281" t="s">
        <v>470</v>
      </c>
      <c r="B304" s="282"/>
      <c r="C304" s="282"/>
      <c r="D304" s="282"/>
      <c r="E304" s="282"/>
      <c r="F304" s="114">
        <f>+F7+F8+F112+F113+F121+F122+F123</f>
        <v>7891961033334</v>
      </c>
      <c r="G304" s="114">
        <f>+G7+G8+G112+G113+G121+G122+G123</f>
        <v>0</v>
      </c>
      <c r="H304" s="114">
        <f>+H7+H8+H112+H113+H121+H122+H123</f>
        <v>0</v>
      </c>
      <c r="I304" s="114">
        <f>+I7+I8+I112+I113+I121+I122+I123</f>
        <v>5477110030</v>
      </c>
      <c r="J304" s="114">
        <f>+J7+J8+J112+J113+J121+J122+J123</f>
        <v>5477110030</v>
      </c>
      <c r="K304" s="114">
        <f t="shared" si="228"/>
        <v>0</v>
      </c>
      <c r="L304" s="114">
        <f>+L7+L8+L112+L113+L121+L122+L123</f>
        <v>7891961033334</v>
      </c>
      <c r="M304" s="115">
        <f t="shared" si="208"/>
        <v>1</v>
      </c>
      <c r="N304" s="114">
        <f t="shared" ref="N304:W304" si="241">+N7+N8+N112+N113+N121+N122+N123</f>
        <v>10913069000</v>
      </c>
      <c r="O304" s="114">
        <f t="shared" si="241"/>
        <v>5320375220800.6602</v>
      </c>
      <c r="P304" s="114">
        <f t="shared" si="241"/>
        <v>2571585812533.3398</v>
      </c>
      <c r="Q304" s="114">
        <f t="shared" si="241"/>
        <v>5230889864853.8604</v>
      </c>
      <c r="R304" s="114">
        <f t="shared" si="241"/>
        <v>2661071168480.1401</v>
      </c>
      <c r="S304" s="114">
        <f t="shared" si="241"/>
        <v>89485355946.799988</v>
      </c>
      <c r="T304" s="114">
        <f t="shared" si="241"/>
        <v>1453844864323.1602</v>
      </c>
      <c r="U304" s="114">
        <f t="shared" si="241"/>
        <v>3777045000530.6997</v>
      </c>
      <c r="V304" s="114">
        <f t="shared" si="241"/>
        <v>1452522615796</v>
      </c>
      <c r="W304" s="114">
        <f t="shared" si="241"/>
        <v>1322248527.1600001</v>
      </c>
      <c r="X304" s="116">
        <f t="shared" si="210"/>
        <v>0.66281242935180129</v>
      </c>
      <c r="Y304" s="116">
        <f t="shared" si="211"/>
        <v>0.18421845447315593</v>
      </c>
      <c r="Z304" s="116">
        <f t="shared" si="212"/>
        <v>0.18405091075093338</v>
      </c>
      <c r="AA304" s="116">
        <f t="shared" si="235"/>
        <v>0.277934520107465</v>
      </c>
      <c r="AB304" s="117">
        <f t="shared" si="236"/>
        <v>0.99909051607939214</v>
      </c>
    </row>
    <row r="305" spans="1:28" s="120" customFormat="1" ht="15" customHeight="1" thickBot="1" x14ac:dyDescent="0.3">
      <c r="A305" s="119" t="s">
        <v>471</v>
      </c>
      <c r="E305" s="121"/>
      <c r="F305" s="122"/>
      <c r="G305" s="122"/>
      <c r="H305" s="122"/>
      <c r="I305" s="122"/>
      <c r="J305" s="122"/>
      <c r="K305" s="122"/>
      <c r="L305" s="259"/>
      <c r="M305" s="123"/>
      <c r="N305" s="122"/>
      <c r="O305" s="122"/>
      <c r="P305" s="122"/>
      <c r="Q305" s="122"/>
      <c r="R305" s="122"/>
      <c r="S305" s="122"/>
      <c r="T305" s="122"/>
      <c r="U305" s="122"/>
      <c r="V305" s="122" t="s">
        <v>546</v>
      </c>
      <c r="W305" s="122"/>
      <c r="X305" s="124"/>
      <c r="Y305" s="124"/>
      <c r="Z305" s="124"/>
      <c r="AA305" s="124"/>
      <c r="AB305" s="124"/>
    </row>
    <row r="306" spans="1:28" s="118" customFormat="1" ht="139.5" customHeight="1" thickBot="1" x14ac:dyDescent="0.3">
      <c r="A306" s="283" t="s">
        <v>472</v>
      </c>
      <c r="B306" s="284"/>
      <c r="C306" s="284"/>
      <c r="D306" s="284"/>
      <c r="E306" s="284"/>
      <c r="F306" s="284"/>
      <c r="G306" s="284"/>
      <c r="H306" s="284"/>
      <c r="I306" s="284"/>
      <c r="J306" s="284"/>
      <c r="K306" s="284"/>
      <c r="L306" s="284"/>
      <c r="M306" s="284"/>
      <c r="N306" s="285"/>
      <c r="O306" s="125"/>
      <c r="P306" s="125"/>
      <c r="Q306" s="125"/>
      <c r="R306" s="125"/>
      <c r="S306" s="125"/>
      <c r="T306" s="125"/>
      <c r="U306" s="125"/>
      <c r="V306" s="125"/>
      <c r="W306" s="125"/>
      <c r="X306" s="126"/>
      <c r="Y306" s="126"/>
      <c r="Z306" s="126"/>
      <c r="AA306" s="126"/>
      <c r="AB306" s="126"/>
    </row>
    <row r="307" spans="1:28" s="120" customFormat="1" ht="15.75" customHeight="1" x14ac:dyDescent="0.25">
      <c r="A307" s="127" t="s">
        <v>548</v>
      </c>
      <c r="E307" s="121"/>
      <c r="F307" s="121"/>
      <c r="G307" s="121"/>
      <c r="H307" s="121"/>
      <c r="I307" s="121"/>
      <c r="J307" s="121"/>
      <c r="K307" s="121"/>
      <c r="L307" s="260"/>
      <c r="M307" s="128"/>
      <c r="N307" s="129"/>
      <c r="O307" s="128"/>
      <c r="P307" s="128"/>
      <c r="Q307" s="128"/>
      <c r="R307" s="128"/>
      <c r="S307" s="128"/>
      <c r="T307" s="128"/>
      <c r="U307" s="128"/>
      <c r="V307" s="128"/>
      <c r="W307" s="128"/>
      <c r="X307" s="130"/>
      <c r="Y307" s="130"/>
      <c r="Z307" s="130"/>
      <c r="AA307" s="130"/>
      <c r="AB307" s="130"/>
    </row>
    <row r="308" spans="1:28" s="130" customFormat="1" x14ac:dyDescent="0.25">
      <c r="A308" s="127" t="s">
        <v>474</v>
      </c>
      <c r="B308" s="5"/>
      <c r="C308" s="3"/>
      <c r="D308" s="3"/>
      <c r="E308" s="8"/>
      <c r="F308" s="8"/>
      <c r="G308" s="8"/>
      <c r="H308" s="8"/>
      <c r="I308" s="8"/>
      <c r="J308" s="8"/>
      <c r="K308" s="8"/>
      <c r="L308" s="261"/>
      <c r="M308" s="9"/>
      <c r="N308" s="10"/>
      <c r="O308" s="9"/>
      <c r="P308" s="9"/>
      <c r="Q308" s="9"/>
      <c r="R308" s="9"/>
      <c r="S308" s="9"/>
      <c r="T308" s="9"/>
      <c r="U308" s="9"/>
      <c r="V308" s="9"/>
      <c r="W308" s="9"/>
    </row>
    <row r="310" spans="1:28" s="130" customFormat="1" x14ac:dyDescent="0.25">
      <c r="A310" s="3"/>
      <c r="B310" s="5"/>
      <c r="C310" s="3"/>
      <c r="D310" s="3"/>
      <c r="E310" s="8"/>
      <c r="F310" s="7"/>
      <c r="G310" s="8"/>
      <c r="H310" s="8"/>
      <c r="I310" s="8"/>
      <c r="J310" s="8"/>
      <c r="K310" s="8"/>
      <c r="L310" s="261"/>
      <c r="M310" s="16"/>
      <c r="N310" s="131"/>
      <c r="O310" s="16"/>
      <c r="P310" s="16"/>
      <c r="Q310" s="16"/>
      <c r="R310" s="16"/>
      <c r="S310" s="16"/>
      <c r="T310" s="16"/>
      <c r="U310" s="16"/>
      <c r="V310" s="16"/>
      <c r="W310" s="16"/>
    </row>
    <row r="311" spans="1:28" s="130" customFormat="1" x14ac:dyDescent="0.25">
      <c r="A311" s="3"/>
      <c r="B311" s="5"/>
      <c r="C311" s="3"/>
      <c r="D311" s="3"/>
      <c r="E311" s="8"/>
      <c r="F311" s="7"/>
      <c r="G311" s="8"/>
      <c r="H311" s="8"/>
      <c r="I311" s="8"/>
      <c r="J311" s="8"/>
      <c r="K311" s="8"/>
      <c r="L311" s="261"/>
      <c r="M311" s="16"/>
      <c r="N311" s="131"/>
      <c r="O311" s="16"/>
      <c r="P311" s="16"/>
      <c r="Q311" s="16"/>
      <c r="R311" s="16"/>
      <c r="S311" s="16"/>
      <c r="T311" s="16"/>
      <c r="U311" s="16"/>
      <c r="V311" s="16"/>
      <c r="W311" s="16"/>
    </row>
  </sheetData>
  <mergeCells count="25">
    <mergeCell ref="A1:AB1"/>
    <mergeCell ref="A2:AB2"/>
    <mergeCell ref="A3:AB3"/>
    <mergeCell ref="A5:A6"/>
    <mergeCell ref="B5:B6"/>
    <mergeCell ref="C5:C6"/>
    <mergeCell ref="D5:D6"/>
    <mergeCell ref="E5:E6"/>
    <mergeCell ref="F5:F6"/>
    <mergeCell ref="G5:K5"/>
    <mergeCell ref="X5:AB5"/>
    <mergeCell ref="U5:U6"/>
    <mergeCell ref="V5:V6"/>
    <mergeCell ref="W5:W6"/>
    <mergeCell ref="A304:E304"/>
    <mergeCell ref="A306:N306"/>
    <mergeCell ref="R5:R6"/>
    <mergeCell ref="S5:S6"/>
    <mergeCell ref="T5:T6"/>
    <mergeCell ref="L5:L6"/>
    <mergeCell ref="M5:M6"/>
    <mergeCell ref="N5:N6"/>
    <mergeCell ref="O5:O6"/>
    <mergeCell ref="P5:P6"/>
    <mergeCell ref="Q5:Q6"/>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58BEF0-AFC0-45DC-9542-EC666B61E5A7}">
  <sheetPr>
    <tabColor theme="0"/>
  </sheetPr>
  <dimension ref="A1:AB311"/>
  <sheetViews>
    <sheetView zoomScale="73" zoomScaleNormal="73" workbookViewId="0">
      <pane xSplit="4" ySplit="6" topLeftCell="K7" activePane="bottomRight" state="frozen"/>
      <selection activeCell="L7" sqref="L7:L304"/>
      <selection pane="topRight" activeCell="L7" sqref="L7:L304"/>
      <selection pane="bottomLeft" activeCell="L7" sqref="L7:L304"/>
      <selection pane="bottomRight" activeCell="O115" sqref="O115"/>
    </sheetView>
  </sheetViews>
  <sheetFormatPr baseColWidth="10" defaultRowHeight="15.75" x14ac:dyDescent="0.25"/>
  <cols>
    <col min="1" max="1" width="37.5703125" style="3" customWidth="1"/>
    <col min="2" max="2" width="16.140625" style="5" customWidth="1"/>
    <col min="3" max="3" width="11" style="3" customWidth="1"/>
    <col min="4" max="4" width="9.5703125" style="3" customWidth="1"/>
    <col min="5" max="5" width="49.28515625" style="8" customWidth="1"/>
    <col min="6" max="6" width="30.85546875" style="8" customWidth="1"/>
    <col min="7" max="7" width="21.42578125" style="8" customWidth="1"/>
    <col min="8" max="8" width="17.28515625" style="8" customWidth="1"/>
    <col min="9" max="9" width="27.85546875" style="8" customWidth="1"/>
    <col min="10" max="10" width="27" style="8" customWidth="1"/>
    <col min="11" max="11" width="30" style="8" customWidth="1"/>
    <col min="12" max="12" width="37.28515625" style="261" customWidth="1"/>
    <col min="13" max="13" width="17" style="16" customWidth="1"/>
    <col min="14" max="14" width="26.140625" style="131" customWidth="1"/>
    <col min="15" max="15" width="31.28515625" style="16" customWidth="1"/>
    <col min="16" max="16" width="30.7109375" style="16" customWidth="1"/>
    <col min="17" max="17" width="34.140625" style="16" customWidth="1"/>
    <col min="18" max="19" width="28.140625" style="16" customWidth="1"/>
    <col min="20" max="20" width="29.42578125" style="16" customWidth="1"/>
    <col min="21" max="21" width="30.140625" style="16" customWidth="1"/>
    <col min="22" max="22" width="29.42578125" style="16" customWidth="1"/>
    <col min="23" max="23" width="26" style="16" customWidth="1"/>
    <col min="24" max="24" width="25.28515625" style="130" customWidth="1"/>
    <col min="25" max="25" width="21.42578125" style="130" customWidth="1"/>
    <col min="26" max="26" width="17.5703125" style="130" customWidth="1"/>
    <col min="27" max="27" width="18.28515625" style="130" customWidth="1"/>
    <col min="28" max="28" width="19" style="130" customWidth="1"/>
    <col min="29" max="16384" width="11.42578125" style="3"/>
  </cols>
  <sheetData>
    <row r="1" spans="1:28" s="1" customFormat="1" ht="23.25" x14ac:dyDescent="0.25">
      <c r="A1" s="292" t="s">
        <v>0</v>
      </c>
      <c r="B1" s="292"/>
      <c r="C1" s="292"/>
      <c r="D1" s="292"/>
      <c r="E1" s="292"/>
      <c r="F1" s="292"/>
      <c r="G1" s="292"/>
      <c r="H1" s="292"/>
      <c r="I1" s="292"/>
      <c r="J1" s="292"/>
      <c r="K1" s="292"/>
      <c r="L1" s="292"/>
      <c r="M1" s="292"/>
      <c r="N1" s="292"/>
      <c r="O1" s="292"/>
      <c r="P1" s="292"/>
      <c r="Q1" s="292"/>
      <c r="R1" s="292"/>
      <c r="S1" s="292"/>
      <c r="T1" s="292"/>
      <c r="U1" s="292"/>
      <c r="V1" s="292"/>
      <c r="W1" s="292"/>
      <c r="X1" s="292"/>
      <c r="Y1" s="292"/>
      <c r="Z1" s="292"/>
      <c r="AA1" s="292"/>
      <c r="AB1" s="292"/>
    </row>
    <row r="2" spans="1:28" s="1" customFormat="1" ht="24.95" customHeight="1" x14ac:dyDescent="0.25">
      <c r="A2" s="293" t="s">
        <v>1</v>
      </c>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row>
    <row r="3" spans="1:28" ht="24.95" customHeight="1" x14ac:dyDescent="0.25">
      <c r="A3" s="294" t="s">
        <v>554</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row>
    <row r="4" spans="1:28" ht="15.75" customHeight="1" thickBot="1" x14ac:dyDescent="0.3">
      <c r="A4" s="4"/>
      <c r="C4" s="50"/>
      <c r="E4" s="6"/>
      <c r="F4" s="7"/>
      <c r="I4" s="7"/>
      <c r="J4" s="7"/>
      <c r="K4" s="7"/>
      <c r="L4" s="247"/>
      <c r="M4" s="9"/>
      <c r="N4" s="10"/>
      <c r="O4" s="11"/>
      <c r="P4" s="11"/>
      <c r="Q4" s="4" t="s">
        <v>3</v>
      </c>
      <c r="R4" s="12"/>
      <c r="S4" s="13" t="s">
        <v>4</v>
      </c>
      <c r="T4" s="14" t="s">
        <v>5</v>
      </c>
      <c r="U4" s="15"/>
      <c r="W4" s="14"/>
      <c r="X4" s="17"/>
      <c r="Y4" s="17"/>
      <c r="Z4" s="17"/>
      <c r="AA4" s="17"/>
      <c r="AB4" s="17"/>
    </row>
    <row r="5" spans="1:28" ht="29.25" customHeight="1" x14ac:dyDescent="0.25">
      <c r="A5" s="305" t="s">
        <v>6</v>
      </c>
      <c r="B5" s="307" t="s">
        <v>7</v>
      </c>
      <c r="C5" s="307" t="s">
        <v>8</v>
      </c>
      <c r="D5" s="307" t="s">
        <v>9</v>
      </c>
      <c r="E5" s="307" t="s">
        <v>10</v>
      </c>
      <c r="F5" s="307" t="s">
        <v>11</v>
      </c>
      <c r="G5" s="307" t="s">
        <v>12</v>
      </c>
      <c r="H5" s="307"/>
      <c r="I5" s="307"/>
      <c r="J5" s="307"/>
      <c r="K5" s="307"/>
      <c r="L5" s="303" t="s">
        <v>13</v>
      </c>
      <c r="M5" s="303" t="s">
        <v>14</v>
      </c>
      <c r="N5" s="303" t="s">
        <v>15</v>
      </c>
      <c r="O5" s="301" t="s">
        <v>16</v>
      </c>
      <c r="P5" s="301" t="s">
        <v>17</v>
      </c>
      <c r="Q5" s="301" t="s">
        <v>18</v>
      </c>
      <c r="R5" s="301" t="s">
        <v>19</v>
      </c>
      <c r="S5" s="301" t="s">
        <v>20</v>
      </c>
      <c r="T5" s="301" t="s">
        <v>21</v>
      </c>
      <c r="U5" s="301" t="s">
        <v>22</v>
      </c>
      <c r="V5" s="301" t="s">
        <v>23</v>
      </c>
      <c r="W5" s="301" t="s">
        <v>24</v>
      </c>
      <c r="X5" s="309" t="s">
        <v>25</v>
      </c>
      <c r="Y5" s="309"/>
      <c r="Z5" s="309"/>
      <c r="AA5" s="309"/>
      <c r="AB5" s="310"/>
    </row>
    <row r="6" spans="1:28" ht="84.75" customHeight="1" thickBot="1" x14ac:dyDescent="0.3">
      <c r="A6" s="306"/>
      <c r="B6" s="308"/>
      <c r="C6" s="308"/>
      <c r="D6" s="308"/>
      <c r="E6" s="308"/>
      <c r="F6" s="308"/>
      <c r="G6" s="246" t="s">
        <v>26</v>
      </c>
      <c r="H6" s="246" t="s">
        <v>27</v>
      </c>
      <c r="I6" s="246" t="s">
        <v>28</v>
      </c>
      <c r="J6" s="246" t="s">
        <v>29</v>
      </c>
      <c r="K6" s="246" t="s">
        <v>30</v>
      </c>
      <c r="L6" s="304"/>
      <c r="M6" s="304"/>
      <c r="N6" s="304"/>
      <c r="O6" s="302"/>
      <c r="P6" s="302"/>
      <c r="Q6" s="302"/>
      <c r="R6" s="302"/>
      <c r="S6" s="302"/>
      <c r="T6" s="302"/>
      <c r="U6" s="302"/>
      <c r="V6" s="302"/>
      <c r="W6" s="302"/>
      <c r="X6" s="139" t="s">
        <v>31</v>
      </c>
      <c r="Y6" s="139" t="s">
        <v>32</v>
      </c>
      <c r="Z6" s="139" t="s">
        <v>33</v>
      </c>
      <c r="AA6" s="139" t="s">
        <v>34</v>
      </c>
      <c r="AB6" s="140" t="s">
        <v>35</v>
      </c>
    </row>
    <row r="7" spans="1:28" s="4" customFormat="1" ht="28.5" customHeight="1" thickBot="1" x14ac:dyDescent="0.3">
      <c r="A7" s="21" t="s">
        <v>36</v>
      </c>
      <c r="B7" s="22" t="s">
        <v>37</v>
      </c>
      <c r="C7" s="22">
        <v>10</v>
      </c>
      <c r="D7" s="22" t="s">
        <v>38</v>
      </c>
      <c r="E7" s="23" t="s">
        <v>39</v>
      </c>
      <c r="F7" s="24">
        <f>+F105</f>
        <v>10073090054</v>
      </c>
      <c r="G7" s="24">
        <f>+G105</f>
        <v>0</v>
      </c>
      <c r="H7" s="24">
        <f>+H105</f>
        <v>0</v>
      </c>
      <c r="I7" s="24">
        <f>+I105</f>
        <v>0</v>
      </c>
      <c r="J7" s="24">
        <f>+J105</f>
        <v>0</v>
      </c>
      <c r="K7" s="24">
        <f t="shared" ref="K7:K71" si="0">+G7-H7+I7-J7</f>
        <v>0</v>
      </c>
      <c r="L7" s="248">
        <f>+F7+K7</f>
        <v>10073090054</v>
      </c>
      <c r="M7" s="25">
        <f t="shared" ref="M7:M14" si="1">L7/$L$304</f>
        <v>1.2763735162215533E-3</v>
      </c>
      <c r="N7" s="24">
        <f t="shared" ref="N7:W7" si="2">+N105</f>
        <v>0</v>
      </c>
      <c r="O7" s="24">
        <f t="shared" si="2"/>
        <v>10720154.800000001</v>
      </c>
      <c r="P7" s="24">
        <f t="shared" si="2"/>
        <v>10062369899.200001</v>
      </c>
      <c r="Q7" s="24">
        <f t="shared" si="2"/>
        <v>10718478.9</v>
      </c>
      <c r="R7" s="24">
        <f t="shared" si="2"/>
        <v>10062371575.099998</v>
      </c>
      <c r="S7" s="24">
        <f t="shared" si="2"/>
        <v>1675.8999999999996</v>
      </c>
      <c r="T7" s="24">
        <f t="shared" si="2"/>
        <v>10718478.9</v>
      </c>
      <c r="U7" s="24">
        <f t="shared" si="2"/>
        <v>0</v>
      </c>
      <c r="V7" s="24">
        <f t="shared" si="2"/>
        <v>10718478.9</v>
      </c>
      <c r="W7" s="24">
        <f t="shared" si="2"/>
        <v>0</v>
      </c>
      <c r="X7" s="30">
        <f t="shared" ref="X7:X71" si="3">+Q7/L7</f>
        <v>1.0640705922949352E-3</v>
      </c>
      <c r="Y7" s="31">
        <f t="shared" ref="Y7:Y71" si="4">+T7/L7</f>
        <v>1.0640705922949352E-3</v>
      </c>
      <c r="Z7" s="31">
        <f t="shared" ref="Z7:Z71" si="5">+V7/L7</f>
        <v>1.0640705922949352E-3</v>
      </c>
      <c r="AA7" s="31">
        <f t="shared" ref="AA7:AA36" si="6">+T7/Q7</f>
        <v>1</v>
      </c>
      <c r="AB7" s="32">
        <f t="shared" ref="AB7:AB36" si="7">+V7/T7</f>
        <v>1</v>
      </c>
    </row>
    <row r="8" spans="1:28" s="4" customFormat="1" ht="28.5" customHeight="1" thickBot="1" x14ac:dyDescent="0.3">
      <c r="A8" s="21" t="s">
        <v>36</v>
      </c>
      <c r="B8" s="22" t="s">
        <v>41</v>
      </c>
      <c r="C8" s="22">
        <v>20</v>
      </c>
      <c r="D8" s="22" t="s">
        <v>38</v>
      </c>
      <c r="E8" s="23" t="s">
        <v>39</v>
      </c>
      <c r="F8" s="24">
        <f>+F9+F38+F96+F109</f>
        <v>103864906976</v>
      </c>
      <c r="G8" s="24">
        <f>+G9+G38+G96+G109</f>
        <v>0</v>
      </c>
      <c r="H8" s="24">
        <f>+H9+H38+H96+H109</f>
        <v>0</v>
      </c>
      <c r="I8" s="24">
        <f>+I9+I38+I96+I109</f>
        <v>477563914</v>
      </c>
      <c r="J8" s="24">
        <f>+J9+J38+J96+J109</f>
        <v>477563914</v>
      </c>
      <c r="K8" s="24">
        <f t="shared" si="0"/>
        <v>0</v>
      </c>
      <c r="L8" s="248">
        <f>+F8+K8</f>
        <v>103864906976</v>
      </c>
      <c r="M8" s="25">
        <f t="shared" si="1"/>
        <v>1.3160848936949417E-2</v>
      </c>
      <c r="N8" s="24">
        <f t="shared" ref="N8:W8" si="8">+N9+N38+N96+N109</f>
        <v>10913069000</v>
      </c>
      <c r="O8" s="24">
        <f t="shared" si="8"/>
        <v>75976818819.020004</v>
      </c>
      <c r="P8" s="24">
        <f t="shared" si="8"/>
        <v>27888088156.98</v>
      </c>
      <c r="Q8" s="24">
        <f t="shared" si="8"/>
        <v>43908758063.160004</v>
      </c>
      <c r="R8" s="24">
        <f t="shared" si="8"/>
        <v>59956148912.839996</v>
      </c>
      <c r="S8" s="24">
        <f t="shared" si="8"/>
        <v>32068060755.860001</v>
      </c>
      <c r="T8" s="24">
        <f t="shared" si="8"/>
        <v>34969175021.690002</v>
      </c>
      <c r="U8" s="24">
        <f t="shared" si="8"/>
        <v>8939583041.4699993</v>
      </c>
      <c r="V8" s="24">
        <f t="shared" si="8"/>
        <v>33162717551.690002</v>
      </c>
      <c r="W8" s="24">
        <f t="shared" si="8"/>
        <v>1806457470</v>
      </c>
      <c r="X8" s="30">
        <f t="shared" si="3"/>
        <v>0.42274873527115348</v>
      </c>
      <c r="Y8" s="31">
        <f t="shared" si="4"/>
        <v>0.33667940442839184</v>
      </c>
      <c r="Z8" s="31">
        <f t="shared" si="5"/>
        <v>0.31928702886483973</v>
      </c>
      <c r="AA8" s="31">
        <f t="shared" si="6"/>
        <v>0.79640546816170543</v>
      </c>
      <c r="AB8" s="32">
        <f t="shared" si="7"/>
        <v>0.94834143302266849</v>
      </c>
    </row>
    <row r="9" spans="1:28" ht="27" customHeight="1" x14ac:dyDescent="0.25">
      <c r="A9" s="33" t="s">
        <v>42</v>
      </c>
      <c r="B9" s="34" t="s">
        <v>41</v>
      </c>
      <c r="C9" s="34">
        <v>20</v>
      </c>
      <c r="D9" s="34" t="s">
        <v>38</v>
      </c>
      <c r="E9" s="35" t="s">
        <v>43</v>
      </c>
      <c r="F9" s="36">
        <f>+F10</f>
        <v>61887034000</v>
      </c>
      <c r="G9" s="36">
        <f>+G10</f>
        <v>0</v>
      </c>
      <c r="H9" s="36">
        <f>+H10</f>
        <v>0</v>
      </c>
      <c r="I9" s="36">
        <f>+I10</f>
        <v>0</v>
      </c>
      <c r="J9" s="36">
        <f>+J10</f>
        <v>0</v>
      </c>
      <c r="K9" s="36">
        <f t="shared" si="0"/>
        <v>0</v>
      </c>
      <c r="L9" s="249">
        <f>+L10</f>
        <v>61887034000</v>
      </c>
      <c r="M9" s="37">
        <f t="shared" si="1"/>
        <v>7.8417814962088699E-3</v>
      </c>
      <c r="N9" s="36">
        <f t="shared" ref="N9:W9" si="9">+N10</f>
        <v>4848293000</v>
      </c>
      <c r="O9" s="36">
        <f t="shared" si="9"/>
        <v>57038741000</v>
      </c>
      <c r="P9" s="36">
        <f t="shared" si="9"/>
        <v>4848293000</v>
      </c>
      <c r="Q9" s="36">
        <f t="shared" si="9"/>
        <v>27548928843.450001</v>
      </c>
      <c r="R9" s="36">
        <f t="shared" si="9"/>
        <v>34338105156.549999</v>
      </c>
      <c r="S9" s="36">
        <f t="shared" si="9"/>
        <v>29489812156.549999</v>
      </c>
      <c r="T9" s="36">
        <f t="shared" si="9"/>
        <v>27548096043.450001</v>
      </c>
      <c r="U9" s="36">
        <f t="shared" si="9"/>
        <v>832800</v>
      </c>
      <c r="V9" s="36">
        <f t="shared" si="9"/>
        <v>25746043219.450001</v>
      </c>
      <c r="W9" s="36">
        <f t="shared" si="9"/>
        <v>1802052824</v>
      </c>
      <c r="X9" s="38">
        <f t="shared" si="3"/>
        <v>0.44514863716768199</v>
      </c>
      <c r="Y9" s="38">
        <f t="shared" si="4"/>
        <v>0.44513518039093619</v>
      </c>
      <c r="Z9" s="38">
        <f t="shared" si="5"/>
        <v>0.41601675755619505</v>
      </c>
      <c r="AA9" s="38">
        <f t="shared" si="6"/>
        <v>0.99996977014951349</v>
      </c>
      <c r="AB9" s="38">
        <f t="shared" si="7"/>
        <v>0.9345852133970447</v>
      </c>
    </row>
    <row r="10" spans="1:28" ht="35.25" customHeight="1" x14ac:dyDescent="0.25">
      <c r="A10" s="39" t="s">
        <v>44</v>
      </c>
      <c r="B10" s="34" t="s">
        <v>41</v>
      </c>
      <c r="C10" s="34">
        <v>20</v>
      </c>
      <c r="D10" s="34" t="s">
        <v>38</v>
      </c>
      <c r="E10" s="40" t="s">
        <v>45</v>
      </c>
      <c r="F10" s="41">
        <f>+F11+F22+F30+F37</f>
        <v>61887034000</v>
      </c>
      <c r="G10" s="41">
        <f>+G11+G22+G30+G37</f>
        <v>0</v>
      </c>
      <c r="H10" s="41">
        <f>+H11+H22+H30+H37</f>
        <v>0</v>
      </c>
      <c r="I10" s="41">
        <f>+I11+I22+I30+I37</f>
        <v>0</v>
      </c>
      <c r="J10" s="41">
        <f>+J11+J22+J30+J37</f>
        <v>0</v>
      </c>
      <c r="K10" s="41">
        <f t="shared" si="0"/>
        <v>0</v>
      </c>
      <c r="L10" s="250">
        <f>+L11+L22+L30+L37</f>
        <v>61887034000</v>
      </c>
      <c r="M10" s="42">
        <f t="shared" si="1"/>
        <v>7.8417814962088699E-3</v>
      </c>
      <c r="N10" s="41">
        <f t="shared" ref="N10:W10" si="10">+N11+N22+N30+N37</f>
        <v>4848293000</v>
      </c>
      <c r="O10" s="41">
        <f t="shared" si="10"/>
        <v>57038741000</v>
      </c>
      <c r="P10" s="41">
        <f t="shared" si="10"/>
        <v>4848293000</v>
      </c>
      <c r="Q10" s="41">
        <f t="shared" si="10"/>
        <v>27548928843.450001</v>
      </c>
      <c r="R10" s="41">
        <f t="shared" si="10"/>
        <v>34338105156.549999</v>
      </c>
      <c r="S10" s="41">
        <f t="shared" si="10"/>
        <v>29489812156.549999</v>
      </c>
      <c r="T10" s="41">
        <f t="shared" si="10"/>
        <v>27548096043.450001</v>
      </c>
      <c r="U10" s="41">
        <f t="shared" si="10"/>
        <v>832800</v>
      </c>
      <c r="V10" s="41">
        <f t="shared" si="10"/>
        <v>25746043219.450001</v>
      </c>
      <c r="W10" s="41">
        <f t="shared" si="10"/>
        <v>1802052824</v>
      </c>
      <c r="X10" s="38">
        <f t="shared" si="3"/>
        <v>0.44514863716768199</v>
      </c>
      <c r="Y10" s="38">
        <f t="shared" si="4"/>
        <v>0.44513518039093619</v>
      </c>
      <c r="Z10" s="38">
        <f t="shared" si="5"/>
        <v>0.41601675755619505</v>
      </c>
      <c r="AA10" s="38">
        <f t="shared" si="6"/>
        <v>0.99996977014951349</v>
      </c>
      <c r="AB10" s="38">
        <f t="shared" si="7"/>
        <v>0.9345852133970447</v>
      </c>
    </row>
    <row r="11" spans="1:28" ht="27" customHeight="1" x14ac:dyDescent="0.25">
      <c r="A11" s="39" t="s">
        <v>46</v>
      </c>
      <c r="B11" s="34" t="s">
        <v>41</v>
      </c>
      <c r="C11" s="34">
        <v>20</v>
      </c>
      <c r="D11" s="34" t="s">
        <v>38</v>
      </c>
      <c r="E11" s="40" t="s">
        <v>47</v>
      </c>
      <c r="F11" s="41">
        <f>+F12</f>
        <v>39105875000</v>
      </c>
      <c r="G11" s="41">
        <f>+G12</f>
        <v>0</v>
      </c>
      <c r="H11" s="41">
        <f>+H12</f>
        <v>0</v>
      </c>
      <c r="I11" s="41">
        <f>+I12</f>
        <v>0</v>
      </c>
      <c r="J11" s="41">
        <f>+J12</f>
        <v>0</v>
      </c>
      <c r="K11" s="41">
        <f t="shared" si="0"/>
        <v>0</v>
      </c>
      <c r="L11" s="250">
        <f>+L12</f>
        <v>39105875000</v>
      </c>
      <c r="M11" s="42">
        <f t="shared" si="1"/>
        <v>4.9551530772674783E-3</v>
      </c>
      <c r="N11" s="41">
        <f t="shared" ref="N11:W11" si="11">+N12</f>
        <v>0</v>
      </c>
      <c r="O11" s="41">
        <f t="shared" si="11"/>
        <v>39105875000</v>
      </c>
      <c r="P11" s="41">
        <f t="shared" si="11"/>
        <v>0</v>
      </c>
      <c r="Q11" s="41">
        <f t="shared" si="11"/>
        <v>18015367597.48</v>
      </c>
      <c r="R11" s="41">
        <f t="shared" si="11"/>
        <v>21090507402.52</v>
      </c>
      <c r="S11" s="41">
        <f t="shared" si="11"/>
        <v>21090507402.52</v>
      </c>
      <c r="T11" s="41">
        <f t="shared" si="11"/>
        <v>18015367597.48</v>
      </c>
      <c r="U11" s="41">
        <f t="shared" si="11"/>
        <v>0</v>
      </c>
      <c r="V11" s="41">
        <f t="shared" si="11"/>
        <v>18015367597.48</v>
      </c>
      <c r="W11" s="41">
        <f t="shared" si="11"/>
        <v>0</v>
      </c>
      <c r="X11" s="38">
        <f t="shared" si="3"/>
        <v>0.46068186934776423</v>
      </c>
      <c r="Y11" s="38">
        <f t="shared" si="4"/>
        <v>0.46068186934776423</v>
      </c>
      <c r="Z11" s="38">
        <f t="shared" si="5"/>
        <v>0.46068186934776423</v>
      </c>
      <c r="AA11" s="38">
        <f t="shared" si="6"/>
        <v>1</v>
      </c>
      <c r="AB11" s="38">
        <f t="shared" si="7"/>
        <v>1</v>
      </c>
    </row>
    <row r="12" spans="1:28" ht="27" customHeight="1" x14ac:dyDescent="0.25">
      <c r="A12" s="39" t="s">
        <v>48</v>
      </c>
      <c r="B12" s="34" t="s">
        <v>41</v>
      </c>
      <c r="C12" s="34">
        <v>20</v>
      </c>
      <c r="D12" s="34" t="s">
        <v>38</v>
      </c>
      <c r="E12" s="40" t="s">
        <v>49</v>
      </c>
      <c r="F12" s="41">
        <f>SUM(F13:F21)</f>
        <v>39105875000</v>
      </c>
      <c r="G12" s="41">
        <f>SUM(G13:G21)</f>
        <v>0</v>
      </c>
      <c r="H12" s="41">
        <f>SUM(H13:H21)</f>
        <v>0</v>
      </c>
      <c r="I12" s="41">
        <f>SUM(I13:I21)</f>
        <v>0</v>
      </c>
      <c r="J12" s="41">
        <f>SUM(J13:J21)</f>
        <v>0</v>
      </c>
      <c r="K12" s="41">
        <f t="shared" si="0"/>
        <v>0</v>
      </c>
      <c r="L12" s="250">
        <f>SUM(L13:L21)</f>
        <v>39105875000</v>
      </c>
      <c r="M12" s="42">
        <f t="shared" si="1"/>
        <v>4.9551530772674783E-3</v>
      </c>
      <c r="N12" s="41">
        <f t="shared" ref="N12:W12" si="12">SUM(N13:N21)</f>
        <v>0</v>
      </c>
      <c r="O12" s="41">
        <f t="shared" si="12"/>
        <v>39105875000</v>
      </c>
      <c r="P12" s="41">
        <f t="shared" si="12"/>
        <v>0</v>
      </c>
      <c r="Q12" s="41">
        <f t="shared" si="12"/>
        <v>18015367597.48</v>
      </c>
      <c r="R12" s="41">
        <f t="shared" si="12"/>
        <v>21090507402.52</v>
      </c>
      <c r="S12" s="41">
        <f t="shared" si="12"/>
        <v>21090507402.52</v>
      </c>
      <c r="T12" s="41">
        <f t="shared" si="12"/>
        <v>18015367597.48</v>
      </c>
      <c r="U12" s="41">
        <f t="shared" si="12"/>
        <v>0</v>
      </c>
      <c r="V12" s="41">
        <f t="shared" si="12"/>
        <v>18015367597.48</v>
      </c>
      <c r="W12" s="41">
        <f t="shared" si="12"/>
        <v>0</v>
      </c>
      <c r="X12" s="38">
        <f t="shared" si="3"/>
        <v>0.46068186934776423</v>
      </c>
      <c r="Y12" s="38">
        <f t="shared" si="4"/>
        <v>0.46068186934776423</v>
      </c>
      <c r="Z12" s="38">
        <f t="shared" si="5"/>
        <v>0.46068186934776423</v>
      </c>
      <c r="AA12" s="38">
        <f t="shared" si="6"/>
        <v>1</v>
      </c>
      <c r="AB12" s="38">
        <f t="shared" si="7"/>
        <v>1</v>
      </c>
    </row>
    <row r="13" spans="1:28" ht="27" customHeight="1" x14ac:dyDescent="0.25">
      <c r="A13" s="43" t="s">
        <v>50</v>
      </c>
      <c r="B13" s="44" t="s">
        <v>41</v>
      </c>
      <c r="C13" s="44">
        <v>20</v>
      </c>
      <c r="D13" s="44" t="s">
        <v>38</v>
      </c>
      <c r="E13" s="45" t="s">
        <v>51</v>
      </c>
      <c r="F13" s="46">
        <v>27743250237</v>
      </c>
      <c r="G13" s="46">
        <v>0</v>
      </c>
      <c r="H13" s="46">
        <v>0</v>
      </c>
      <c r="I13" s="46">
        <v>0</v>
      </c>
      <c r="J13" s="46">
        <v>0</v>
      </c>
      <c r="K13" s="46">
        <f t="shared" si="0"/>
        <v>0</v>
      </c>
      <c r="L13" s="251">
        <f t="shared" ref="L13:L21" si="13">+F13+K13</f>
        <v>27743250237</v>
      </c>
      <c r="M13" s="42">
        <f t="shared" si="1"/>
        <v>3.5153810465888375E-3</v>
      </c>
      <c r="N13" s="46">
        <v>0</v>
      </c>
      <c r="O13" s="46">
        <v>27743250237</v>
      </c>
      <c r="P13" s="46">
        <f t="shared" ref="P13:P21" si="14">L13-O13</f>
        <v>0</v>
      </c>
      <c r="Q13" s="46">
        <v>15476959182.93</v>
      </c>
      <c r="R13" s="46">
        <f t="shared" ref="R13:R21" si="15">+L13-Q13</f>
        <v>12266291054.07</v>
      </c>
      <c r="S13" s="46">
        <f t="shared" ref="S13:S21" si="16">O13-Q13</f>
        <v>12266291054.07</v>
      </c>
      <c r="T13" s="46">
        <v>15476959182.93</v>
      </c>
      <c r="U13" s="46">
        <f t="shared" ref="U13:U21" si="17">+Q13-T13</f>
        <v>0</v>
      </c>
      <c r="V13" s="46">
        <v>15476959182.93</v>
      </c>
      <c r="W13" s="48">
        <f t="shared" ref="W13:W21" si="18">+T13-V13</f>
        <v>0</v>
      </c>
      <c r="X13" s="49">
        <f t="shared" si="3"/>
        <v>0.55786395071652539</v>
      </c>
      <c r="Y13" s="49">
        <f t="shared" si="4"/>
        <v>0.55786395071652539</v>
      </c>
      <c r="Z13" s="49">
        <f t="shared" si="5"/>
        <v>0.55786395071652539</v>
      </c>
      <c r="AA13" s="49">
        <f t="shared" si="6"/>
        <v>1</v>
      </c>
      <c r="AB13" s="49">
        <f t="shared" si="7"/>
        <v>1</v>
      </c>
    </row>
    <row r="14" spans="1:28" ht="27" customHeight="1" x14ac:dyDescent="0.25">
      <c r="A14" s="43" t="s">
        <v>52</v>
      </c>
      <c r="B14" s="44" t="s">
        <v>41</v>
      </c>
      <c r="C14" s="44">
        <v>20</v>
      </c>
      <c r="D14" s="44" t="s">
        <v>38</v>
      </c>
      <c r="E14" s="45" t="s">
        <v>53</v>
      </c>
      <c r="F14" s="46">
        <v>2408972010</v>
      </c>
      <c r="G14" s="46">
        <v>0</v>
      </c>
      <c r="H14" s="46">
        <v>0</v>
      </c>
      <c r="I14" s="46">
        <v>0</v>
      </c>
      <c r="J14" s="46">
        <v>0</v>
      </c>
      <c r="K14" s="46">
        <f t="shared" si="0"/>
        <v>0</v>
      </c>
      <c r="L14" s="251">
        <f t="shared" si="13"/>
        <v>2408972010</v>
      </c>
      <c r="M14" s="51">
        <f t="shared" si="1"/>
        <v>3.0524377905884279E-4</v>
      </c>
      <c r="N14" s="46">
        <v>0</v>
      </c>
      <c r="O14" s="46">
        <v>2408972010</v>
      </c>
      <c r="P14" s="46">
        <f t="shared" si="14"/>
        <v>0</v>
      </c>
      <c r="Q14" s="46">
        <v>1232192716</v>
      </c>
      <c r="R14" s="46">
        <f t="shared" si="15"/>
        <v>1176779294</v>
      </c>
      <c r="S14" s="46">
        <f t="shared" si="16"/>
        <v>1176779294</v>
      </c>
      <c r="T14" s="46">
        <v>1232192716</v>
      </c>
      <c r="U14" s="46">
        <f t="shared" si="17"/>
        <v>0</v>
      </c>
      <c r="V14" s="46">
        <v>1232192716</v>
      </c>
      <c r="W14" s="48">
        <f t="shared" si="18"/>
        <v>0</v>
      </c>
      <c r="X14" s="49">
        <f t="shared" si="3"/>
        <v>0.51150146655294682</v>
      </c>
      <c r="Y14" s="49">
        <f t="shared" si="4"/>
        <v>0.51150146655294682</v>
      </c>
      <c r="Z14" s="49">
        <f t="shared" si="5"/>
        <v>0.51150146655294682</v>
      </c>
      <c r="AA14" s="49">
        <f t="shared" si="6"/>
        <v>1</v>
      </c>
      <c r="AB14" s="49">
        <f t="shared" si="7"/>
        <v>1</v>
      </c>
    </row>
    <row r="15" spans="1:28" ht="27" customHeight="1" x14ac:dyDescent="0.25">
      <c r="A15" s="43" t="s">
        <v>54</v>
      </c>
      <c r="B15" s="44" t="s">
        <v>41</v>
      </c>
      <c r="C15" s="44">
        <v>20</v>
      </c>
      <c r="D15" s="44" t="s">
        <v>38</v>
      </c>
      <c r="E15" s="45" t="s">
        <v>55</v>
      </c>
      <c r="F15" s="46">
        <v>2985660</v>
      </c>
      <c r="G15" s="46">
        <v>0</v>
      </c>
      <c r="H15" s="46">
        <v>0</v>
      </c>
      <c r="I15" s="46">
        <v>0</v>
      </c>
      <c r="J15" s="46">
        <v>0</v>
      </c>
      <c r="K15" s="46">
        <f t="shared" si="0"/>
        <v>0</v>
      </c>
      <c r="L15" s="251">
        <f t="shared" si="13"/>
        <v>2985660</v>
      </c>
      <c r="M15" s="68">
        <f>+L15/L304</f>
        <v>3.7831661704729586E-7</v>
      </c>
      <c r="N15" s="46">
        <v>0</v>
      </c>
      <c r="O15" s="46">
        <v>2985660</v>
      </c>
      <c r="P15" s="46">
        <f t="shared" si="14"/>
        <v>0</v>
      </c>
      <c r="Q15" s="46">
        <v>1406428</v>
      </c>
      <c r="R15" s="46">
        <f t="shared" si="15"/>
        <v>1579232</v>
      </c>
      <c r="S15" s="46">
        <f t="shared" si="16"/>
        <v>1579232</v>
      </c>
      <c r="T15" s="46">
        <v>1406428</v>
      </c>
      <c r="U15" s="46">
        <f t="shared" si="17"/>
        <v>0</v>
      </c>
      <c r="V15" s="46">
        <v>1406428</v>
      </c>
      <c r="W15" s="48">
        <f t="shared" si="18"/>
        <v>0</v>
      </c>
      <c r="X15" s="49">
        <f t="shared" si="3"/>
        <v>0.47106100493693187</v>
      </c>
      <c r="Y15" s="49">
        <f t="shared" si="4"/>
        <v>0.47106100493693187</v>
      </c>
      <c r="Z15" s="49">
        <f t="shared" si="5"/>
        <v>0.47106100493693187</v>
      </c>
      <c r="AA15" s="49">
        <f t="shared" si="6"/>
        <v>1</v>
      </c>
      <c r="AB15" s="49">
        <f t="shared" si="7"/>
        <v>1</v>
      </c>
    </row>
    <row r="16" spans="1:28" ht="27" customHeight="1" x14ac:dyDescent="0.25">
      <c r="A16" s="43" t="s">
        <v>56</v>
      </c>
      <c r="B16" s="44" t="s">
        <v>41</v>
      </c>
      <c r="C16" s="44">
        <v>20</v>
      </c>
      <c r="D16" s="44" t="s">
        <v>38</v>
      </c>
      <c r="E16" s="45" t="s">
        <v>57</v>
      </c>
      <c r="F16" s="46">
        <v>5040000</v>
      </c>
      <c r="G16" s="46">
        <v>0</v>
      </c>
      <c r="H16" s="46">
        <v>0</v>
      </c>
      <c r="I16" s="46">
        <v>0</v>
      </c>
      <c r="J16" s="46">
        <v>0</v>
      </c>
      <c r="K16" s="46">
        <f t="shared" si="0"/>
        <v>0</v>
      </c>
      <c r="L16" s="251">
        <f t="shared" si="13"/>
        <v>5040000</v>
      </c>
      <c r="M16" s="52">
        <f>+L16/L304</f>
        <v>6.3862454194997794E-7</v>
      </c>
      <c r="N16" s="46">
        <v>0</v>
      </c>
      <c r="O16" s="46">
        <v>5040000</v>
      </c>
      <c r="P16" s="46">
        <f t="shared" si="14"/>
        <v>0</v>
      </c>
      <c r="Q16" s="46">
        <v>2371555</v>
      </c>
      <c r="R16" s="46">
        <f t="shared" si="15"/>
        <v>2668445</v>
      </c>
      <c r="S16" s="46">
        <f t="shared" si="16"/>
        <v>2668445</v>
      </c>
      <c r="T16" s="46">
        <v>2371555</v>
      </c>
      <c r="U16" s="46">
        <f t="shared" si="17"/>
        <v>0</v>
      </c>
      <c r="V16" s="46">
        <v>2371555</v>
      </c>
      <c r="W16" s="48">
        <f t="shared" si="18"/>
        <v>0</v>
      </c>
      <c r="X16" s="49">
        <f t="shared" si="3"/>
        <v>0.47054662698412697</v>
      </c>
      <c r="Y16" s="49">
        <f t="shared" si="4"/>
        <v>0.47054662698412697</v>
      </c>
      <c r="Z16" s="49">
        <f t="shared" si="5"/>
        <v>0.47054662698412697</v>
      </c>
      <c r="AA16" s="49">
        <f t="shared" si="6"/>
        <v>1</v>
      </c>
      <c r="AB16" s="49">
        <f t="shared" si="7"/>
        <v>1</v>
      </c>
    </row>
    <row r="17" spans="1:28" ht="27" customHeight="1" x14ac:dyDescent="0.25">
      <c r="A17" s="43" t="s">
        <v>58</v>
      </c>
      <c r="B17" s="44" t="s">
        <v>41</v>
      </c>
      <c r="C17" s="44">
        <v>20</v>
      </c>
      <c r="D17" s="44" t="s">
        <v>38</v>
      </c>
      <c r="E17" s="45" t="s">
        <v>59</v>
      </c>
      <c r="F17" s="46">
        <v>1713900234</v>
      </c>
      <c r="G17" s="46">
        <v>0</v>
      </c>
      <c r="H17" s="46">
        <v>0</v>
      </c>
      <c r="I17" s="46">
        <v>0</v>
      </c>
      <c r="J17" s="46">
        <v>0</v>
      </c>
      <c r="K17" s="46">
        <f t="shared" si="0"/>
        <v>0</v>
      </c>
      <c r="L17" s="251">
        <f t="shared" si="13"/>
        <v>1713900234</v>
      </c>
      <c r="M17" s="51">
        <f t="shared" ref="M17:M53" si="19">L17/$L$304</f>
        <v>2.171703872790099E-4</v>
      </c>
      <c r="N17" s="46">
        <v>0</v>
      </c>
      <c r="O17" s="46">
        <v>1713900234</v>
      </c>
      <c r="P17" s="46">
        <f t="shared" si="14"/>
        <v>0</v>
      </c>
      <c r="Q17" s="46">
        <v>148850326.91</v>
      </c>
      <c r="R17" s="46">
        <f t="shared" si="15"/>
        <v>1565049907.0899999</v>
      </c>
      <c r="S17" s="46">
        <f t="shared" si="16"/>
        <v>1565049907.0899999</v>
      </c>
      <c r="T17" s="46">
        <v>148850326.91</v>
      </c>
      <c r="U17" s="46">
        <f t="shared" si="17"/>
        <v>0</v>
      </c>
      <c r="V17" s="46">
        <v>148850326.91</v>
      </c>
      <c r="W17" s="48">
        <f t="shared" si="18"/>
        <v>0</v>
      </c>
      <c r="X17" s="49">
        <f t="shared" si="3"/>
        <v>8.6848886508758133E-2</v>
      </c>
      <c r="Y17" s="49">
        <f t="shared" si="4"/>
        <v>8.6848886508758133E-2</v>
      </c>
      <c r="Z17" s="49">
        <f t="shared" si="5"/>
        <v>8.6848886508758133E-2</v>
      </c>
      <c r="AA17" s="49">
        <f t="shared" si="6"/>
        <v>1</v>
      </c>
      <c r="AB17" s="49">
        <f t="shared" si="7"/>
        <v>1</v>
      </c>
    </row>
    <row r="18" spans="1:28" ht="27" customHeight="1" x14ac:dyDescent="0.25">
      <c r="A18" s="43" t="s">
        <v>60</v>
      </c>
      <c r="B18" s="44" t="s">
        <v>41</v>
      </c>
      <c r="C18" s="44">
        <v>20</v>
      </c>
      <c r="D18" s="44" t="s">
        <v>38</v>
      </c>
      <c r="E18" s="45" t="s">
        <v>61</v>
      </c>
      <c r="F18" s="46">
        <v>1149297511</v>
      </c>
      <c r="G18" s="46">
        <v>0</v>
      </c>
      <c r="H18" s="46">
        <v>0</v>
      </c>
      <c r="I18" s="46">
        <v>0</v>
      </c>
      <c r="J18" s="46">
        <v>0</v>
      </c>
      <c r="K18" s="46">
        <f t="shared" si="0"/>
        <v>0</v>
      </c>
      <c r="L18" s="251">
        <f t="shared" si="13"/>
        <v>1149297511</v>
      </c>
      <c r="M18" s="51">
        <f t="shared" si="19"/>
        <v>1.4562888819972711E-4</v>
      </c>
      <c r="N18" s="46">
        <v>0</v>
      </c>
      <c r="O18" s="46">
        <v>1149297511</v>
      </c>
      <c r="P18" s="46">
        <f t="shared" si="14"/>
        <v>0</v>
      </c>
      <c r="Q18" s="46">
        <v>256856542</v>
      </c>
      <c r="R18" s="46">
        <f t="shared" si="15"/>
        <v>892440969</v>
      </c>
      <c r="S18" s="46">
        <f t="shared" si="16"/>
        <v>892440969</v>
      </c>
      <c r="T18" s="46">
        <v>256856542</v>
      </c>
      <c r="U18" s="46">
        <f t="shared" si="17"/>
        <v>0</v>
      </c>
      <c r="V18" s="46">
        <v>256856542</v>
      </c>
      <c r="W18" s="48">
        <f t="shared" si="18"/>
        <v>0</v>
      </c>
      <c r="X18" s="49">
        <f t="shared" si="3"/>
        <v>0.22349003590594219</v>
      </c>
      <c r="Y18" s="49">
        <f t="shared" si="4"/>
        <v>0.22349003590594219</v>
      </c>
      <c r="Z18" s="49">
        <f t="shared" si="5"/>
        <v>0.22349003590594219</v>
      </c>
      <c r="AA18" s="49">
        <f t="shared" si="6"/>
        <v>1</v>
      </c>
      <c r="AB18" s="49">
        <f t="shared" si="7"/>
        <v>1</v>
      </c>
    </row>
    <row r="19" spans="1:28" ht="33.75" customHeight="1" x14ac:dyDescent="0.25">
      <c r="A19" s="43" t="s">
        <v>62</v>
      </c>
      <c r="B19" s="44" t="s">
        <v>41</v>
      </c>
      <c r="C19" s="44">
        <v>20</v>
      </c>
      <c r="D19" s="44" t="s">
        <v>38</v>
      </c>
      <c r="E19" s="45" t="s">
        <v>63</v>
      </c>
      <c r="F19" s="46">
        <v>153712847</v>
      </c>
      <c r="G19" s="46">
        <v>0</v>
      </c>
      <c r="H19" s="46">
        <v>0</v>
      </c>
      <c r="I19" s="46">
        <v>0</v>
      </c>
      <c r="J19" s="46">
        <v>0</v>
      </c>
      <c r="K19" s="46">
        <f t="shared" si="0"/>
        <v>0</v>
      </c>
      <c r="L19" s="251">
        <f t="shared" si="13"/>
        <v>153712847</v>
      </c>
      <c r="M19" s="53">
        <f t="shared" si="19"/>
        <v>1.9477142164127387E-5</v>
      </c>
      <c r="N19" s="46">
        <v>0</v>
      </c>
      <c r="O19" s="46">
        <v>153712847</v>
      </c>
      <c r="P19" s="46">
        <f t="shared" si="14"/>
        <v>0</v>
      </c>
      <c r="Q19" s="46">
        <v>50547258</v>
      </c>
      <c r="R19" s="46">
        <f t="shared" si="15"/>
        <v>103165589</v>
      </c>
      <c r="S19" s="46">
        <f t="shared" si="16"/>
        <v>103165589</v>
      </c>
      <c r="T19" s="46">
        <v>50547258</v>
      </c>
      <c r="U19" s="46">
        <f t="shared" si="17"/>
        <v>0</v>
      </c>
      <c r="V19" s="46">
        <v>50547258</v>
      </c>
      <c r="W19" s="48">
        <f t="shared" si="18"/>
        <v>0</v>
      </c>
      <c r="X19" s="49">
        <f t="shared" si="3"/>
        <v>0.32884211688564979</v>
      </c>
      <c r="Y19" s="49">
        <f t="shared" si="4"/>
        <v>0.32884211688564979</v>
      </c>
      <c r="Z19" s="49">
        <f t="shared" si="5"/>
        <v>0.32884211688564979</v>
      </c>
      <c r="AA19" s="49">
        <f t="shared" si="6"/>
        <v>1</v>
      </c>
      <c r="AB19" s="49">
        <f t="shared" si="7"/>
        <v>1</v>
      </c>
    </row>
    <row r="20" spans="1:28" ht="27" customHeight="1" x14ac:dyDescent="0.25">
      <c r="A20" s="43" t="s">
        <v>64</v>
      </c>
      <c r="B20" s="44" t="s">
        <v>41</v>
      </c>
      <c r="C20" s="44">
        <v>20</v>
      </c>
      <c r="D20" s="44" t="s">
        <v>38</v>
      </c>
      <c r="E20" s="45" t="s">
        <v>65</v>
      </c>
      <c r="F20" s="46">
        <v>3392853271</v>
      </c>
      <c r="G20" s="46">
        <v>0</v>
      </c>
      <c r="H20" s="46">
        <v>0</v>
      </c>
      <c r="I20" s="46">
        <v>0</v>
      </c>
      <c r="J20" s="46">
        <v>0</v>
      </c>
      <c r="K20" s="46">
        <f t="shared" si="0"/>
        <v>0</v>
      </c>
      <c r="L20" s="251">
        <f t="shared" si="13"/>
        <v>3392853271</v>
      </c>
      <c r="M20" s="51">
        <f t="shared" si="19"/>
        <v>4.2991257263806729E-4</v>
      </c>
      <c r="N20" s="46">
        <v>0</v>
      </c>
      <c r="O20" s="46">
        <v>3392853271</v>
      </c>
      <c r="P20" s="46">
        <f t="shared" si="14"/>
        <v>0</v>
      </c>
      <c r="Q20" s="46">
        <v>76724382</v>
      </c>
      <c r="R20" s="46">
        <f t="shared" si="15"/>
        <v>3316128889</v>
      </c>
      <c r="S20" s="46">
        <f t="shared" si="16"/>
        <v>3316128889</v>
      </c>
      <c r="T20" s="46">
        <v>76724382</v>
      </c>
      <c r="U20" s="46">
        <f t="shared" si="17"/>
        <v>0</v>
      </c>
      <c r="V20" s="46">
        <v>76724382</v>
      </c>
      <c r="W20" s="48">
        <f t="shared" si="18"/>
        <v>0</v>
      </c>
      <c r="X20" s="55">
        <f t="shared" si="3"/>
        <v>2.2613527869239824E-2</v>
      </c>
      <c r="Y20" s="55">
        <f t="shared" si="4"/>
        <v>2.2613527869239824E-2</v>
      </c>
      <c r="Z20" s="55">
        <f t="shared" si="5"/>
        <v>2.2613527869239824E-2</v>
      </c>
      <c r="AA20" s="49">
        <f t="shared" si="6"/>
        <v>1</v>
      </c>
      <c r="AB20" s="49">
        <f t="shared" si="7"/>
        <v>1</v>
      </c>
    </row>
    <row r="21" spans="1:28" ht="27" customHeight="1" x14ac:dyDescent="0.25">
      <c r="A21" s="43" t="s">
        <v>66</v>
      </c>
      <c r="B21" s="44" t="s">
        <v>41</v>
      </c>
      <c r="C21" s="44">
        <v>20</v>
      </c>
      <c r="D21" s="44" t="s">
        <v>38</v>
      </c>
      <c r="E21" s="45" t="s">
        <v>67</v>
      </c>
      <c r="F21" s="46">
        <v>2535863230</v>
      </c>
      <c r="G21" s="46">
        <v>0</v>
      </c>
      <c r="H21" s="46">
        <v>0</v>
      </c>
      <c r="I21" s="46">
        <v>0</v>
      </c>
      <c r="J21" s="46">
        <v>0</v>
      </c>
      <c r="K21" s="46">
        <f t="shared" si="0"/>
        <v>0</v>
      </c>
      <c r="L21" s="251">
        <f t="shared" si="13"/>
        <v>2535863230</v>
      </c>
      <c r="M21" s="51">
        <f t="shared" si="19"/>
        <v>3.2132232017986935E-4</v>
      </c>
      <c r="N21" s="46">
        <v>0</v>
      </c>
      <c r="O21" s="46">
        <v>2535863230</v>
      </c>
      <c r="P21" s="46">
        <f t="shared" si="14"/>
        <v>0</v>
      </c>
      <c r="Q21" s="46">
        <v>769459206.63999999</v>
      </c>
      <c r="R21" s="46">
        <f t="shared" si="15"/>
        <v>1766404023.3600001</v>
      </c>
      <c r="S21" s="46">
        <f t="shared" si="16"/>
        <v>1766404023.3600001</v>
      </c>
      <c r="T21" s="46">
        <v>769459206.63999999</v>
      </c>
      <c r="U21" s="46">
        <f t="shared" si="17"/>
        <v>0</v>
      </c>
      <c r="V21" s="46">
        <v>769459206.63999999</v>
      </c>
      <c r="W21" s="48">
        <f t="shared" si="18"/>
        <v>0</v>
      </c>
      <c r="X21" s="49">
        <f t="shared" si="3"/>
        <v>0.30343087810772823</v>
      </c>
      <c r="Y21" s="49">
        <f t="shared" si="4"/>
        <v>0.30343087810772823</v>
      </c>
      <c r="Z21" s="49">
        <f t="shared" si="5"/>
        <v>0.30343087810772823</v>
      </c>
      <c r="AA21" s="49">
        <f t="shared" si="6"/>
        <v>1</v>
      </c>
      <c r="AB21" s="49">
        <f t="shared" si="7"/>
        <v>1</v>
      </c>
    </row>
    <row r="22" spans="1:28" ht="22.5" customHeight="1" x14ac:dyDescent="0.25">
      <c r="A22" s="39" t="s">
        <v>68</v>
      </c>
      <c r="B22" s="34" t="s">
        <v>41</v>
      </c>
      <c r="C22" s="34">
        <v>20</v>
      </c>
      <c r="D22" s="34" t="s">
        <v>38</v>
      </c>
      <c r="E22" s="40" t="s">
        <v>69</v>
      </c>
      <c r="F22" s="41">
        <f>SUM(F23:F29)</f>
        <v>13647535000</v>
      </c>
      <c r="G22" s="41">
        <f>SUM(G23:G29)</f>
        <v>0</v>
      </c>
      <c r="H22" s="41">
        <f>SUM(H23:H29)</f>
        <v>0</v>
      </c>
      <c r="I22" s="41">
        <f>SUM(I23:I29)</f>
        <v>0</v>
      </c>
      <c r="J22" s="41">
        <f>SUM(J23:J29)</f>
        <v>0</v>
      </c>
      <c r="K22" s="41">
        <f t="shared" si="0"/>
        <v>0</v>
      </c>
      <c r="L22" s="250">
        <f>SUM(L23:L29)</f>
        <v>13647535000</v>
      </c>
      <c r="M22" s="42">
        <f t="shared" si="19"/>
        <v>1.729295791293907E-3</v>
      </c>
      <c r="N22" s="41">
        <f t="shared" ref="N22:W22" si="20">SUM(N23:N29)</f>
        <v>0</v>
      </c>
      <c r="O22" s="41">
        <f t="shared" si="20"/>
        <v>13647535000</v>
      </c>
      <c r="P22" s="41">
        <f t="shared" si="20"/>
        <v>0</v>
      </c>
      <c r="Q22" s="41">
        <f t="shared" si="20"/>
        <v>6991599292.9700003</v>
      </c>
      <c r="R22" s="41">
        <f t="shared" si="20"/>
        <v>6655935707.0299997</v>
      </c>
      <c r="S22" s="41">
        <f t="shared" si="20"/>
        <v>6655935707.0299997</v>
      </c>
      <c r="T22" s="41">
        <f t="shared" si="20"/>
        <v>6990766492.9700003</v>
      </c>
      <c r="U22" s="41">
        <f t="shared" si="20"/>
        <v>832800</v>
      </c>
      <c r="V22" s="41">
        <f t="shared" si="20"/>
        <v>5188713668.9700003</v>
      </c>
      <c r="W22" s="41">
        <f t="shared" si="20"/>
        <v>1802052824</v>
      </c>
      <c r="X22" s="38">
        <f t="shared" si="3"/>
        <v>0.51229759022197052</v>
      </c>
      <c r="Y22" s="38">
        <f t="shared" si="4"/>
        <v>0.51223656821323416</v>
      </c>
      <c r="Z22" s="38">
        <f t="shared" si="5"/>
        <v>0.38019420129495912</v>
      </c>
      <c r="AA22" s="38">
        <f t="shared" si="6"/>
        <v>0.99988088562214406</v>
      </c>
      <c r="AB22" s="38">
        <f t="shared" si="7"/>
        <v>0.74222385688147841</v>
      </c>
    </row>
    <row r="23" spans="1:28" ht="33.75" customHeight="1" x14ac:dyDescent="0.25">
      <c r="A23" s="43" t="s">
        <v>70</v>
      </c>
      <c r="B23" s="44" t="s">
        <v>41</v>
      </c>
      <c r="C23" s="44">
        <v>20</v>
      </c>
      <c r="D23" s="44" t="s">
        <v>38</v>
      </c>
      <c r="E23" s="45" t="s">
        <v>71</v>
      </c>
      <c r="F23" s="46">
        <v>3978735557</v>
      </c>
      <c r="G23" s="46">
        <v>0</v>
      </c>
      <c r="H23" s="46">
        <v>0</v>
      </c>
      <c r="I23" s="46">
        <v>0</v>
      </c>
      <c r="J23" s="46">
        <v>0</v>
      </c>
      <c r="K23" s="46">
        <f t="shared" si="0"/>
        <v>0</v>
      </c>
      <c r="L23" s="251">
        <f t="shared" ref="L23:L29" si="21">+F23+K23</f>
        <v>3978735557</v>
      </c>
      <c r="M23" s="51">
        <f t="shared" si="19"/>
        <v>5.0415043107722522E-4</v>
      </c>
      <c r="N23" s="46">
        <v>0</v>
      </c>
      <c r="O23" s="46">
        <v>3978735557</v>
      </c>
      <c r="P23" s="46">
        <f t="shared" ref="P23:P29" si="22">L23-O23</f>
        <v>0</v>
      </c>
      <c r="Q23" s="46">
        <v>2115327649.05</v>
      </c>
      <c r="R23" s="46">
        <f t="shared" ref="R23:R29" si="23">+L23-Q23</f>
        <v>1863407907.95</v>
      </c>
      <c r="S23" s="46">
        <f t="shared" ref="S23:S29" si="24">O23-Q23</f>
        <v>1863407907.95</v>
      </c>
      <c r="T23" s="46">
        <v>2115327649.05</v>
      </c>
      <c r="U23" s="46">
        <f t="shared" ref="U23:U29" si="25">+Q23-T23</f>
        <v>0</v>
      </c>
      <c r="V23" s="46">
        <v>1550500284.05</v>
      </c>
      <c r="W23" s="48">
        <f t="shared" ref="W23:W29" si="26">+T23-V23</f>
        <v>564827365</v>
      </c>
      <c r="X23" s="49">
        <f t="shared" si="3"/>
        <v>0.53165826648830483</v>
      </c>
      <c r="Y23" s="49">
        <f t="shared" si="4"/>
        <v>0.53165826648830483</v>
      </c>
      <c r="Z23" s="49">
        <f t="shared" si="5"/>
        <v>0.38969674205216348</v>
      </c>
      <c r="AA23" s="49">
        <f t="shared" si="6"/>
        <v>1</v>
      </c>
      <c r="AB23" s="49">
        <f t="shared" si="7"/>
        <v>0.73298350955055791</v>
      </c>
    </row>
    <row r="24" spans="1:28" ht="29.25" customHeight="1" x14ac:dyDescent="0.25">
      <c r="A24" s="43" t="s">
        <v>72</v>
      </c>
      <c r="B24" s="44" t="s">
        <v>41</v>
      </c>
      <c r="C24" s="44">
        <v>20</v>
      </c>
      <c r="D24" s="44" t="s">
        <v>38</v>
      </c>
      <c r="E24" s="45" t="s">
        <v>73</v>
      </c>
      <c r="F24" s="46">
        <v>2822000568</v>
      </c>
      <c r="G24" s="46">
        <v>0</v>
      </c>
      <c r="H24" s="46">
        <v>0</v>
      </c>
      <c r="I24" s="46">
        <v>0</v>
      </c>
      <c r="J24" s="46">
        <v>0</v>
      </c>
      <c r="K24" s="46">
        <f t="shared" si="0"/>
        <v>0</v>
      </c>
      <c r="L24" s="251">
        <f t="shared" si="21"/>
        <v>2822000568</v>
      </c>
      <c r="M24" s="51">
        <f t="shared" si="19"/>
        <v>3.5757913097650347E-4</v>
      </c>
      <c r="N24" s="46">
        <v>0</v>
      </c>
      <c r="O24" s="46">
        <v>2822000568</v>
      </c>
      <c r="P24" s="46">
        <f t="shared" si="22"/>
        <v>0</v>
      </c>
      <c r="Q24" s="46">
        <v>1507021185.9200001</v>
      </c>
      <c r="R24" s="46">
        <f t="shared" si="23"/>
        <v>1314979382.0799999</v>
      </c>
      <c r="S24" s="46">
        <f t="shared" si="24"/>
        <v>1314979382.0799999</v>
      </c>
      <c r="T24" s="46">
        <v>1507021185.9200001</v>
      </c>
      <c r="U24" s="46">
        <f t="shared" si="25"/>
        <v>0</v>
      </c>
      <c r="V24" s="46">
        <v>1106856901.9200001</v>
      </c>
      <c r="W24" s="48">
        <f t="shared" si="26"/>
        <v>400164284</v>
      </c>
      <c r="X24" s="49">
        <f t="shared" si="3"/>
        <v>0.53402582657453246</v>
      </c>
      <c r="Y24" s="49">
        <f t="shared" si="4"/>
        <v>0.53402582657453246</v>
      </c>
      <c r="Z24" s="49">
        <f t="shared" si="5"/>
        <v>0.39222419530002023</v>
      </c>
      <c r="AA24" s="49">
        <f t="shared" si="6"/>
        <v>1</v>
      </c>
      <c r="AB24" s="49">
        <f t="shared" si="7"/>
        <v>0.73446671636821792</v>
      </c>
    </row>
    <row r="25" spans="1:28" ht="27.75" customHeight="1" x14ac:dyDescent="0.25">
      <c r="A25" s="43" t="s">
        <v>74</v>
      </c>
      <c r="B25" s="44" t="s">
        <v>41</v>
      </c>
      <c r="C25" s="44">
        <v>20</v>
      </c>
      <c r="D25" s="44" t="s">
        <v>38</v>
      </c>
      <c r="E25" s="45" t="s">
        <v>75</v>
      </c>
      <c r="F25" s="46">
        <v>3569683789</v>
      </c>
      <c r="G25" s="46">
        <v>0</v>
      </c>
      <c r="H25" s="46">
        <v>0</v>
      </c>
      <c r="I25" s="46">
        <v>0</v>
      </c>
      <c r="J25" s="46">
        <v>0</v>
      </c>
      <c r="K25" s="46">
        <f t="shared" si="0"/>
        <v>0</v>
      </c>
      <c r="L25" s="251">
        <f t="shared" si="21"/>
        <v>3569683789</v>
      </c>
      <c r="M25" s="51">
        <f t="shared" si="19"/>
        <v>4.5231898306674335E-4</v>
      </c>
      <c r="N25" s="46">
        <v>0</v>
      </c>
      <c r="O25" s="46">
        <v>3569683789</v>
      </c>
      <c r="P25" s="46">
        <f t="shared" si="22"/>
        <v>0</v>
      </c>
      <c r="Q25" s="46">
        <v>1603487307.99</v>
      </c>
      <c r="R25" s="46">
        <f t="shared" si="23"/>
        <v>1966196481.01</v>
      </c>
      <c r="S25" s="46">
        <f t="shared" si="24"/>
        <v>1966196481.01</v>
      </c>
      <c r="T25" s="46">
        <v>1603487307.99</v>
      </c>
      <c r="U25" s="46">
        <f t="shared" si="25"/>
        <v>0</v>
      </c>
      <c r="V25" s="46">
        <v>1221459032.99</v>
      </c>
      <c r="W25" s="48">
        <f t="shared" si="26"/>
        <v>382028275</v>
      </c>
      <c r="X25" s="49">
        <f t="shared" si="3"/>
        <v>0.44919589598696524</v>
      </c>
      <c r="Y25" s="49">
        <f t="shared" si="4"/>
        <v>0.44919589598696524</v>
      </c>
      <c r="Z25" s="49">
        <f t="shared" si="5"/>
        <v>0.342175695436647</v>
      </c>
      <c r="AA25" s="49">
        <f t="shared" si="6"/>
        <v>1</v>
      </c>
      <c r="AB25" s="49">
        <f t="shared" si="7"/>
        <v>0.76175160657873919</v>
      </c>
    </row>
    <row r="26" spans="1:28" ht="30" customHeight="1" x14ac:dyDescent="0.25">
      <c r="A26" s="43" t="s">
        <v>76</v>
      </c>
      <c r="B26" s="44" t="s">
        <v>41</v>
      </c>
      <c r="C26" s="44">
        <v>20</v>
      </c>
      <c r="D26" s="44" t="s">
        <v>38</v>
      </c>
      <c r="E26" s="45" t="s">
        <v>77</v>
      </c>
      <c r="F26" s="46">
        <v>1382522206</v>
      </c>
      <c r="G26" s="46">
        <v>0</v>
      </c>
      <c r="H26" s="46">
        <v>0</v>
      </c>
      <c r="I26" s="46">
        <v>0</v>
      </c>
      <c r="J26" s="46">
        <v>0</v>
      </c>
      <c r="K26" s="46">
        <f t="shared" si="0"/>
        <v>0</v>
      </c>
      <c r="L26" s="251">
        <f t="shared" si="21"/>
        <v>1382522206</v>
      </c>
      <c r="M26" s="51">
        <f t="shared" si="19"/>
        <v>1.7518107352032202E-4</v>
      </c>
      <c r="N26" s="46">
        <v>0</v>
      </c>
      <c r="O26" s="46">
        <v>1382522206</v>
      </c>
      <c r="P26" s="46">
        <f t="shared" si="22"/>
        <v>0</v>
      </c>
      <c r="Q26" s="46">
        <v>741452172.62</v>
      </c>
      <c r="R26" s="46">
        <f t="shared" si="23"/>
        <v>641070033.38</v>
      </c>
      <c r="S26" s="46">
        <f t="shared" si="24"/>
        <v>641070033.38</v>
      </c>
      <c r="T26" s="46">
        <v>741452172.62</v>
      </c>
      <c r="U26" s="46">
        <f t="shared" si="25"/>
        <v>0</v>
      </c>
      <c r="V26" s="46">
        <v>550583772.62</v>
      </c>
      <c r="W26" s="48">
        <f t="shared" si="26"/>
        <v>190868400</v>
      </c>
      <c r="X26" s="49">
        <f t="shared" si="3"/>
        <v>0.53630398803156731</v>
      </c>
      <c r="Y26" s="49">
        <f t="shared" si="4"/>
        <v>0.53630398803156731</v>
      </c>
      <c r="Z26" s="49">
        <f t="shared" si="5"/>
        <v>0.39824588005207057</v>
      </c>
      <c r="AA26" s="49">
        <f t="shared" si="6"/>
        <v>1</v>
      </c>
      <c r="AB26" s="49">
        <f t="shared" si="7"/>
        <v>0.74257489957100509</v>
      </c>
    </row>
    <row r="27" spans="1:28" ht="36.75" customHeight="1" x14ac:dyDescent="0.25">
      <c r="A27" s="43" t="s">
        <v>78</v>
      </c>
      <c r="B27" s="44" t="s">
        <v>41</v>
      </c>
      <c r="C27" s="44">
        <v>20</v>
      </c>
      <c r="D27" s="44" t="s">
        <v>38</v>
      </c>
      <c r="E27" s="45" t="s">
        <v>79</v>
      </c>
      <c r="F27" s="46">
        <v>166286663</v>
      </c>
      <c r="G27" s="46">
        <v>0</v>
      </c>
      <c r="H27" s="46">
        <v>0</v>
      </c>
      <c r="I27" s="46">
        <v>0</v>
      </c>
      <c r="J27" s="46">
        <v>0</v>
      </c>
      <c r="K27" s="46">
        <f t="shared" si="0"/>
        <v>0</v>
      </c>
      <c r="L27" s="251">
        <f t="shared" si="21"/>
        <v>166286663</v>
      </c>
      <c r="M27" s="53">
        <f t="shared" si="19"/>
        <v>2.1070385712453438E-5</v>
      </c>
      <c r="N27" s="46">
        <v>0</v>
      </c>
      <c r="O27" s="46">
        <v>166286663</v>
      </c>
      <c r="P27" s="46">
        <f t="shared" si="22"/>
        <v>0</v>
      </c>
      <c r="Q27" s="46">
        <v>97458232.799999997</v>
      </c>
      <c r="R27" s="46">
        <f t="shared" si="23"/>
        <v>68828430.200000003</v>
      </c>
      <c r="S27" s="46">
        <f t="shared" si="24"/>
        <v>68828430.200000003</v>
      </c>
      <c r="T27" s="46">
        <v>97458232.799999997</v>
      </c>
      <c r="U27" s="46">
        <f t="shared" si="25"/>
        <v>0</v>
      </c>
      <c r="V27" s="46">
        <v>71021632.799999997</v>
      </c>
      <c r="W27" s="48">
        <f t="shared" si="26"/>
        <v>26436600</v>
      </c>
      <c r="X27" s="49">
        <f t="shared" si="3"/>
        <v>0.58608568505581227</v>
      </c>
      <c r="Y27" s="49">
        <f t="shared" si="4"/>
        <v>0.58608568505581227</v>
      </c>
      <c r="Z27" s="49">
        <f t="shared" si="5"/>
        <v>0.42710360240977352</v>
      </c>
      <c r="AA27" s="49">
        <f t="shared" si="6"/>
        <v>1</v>
      </c>
      <c r="AB27" s="49">
        <f t="shared" si="7"/>
        <v>0.72873918148862638</v>
      </c>
    </row>
    <row r="28" spans="1:28" ht="28.5" customHeight="1" x14ac:dyDescent="0.25">
      <c r="A28" s="43" t="s">
        <v>80</v>
      </c>
      <c r="B28" s="44" t="s">
        <v>41</v>
      </c>
      <c r="C28" s="44">
        <v>20</v>
      </c>
      <c r="D28" s="44" t="s">
        <v>38</v>
      </c>
      <c r="E28" s="45" t="s">
        <v>81</v>
      </c>
      <c r="F28" s="46">
        <v>1036936225</v>
      </c>
      <c r="G28" s="46">
        <v>0</v>
      </c>
      <c r="H28" s="46">
        <v>0</v>
      </c>
      <c r="I28" s="46">
        <v>0</v>
      </c>
      <c r="J28" s="46">
        <v>0</v>
      </c>
      <c r="K28" s="46">
        <f t="shared" si="0"/>
        <v>0</v>
      </c>
      <c r="L28" s="251">
        <f t="shared" si="21"/>
        <v>1036936225</v>
      </c>
      <c r="M28" s="51">
        <f t="shared" si="19"/>
        <v>1.3139145272261194E-4</v>
      </c>
      <c r="N28" s="46">
        <v>0</v>
      </c>
      <c r="O28" s="46">
        <v>1036936225</v>
      </c>
      <c r="P28" s="46">
        <f t="shared" si="22"/>
        <v>0</v>
      </c>
      <c r="Q28" s="46">
        <v>556096593.5</v>
      </c>
      <c r="R28" s="46">
        <f t="shared" si="23"/>
        <v>480839631.5</v>
      </c>
      <c r="S28" s="46">
        <f t="shared" si="24"/>
        <v>480839631.5</v>
      </c>
      <c r="T28" s="46">
        <v>555596893.5</v>
      </c>
      <c r="U28" s="46">
        <f t="shared" si="25"/>
        <v>499700</v>
      </c>
      <c r="V28" s="46">
        <v>412955193.5</v>
      </c>
      <c r="W28" s="48">
        <f t="shared" si="26"/>
        <v>142641700</v>
      </c>
      <c r="X28" s="49">
        <f t="shared" si="3"/>
        <v>0.53628813430642752</v>
      </c>
      <c r="Y28" s="49">
        <f t="shared" si="4"/>
        <v>0.53580623388868487</v>
      </c>
      <c r="Z28" s="49">
        <f t="shared" si="5"/>
        <v>0.39824550781799528</v>
      </c>
      <c r="AA28" s="49">
        <f t="shared" si="6"/>
        <v>0.99910141510334571</v>
      </c>
      <c r="AB28" s="49">
        <f t="shared" si="7"/>
        <v>0.74326404328608797</v>
      </c>
    </row>
    <row r="29" spans="1:28" ht="39.75" customHeight="1" x14ac:dyDescent="0.25">
      <c r="A29" s="43" t="s">
        <v>82</v>
      </c>
      <c r="B29" s="44" t="s">
        <v>41</v>
      </c>
      <c r="C29" s="44">
        <v>20</v>
      </c>
      <c r="D29" s="44" t="s">
        <v>38</v>
      </c>
      <c r="E29" s="45" t="s">
        <v>83</v>
      </c>
      <c r="F29" s="46">
        <v>691369992</v>
      </c>
      <c r="G29" s="46">
        <v>0</v>
      </c>
      <c r="H29" s="46">
        <v>0</v>
      </c>
      <c r="I29" s="46">
        <v>0</v>
      </c>
      <c r="J29" s="46">
        <v>0</v>
      </c>
      <c r="K29" s="46">
        <f t="shared" si="0"/>
        <v>0</v>
      </c>
      <c r="L29" s="251">
        <f t="shared" si="21"/>
        <v>691369992</v>
      </c>
      <c r="M29" s="51">
        <f t="shared" si="19"/>
        <v>8.7604334218047603E-5</v>
      </c>
      <c r="N29" s="46">
        <v>0</v>
      </c>
      <c r="O29" s="46">
        <v>691369992</v>
      </c>
      <c r="P29" s="46">
        <f t="shared" si="22"/>
        <v>0</v>
      </c>
      <c r="Q29" s="46">
        <v>370756151.08999997</v>
      </c>
      <c r="R29" s="46">
        <f t="shared" si="23"/>
        <v>320613840.91000003</v>
      </c>
      <c r="S29" s="46">
        <f t="shared" si="24"/>
        <v>320613840.91000003</v>
      </c>
      <c r="T29" s="46">
        <v>370423051.08999997</v>
      </c>
      <c r="U29" s="46">
        <f t="shared" si="25"/>
        <v>333100</v>
      </c>
      <c r="V29" s="46">
        <v>275336851.08999997</v>
      </c>
      <c r="W29" s="48">
        <f t="shared" si="26"/>
        <v>95086200</v>
      </c>
      <c r="X29" s="49">
        <f t="shared" si="3"/>
        <v>0.53626300733341625</v>
      </c>
      <c r="Y29" s="49">
        <f t="shared" si="4"/>
        <v>0.53578121031611103</v>
      </c>
      <c r="Z29" s="49">
        <f t="shared" si="5"/>
        <v>0.39824819456439464</v>
      </c>
      <c r="AA29" s="49">
        <f t="shared" si="6"/>
        <v>0.99910156581618215</v>
      </c>
      <c r="AB29" s="49">
        <f t="shared" si="7"/>
        <v>0.74330377194345465</v>
      </c>
    </row>
    <row r="30" spans="1:28" ht="41.25" customHeight="1" x14ac:dyDescent="0.25">
      <c r="A30" s="39" t="s">
        <v>84</v>
      </c>
      <c r="B30" s="34" t="s">
        <v>41</v>
      </c>
      <c r="C30" s="34">
        <v>20</v>
      </c>
      <c r="D30" s="34" t="s">
        <v>38</v>
      </c>
      <c r="E30" s="40" t="s">
        <v>85</v>
      </c>
      <c r="F30" s="41">
        <f>+F31+F35+F36</f>
        <v>4285331000</v>
      </c>
      <c r="G30" s="41">
        <f>+G31+G35+G36</f>
        <v>0</v>
      </c>
      <c r="H30" s="41">
        <f>+H31+H35+H36</f>
        <v>0</v>
      </c>
      <c r="I30" s="41">
        <f>+I31+I35+I36</f>
        <v>0</v>
      </c>
      <c r="J30" s="41">
        <f>+J31+J35+J36</f>
        <v>0</v>
      </c>
      <c r="K30" s="41">
        <f t="shared" si="0"/>
        <v>0</v>
      </c>
      <c r="L30" s="250">
        <f>+L31+L35+L36</f>
        <v>4285331000</v>
      </c>
      <c r="M30" s="42">
        <f t="shared" si="19"/>
        <v>5.4299951328949225E-4</v>
      </c>
      <c r="N30" s="41">
        <f t="shared" ref="N30:W30" si="27">+N31+N35+N36</f>
        <v>0</v>
      </c>
      <c r="O30" s="41">
        <f t="shared" si="27"/>
        <v>4285331000</v>
      </c>
      <c r="P30" s="41">
        <f t="shared" si="27"/>
        <v>0</v>
      </c>
      <c r="Q30" s="41">
        <f t="shared" si="27"/>
        <v>2541961953</v>
      </c>
      <c r="R30" s="41">
        <f t="shared" si="27"/>
        <v>1743369047</v>
      </c>
      <c r="S30" s="41">
        <f t="shared" si="27"/>
        <v>1743369047</v>
      </c>
      <c r="T30" s="41">
        <f t="shared" si="27"/>
        <v>2541961953</v>
      </c>
      <c r="U30" s="41">
        <f t="shared" si="27"/>
        <v>0</v>
      </c>
      <c r="V30" s="41">
        <f t="shared" si="27"/>
        <v>2541961953</v>
      </c>
      <c r="W30" s="41">
        <f t="shared" si="27"/>
        <v>0</v>
      </c>
      <c r="X30" s="38">
        <f t="shared" si="3"/>
        <v>0.59317750554157889</v>
      </c>
      <c r="Y30" s="38">
        <f t="shared" si="4"/>
        <v>0.59317750554157889</v>
      </c>
      <c r="Z30" s="38">
        <f t="shared" si="5"/>
        <v>0.59317750554157889</v>
      </c>
      <c r="AA30" s="38">
        <f t="shared" si="6"/>
        <v>1</v>
      </c>
      <c r="AB30" s="38">
        <f t="shared" si="7"/>
        <v>1</v>
      </c>
    </row>
    <row r="31" spans="1:28" s="4" customFormat="1" ht="39" customHeight="1" x14ac:dyDescent="0.25">
      <c r="A31" s="39" t="s">
        <v>86</v>
      </c>
      <c r="B31" s="34" t="s">
        <v>41</v>
      </c>
      <c r="C31" s="34">
        <v>20</v>
      </c>
      <c r="D31" s="34" t="s">
        <v>38</v>
      </c>
      <c r="E31" s="40" t="s">
        <v>87</v>
      </c>
      <c r="F31" s="41">
        <f>+F32+F33+F34</f>
        <v>2328193098</v>
      </c>
      <c r="G31" s="41">
        <f>+G32+G33+G34</f>
        <v>0</v>
      </c>
      <c r="H31" s="41">
        <f>+H32+H33+H34</f>
        <v>0</v>
      </c>
      <c r="I31" s="41">
        <f>+I32+I33+I34</f>
        <v>0</v>
      </c>
      <c r="J31" s="41">
        <f>+J32+J33+J34</f>
        <v>0</v>
      </c>
      <c r="K31" s="41">
        <f t="shared" si="0"/>
        <v>0</v>
      </c>
      <c r="L31" s="250">
        <f>+L32+L33+L34</f>
        <v>2328193098</v>
      </c>
      <c r="M31" s="42">
        <f t="shared" si="19"/>
        <v>2.9500818467883931E-4</v>
      </c>
      <c r="N31" s="41">
        <f t="shared" ref="N31:W31" si="28">+N32+N33+N34</f>
        <v>0</v>
      </c>
      <c r="O31" s="41">
        <f t="shared" si="28"/>
        <v>2328193098</v>
      </c>
      <c r="P31" s="41">
        <f t="shared" si="28"/>
        <v>0</v>
      </c>
      <c r="Q31" s="41">
        <f t="shared" si="28"/>
        <v>1244648894</v>
      </c>
      <c r="R31" s="41">
        <f t="shared" si="28"/>
        <v>1083544204</v>
      </c>
      <c r="S31" s="41">
        <f t="shared" si="28"/>
        <v>1083544204</v>
      </c>
      <c r="T31" s="41">
        <f t="shared" si="28"/>
        <v>1244648894</v>
      </c>
      <c r="U31" s="41">
        <f t="shared" si="28"/>
        <v>0</v>
      </c>
      <c r="V31" s="41">
        <f t="shared" si="28"/>
        <v>1244648894</v>
      </c>
      <c r="W31" s="41">
        <f t="shared" si="28"/>
        <v>0</v>
      </c>
      <c r="X31" s="38">
        <f t="shared" si="3"/>
        <v>0.53459865295073561</v>
      </c>
      <c r="Y31" s="38">
        <f t="shared" si="4"/>
        <v>0.53459865295073561</v>
      </c>
      <c r="Z31" s="38">
        <f t="shared" si="5"/>
        <v>0.53459865295073561</v>
      </c>
      <c r="AA31" s="38">
        <f t="shared" si="6"/>
        <v>1</v>
      </c>
      <c r="AB31" s="38">
        <f t="shared" si="7"/>
        <v>1</v>
      </c>
    </row>
    <row r="32" spans="1:28" ht="30.75" customHeight="1" x14ac:dyDescent="0.25">
      <c r="A32" s="43" t="s">
        <v>88</v>
      </c>
      <c r="B32" s="44" t="s">
        <v>41</v>
      </c>
      <c r="C32" s="44">
        <v>20</v>
      </c>
      <c r="D32" s="44" t="s">
        <v>38</v>
      </c>
      <c r="E32" s="45" t="s">
        <v>89</v>
      </c>
      <c r="F32" s="46">
        <v>655614150</v>
      </c>
      <c r="G32" s="46">
        <v>0</v>
      </c>
      <c r="H32" s="46">
        <v>0</v>
      </c>
      <c r="I32" s="46">
        <v>0</v>
      </c>
      <c r="J32" s="46">
        <v>0</v>
      </c>
      <c r="K32" s="46">
        <f t="shared" si="0"/>
        <v>0</v>
      </c>
      <c r="L32" s="251">
        <f t="shared" ref="L32:L37" si="29">+F32+K32</f>
        <v>655614150</v>
      </c>
      <c r="M32" s="51">
        <f t="shared" si="19"/>
        <v>8.3073667904697243E-5</v>
      </c>
      <c r="N32" s="46">
        <v>0</v>
      </c>
      <c r="O32" s="46">
        <v>655614150</v>
      </c>
      <c r="P32" s="46">
        <f t="shared" ref="P32:P37" si="30">L32-O32</f>
        <v>0</v>
      </c>
      <c r="Q32" s="46">
        <v>387393009</v>
      </c>
      <c r="R32" s="56">
        <f t="shared" ref="R32:R37" si="31">+L32-Q32</f>
        <v>268221141</v>
      </c>
      <c r="S32" s="46">
        <f t="shared" ref="S32:S37" si="32">O32-Q32</f>
        <v>268221141</v>
      </c>
      <c r="T32" s="46">
        <v>387393009</v>
      </c>
      <c r="U32" s="46">
        <f t="shared" ref="U32:U37" si="33">+Q32-T32</f>
        <v>0</v>
      </c>
      <c r="V32" s="46">
        <v>387393009</v>
      </c>
      <c r="W32" s="48">
        <f t="shared" ref="W32:W37" si="34">+T32-V32</f>
        <v>0</v>
      </c>
      <c r="X32" s="57">
        <f t="shared" si="3"/>
        <v>0.59088567414232895</v>
      </c>
      <c r="Y32" s="54">
        <f t="shared" si="4"/>
        <v>0.59088567414232895</v>
      </c>
      <c r="Z32" s="54">
        <f t="shared" si="5"/>
        <v>0.59088567414232895</v>
      </c>
      <c r="AA32" s="49">
        <f t="shared" si="6"/>
        <v>1</v>
      </c>
      <c r="AB32" s="49">
        <f t="shared" si="7"/>
        <v>1</v>
      </c>
    </row>
    <row r="33" spans="1:28" ht="30.75" customHeight="1" x14ac:dyDescent="0.25">
      <c r="A33" s="43" t="s">
        <v>90</v>
      </c>
      <c r="B33" s="44" t="s">
        <v>41</v>
      </c>
      <c r="C33" s="44">
        <v>20</v>
      </c>
      <c r="D33" s="44" t="s">
        <v>38</v>
      </c>
      <c r="E33" s="45" t="s">
        <v>91</v>
      </c>
      <c r="F33" s="46">
        <v>1499029826</v>
      </c>
      <c r="G33" s="46">
        <v>0</v>
      </c>
      <c r="H33" s="46">
        <v>0</v>
      </c>
      <c r="I33" s="46">
        <v>0</v>
      </c>
      <c r="J33" s="46">
        <v>0</v>
      </c>
      <c r="K33" s="46">
        <f t="shared" si="0"/>
        <v>0</v>
      </c>
      <c r="L33" s="251">
        <f t="shared" si="29"/>
        <v>1499029826</v>
      </c>
      <c r="M33" s="51">
        <f t="shared" si="19"/>
        <v>1.8994389603146927E-4</v>
      </c>
      <c r="N33" s="46">
        <v>0</v>
      </c>
      <c r="O33" s="46">
        <v>1499029826</v>
      </c>
      <c r="P33" s="46">
        <f t="shared" si="30"/>
        <v>0</v>
      </c>
      <c r="Q33" s="46">
        <v>770281741</v>
      </c>
      <c r="R33" s="56">
        <f t="shared" si="31"/>
        <v>728748085</v>
      </c>
      <c r="S33" s="46">
        <f t="shared" si="32"/>
        <v>728748085</v>
      </c>
      <c r="T33" s="46">
        <v>770281741</v>
      </c>
      <c r="U33" s="46">
        <f t="shared" si="33"/>
        <v>0</v>
      </c>
      <c r="V33" s="46">
        <v>770281741</v>
      </c>
      <c r="W33" s="48">
        <f t="shared" si="34"/>
        <v>0</v>
      </c>
      <c r="X33" s="58">
        <f t="shared" si="3"/>
        <v>0.51385351221157094</v>
      </c>
      <c r="Y33" s="49">
        <f t="shared" si="4"/>
        <v>0.51385351221157094</v>
      </c>
      <c r="Z33" s="49">
        <f t="shared" si="5"/>
        <v>0.51385351221157094</v>
      </c>
      <c r="AA33" s="49">
        <f t="shared" si="6"/>
        <v>1</v>
      </c>
      <c r="AB33" s="49">
        <f t="shared" si="7"/>
        <v>1</v>
      </c>
    </row>
    <row r="34" spans="1:28" ht="30.75" customHeight="1" x14ac:dyDescent="0.25">
      <c r="A34" s="43" t="s">
        <v>92</v>
      </c>
      <c r="B34" s="44" t="s">
        <v>41</v>
      </c>
      <c r="C34" s="44">
        <v>20</v>
      </c>
      <c r="D34" s="44" t="s">
        <v>38</v>
      </c>
      <c r="E34" s="45" t="s">
        <v>93</v>
      </c>
      <c r="F34" s="46">
        <v>173549122</v>
      </c>
      <c r="G34" s="46">
        <v>0</v>
      </c>
      <c r="H34" s="46">
        <v>0</v>
      </c>
      <c r="I34" s="46">
        <v>0</v>
      </c>
      <c r="J34" s="46">
        <v>0</v>
      </c>
      <c r="K34" s="46">
        <f t="shared" si="0"/>
        <v>0</v>
      </c>
      <c r="L34" s="251">
        <f t="shared" si="29"/>
        <v>173549122</v>
      </c>
      <c r="M34" s="53">
        <f t="shared" si="19"/>
        <v>2.1990620742672783E-5</v>
      </c>
      <c r="N34" s="46">
        <v>0</v>
      </c>
      <c r="O34" s="46">
        <v>173549122</v>
      </c>
      <c r="P34" s="46">
        <f t="shared" si="30"/>
        <v>0</v>
      </c>
      <c r="Q34" s="46">
        <v>86974144</v>
      </c>
      <c r="R34" s="46">
        <f t="shared" si="31"/>
        <v>86574978</v>
      </c>
      <c r="S34" s="46">
        <f t="shared" si="32"/>
        <v>86574978</v>
      </c>
      <c r="T34" s="46">
        <v>86974144</v>
      </c>
      <c r="U34" s="46">
        <f t="shared" si="33"/>
        <v>0</v>
      </c>
      <c r="V34" s="46">
        <v>86974144</v>
      </c>
      <c r="W34" s="48">
        <f t="shared" si="34"/>
        <v>0</v>
      </c>
      <c r="X34" s="58">
        <f t="shared" si="3"/>
        <v>0.50115000869897808</v>
      </c>
      <c r="Y34" s="49">
        <f t="shared" si="4"/>
        <v>0.50115000869897808</v>
      </c>
      <c r="Z34" s="49">
        <f t="shared" si="5"/>
        <v>0.50115000869897808</v>
      </c>
      <c r="AA34" s="49">
        <f t="shared" si="6"/>
        <v>1</v>
      </c>
      <c r="AB34" s="49">
        <f t="shared" si="7"/>
        <v>1</v>
      </c>
    </row>
    <row r="35" spans="1:28" ht="30.75" customHeight="1" x14ac:dyDescent="0.25">
      <c r="A35" s="43" t="s">
        <v>94</v>
      </c>
      <c r="B35" s="44" t="s">
        <v>41</v>
      </c>
      <c r="C35" s="44">
        <v>20</v>
      </c>
      <c r="D35" s="44" t="s">
        <v>38</v>
      </c>
      <c r="E35" s="45" t="s">
        <v>95</v>
      </c>
      <c r="F35" s="59">
        <v>1809954480</v>
      </c>
      <c r="G35" s="46">
        <v>0</v>
      </c>
      <c r="H35" s="46">
        <v>0</v>
      </c>
      <c r="I35" s="46">
        <v>0</v>
      </c>
      <c r="J35" s="46">
        <v>0</v>
      </c>
      <c r="K35" s="46">
        <f t="shared" si="0"/>
        <v>0</v>
      </c>
      <c r="L35" s="251">
        <f t="shared" si="29"/>
        <v>1809954480</v>
      </c>
      <c r="M35" s="51">
        <f t="shared" si="19"/>
        <v>2.293415378452997E-4</v>
      </c>
      <c r="N35" s="46">
        <v>0</v>
      </c>
      <c r="O35" s="46">
        <v>1809954480</v>
      </c>
      <c r="P35" s="46">
        <f t="shared" si="30"/>
        <v>0</v>
      </c>
      <c r="Q35" s="46">
        <v>1252481328</v>
      </c>
      <c r="R35" s="46">
        <f t="shared" si="31"/>
        <v>557473152</v>
      </c>
      <c r="S35" s="46">
        <f t="shared" si="32"/>
        <v>557473152</v>
      </c>
      <c r="T35" s="46">
        <v>1252481328</v>
      </c>
      <c r="U35" s="46">
        <f t="shared" si="33"/>
        <v>0</v>
      </c>
      <c r="V35" s="46">
        <v>1252481328</v>
      </c>
      <c r="W35" s="48">
        <f t="shared" si="34"/>
        <v>0</v>
      </c>
      <c r="X35" s="58">
        <f t="shared" si="3"/>
        <v>0.69199603738100635</v>
      </c>
      <c r="Y35" s="49">
        <f t="shared" si="4"/>
        <v>0.69199603738100635</v>
      </c>
      <c r="Z35" s="49">
        <f t="shared" si="5"/>
        <v>0.69199603738100635</v>
      </c>
      <c r="AA35" s="49">
        <f t="shared" si="6"/>
        <v>1</v>
      </c>
      <c r="AB35" s="49">
        <f t="shared" si="7"/>
        <v>1</v>
      </c>
    </row>
    <row r="36" spans="1:28" ht="30.75" customHeight="1" x14ac:dyDescent="0.25">
      <c r="A36" s="43" t="s">
        <v>96</v>
      </c>
      <c r="B36" s="44" t="s">
        <v>41</v>
      </c>
      <c r="C36" s="44">
        <v>20</v>
      </c>
      <c r="D36" s="44" t="s">
        <v>38</v>
      </c>
      <c r="E36" s="45" t="s">
        <v>97</v>
      </c>
      <c r="F36" s="59">
        <v>147183422</v>
      </c>
      <c r="G36" s="46">
        <v>0</v>
      </c>
      <c r="H36" s="46">
        <v>0</v>
      </c>
      <c r="I36" s="46">
        <v>0</v>
      </c>
      <c r="J36" s="46">
        <v>0</v>
      </c>
      <c r="K36" s="46">
        <f t="shared" si="0"/>
        <v>0</v>
      </c>
      <c r="L36" s="251">
        <f t="shared" si="29"/>
        <v>147183422</v>
      </c>
      <c r="M36" s="53">
        <f t="shared" si="19"/>
        <v>1.8649790765353233E-5</v>
      </c>
      <c r="N36" s="46">
        <v>0</v>
      </c>
      <c r="O36" s="46">
        <v>147183422</v>
      </c>
      <c r="P36" s="46">
        <f t="shared" si="30"/>
        <v>0</v>
      </c>
      <c r="Q36" s="46">
        <v>44831731</v>
      </c>
      <c r="R36" s="46">
        <f t="shared" si="31"/>
        <v>102351691</v>
      </c>
      <c r="S36" s="46">
        <f t="shared" si="32"/>
        <v>102351691</v>
      </c>
      <c r="T36" s="46">
        <v>44831731</v>
      </c>
      <c r="U36" s="46">
        <f t="shared" si="33"/>
        <v>0</v>
      </c>
      <c r="V36" s="46">
        <v>44831731</v>
      </c>
      <c r="W36" s="48">
        <f t="shared" si="34"/>
        <v>0</v>
      </c>
      <c r="X36" s="58">
        <f t="shared" si="3"/>
        <v>0.30459769443327661</v>
      </c>
      <c r="Y36" s="49">
        <f t="shared" si="4"/>
        <v>0.30459769443327661</v>
      </c>
      <c r="Z36" s="49">
        <f t="shared" si="5"/>
        <v>0.30459769443327661</v>
      </c>
      <c r="AA36" s="49">
        <f t="shared" si="6"/>
        <v>1</v>
      </c>
      <c r="AB36" s="49">
        <f t="shared" si="7"/>
        <v>1</v>
      </c>
    </row>
    <row r="37" spans="1:28" s="4" customFormat="1" ht="38.25" customHeight="1" x14ac:dyDescent="0.25">
      <c r="A37" s="39" t="s">
        <v>98</v>
      </c>
      <c r="B37" s="34" t="s">
        <v>41</v>
      </c>
      <c r="C37" s="34">
        <v>20</v>
      </c>
      <c r="D37" s="34" t="s">
        <v>38</v>
      </c>
      <c r="E37" s="40" t="s">
        <v>99</v>
      </c>
      <c r="F37" s="60">
        <v>4848293000</v>
      </c>
      <c r="G37" s="60">
        <v>0</v>
      </c>
      <c r="H37" s="60">
        <v>0</v>
      </c>
      <c r="I37" s="60">
        <v>0</v>
      </c>
      <c r="J37" s="60">
        <v>0</v>
      </c>
      <c r="K37" s="41">
        <f t="shared" si="0"/>
        <v>0</v>
      </c>
      <c r="L37" s="250">
        <f t="shared" si="29"/>
        <v>4848293000</v>
      </c>
      <c r="M37" s="42">
        <f t="shared" si="19"/>
        <v>6.1433311435799291E-4</v>
      </c>
      <c r="N37" s="60">
        <v>4848293000</v>
      </c>
      <c r="O37" s="60">
        <v>0</v>
      </c>
      <c r="P37" s="62">
        <f t="shared" si="30"/>
        <v>4848293000</v>
      </c>
      <c r="Q37" s="60">
        <v>0</v>
      </c>
      <c r="R37" s="62">
        <f t="shared" si="31"/>
        <v>4848293000</v>
      </c>
      <c r="S37" s="62">
        <f t="shared" si="32"/>
        <v>0</v>
      </c>
      <c r="T37" s="60">
        <v>0</v>
      </c>
      <c r="U37" s="62">
        <f t="shared" si="33"/>
        <v>0</v>
      </c>
      <c r="V37" s="60">
        <v>0</v>
      </c>
      <c r="W37" s="63">
        <f t="shared" si="34"/>
        <v>0</v>
      </c>
      <c r="X37" s="38">
        <f t="shared" si="3"/>
        <v>0</v>
      </c>
      <c r="Y37" s="38">
        <f t="shared" si="4"/>
        <v>0</v>
      </c>
      <c r="Z37" s="38">
        <f t="shared" si="5"/>
        <v>0</v>
      </c>
      <c r="AA37" s="38" t="s">
        <v>40</v>
      </c>
      <c r="AB37" s="38" t="s">
        <v>40</v>
      </c>
    </row>
    <row r="38" spans="1:28" ht="27.75" customHeight="1" x14ac:dyDescent="0.25">
      <c r="A38" s="39" t="s">
        <v>100</v>
      </c>
      <c r="B38" s="34" t="s">
        <v>41</v>
      </c>
      <c r="C38" s="34">
        <v>20</v>
      </c>
      <c r="D38" s="34" t="s">
        <v>38</v>
      </c>
      <c r="E38" s="40" t="s">
        <v>101</v>
      </c>
      <c r="F38" s="62">
        <f>+F39+F48</f>
        <v>20506538976</v>
      </c>
      <c r="G38" s="62">
        <f>+G39+G48</f>
        <v>0</v>
      </c>
      <c r="H38" s="62">
        <f>+H39+H48</f>
        <v>0</v>
      </c>
      <c r="I38" s="62">
        <f>+I39+I48</f>
        <v>477563914</v>
      </c>
      <c r="J38" s="62">
        <f>+J39+J48</f>
        <v>477563914</v>
      </c>
      <c r="K38" s="62">
        <f t="shared" si="0"/>
        <v>0</v>
      </c>
      <c r="L38" s="66">
        <f>+L39+L48</f>
        <v>20506538976</v>
      </c>
      <c r="M38" s="42">
        <f t="shared" si="19"/>
        <v>2.5984085437554304E-3</v>
      </c>
      <c r="N38" s="62">
        <f t="shared" ref="N38:W38" si="35">+N39+N48</f>
        <v>0</v>
      </c>
      <c r="O38" s="62">
        <f t="shared" si="35"/>
        <v>18733990819.02</v>
      </c>
      <c r="P38" s="62">
        <f t="shared" si="35"/>
        <v>1772548156.98</v>
      </c>
      <c r="Q38" s="62">
        <f t="shared" si="35"/>
        <v>16354947626.709999</v>
      </c>
      <c r="R38" s="62">
        <f t="shared" si="35"/>
        <v>4151591349.2899995</v>
      </c>
      <c r="S38" s="62">
        <f t="shared" si="35"/>
        <v>2379043192.3099999</v>
      </c>
      <c r="T38" s="62">
        <f t="shared" si="35"/>
        <v>7416197385.2399998</v>
      </c>
      <c r="U38" s="62">
        <f t="shared" si="35"/>
        <v>8938750241.4699993</v>
      </c>
      <c r="V38" s="62">
        <f t="shared" si="35"/>
        <v>7411792739.2399998</v>
      </c>
      <c r="W38" s="62">
        <f t="shared" si="35"/>
        <v>4404646</v>
      </c>
      <c r="X38" s="38">
        <f t="shared" si="3"/>
        <v>0.79754792585190259</v>
      </c>
      <c r="Y38" s="38">
        <f t="shared" si="4"/>
        <v>0.36165036888572999</v>
      </c>
      <c r="Z38" s="38">
        <f t="shared" si="5"/>
        <v>0.36143557661848513</v>
      </c>
      <c r="AA38" s="38">
        <f t="shared" ref="AA38:AA43" si="36">+T38/Q38</f>
        <v>0.45345283607807307</v>
      </c>
      <c r="AB38" s="38">
        <f>+V38/T38</f>
        <v>0.99940607756627864</v>
      </c>
    </row>
    <row r="39" spans="1:28" ht="27.75" customHeight="1" x14ac:dyDescent="0.25">
      <c r="A39" s="39" t="s">
        <v>102</v>
      </c>
      <c r="B39" s="34" t="s">
        <v>41</v>
      </c>
      <c r="C39" s="34">
        <v>20</v>
      </c>
      <c r="D39" s="34" t="s">
        <v>38</v>
      </c>
      <c r="E39" s="40" t="s">
        <v>103</v>
      </c>
      <c r="F39" s="66">
        <f>+F40</f>
        <v>267000000</v>
      </c>
      <c r="G39" s="66">
        <f>+G40</f>
        <v>0</v>
      </c>
      <c r="H39" s="66">
        <f>+H40</f>
        <v>0</v>
      </c>
      <c r="I39" s="66">
        <f>+I40</f>
        <v>52821150</v>
      </c>
      <c r="J39" s="66">
        <f>+J40</f>
        <v>3024000</v>
      </c>
      <c r="K39" s="66">
        <f t="shared" si="0"/>
        <v>49797150</v>
      </c>
      <c r="L39" s="66">
        <f>+L40</f>
        <v>316797150</v>
      </c>
      <c r="M39" s="61">
        <f t="shared" si="19"/>
        <v>4.0141752938454058E-5</v>
      </c>
      <c r="N39" s="66">
        <f t="shared" ref="N39:W39" si="37">+N40</f>
        <v>0</v>
      </c>
      <c r="O39" s="66">
        <f t="shared" si="37"/>
        <v>117401542.38</v>
      </c>
      <c r="P39" s="66">
        <f t="shared" si="37"/>
        <v>199395607.62</v>
      </c>
      <c r="Q39" s="66">
        <f t="shared" si="37"/>
        <v>52401338.899999999</v>
      </c>
      <c r="R39" s="66">
        <f t="shared" si="37"/>
        <v>264395811.09999999</v>
      </c>
      <c r="S39" s="66">
        <f t="shared" si="37"/>
        <v>65000203.480000004</v>
      </c>
      <c r="T39" s="66">
        <f t="shared" si="37"/>
        <v>1896172.9</v>
      </c>
      <c r="U39" s="66">
        <f t="shared" si="37"/>
        <v>50505166</v>
      </c>
      <c r="V39" s="66">
        <f t="shared" si="37"/>
        <v>1896172.9</v>
      </c>
      <c r="W39" s="66">
        <f t="shared" si="37"/>
        <v>0</v>
      </c>
      <c r="X39" s="38">
        <f t="shared" si="3"/>
        <v>0.165409754791039</v>
      </c>
      <c r="Y39" s="38">
        <f t="shared" si="4"/>
        <v>5.9854481014112657E-3</v>
      </c>
      <c r="Z39" s="38">
        <f t="shared" si="5"/>
        <v>5.9854481014112657E-3</v>
      </c>
      <c r="AA39" s="38">
        <f t="shared" si="36"/>
        <v>3.6185581128347848E-2</v>
      </c>
      <c r="AB39" s="38">
        <f>+V39/T39</f>
        <v>1</v>
      </c>
    </row>
    <row r="40" spans="1:28" ht="27.75" customHeight="1" x14ac:dyDescent="0.25">
      <c r="A40" s="39" t="s">
        <v>104</v>
      </c>
      <c r="B40" s="34" t="s">
        <v>41</v>
      </c>
      <c r="C40" s="34">
        <v>20</v>
      </c>
      <c r="D40" s="34" t="s">
        <v>38</v>
      </c>
      <c r="E40" s="40" t="s">
        <v>105</v>
      </c>
      <c r="F40" s="62">
        <f>+F43+F41</f>
        <v>267000000</v>
      </c>
      <c r="G40" s="62">
        <f>+G43+G41</f>
        <v>0</v>
      </c>
      <c r="H40" s="62">
        <f>+H43+H41</f>
        <v>0</v>
      </c>
      <c r="I40" s="62">
        <f>+I43+I41</f>
        <v>52821150</v>
      </c>
      <c r="J40" s="62">
        <f>+J43+J41</f>
        <v>3024000</v>
      </c>
      <c r="K40" s="62">
        <f t="shared" si="0"/>
        <v>49797150</v>
      </c>
      <c r="L40" s="66">
        <f>+L43+L41</f>
        <v>316797150</v>
      </c>
      <c r="M40" s="61">
        <f t="shared" si="19"/>
        <v>4.0141752938454058E-5</v>
      </c>
      <c r="N40" s="62">
        <f t="shared" ref="N40:W40" si="38">+N43+N41</f>
        <v>0</v>
      </c>
      <c r="O40" s="62">
        <f t="shared" si="38"/>
        <v>117401542.38</v>
      </c>
      <c r="P40" s="62">
        <f t="shared" si="38"/>
        <v>199395607.62</v>
      </c>
      <c r="Q40" s="62">
        <f t="shared" si="38"/>
        <v>52401338.899999999</v>
      </c>
      <c r="R40" s="62">
        <f t="shared" si="38"/>
        <v>264395811.09999999</v>
      </c>
      <c r="S40" s="62">
        <f t="shared" si="38"/>
        <v>65000203.480000004</v>
      </c>
      <c r="T40" s="62">
        <f t="shared" si="38"/>
        <v>1896172.9</v>
      </c>
      <c r="U40" s="62">
        <f t="shared" si="38"/>
        <v>50505166</v>
      </c>
      <c r="V40" s="62">
        <f t="shared" si="38"/>
        <v>1896172.9</v>
      </c>
      <c r="W40" s="62">
        <f t="shared" si="38"/>
        <v>0</v>
      </c>
      <c r="X40" s="38">
        <f t="shared" si="3"/>
        <v>0.165409754791039</v>
      </c>
      <c r="Y40" s="38">
        <f t="shared" si="4"/>
        <v>5.9854481014112657E-3</v>
      </c>
      <c r="Z40" s="38">
        <f t="shared" si="5"/>
        <v>5.9854481014112657E-3</v>
      </c>
      <c r="AA40" s="38">
        <f t="shared" si="36"/>
        <v>3.6185581128347848E-2</v>
      </c>
      <c r="AB40" s="38">
        <f>+V40/T40</f>
        <v>1</v>
      </c>
    </row>
    <row r="41" spans="1:28" ht="39.75" customHeight="1" x14ac:dyDescent="0.25">
      <c r="A41" s="39" t="s">
        <v>106</v>
      </c>
      <c r="B41" s="34" t="s">
        <v>41</v>
      </c>
      <c r="C41" s="34">
        <v>20</v>
      </c>
      <c r="D41" s="34" t="s">
        <v>38</v>
      </c>
      <c r="E41" s="40" t="s">
        <v>107</v>
      </c>
      <c r="F41" s="62">
        <f>+F42</f>
        <v>12000000</v>
      </c>
      <c r="G41" s="62">
        <f>+G42</f>
        <v>0</v>
      </c>
      <c r="H41" s="62">
        <f>+H42</f>
        <v>0</v>
      </c>
      <c r="I41" s="62">
        <f>+I42</f>
        <v>0</v>
      </c>
      <c r="J41" s="62">
        <f>+J42</f>
        <v>0</v>
      </c>
      <c r="K41" s="62">
        <f t="shared" si="0"/>
        <v>0</v>
      </c>
      <c r="L41" s="66">
        <f>+L42</f>
        <v>12000000</v>
      </c>
      <c r="M41" s="67">
        <f t="shared" si="19"/>
        <v>1.5205346236904236E-6</v>
      </c>
      <c r="N41" s="62">
        <f t="shared" ref="N41:W41" si="39">+N42</f>
        <v>0</v>
      </c>
      <c r="O41" s="62">
        <f t="shared" si="39"/>
        <v>3000016</v>
      </c>
      <c r="P41" s="62">
        <f t="shared" si="39"/>
        <v>8999984</v>
      </c>
      <c r="Q41" s="62">
        <f t="shared" si="39"/>
        <v>3000016</v>
      </c>
      <c r="R41" s="62">
        <f t="shared" si="39"/>
        <v>8999984</v>
      </c>
      <c r="S41" s="62">
        <f t="shared" si="39"/>
        <v>0</v>
      </c>
      <c r="T41" s="62">
        <f t="shared" si="39"/>
        <v>0</v>
      </c>
      <c r="U41" s="62">
        <f t="shared" si="39"/>
        <v>3000016</v>
      </c>
      <c r="V41" s="62">
        <f t="shared" si="39"/>
        <v>0</v>
      </c>
      <c r="W41" s="62">
        <f t="shared" si="39"/>
        <v>0</v>
      </c>
      <c r="X41" s="38">
        <f t="shared" si="3"/>
        <v>0.25000133333333335</v>
      </c>
      <c r="Y41" s="38">
        <f t="shared" si="4"/>
        <v>0</v>
      </c>
      <c r="Z41" s="38">
        <f t="shared" si="5"/>
        <v>0</v>
      </c>
      <c r="AA41" s="147">
        <f t="shared" si="36"/>
        <v>0</v>
      </c>
      <c r="AB41" s="38" t="s">
        <v>40</v>
      </c>
    </row>
    <row r="42" spans="1:28" ht="36.75" customHeight="1" x14ac:dyDescent="0.25">
      <c r="A42" s="43" t="s">
        <v>108</v>
      </c>
      <c r="B42" s="44" t="s">
        <v>41</v>
      </c>
      <c r="C42" s="44">
        <v>20</v>
      </c>
      <c r="D42" s="44" t="s">
        <v>38</v>
      </c>
      <c r="E42" s="45" t="s">
        <v>109</v>
      </c>
      <c r="F42" s="46">
        <v>12000000</v>
      </c>
      <c r="G42" s="46">
        <v>0</v>
      </c>
      <c r="H42" s="46">
        <v>0</v>
      </c>
      <c r="I42" s="46">
        <v>0</v>
      </c>
      <c r="J42" s="46">
        <v>0</v>
      </c>
      <c r="K42" s="46">
        <f t="shared" si="0"/>
        <v>0</v>
      </c>
      <c r="L42" s="56">
        <f>+F42+K42</f>
        <v>12000000</v>
      </c>
      <c r="M42" s="52">
        <f t="shared" si="19"/>
        <v>1.5205346236904236E-6</v>
      </c>
      <c r="N42" s="46">
        <v>0</v>
      </c>
      <c r="O42" s="56">
        <v>3000016</v>
      </c>
      <c r="P42" s="46">
        <f>L42-O42</f>
        <v>8999984</v>
      </c>
      <c r="Q42" s="56">
        <v>3000016</v>
      </c>
      <c r="R42" s="46">
        <f>+L42-Q42</f>
        <v>8999984</v>
      </c>
      <c r="S42" s="46">
        <f>O42-Q42</f>
        <v>0</v>
      </c>
      <c r="T42" s="46">
        <v>0</v>
      </c>
      <c r="U42" s="46">
        <f>+Q42-T42</f>
        <v>3000016</v>
      </c>
      <c r="V42" s="46">
        <v>0</v>
      </c>
      <c r="W42" s="48">
        <f>+T42-V42</f>
        <v>0</v>
      </c>
      <c r="X42" s="49">
        <f t="shared" si="3"/>
        <v>0.25000133333333335</v>
      </c>
      <c r="Y42" s="49">
        <f t="shared" si="4"/>
        <v>0</v>
      </c>
      <c r="Z42" s="49">
        <f t="shared" si="5"/>
        <v>0</v>
      </c>
      <c r="AA42" s="49">
        <f t="shared" si="36"/>
        <v>0</v>
      </c>
      <c r="AB42" s="49" t="s">
        <v>40</v>
      </c>
    </row>
    <row r="43" spans="1:28" ht="27.75" customHeight="1" x14ac:dyDescent="0.25">
      <c r="A43" s="39" t="s">
        <v>110</v>
      </c>
      <c r="B43" s="34" t="s">
        <v>41</v>
      </c>
      <c r="C43" s="34">
        <v>20</v>
      </c>
      <c r="D43" s="34" t="s">
        <v>38</v>
      </c>
      <c r="E43" s="40" t="s">
        <v>111</v>
      </c>
      <c r="F43" s="62">
        <f>+F45+F46+F47+F44</f>
        <v>255000000</v>
      </c>
      <c r="G43" s="62">
        <f t="shared" ref="G43:L43" si="40">+G45+G46+G47+G44</f>
        <v>0</v>
      </c>
      <c r="H43" s="62">
        <f t="shared" si="40"/>
        <v>0</v>
      </c>
      <c r="I43" s="62">
        <f t="shared" si="40"/>
        <v>52821150</v>
      </c>
      <c r="J43" s="62">
        <f t="shared" si="40"/>
        <v>3024000</v>
      </c>
      <c r="K43" s="62">
        <f t="shared" si="40"/>
        <v>49797150</v>
      </c>
      <c r="L43" s="62">
        <f t="shared" si="40"/>
        <v>304797150</v>
      </c>
      <c r="M43" s="67">
        <f t="shared" si="19"/>
        <v>3.8621218314763635E-5</v>
      </c>
      <c r="N43" s="62">
        <f t="shared" ref="N43:W43" si="41">+N45+N46+N47+N44</f>
        <v>0</v>
      </c>
      <c r="O43" s="62">
        <f t="shared" si="41"/>
        <v>114401526.38</v>
      </c>
      <c r="P43" s="62">
        <f t="shared" si="41"/>
        <v>190395623.62</v>
      </c>
      <c r="Q43" s="62">
        <f t="shared" si="41"/>
        <v>49401322.899999999</v>
      </c>
      <c r="R43" s="62">
        <f t="shared" si="41"/>
        <v>255395827.09999999</v>
      </c>
      <c r="S43" s="62">
        <f t="shared" si="41"/>
        <v>65000203.480000004</v>
      </c>
      <c r="T43" s="62">
        <f t="shared" si="41"/>
        <v>1896172.9</v>
      </c>
      <c r="U43" s="62">
        <f t="shared" si="41"/>
        <v>47505150</v>
      </c>
      <c r="V43" s="62">
        <f t="shared" si="41"/>
        <v>1896172.9</v>
      </c>
      <c r="W43" s="62">
        <f t="shared" si="41"/>
        <v>0</v>
      </c>
      <c r="X43" s="38">
        <f t="shared" si="3"/>
        <v>0.16207934654244635</v>
      </c>
      <c r="Y43" s="38">
        <f t="shared" si="4"/>
        <v>6.2210978678770455E-3</v>
      </c>
      <c r="Z43" s="38">
        <f t="shared" si="5"/>
        <v>6.2210978678770455E-3</v>
      </c>
      <c r="AA43" s="38">
        <f t="shared" si="36"/>
        <v>3.838303892870043E-2</v>
      </c>
      <c r="AB43" s="38">
        <f>+V43/T43</f>
        <v>1</v>
      </c>
    </row>
    <row r="44" spans="1:28" ht="27.75" customHeight="1" x14ac:dyDescent="0.25">
      <c r="A44" s="43" t="s">
        <v>523</v>
      </c>
      <c r="B44" s="44" t="s">
        <v>41</v>
      </c>
      <c r="C44" s="44">
        <v>20</v>
      </c>
      <c r="D44" s="44" t="s">
        <v>38</v>
      </c>
      <c r="E44" s="45" t="s">
        <v>493</v>
      </c>
      <c r="F44" s="46">
        <v>0</v>
      </c>
      <c r="G44" s="46">
        <v>0</v>
      </c>
      <c r="H44" s="46">
        <v>0</v>
      </c>
      <c r="I44" s="46">
        <v>400000</v>
      </c>
      <c r="J44" s="46">
        <v>0</v>
      </c>
      <c r="K44" s="46">
        <f t="shared" ref="K44" si="42">+G44-H44+I44-J44</f>
        <v>400000</v>
      </c>
      <c r="L44" s="56">
        <f>+F44+K44</f>
        <v>400000</v>
      </c>
      <c r="M44" s="68">
        <f t="shared" si="19"/>
        <v>5.068448745634745E-8</v>
      </c>
      <c r="N44" s="46">
        <v>0</v>
      </c>
      <c r="O44" s="56">
        <v>400000</v>
      </c>
      <c r="P44" s="46">
        <f>L44-O44</f>
        <v>0</v>
      </c>
      <c r="Q44" s="56">
        <v>0</v>
      </c>
      <c r="R44" s="46">
        <f>+L44-Q44</f>
        <v>400000</v>
      </c>
      <c r="S44" s="46">
        <f>O44-Q44</f>
        <v>400000</v>
      </c>
      <c r="T44" s="46">
        <v>0</v>
      </c>
      <c r="U44" s="46">
        <f>+Q44-T44</f>
        <v>0</v>
      </c>
      <c r="V44" s="46">
        <v>0</v>
      </c>
      <c r="W44" s="48">
        <f>+T44-V44</f>
        <v>0</v>
      </c>
      <c r="X44" s="49">
        <f t="shared" si="3"/>
        <v>0</v>
      </c>
      <c r="Y44" s="49">
        <f t="shared" si="4"/>
        <v>0</v>
      </c>
      <c r="Z44" s="49">
        <f t="shared" si="5"/>
        <v>0</v>
      </c>
      <c r="AA44" s="49" t="s">
        <v>40</v>
      </c>
      <c r="AB44" s="49" t="s">
        <v>40</v>
      </c>
    </row>
    <row r="45" spans="1:28" ht="27.75" customHeight="1" x14ac:dyDescent="0.25">
      <c r="A45" s="43" t="s">
        <v>524</v>
      </c>
      <c r="B45" s="44" t="s">
        <v>41</v>
      </c>
      <c r="C45" s="44">
        <v>20</v>
      </c>
      <c r="D45" s="44" t="s">
        <v>38</v>
      </c>
      <c r="E45" s="45" t="s">
        <v>145</v>
      </c>
      <c r="F45" s="46">
        <v>0</v>
      </c>
      <c r="G45" s="46">
        <v>0</v>
      </c>
      <c r="H45" s="46">
        <v>0</v>
      </c>
      <c r="I45" s="46">
        <f>47721150+2624000</f>
        <v>50345150</v>
      </c>
      <c r="J45" s="46">
        <v>0</v>
      </c>
      <c r="K45" s="46">
        <f t="shared" si="0"/>
        <v>50345150</v>
      </c>
      <c r="L45" s="56">
        <f>+F45+K45</f>
        <v>50345150</v>
      </c>
      <c r="M45" s="53">
        <f t="shared" si="19"/>
        <v>6.3792953091573269E-6</v>
      </c>
      <c r="N45" s="46">
        <v>0</v>
      </c>
      <c r="O45" s="56">
        <v>50345150</v>
      </c>
      <c r="P45" s="46">
        <f>L45-O45</f>
        <v>0</v>
      </c>
      <c r="Q45" s="56">
        <v>47505150</v>
      </c>
      <c r="R45" s="46">
        <f>+L45-Q45</f>
        <v>2840000</v>
      </c>
      <c r="S45" s="46">
        <f>O45-Q45</f>
        <v>2840000</v>
      </c>
      <c r="T45" s="46">
        <v>0</v>
      </c>
      <c r="U45" s="46">
        <f>+Q45-T45</f>
        <v>47505150</v>
      </c>
      <c r="V45" s="46">
        <v>0</v>
      </c>
      <c r="W45" s="48">
        <f>+T45-V45</f>
        <v>0</v>
      </c>
      <c r="X45" s="49">
        <f t="shared" si="3"/>
        <v>0.94358940235553967</v>
      </c>
      <c r="Y45" s="49">
        <f t="shared" si="4"/>
        <v>0</v>
      </c>
      <c r="Z45" s="49">
        <f t="shared" si="5"/>
        <v>0</v>
      </c>
      <c r="AA45" s="49">
        <f t="shared" ref="AA45" si="43">+T45/Q45</f>
        <v>0</v>
      </c>
      <c r="AB45" s="49" t="s">
        <v>40</v>
      </c>
    </row>
    <row r="46" spans="1:28" ht="44.25" customHeight="1" x14ac:dyDescent="0.25">
      <c r="A46" s="43" t="s">
        <v>112</v>
      </c>
      <c r="B46" s="44" t="s">
        <v>41</v>
      </c>
      <c r="C46" s="44">
        <v>20</v>
      </c>
      <c r="D46" s="44" t="s">
        <v>38</v>
      </c>
      <c r="E46" s="45" t="s">
        <v>113</v>
      </c>
      <c r="F46" s="46">
        <v>255000000</v>
      </c>
      <c r="G46" s="46">
        <v>0</v>
      </c>
      <c r="H46" s="46">
        <v>0</v>
      </c>
      <c r="I46" s="46">
        <v>0</v>
      </c>
      <c r="J46" s="46">
        <v>3024000</v>
      </c>
      <c r="K46" s="46">
        <f t="shared" si="0"/>
        <v>-3024000</v>
      </c>
      <c r="L46" s="56">
        <f>+F46+K46</f>
        <v>251976000</v>
      </c>
      <c r="M46" s="53">
        <f t="shared" si="19"/>
        <v>3.1928186028251515E-5</v>
      </c>
      <c r="N46" s="46">
        <v>0</v>
      </c>
      <c r="O46" s="56">
        <v>63656376.380000003</v>
      </c>
      <c r="P46" s="46">
        <f>L46-O46</f>
        <v>188319623.62</v>
      </c>
      <c r="Q46" s="56">
        <v>1896172.9</v>
      </c>
      <c r="R46" s="46">
        <f>+L46-Q46</f>
        <v>250079827.09999999</v>
      </c>
      <c r="S46" s="46">
        <f>O46-Q46</f>
        <v>61760203.480000004</v>
      </c>
      <c r="T46" s="46">
        <v>1896172.9</v>
      </c>
      <c r="U46" s="46">
        <f>+Q46-T46</f>
        <v>0</v>
      </c>
      <c r="V46" s="46">
        <v>1896172.9</v>
      </c>
      <c r="W46" s="48">
        <f>+T46-V46</f>
        <v>0</v>
      </c>
      <c r="X46" s="49">
        <f t="shared" si="3"/>
        <v>7.5252123218084261E-3</v>
      </c>
      <c r="Y46" s="49">
        <f t="shared" si="4"/>
        <v>7.5252123218084261E-3</v>
      </c>
      <c r="Z46" s="49">
        <f t="shared" si="5"/>
        <v>7.5252123218084261E-3</v>
      </c>
      <c r="AA46" s="49">
        <f>+T46/Q46</f>
        <v>1</v>
      </c>
      <c r="AB46" s="49">
        <f>+V46/T46</f>
        <v>1</v>
      </c>
    </row>
    <row r="47" spans="1:28" ht="44.25" customHeight="1" x14ac:dyDescent="0.25">
      <c r="A47" s="43" t="s">
        <v>537</v>
      </c>
      <c r="B47" s="44" t="s">
        <v>41</v>
      </c>
      <c r="C47" s="44">
        <v>20</v>
      </c>
      <c r="D47" s="44" t="s">
        <v>38</v>
      </c>
      <c r="E47" s="45" t="s">
        <v>528</v>
      </c>
      <c r="F47" s="46">
        <v>0</v>
      </c>
      <c r="G47" s="46">
        <v>0</v>
      </c>
      <c r="H47" s="46">
        <v>0</v>
      </c>
      <c r="I47" s="46">
        <v>2076000</v>
      </c>
      <c r="J47" s="46">
        <v>0</v>
      </c>
      <c r="K47" s="46">
        <f t="shared" si="0"/>
        <v>2076000</v>
      </c>
      <c r="L47" s="56">
        <f>+F47+K47</f>
        <v>2076000</v>
      </c>
      <c r="M47" s="68">
        <f t="shared" si="19"/>
        <v>2.6305248989844329E-7</v>
      </c>
      <c r="N47" s="46">
        <v>0</v>
      </c>
      <c r="O47" s="56">
        <v>0</v>
      </c>
      <c r="P47" s="46">
        <f>L47-O47</f>
        <v>2076000</v>
      </c>
      <c r="Q47" s="56">
        <v>0</v>
      </c>
      <c r="R47" s="46">
        <f>+L47-Q47</f>
        <v>2076000</v>
      </c>
      <c r="S47" s="46">
        <f>O47-Q47</f>
        <v>0</v>
      </c>
      <c r="T47" s="46">
        <v>0</v>
      </c>
      <c r="U47" s="46">
        <f>+Q47-T47</f>
        <v>0</v>
      </c>
      <c r="V47" s="46">
        <v>0</v>
      </c>
      <c r="W47" s="48">
        <f>+T47-V47</f>
        <v>0</v>
      </c>
      <c r="X47" s="49">
        <f t="shared" si="3"/>
        <v>0</v>
      </c>
      <c r="Y47" s="55">
        <f t="shared" si="4"/>
        <v>0</v>
      </c>
      <c r="Z47" s="55">
        <f t="shared" si="5"/>
        <v>0</v>
      </c>
      <c r="AA47" s="49" t="s">
        <v>40</v>
      </c>
      <c r="AB47" s="49" t="s">
        <v>40</v>
      </c>
    </row>
    <row r="48" spans="1:28" ht="30" customHeight="1" x14ac:dyDescent="0.25">
      <c r="A48" s="39" t="s">
        <v>114</v>
      </c>
      <c r="B48" s="34" t="s">
        <v>41</v>
      </c>
      <c r="C48" s="34">
        <v>20</v>
      </c>
      <c r="D48" s="34" t="s">
        <v>38</v>
      </c>
      <c r="E48" s="40" t="s">
        <v>115</v>
      </c>
      <c r="F48" s="66">
        <f>+F49+F69</f>
        <v>20239538976</v>
      </c>
      <c r="G48" s="66">
        <f>+G49+G69</f>
        <v>0</v>
      </c>
      <c r="H48" s="66">
        <f>+H49+H69</f>
        <v>0</v>
      </c>
      <c r="I48" s="66">
        <f>+I49+I69</f>
        <v>424742764</v>
      </c>
      <c r="J48" s="66">
        <f>+J49+J69</f>
        <v>474539914</v>
      </c>
      <c r="K48" s="66">
        <f t="shared" si="0"/>
        <v>-49797150</v>
      </c>
      <c r="L48" s="66">
        <f>+L49+L69</f>
        <v>20189741826</v>
      </c>
      <c r="M48" s="42">
        <f t="shared" si="19"/>
        <v>2.5582667908169762E-3</v>
      </c>
      <c r="N48" s="66">
        <f t="shared" ref="N48:W48" si="44">+N49+N69</f>
        <v>0</v>
      </c>
      <c r="O48" s="66">
        <f t="shared" si="44"/>
        <v>18616589276.639999</v>
      </c>
      <c r="P48" s="66">
        <f t="shared" si="44"/>
        <v>1573152549.3600001</v>
      </c>
      <c r="Q48" s="66">
        <f t="shared" si="44"/>
        <v>16302546287.809999</v>
      </c>
      <c r="R48" s="66">
        <f t="shared" si="44"/>
        <v>3887195538.1899996</v>
      </c>
      <c r="S48" s="60">
        <f t="shared" si="44"/>
        <v>2314042988.8299999</v>
      </c>
      <c r="T48" s="66">
        <f t="shared" si="44"/>
        <v>7414301212.3400002</v>
      </c>
      <c r="U48" s="66">
        <f t="shared" si="44"/>
        <v>8888245075.4699993</v>
      </c>
      <c r="V48" s="66">
        <f t="shared" si="44"/>
        <v>7409896566.3400002</v>
      </c>
      <c r="W48" s="66">
        <f t="shared" si="44"/>
        <v>4404646</v>
      </c>
      <c r="X48" s="38">
        <f t="shared" si="3"/>
        <v>0.80746680310769814</v>
      </c>
      <c r="Y48" s="38">
        <f t="shared" si="4"/>
        <v>0.36723110559006711</v>
      </c>
      <c r="Z48" s="38">
        <f t="shared" si="5"/>
        <v>0.36701294301830367</v>
      </c>
      <c r="AA48" s="38">
        <f>+T48/Q48</f>
        <v>0.45479405986314786</v>
      </c>
      <c r="AB48" s="38">
        <f>+V48/T48</f>
        <v>0.99940592567339059</v>
      </c>
    </row>
    <row r="49" spans="1:28" ht="24.75" customHeight="1" x14ac:dyDescent="0.25">
      <c r="A49" s="39" t="s">
        <v>116</v>
      </c>
      <c r="B49" s="34" t="s">
        <v>41</v>
      </c>
      <c r="C49" s="34">
        <v>20</v>
      </c>
      <c r="D49" s="34" t="s">
        <v>38</v>
      </c>
      <c r="E49" s="40" t="s">
        <v>117</v>
      </c>
      <c r="F49" s="62">
        <f>+F50+F54+F63</f>
        <v>339132398</v>
      </c>
      <c r="G49" s="62">
        <f>+G50+G54+G63</f>
        <v>0</v>
      </c>
      <c r="H49" s="62">
        <f>+H50+H54+H63</f>
        <v>0</v>
      </c>
      <c r="I49" s="62">
        <f>+I50+I54+I63</f>
        <v>288062786</v>
      </c>
      <c r="J49" s="62">
        <f>+J50+J54+J63</f>
        <v>0</v>
      </c>
      <c r="K49" s="62">
        <f t="shared" si="0"/>
        <v>288062786</v>
      </c>
      <c r="L49" s="66">
        <f>+L50+L54+L63</f>
        <v>627195184</v>
      </c>
      <c r="M49" s="42">
        <f t="shared" si="19"/>
        <v>7.9472666090323835E-5</v>
      </c>
      <c r="N49" s="62">
        <f t="shared" ref="N49:W49" si="45">+N50+N54+N63</f>
        <v>0</v>
      </c>
      <c r="O49" s="62">
        <f t="shared" si="45"/>
        <v>515139200.78999996</v>
      </c>
      <c r="P49" s="62">
        <f t="shared" si="45"/>
        <v>112055983.21000001</v>
      </c>
      <c r="Q49" s="62">
        <f t="shared" si="45"/>
        <v>292411643.25</v>
      </c>
      <c r="R49" s="62">
        <f t="shared" si="45"/>
        <v>334783540.75</v>
      </c>
      <c r="S49" s="60">
        <f t="shared" si="45"/>
        <v>222727557.53999999</v>
      </c>
      <c r="T49" s="62">
        <f t="shared" si="45"/>
        <v>89572477.239999995</v>
      </c>
      <c r="U49" s="62">
        <f t="shared" si="45"/>
        <v>202839166.01000002</v>
      </c>
      <c r="V49" s="62">
        <f t="shared" si="45"/>
        <v>89572477.239999995</v>
      </c>
      <c r="W49" s="62">
        <f t="shared" si="45"/>
        <v>0</v>
      </c>
      <c r="X49" s="38">
        <f t="shared" si="3"/>
        <v>0.46622112335926352</v>
      </c>
      <c r="Y49" s="38">
        <f t="shared" si="4"/>
        <v>0.14281435751585744</v>
      </c>
      <c r="Z49" s="38">
        <f t="shared" si="5"/>
        <v>0.14281435751585744</v>
      </c>
      <c r="AA49" s="38">
        <f>+T49/Q49</f>
        <v>0.30632322381027483</v>
      </c>
      <c r="AB49" s="38">
        <f>+V49/T49</f>
        <v>1</v>
      </c>
    </row>
    <row r="50" spans="1:28" ht="54.75" customHeight="1" x14ac:dyDescent="0.25">
      <c r="A50" s="39" t="s">
        <v>118</v>
      </c>
      <c r="B50" s="34" t="s">
        <v>41</v>
      </c>
      <c r="C50" s="34">
        <v>20</v>
      </c>
      <c r="D50" s="34" t="s">
        <v>38</v>
      </c>
      <c r="E50" s="40" t="s">
        <v>119</v>
      </c>
      <c r="F50" s="62">
        <f>+F51+F52+F53</f>
        <v>55000000</v>
      </c>
      <c r="G50" s="62">
        <f>+G51+G52+G53</f>
        <v>0</v>
      </c>
      <c r="H50" s="62">
        <f>+H51+H52+H53</f>
        <v>0</v>
      </c>
      <c r="I50" s="62">
        <f>+I51+I52+I53</f>
        <v>197192396</v>
      </c>
      <c r="J50" s="62">
        <f>+J51+J52+J53</f>
        <v>0</v>
      </c>
      <c r="K50" s="62">
        <f t="shared" si="0"/>
        <v>197192396</v>
      </c>
      <c r="L50" s="66">
        <f>+L51+L52+L53</f>
        <v>252192396</v>
      </c>
      <c r="M50" s="61">
        <f t="shared" si="19"/>
        <v>3.1955605829120521E-5</v>
      </c>
      <c r="N50" s="62">
        <f t="shared" ref="N50:W50" si="46">+N51+N52+N53</f>
        <v>0</v>
      </c>
      <c r="O50" s="62">
        <f t="shared" si="46"/>
        <v>226940757</v>
      </c>
      <c r="P50" s="62">
        <f t="shared" si="46"/>
        <v>25251639</v>
      </c>
      <c r="Q50" s="62">
        <f t="shared" si="46"/>
        <v>74281226.810000002</v>
      </c>
      <c r="R50" s="62">
        <f t="shared" si="46"/>
        <v>177911169.19</v>
      </c>
      <c r="S50" s="60">
        <f t="shared" si="46"/>
        <v>152659530.19</v>
      </c>
      <c r="T50" s="62">
        <f t="shared" si="46"/>
        <v>24844724.59</v>
      </c>
      <c r="U50" s="62">
        <f t="shared" si="46"/>
        <v>49436502.219999999</v>
      </c>
      <c r="V50" s="62">
        <f t="shared" si="46"/>
        <v>24844724.59</v>
      </c>
      <c r="W50" s="62">
        <f t="shared" si="46"/>
        <v>0</v>
      </c>
      <c r="X50" s="38">
        <f t="shared" si="3"/>
        <v>0.29454189732984654</v>
      </c>
      <c r="Y50" s="38">
        <f t="shared" si="4"/>
        <v>9.8514963115699961E-2</v>
      </c>
      <c r="Z50" s="38">
        <f t="shared" si="5"/>
        <v>9.8514963115699961E-2</v>
      </c>
      <c r="AA50" s="38">
        <f>+T50/Q50</f>
        <v>0.33446842031229507</v>
      </c>
      <c r="AB50" s="38">
        <f>+V50/T50</f>
        <v>1</v>
      </c>
    </row>
    <row r="51" spans="1:28" ht="50.25" customHeight="1" x14ac:dyDescent="0.25">
      <c r="A51" s="43" t="s">
        <v>120</v>
      </c>
      <c r="B51" s="44" t="s">
        <v>41</v>
      </c>
      <c r="C51" s="44">
        <v>20</v>
      </c>
      <c r="D51" s="44" t="s">
        <v>38</v>
      </c>
      <c r="E51" s="45" t="s">
        <v>121</v>
      </c>
      <c r="F51" s="46">
        <v>50000000</v>
      </c>
      <c r="G51" s="46">
        <v>0</v>
      </c>
      <c r="H51" s="46">
        <v>0</v>
      </c>
      <c r="I51" s="46">
        <v>104594381</v>
      </c>
      <c r="J51" s="46">
        <v>0</v>
      </c>
      <c r="K51" s="46">
        <f t="shared" si="0"/>
        <v>104594381</v>
      </c>
      <c r="L51" s="56">
        <f>+F51+K51</f>
        <v>154594381</v>
      </c>
      <c r="M51" s="53">
        <f t="shared" si="19"/>
        <v>1.9588842411540749E-5</v>
      </c>
      <c r="N51" s="46">
        <v>0</v>
      </c>
      <c r="O51" s="56">
        <v>154594381</v>
      </c>
      <c r="P51" s="46">
        <f>L51-O51</f>
        <v>0</v>
      </c>
      <c r="Q51" s="56">
        <v>71638465.859999999</v>
      </c>
      <c r="R51" s="46">
        <f>+L51-Q51</f>
        <v>82955915.140000001</v>
      </c>
      <c r="S51" s="46">
        <f>O51-Q51</f>
        <v>82955915.140000001</v>
      </c>
      <c r="T51" s="46">
        <v>23585323.329999998</v>
      </c>
      <c r="U51" s="46">
        <f>+Q51-T51</f>
        <v>48053142.530000001</v>
      </c>
      <c r="V51" s="46">
        <v>23585323.329999998</v>
      </c>
      <c r="W51" s="48">
        <f>+T51-V51</f>
        <v>0</v>
      </c>
      <c r="X51" s="49">
        <f t="shared" si="3"/>
        <v>0.46339631102116191</v>
      </c>
      <c r="Y51" s="49">
        <f t="shared" si="4"/>
        <v>0.15256261694272055</v>
      </c>
      <c r="Z51" s="49">
        <f t="shared" si="5"/>
        <v>0.15256261694272055</v>
      </c>
      <c r="AA51" s="49">
        <f>+T51/Q51</f>
        <v>0.32922708557287911</v>
      </c>
      <c r="AB51" s="49">
        <f>+V51/T51</f>
        <v>1</v>
      </c>
    </row>
    <row r="52" spans="1:28" ht="36.75" customHeight="1" x14ac:dyDescent="0.25">
      <c r="A52" s="43" t="s">
        <v>122</v>
      </c>
      <c r="B52" s="44" t="s">
        <v>41</v>
      </c>
      <c r="C52" s="44">
        <v>20</v>
      </c>
      <c r="D52" s="44" t="s">
        <v>38</v>
      </c>
      <c r="E52" s="45" t="s">
        <v>123</v>
      </c>
      <c r="F52" s="46">
        <v>2000000</v>
      </c>
      <c r="G52" s="46">
        <v>0</v>
      </c>
      <c r="H52" s="46">
        <v>0</v>
      </c>
      <c r="I52" s="46">
        <v>26151866</v>
      </c>
      <c r="J52" s="46">
        <v>0</v>
      </c>
      <c r="K52" s="46">
        <f t="shared" si="0"/>
        <v>26151866</v>
      </c>
      <c r="L52" s="56">
        <f>+F52+K52</f>
        <v>28151866</v>
      </c>
      <c r="M52" s="52">
        <f t="shared" si="19"/>
        <v>3.5671572478744357E-6</v>
      </c>
      <c r="N52" s="46">
        <v>0</v>
      </c>
      <c r="O52" s="56">
        <v>4095949</v>
      </c>
      <c r="P52" s="46">
        <f>L52-O52</f>
        <v>24055917</v>
      </c>
      <c r="Q52" s="56">
        <v>2267610.9500000002</v>
      </c>
      <c r="R52" s="46">
        <f>+L52-Q52</f>
        <v>25884255.050000001</v>
      </c>
      <c r="S52" s="46">
        <f>O52-Q52</f>
        <v>1828338.0499999998</v>
      </c>
      <c r="T52" s="46">
        <v>1259401.26</v>
      </c>
      <c r="U52" s="46">
        <f>+Q52-T52</f>
        <v>1008209.6900000002</v>
      </c>
      <c r="V52" s="46">
        <v>1259401.26</v>
      </c>
      <c r="W52" s="48">
        <f>+T52-V52</f>
        <v>0</v>
      </c>
      <c r="X52" s="49">
        <f t="shared" si="3"/>
        <v>8.0549223628728558E-2</v>
      </c>
      <c r="Y52" s="49">
        <f t="shared" si="4"/>
        <v>4.4735978069801841E-2</v>
      </c>
      <c r="Z52" s="49">
        <f t="shared" si="5"/>
        <v>4.4735978069801841E-2</v>
      </c>
      <c r="AA52" s="49">
        <f>+T52/Q52</f>
        <v>0.55538683123751886</v>
      </c>
      <c r="AB52" s="49">
        <f>+V52/T52</f>
        <v>1</v>
      </c>
    </row>
    <row r="53" spans="1:28" ht="43.5" customHeight="1" x14ac:dyDescent="0.25">
      <c r="A53" s="43" t="s">
        <v>124</v>
      </c>
      <c r="B53" s="44" t="s">
        <v>41</v>
      </c>
      <c r="C53" s="44">
        <v>20</v>
      </c>
      <c r="D53" s="44" t="s">
        <v>38</v>
      </c>
      <c r="E53" s="45" t="s">
        <v>125</v>
      </c>
      <c r="F53" s="46">
        <v>3000000</v>
      </c>
      <c r="G53" s="46">
        <v>0</v>
      </c>
      <c r="H53" s="46">
        <v>0</v>
      </c>
      <c r="I53" s="46">
        <v>66446149</v>
      </c>
      <c r="J53" s="46">
        <v>0</v>
      </c>
      <c r="K53" s="46">
        <f t="shared" si="0"/>
        <v>66446149</v>
      </c>
      <c r="L53" s="56">
        <f>+F53+K53</f>
        <v>69446149</v>
      </c>
      <c r="M53" s="52">
        <f t="shared" si="19"/>
        <v>8.7996061697053407E-6</v>
      </c>
      <c r="N53" s="46">
        <v>0</v>
      </c>
      <c r="O53" s="56">
        <v>68250427</v>
      </c>
      <c r="P53" s="46">
        <f>L53-O53</f>
        <v>1195722</v>
      </c>
      <c r="Q53" s="56">
        <v>375150</v>
      </c>
      <c r="R53" s="46">
        <f>+L53-Q53</f>
        <v>69070999</v>
      </c>
      <c r="S53" s="46">
        <f>O53-Q53</f>
        <v>67875277</v>
      </c>
      <c r="T53" s="46">
        <v>0</v>
      </c>
      <c r="U53" s="46">
        <f>+Q53-T53</f>
        <v>375150</v>
      </c>
      <c r="V53" s="46">
        <v>0</v>
      </c>
      <c r="W53" s="48">
        <f>+T53-V53</f>
        <v>0</v>
      </c>
      <c r="X53" s="49">
        <f t="shared" si="3"/>
        <v>5.4020274039961527E-3</v>
      </c>
      <c r="Y53" s="49">
        <f t="shared" si="4"/>
        <v>0</v>
      </c>
      <c r="Z53" s="49">
        <f t="shared" si="5"/>
        <v>0</v>
      </c>
      <c r="AA53" s="49">
        <f t="shared" ref="AA53" si="47">+T53/Q53</f>
        <v>0</v>
      </c>
      <c r="AB53" s="49" t="s">
        <v>40</v>
      </c>
    </row>
    <row r="54" spans="1:28" ht="51" customHeight="1" x14ac:dyDescent="0.25">
      <c r="A54" s="70" t="s">
        <v>126</v>
      </c>
      <c r="B54" s="34" t="s">
        <v>41</v>
      </c>
      <c r="C54" s="34">
        <v>20</v>
      </c>
      <c r="D54" s="34" t="s">
        <v>38</v>
      </c>
      <c r="E54" s="40" t="s">
        <v>127</v>
      </c>
      <c r="F54" s="62">
        <f>+F55+F56+F57+F58+F59+F60+F61+F62</f>
        <v>270132398</v>
      </c>
      <c r="G54" s="62">
        <f>+G55+G56+G57+G58+G59+G60+G61+G62</f>
        <v>0</v>
      </c>
      <c r="H54" s="62">
        <f>+H55+H56+H57+H58+H59+H60+H61+H62</f>
        <v>0</v>
      </c>
      <c r="I54" s="62">
        <f>+I55+I56+I57+I58+I59+I60+I61+I62</f>
        <v>71783333</v>
      </c>
      <c r="J54" s="62">
        <f>+J55+J56+J57+J58+J59+J60+J61+J62</f>
        <v>0</v>
      </c>
      <c r="K54" s="62">
        <f t="shared" si="0"/>
        <v>71783333</v>
      </c>
      <c r="L54" s="66">
        <f>+L55+L56+L57+L58+L59+L60+L61+L62</f>
        <v>341915731</v>
      </c>
      <c r="M54" s="61">
        <f>+M56+M57+M59+M60+M62+M58</f>
        <v>4.1365590075916421E-5</v>
      </c>
      <c r="N54" s="62">
        <f t="shared" ref="N54:W54" si="48">+N55+N56+N57+N58+N59+N60+N61+N62</f>
        <v>0</v>
      </c>
      <c r="O54" s="62">
        <f t="shared" si="48"/>
        <v>266120904.13999999</v>
      </c>
      <c r="P54" s="62">
        <f t="shared" si="48"/>
        <v>75794826.859999999</v>
      </c>
      <c r="Q54" s="62">
        <f t="shared" si="48"/>
        <v>196060515.41999999</v>
      </c>
      <c r="R54" s="62">
        <f t="shared" si="48"/>
        <v>145855215.58000001</v>
      </c>
      <c r="S54" s="62">
        <f t="shared" si="48"/>
        <v>70060388.719999999</v>
      </c>
      <c r="T54" s="62">
        <f t="shared" si="48"/>
        <v>59914833.629999995</v>
      </c>
      <c r="U54" s="62">
        <f t="shared" si="48"/>
        <v>136145681.79000002</v>
      </c>
      <c r="V54" s="62">
        <f t="shared" si="48"/>
        <v>59914833.629999995</v>
      </c>
      <c r="W54" s="62">
        <f t="shared" si="48"/>
        <v>0</v>
      </c>
      <c r="X54" s="38">
        <f t="shared" si="3"/>
        <v>0.57341765132181055</v>
      </c>
      <c r="Y54" s="38">
        <f t="shared" si="4"/>
        <v>0.17523274946948841</v>
      </c>
      <c r="Z54" s="38">
        <f t="shared" si="5"/>
        <v>0.17523274946948841</v>
      </c>
      <c r="AA54" s="38">
        <f>+T54/Q54</f>
        <v>0.30559357401285364</v>
      </c>
      <c r="AB54" s="38">
        <f>+V54/T54</f>
        <v>1</v>
      </c>
    </row>
    <row r="55" spans="1:28" ht="51" customHeight="1" x14ac:dyDescent="0.25">
      <c r="A55" s="71" t="s">
        <v>538</v>
      </c>
      <c r="B55" s="44" t="s">
        <v>41</v>
      </c>
      <c r="C55" s="44">
        <v>20</v>
      </c>
      <c r="D55" s="44" t="s">
        <v>38</v>
      </c>
      <c r="E55" s="45" t="s">
        <v>539</v>
      </c>
      <c r="F55" s="46">
        <v>0</v>
      </c>
      <c r="G55" s="46">
        <v>0</v>
      </c>
      <c r="H55" s="46">
        <v>0</v>
      </c>
      <c r="I55" s="46">
        <f>723500+1200</f>
        <v>724700</v>
      </c>
      <c r="J55" s="46">
        <v>0</v>
      </c>
      <c r="K55" s="46">
        <f t="shared" si="0"/>
        <v>724700</v>
      </c>
      <c r="L55" s="56">
        <f t="shared" ref="L55:L62" si="49">+F55+K55</f>
        <v>724700</v>
      </c>
      <c r="M55" s="68">
        <f t="shared" ref="M55:M62" si="50">L55/$L$304</f>
        <v>9.182762014903749E-8</v>
      </c>
      <c r="N55" s="46">
        <v>0</v>
      </c>
      <c r="O55" s="56">
        <v>724700</v>
      </c>
      <c r="P55" s="46">
        <f t="shared" ref="P55:P62" si="51">L55-O55</f>
        <v>0</v>
      </c>
      <c r="Q55" s="56">
        <v>723500</v>
      </c>
      <c r="R55" s="46">
        <f t="shared" ref="R55:R62" si="52">+L55-Q55</f>
        <v>1200</v>
      </c>
      <c r="S55" s="46">
        <f t="shared" ref="S55:S62" si="53">O55-Q55</f>
        <v>1200</v>
      </c>
      <c r="T55" s="46">
        <v>0</v>
      </c>
      <c r="U55" s="46">
        <f t="shared" ref="U55:U62" si="54">+Q55-T55</f>
        <v>723500</v>
      </c>
      <c r="V55" s="46">
        <v>0</v>
      </c>
      <c r="W55" s="48">
        <f t="shared" ref="W55:W62" si="55">+T55-V55</f>
        <v>0</v>
      </c>
      <c r="X55" s="58">
        <f t="shared" si="3"/>
        <v>0.99834414240375324</v>
      </c>
      <c r="Y55" s="49">
        <f t="shared" si="4"/>
        <v>0</v>
      </c>
      <c r="Z55" s="49">
        <f t="shared" si="5"/>
        <v>0</v>
      </c>
      <c r="AA55" s="49">
        <f t="shared" ref="AA55" si="56">+T55/Q55</f>
        <v>0</v>
      </c>
      <c r="AB55" s="49" t="s">
        <v>40</v>
      </c>
    </row>
    <row r="56" spans="1:28" ht="44.25" customHeight="1" x14ac:dyDescent="0.25">
      <c r="A56" s="71" t="s">
        <v>128</v>
      </c>
      <c r="B56" s="44" t="s">
        <v>41</v>
      </c>
      <c r="C56" s="44">
        <v>20</v>
      </c>
      <c r="D56" s="44" t="s">
        <v>38</v>
      </c>
      <c r="E56" s="45" t="s">
        <v>129</v>
      </c>
      <c r="F56" s="46">
        <v>113000000</v>
      </c>
      <c r="G56" s="46">
        <v>0</v>
      </c>
      <c r="H56" s="46">
        <v>0</v>
      </c>
      <c r="I56" s="46">
        <v>0</v>
      </c>
      <c r="J56" s="46">
        <v>0</v>
      </c>
      <c r="K56" s="46">
        <f t="shared" si="0"/>
        <v>0</v>
      </c>
      <c r="L56" s="56">
        <f t="shared" si="49"/>
        <v>113000000</v>
      </c>
      <c r="M56" s="53">
        <f t="shared" si="50"/>
        <v>1.4318367706418156E-5</v>
      </c>
      <c r="N56" s="46">
        <v>0</v>
      </c>
      <c r="O56" s="56">
        <v>71912149</v>
      </c>
      <c r="P56" s="46">
        <f t="shared" si="51"/>
        <v>41087851</v>
      </c>
      <c r="Q56" s="56">
        <v>43083256.100000001</v>
      </c>
      <c r="R56" s="46">
        <f t="shared" si="52"/>
        <v>69916743.900000006</v>
      </c>
      <c r="S56" s="46">
        <f t="shared" si="53"/>
        <v>28828892.899999999</v>
      </c>
      <c r="T56" s="46">
        <v>14956649.26</v>
      </c>
      <c r="U56" s="46">
        <f t="shared" si="54"/>
        <v>28126606.840000004</v>
      </c>
      <c r="V56" s="46">
        <v>14956649.26</v>
      </c>
      <c r="W56" s="48">
        <f t="shared" si="55"/>
        <v>0</v>
      </c>
      <c r="X56" s="58">
        <f t="shared" si="3"/>
        <v>0.38126775309734512</v>
      </c>
      <c r="Y56" s="49">
        <f t="shared" si="4"/>
        <v>0.13235972796460177</v>
      </c>
      <c r="Z56" s="49">
        <f t="shared" si="5"/>
        <v>0.13235972796460177</v>
      </c>
      <c r="AA56" s="49">
        <f>+T56/Q56</f>
        <v>0.34715689142167688</v>
      </c>
      <c r="AB56" s="49">
        <f>+V56/T56</f>
        <v>1</v>
      </c>
    </row>
    <row r="57" spans="1:28" ht="53.25" customHeight="1" x14ac:dyDescent="0.25">
      <c r="A57" s="71" t="s">
        <v>130</v>
      </c>
      <c r="B57" s="44" t="s">
        <v>41</v>
      </c>
      <c r="C57" s="44">
        <v>20</v>
      </c>
      <c r="D57" s="44" t="s">
        <v>38</v>
      </c>
      <c r="E57" s="45" t="s">
        <v>131</v>
      </c>
      <c r="F57" s="46">
        <v>83632398</v>
      </c>
      <c r="G57" s="46">
        <v>0</v>
      </c>
      <c r="H57" s="46">
        <v>0</v>
      </c>
      <c r="I57" s="46">
        <v>0</v>
      </c>
      <c r="J57" s="46">
        <v>0</v>
      </c>
      <c r="K57" s="46">
        <f t="shared" si="0"/>
        <v>0</v>
      </c>
      <c r="L57" s="56">
        <f t="shared" si="49"/>
        <v>83632398</v>
      </c>
      <c r="M57" s="53">
        <f t="shared" si="50"/>
        <v>1.0597163068438144E-5</v>
      </c>
      <c r="N57" s="46">
        <v>0</v>
      </c>
      <c r="O57" s="56">
        <v>51033172.140000001</v>
      </c>
      <c r="P57" s="46">
        <f t="shared" si="51"/>
        <v>32599225.859999999</v>
      </c>
      <c r="Q57" s="56">
        <v>51032804.649999999</v>
      </c>
      <c r="R57" s="46">
        <f t="shared" si="52"/>
        <v>32599593.350000001</v>
      </c>
      <c r="S57" s="46">
        <f t="shared" si="53"/>
        <v>367.49000000208616</v>
      </c>
      <c r="T57" s="46">
        <v>29424702.620000001</v>
      </c>
      <c r="U57" s="46">
        <f t="shared" si="54"/>
        <v>21608102.029999997</v>
      </c>
      <c r="V57" s="46">
        <v>29424702.620000001</v>
      </c>
      <c r="W57" s="48">
        <f t="shared" si="55"/>
        <v>0</v>
      </c>
      <c r="X57" s="58">
        <f t="shared" si="3"/>
        <v>0.61020377115098379</v>
      </c>
      <c r="Y57" s="49">
        <f t="shared" si="4"/>
        <v>0.35183377881858657</v>
      </c>
      <c r="Z57" s="49">
        <f t="shared" si="5"/>
        <v>0.35183377881858657</v>
      </c>
      <c r="AA57" s="49">
        <f>+T57/Q57</f>
        <v>0.57658407806124767</v>
      </c>
      <c r="AB57" s="49">
        <f>+V57/T57</f>
        <v>1</v>
      </c>
    </row>
    <row r="58" spans="1:28" ht="38.25" customHeight="1" x14ac:dyDescent="0.25">
      <c r="A58" s="71" t="s">
        <v>132</v>
      </c>
      <c r="B58" s="44" t="s">
        <v>41</v>
      </c>
      <c r="C58" s="44">
        <v>20</v>
      </c>
      <c r="D58" s="44" t="s">
        <v>38</v>
      </c>
      <c r="E58" s="45" t="s">
        <v>133</v>
      </c>
      <c r="F58" s="46">
        <v>2500000</v>
      </c>
      <c r="G58" s="46">
        <v>0</v>
      </c>
      <c r="H58" s="46">
        <v>0</v>
      </c>
      <c r="I58" s="46">
        <v>0</v>
      </c>
      <c r="J58" s="46">
        <v>0</v>
      </c>
      <c r="K58" s="46">
        <f t="shared" si="0"/>
        <v>0</v>
      </c>
      <c r="L58" s="56">
        <f t="shared" si="49"/>
        <v>2500000</v>
      </c>
      <c r="M58" s="68">
        <f t="shared" si="50"/>
        <v>3.1677804660217157E-7</v>
      </c>
      <c r="N58" s="46">
        <v>0</v>
      </c>
      <c r="O58" s="56">
        <v>392250</v>
      </c>
      <c r="P58" s="46">
        <f t="shared" si="51"/>
        <v>2107750</v>
      </c>
      <c r="Q58" s="56">
        <v>392250</v>
      </c>
      <c r="R58" s="46">
        <f t="shared" si="52"/>
        <v>2107750</v>
      </c>
      <c r="S58" s="46">
        <f t="shared" si="53"/>
        <v>0</v>
      </c>
      <c r="T58" s="46">
        <v>0</v>
      </c>
      <c r="U58" s="46">
        <f t="shared" si="54"/>
        <v>392250</v>
      </c>
      <c r="V58" s="46">
        <v>0</v>
      </c>
      <c r="W58" s="48">
        <f t="shared" si="55"/>
        <v>0</v>
      </c>
      <c r="X58" s="58">
        <f t="shared" si="3"/>
        <v>0.15690000000000001</v>
      </c>
      <c r="Y58" s="49">
        <f t="shared" si="4"/>
        <v>0</v>
      </c>
      <c r="Z58" s="49">
        <f t="shared" si="5"/>
        <v>0</v>
      </c>
      <c r="AA58" s="49">
        <f t="shared" ref="AA58" si="57">+T58/Q58</f>
        <v>0</v>
      </c>
      <c r="AB58" s="49" t="s">
        <v>40</v>
      </c>
    </row>
    <row r="59" spans="1:28" ht="50.25" customHeight="1" x14ac:dyDescent="0.25">
      <c r="A59" s="71" t="s">
        <v>134</v>
      </c>
      <c r="B59" s="44" t="s">
        <v>41</v>
      </c>
      <c r="C59" s="44">
        <v>20</v>
      </c>
      <c r="D59" s="44" t="s">
        <v>38</v>
      </c>
      <c r="E59" s="45" t="s">
        <v>135</v>
      </c>
      <c r="F59" s="46">
        <v>7500000</v>
      </c>
      <c r="G59" s="46">
        <v>0</v>
      </c>
      <c r="H59" s="46">
        <v>0</v>
      </c>
      <c r="I59" s="46">
        <f>4233018+6896631</f>
        <v>11129649</v>
      </c>
      <c r="J59" s="46">
        <v>0</v>
      </c>
      <c r="K59" s="46">
        <f t="shared" si="0"/>
        <v>11129649</v>
      </c>
      <c r="L59" s="56">
        <f t="shared" si="49"/>
        <v>18629649</v>
      </c>
      <c r="M59" s="52">
        <f t="shared" si="50"/>
        <v>2.3605855276416398E-6</v>
      </c>
      <c r="N59" s="46">
        <v>0</v>
      </c>
      <c r="O59" s="56">
        <v>18629649</v>
      </c>
      <c r="P59" s="46">
        <f t="shared" si="51"/>
        <v>0</v>
      </c>
      <c r="Q59" s="56">
        <v>14745138.039999999</v>
      </c>
      <c r="R59" s="46">
        <f t="shared" si="52"/>
        <v>3884510.9600000009</v>
      </c>
      <c r="S59" s="46">
        <f t="shared" si="53"/>
        <v>3884510.9600000009</v>
      </c>
      <c r="T59" s="46">
        <v>1684432.97</v>
      </c>
      <c r="U59" s="46">
        <f t="shared" si="54"/>
        <v>13060705.069999998</v>
      </c>
      <c r="V59" s="46">
        <v>1684432.97</v>
      </c>
      <c r="W59" s="48">
        <f t="shared" si="55"/>
        <v>0</v>
      </c>
      <c r="X59" s="58">
        <f t="shared" si="3"/>
        <v>0.79148770006348479</v>
      </c>
      <c r="Y59" s="49">
        <f t="shared" si="4"/>
        <v>9.0416785093481902E-2</v>
      </c>
      <c r="Z59" s="49">
        <f t="shared" si="5"/>
        <v>9.0416785093481902E-2</v>
      </c>
      <c r="AA59" s="49">
        <f>+T59/Q59</f>
        <v>0.11423650056245931</v>
      </c>
      <c r="AB59" s="49">
        <f>+V59/T59</f>
        <v>1</v>
      </c>
    </row>
    <row r="60" spans="1:28" ht="38.25" customHeight="1" x14ac:dyDescent="0.25">
      <c r="A60" s="71" t="s">
        <v>136</v>
      </c>
      <c r="B60" s="44" t="s">
        <v>41</v>
      </c>
      <c r="C60" s="44">
        <v>20</v>
      </c>
      <c r="D60" s="44" t="s">
        <v>38</v>
      </c>
      <c r="E60" s="45" t="s">
        <v>137</v>
      </c>
      <c r="F60" s="46">
        <v>17500000</v>
      </c>
      <c r="G60" s="46">
        <v>0</v>
      </c>
      <c r="H60" s="46">
        <v>0</v>
      </c>
      <c r="I60" s="46">
        <f>45469+22679947</f>
        <v>22725416</v>
      </c>
      <c r="J60" s="46">
        <v>0</v>
      </c>
      <c r="K60" s="46">
        <f t="shared" si="0"/>
        <v>22725416</v>
      </c>
      <c r="L60" s="56">
        <f t="shared" si="49"/>
        <v>40225416</v>
      </c>
      <c r="M60" s="52">
        <f t="shared" si="50"/>
        <v>5.0970114816958953E-6</v>
      </c>
      <c r="N60" s="46">
        <v>0</v>
      </c>
      <c r="O60" s="56">
        <v>40225416</v>
      </c>
      <c r="P60" s="46">
        <f t="shared" si="51"/>
        <v>0</v>
      </c>
      <c r="Q60" s="56">
        <v>21583493.09</v>
      </c>
      <c r="R60" s="46">
        <f t="shared" si="52"/>
        <v>18641922.91</v>
      </c>
      <c r="S60" s="46">
        <f t="shared" si="53"/>
        <v>18641922.91</v>
      </c>
      <c r="T60" s="46">
        <v>2201405.73</v>
      </c>
      <c r="U60" s="46">
        <f t="shared" si="54"/>
        <v>19382087.359999999</v>
      </c>
      <c r="V60" s="46">
        <v>2201405.73</v>
      </c>
      <c r="W60" s="48">
        <f t="shared" si="55"/>
        <v>0</v>
      </c>
      <c r="X60" s="58">
        <f t="shared" si="3"/>
        <v>0.53656357686891287</v>
      </c>
      <c r="Y60" s="49">
        <f t="shared" si="4"/>
        <v>5.4726736200813933E-2</v>
      </c>
      <c r="Z60" s="49">
        <f t="shared" si="5"/>
        <v>5.4726736200813933E-2</v>
      </c>
      <c r="AA60" s="49">
        <f>+T60/Q60</f>
        <v>0.1019948773268748</v>
      </c>
      <c r="AB60" s="49">
        <f>+V60/T60</f>
        <v>1</v>
      </c>
    </row>
    <row r="61" spans="1:28" ht="38.25" customHeight="1" x14ac:dyDescent="0.25">
      <c r="A61" s="71" t="s">
        <v>491</v>
      </c>
      <c r="B61" s="44" t="s">
        <v>41</v>
      </c>
      <c r="C61" s="44">
        <v>20</v>
      </c>
      <c r="D61" s="44" t="s">
        <v>38</v>
      </c>
      <c r="E61" s="45" t="s">
        <v>492</v>
      </c>
      <c r="F61" s="46">
        <v>0</v>
      </c>
      <c r="G61" s="46">
        <v>0</v>
      </c>
      <c r="H61" s="46">
        <v>0</v>
      </c>
      <c r="I61" s="46">
        <f>14309440+425966</f>
        <v>14735406</v>
      </c>
      <c r="J61" s="46">
        <v>0</v>
      </c>
      <c r="K61" s="46">
        <f t="shared" si="0"/>
        <v>14735406</v>
      </c>
      <c r="L61" s="56">
        <f t="shared" si="49"/>
        <v>14735406</v>
      </c>
      <c r="M61" s="52">
        <f t="shared" si="50"/>
        <v>1.8671412514279675E-6</v>
      </c>
      <c r="N61" s="46">
        <v>0</v>
      </c>
      <c r="O61" s="56">
        <v>14735406</v>
      </c>
      <c r="P61" s="46">
        <f t="shared" si="51"/>
        <v>0</v>
      </c>
      <c r="Q61" s="56">
        <v>14427465.289999999</v>
      </c>
      <c r="R61" s="46">
        <f t="shared" si="52"/>
        <v>307940.71000000089</v>
      </c>
      <c r="S61" s="46">
        <f t="shared" si="53"/>
        <v>307940.71000000089</v>
      </c>
      <c r="T61" s="46">
        <v>0</v>
      </c>
      <c r="U61" s="46">
        <f t="shared" si="54"/>
        <v>14427465.289999999</v>
      </c>
      <c r="V61" s="46">
        <v>0</v>
      </c>
      <c r="W61" s="48">
        <f t="shared" si="55"/>
        <v>0</v>
      </c>
      <c r="X61" s="58">
        <f t="shared" si="3"/>
        <v>0.9791019867386076</v>
      </c>
      <c r="Y61" s="49">
        <f t="shared" si="4"/>
        <v>0</v>
      </c>
      <c r="Z61" s="49">
        <f t="shared" si="5"/>
        <v>0</v>
      </c>
      <c r="AA61" s="49">
        <f t="shared" ref="AA61" si="58">+T61/Q61</f>
        <v>0</v>
      </c>
      <c r="AB61" s="49" t="s">
        <v>40</v>
      </c>
    </row>
    <row r="62" spans="1:28" ht="37.5" customHeight="1" x14ac:dyDescent="0.25">
      <c r="A62" s="71" t="s">
        <v>138</v>
      </c>
      <c r="B62" s="44" t="s">
        <v>41</v>
      </c>
      <c r="C62" s="44">
        <v>20</v>
      </c>
      <c r="D62" s="44" t="s">
        <v>38</v>
      </c>
      <c r="E62" s="45" t="s">
        <v>139</v>
      </c>
      <c r="F62" s="46">
        <v>46000000</v>
      </c>
      <c r="G62" s="46">
        <v>0</v>
      </c>
      <c r="H62" s="46">
        <v>0</v>
      </c>
      <c r="I62" s="46">
        <v>22468162</v>
      </c>
      <c r="J62" s="46">
        <v>0</v>
      </c>
      <c r="K62" s="46">
        <f t="shared" si="0"/>
        <v>22468162</v>
      </c>
      <c r="L62" s="56">
        <f t="shared" si="49"/>
        <v>68468162</v>
      </c>
      <c r="M62" s="53">
        <f t="shared" si="50"/>
        <v>8.6756842451204135E-6</v>
      </c>
      <c r="N62" s="46">
        <v>0</v>
      </c>
      <c r="O62" s="56">
        <v>68468162</v>
      </c>
      <c r="P62" s="46">
        <f t="shared" si="51"/>
        <v>0</v>
      </c>
      <c r="Q62" s="56">
        <v>50072608.25</v>
      </c>
      <c r="R62" s="46">
        <f t="shared" si="52"/>
        <v>18395553.75</v>
      </c>
      <c r="S62" s="46">
        <f t="shared" si="53"/>
        <v>18395553.75</v>
      </c>
      <c r="T62" s="46">
        <v>11647643.050000001</v>
      </c>
      <c r="U62" s="46">
        <f t="shared" si="54"/>
        <v>38424965.200000003</v>
      </c>
      <c r="V62" s="46">
        <v>11647643.050000001</v>
      </c>
      <c r="W62" s="48">
        <f t="shared" si="55"/>
        <v>0</v>
      </c>
      <c r="X62" s="58">
        <f t="shared" si="3"/>
        <v>0.7313268939510893</v>
      </c>
      <c r="Y62" s="49">
        <f t="shared" si="4"/>
        <v>0.17011765337004375</v>
      </c>
      <c r="Z62" s="49">
        <f t="shared" si="5"/>
        <v>0.17011765337004375</v>
      </c>
      <c r="AA62" s="49">
        <f>+T62/Q62</f>
        <v>0.23261506554334527</v>
      </c>
      <c r="AB62" s="49">
        <f>+V62/T62</f>
        <v>1</v>
      </c>
    </row>
    <row r="63" spans="1:28" ht="49.5" customHeight="1" x14ac:dyDescent="0.25">
      <c r="A63" s="39" t="s">
        <v>140</v>
      </c>
      <c r="B63" s="34" t="s">
        <v>41</v>
      </c>
      <c r="C63" s="34">
        <v>20</v>
      </c>
      <c r="D63" s="34" t="s">
        <v>38</v>
      </c>
      <c r="E63" s="40" t="s">
        <v>141</v>
      </c>
      <c r="F63" s="62">
        <f>+F64+F65+F66+F67+F68</f>
        <v>14000000</v>
      </c>
      <c r="G63" s="62">
        <f>+G64+G65+G66+G67+G68</f>
        <v>0</v>
      </c>
      <c r="H63" s="62">
        <f>+H64+H65+H66+H67+H68</f>
        <v>0</v>
      </c>
      <c r="I63" s="62">
        <f>+I64+I65+I66+I67+I68</f>
        <v>19087057</v>
      </c>
      <c r="J63" s="62">
        <f>+J64+J65+J66+J67+J68</f>
        <v>0</v>
      </c>
      <c r="K63" s="62">
        <f t="shared" si="0"/>
        <v>19087057</v>
      </c>
      <c r="L63" s="66">
        <f>+L64+L65+L66+L67+L68</f>
        <v>33087057</v>
      </c>
      <c r="M63" s="67">
        <f>+M66+M67+M68</f>
        <v>2.1879321156132768E-6</v>
      </c>
      <c r="N63" s="62">
        <f t="shared" ref="N63:W63" si="59">+N64+N65+N66+N67+N68</f>
        <v>0</v>
      </c>
      <c r="O63" s="62">
        <f t="shared" si="59"/>
        <v>22077539.649999999</v>
      </c>
      <c r="P63" s="62">
        <f t="shared" si="59"/>
        <v>11009517.350000001</v>
      </c>
      <c r="Q63" s="62">
        <f t="shared" si="59"/>
        <v>22069901.02</v>
      </c>
      <c r="R63" s="62">
        <f t="shared" si="59"/>
        <v>11017155.98</v>
      </c>
      <c r="S63" s="62">
        <f t="shared" si="59"/>
        <v>7638.6299999998882</v>
      </c>
      <c r="T63" s="62">
        <f t="shared" si="59"/>
        <v>4812919.0199999996</v>
      </c>
      <c r="U63" s="62">
        <f t="shared" si="59"/>
        <v>17256982</v>
      </c>
      <c r="V63" s="62">
        <f t="shared" si="59"/>
        <v>4812919.0199999996</v>
      </c>
      <c r="W63" s="62">
        <f t="shared" si="59"/>
        <v>0</v>
      </c>
      <c r="X63" s="38">
        <f t="shared" si="3"/>
        <v>0.66702520626116735</v>
      </c>
      <c r="Y63" s="38">
        <f t="shared" si="4"/>
        <v>0.14546228816905654</v>
      </c>
      <c r="Z63" s="38">
        <f t="shared" si="5"/>
        <v>0.14546228816905654</v>
      </c>
      <c r="AA63" s="38">
        <f>+T63/Q63</f>
        <v>0.218076148852615</v>
      </c>
      <c r="AB63" s="38">
        <f>+V63/T63</f>
        <v>1</v>
      </c>
    </row>
    <row r="64" spans="1:28" ht="49.5" customHeight="1" x14ac:dyDescent="0.25">
      <c r="A64" s="43" t="s">
        <v>540</v>
      </c>
      <c r="B64" s="44" t="s">
        <v>41</v>
      </c>
      <c r="C64" s="44">
        <v>20</v>
      </c>
      <c r="D64" s="44" t="s">
        <v>38</v>
      </c>
      <c r="E64" s="45" t="s">
        <v>541</v>
      </c>
      <c r="F64" s="46">
        <v>0</v>
      </c>
      <c r="G64" s="46">
        <v>0</v>
      </c>
      <c r="H64" s="46">
        <v>0</v>
      </c>
      <c r="I64" s="46">
        <f>9256300+1600</f>
        <v>9257900</v>
      </c>
      <c r="J64" s="46">
        <v>0</v>
      </c>
      <c r="K64" s="46">
        <f t="shared" si="0"/>
        <v>9257900</v>
      </c>
      <c r="L64" s="56">
        <f>+F64+K64</f>
        <v>9257900</v>
      </c>
      <c r="M64" s="52">
        <f>L64/$L$304</f>
        <v>1.1730797910552976E-6</v>
      </c>
      <c r="N64" s="46">
        <v>0</v>
      </c>
      <c r="O64" s="56">
        <v>9257900</v>
      </c>
      <c r="P64" s="46">
        <f>L64-O64</f>
        <v>0</v>
      </c>
      <c r="Q64" s="56">
        <v>9256300</v>
      </c>
      <c r="R64" s="46">
        <f>+L64-Q64</f>
        <v>1600</v>
      </c>
      <c r="S64" s="46">
        <f>O64-Q64</f>
        <v>1600</v>
      </c>
      <c r="T64" s="46">
        <v>0</v>
      </c>
      <c r="U64" s="46">
        <f>+Q64-T64</f>
        <v>9256300</v>
      </c>
      <c r="V64" s="46">
        <v>0</v>
      </c>
      <c r="W64" s="48">
        <f>+T64-V64</f>
        <v>0</v>
      </c>
      <c r="X64" s="49">
        <f t="shared" si="3"/>
        <v>0.99982717462923554</v>
      </c>
      <c r="Y64" s="49">
        <f t="shared" si="4"/>
        <v>0</v>
      </c>
      <c r="Z64" s="49">
        <f t="shared" si="5"/>
        <v>0</v>
      </c>
      <c r="AA64" s="49">
        <f t="shared" ref="AA64:AA66" si="60">+T64/Q64</f>
        <v>0</v>
      </c>
      <c r="AB64" s="49" t="s">
        <v>40</v>
      </c>
    </row>
    <row r="65" spans="1:28" ht="49.5" customHeight="1" x14ac:dyDescent="0.25">
      <c r="A65" s="43" t="s">
        <v>525</v>
      </c>
      <c r="B65" s="44" t="s">
        <v>41</v>
      </c>
      <c r="C65" s="44">
        <v>20</v>
      </c>
      <c r="D65" s="44" t="s">
        <v>38</v>
      </c>
      <c r="E65" s="45" t="s">
        <v>526</v>
      </c>
      <c r="F65" s="46">
        <v>0</v>
      </c>
      <c r="G65" s="46">
        <v>0</v>
      </c>
      <c r="H65" s="46">
        <v>0</v>
      </c>
      <c r="I65" s="46">
        <f>6560782+1300</f>
        <v>6562082</v>
      </c>
      <c r="J65" s="46">
        <v>0</v>
      </c>
      <c r="K65" s="46">
        <f t="shared" si="0"/>
        <v>6562082</v>
      </c>
      <c r="L65" s="56">
        <f>+F65+K65</f>
        <v>6562082</v>
      </c>
      <c r="M65" s="52">
        <f>L65/$L$304</f>
        <v>8.3148940704130854E-7</v>
      </c>
      <c r="N65" s="46">
        <v>0</v>
      </c>
      <c r="O65" s="56">
        <v>6562082</v>
      </c>
      <c r="P65" s="46">
        <f>L65-O65</f>
        <v>0</v>
      </c>
      <c r="Q65" s="56">
        <v>6560782</v>
      </c>
      <c r="R65" s="46">
        <f>+L65-Q65</f>
        <v>1300</v>
      </c>
      <c r="S65" s="46">
        <f>O65-Q65</f>
        <v>1300</v>
      </c>
      <c r="T65" s="46">
        <v>0</v>
      </c>
      <c r="U65" s="46">
        <f>+Q65-T65</f>
        <v>6560782</v>
      </c>
      <c r="V65" s="46">
        <v>0</v>
      </c>
      <c r="W65" s="48">
        <f>+T65-V65</f>
        <v>0</v>
      </c>
      <c r="X65" s="49">
        <f t="shared" si="3"/>
        <v>0.99980189214337767</v>
      </c>
      <c r="Y65" s="49">
        <f t="shared" si="4"/>
        <v>0</v>
      </c>
      <c r="Z65" s="49">
        <f t="shared" si="5"/>
        <v>0</v>
      </c>
      <c r="AA65" s="49">
        <f t="shared" si="60"/>
        <v>0</v>
      </c>
      <c r="AB65" s="49" t="s">
        <v>40</v>
      </c>
    </row>
    <row r="66" spans="1:28" ht="45.75" customHeight="1" x14ac:dyDescent="0.25">
      <c r="A66" s="43" t="s">
        <v>142</v>
      </c>
      <c r="B66" s="44" t="s">
        <v>41</v>
      </c>
      <c r="C66" s="44">
        <v>20</v>
      </c>
      <c r="D66" s="44" t="s">
        <v>38</v>
      </c>
      <c r="E66" s="45" t="s">
        <v>143</v>
      </c>
      <c r="F66" s="46">
        <v>2000000</v>
      </c>
      <c r="G66" s="46">
        <v>0</v>
      </c>
      <c r="H66" s="46">
        <v>0</v>
      </c>
      <c r="I66" s="46">
        <f>2000000+1267075</f>
        <v>3267075</v>
      </c>
      <c r="J66" s="46">
        <v>0</v>
      </c>
      <c r="K66" s="46">
        <f t="shared" si="0"/>
        <v>3267075</v>
      </c>
      <c r="L66" s="56">
        <f>+F66+K66</f>
        <v>5267075</v>
      </c>
      <c r="M66" s="68">
        <f>L66/$L$304</f>
        <v>6.6739749192285315E-7</v>
      </c>
      <c r="N66" s="46">
        <v>0</v>
      </c>
      <c r="O66" s="56">
        <v>1641250</v>
      </c>
      <c r="P66" s="46">
        <f>L66-O66</f>
        <v>3625825</v>
      </c>
      <c r="Q66" s="56">
        <v>1636511.37</v>
      </c>
      <c r="R66" s="46">
        <f>+L66-Q66</f>
        <v>3630563.63</v>
      </c>
      <c r="S66" s="46">
        <f>O66-Q66</f>
        <v>4738.6299999998882</v>
      </c>
      <c r="T66" s="46">
        <v>196611.37</v>
      </c>
      <c r="U66" s="46">
        <f>+Q66-T66</f>
        <v>1439900</v>
      </c>
      <c r="V66" s="46">
        <v>196611.37</v>
      </c>
      <c r="W66" s="48">
        <f>+T66-V66</f>
        <v>0</v>
      </c>
      <c r="X66" s="49">
        <f t="shared" si="3"/>
        <v>0.31070591742095949</v>
      </c>
      <c r="Y66" s="49">
        <f t="shared" si="4"/>
        <v>3.7328378654186624E-2</v>
      </c>
      <c r="Z66" s="49">
        <f t="shared" si="5"/>
        <v>3.7328378654186624E-2</v>
      </c>
      <c r="AA66" s="49">
        <f t="shared" si="60"/>
        <v>0.12014054628902456</v>
      </c>
      <c r="AB66" s="49">
        <f t="shared" ref="AB66" si="61">+V66/T66</f>
        <v>1</v>
      </c>
    </row>
    <row r="67" spans="1:28" ht="36.75" customHeight="1" x14ac:dyDescent="0.25">
      <c r="A67" s="43" t="s">
        <v>144</v>
      </c>
      <c r="B67" s="44" t="s">
        <v>41</v>
      </c>
      <c r="C67" s="44">
        <v>20</v>
      </c>
      <c r="D67" s="44" t="s">
        <v>38</v>
      </c>
      <c r="E67" s="45" t="s">
        <v>145</v>
      </c>
      <c r="F67" s="46">
        <v>4000000</v>
      </c>
      <c r="G67" s="46">
        <v>0</v>
      </c>
      <c r="H67" s="46">
        <v>0</v>
      </c>
      <c r="I67" s="46">
        <v>0</v>
      </c>
      <c r="J67" s="46">
        <v>0</v>
      </c>
      <c r="K67" s="46">
        <f t="shared" si="0"/>
        <v>0</v>
      </c>
      <c r="L67" s="56">
        <f>+F67+K67</f>
        <v>4000000</v>
      </c>
      <c r="M67" s="68">
        <f>L67/$L$304</f>
        <v>5.0684487456347448E-7</v>
      </c>
      <c r="N67" s="46">
        <v>0</v>
      </c>
      <c r="O67" s="56">
        <v>1802355.63</v>
      </c>
      <c r="P67" s="46">
        <f>L67-O67</f>
        <v>2197644.37</v>
      </c>
      <c r="Q67" s="56">
        <v>1802355.63</v>
      </c>
      <c r="R67" s="46">
        <f>+L67-Q67</f>
        <v>2197644.37</v>
      </c>
      <c r="S67" s="46">
        <f>O67-Q67</f>
        <v>0</v>
      </c>
      <c r="T67" s="46">
        <v>1802355.63</v>
      </c>
      <c r="U67" s="46">
        <f>+Q67-T67</f>
        <v>0</v>
      </c>
      <c r="V67" s="46">
        <v>1802355.63</v>
      </c>
      <c r="W67" s="48">
        <f>+T67-V67</f>
        <v>0</v>
      </c>
      <c r="X67" s="49">
        <f t="shared" si="3"/>
        <v>0.45058890749999997</v>
      </c>
      <c r="Y67" s="49">
        <f t="shared" si="4"/>
        <v>0.45058890749999997</v>
      </c>
      <c r="Z67" s="49">
        <f t="shared" si="5"/>
        <v>0.45058890749999997</v>
      </c>
      <c r="AA67" s="49">
        <f>+T67/Q67</f>
        <v>1</v>
      </c>
      <c r="AB67" s="49">
        <f>+V67/T67</f>
        <v>1</v>
      </c>
    </row>
    <row r="68" spans="1:28" ht="48" customHeight="1" x14ac:dyDescent="0.25">
      <c r="A68" s="43" t="s">
        <v>146</v>
      </c>
      <c r="B68" s="44" t="s">
        <v>41</v>
      </c>
      <c r="C68" s="44">
        <v>20</v>
      </c>
      <c r="D68" s="44" t="s">
        <v>38</v>
      </c>
      <c r="E68" s="45" t="s">
        <v>147</v>
      </c>
      <c r="F68" s="46">
        <v>8000000</v>
      </c>
      <c r="G68" s="62">
        <f>+G69+G80+G87+G93+G76</f>
        <v>0</v>
      </c>
      <c r="H68" s="62">
        <f>+H69+H80+H87+H93+H76</f>
        <v>0</v>
      </c>
      <c r="I68" s="46">
        <v>0</v>
      </c>
      <c r="J68" s="46">
        <v>0</v>
      </c>
      <c r="K68" s="46">
        <f t="shared" si="0"/>
        <v>0</v>
      </c>
      <c r="L68" s="56">
        <f>+F68+K68</f>
        <v>8000000</v>
      </c>
      <c r="M68" s="52">
        <f>L68/$L$304</f>
        <v>1.013689749126949E-6</v>
      </c>
      <c r="N68" s="46">
        <v>0</v>
      </c>
      <c r="O68" s="56">
        <v>2813952.02</v>
      </c>
      <c r="P68" s="46">
        <f>L68-O68</f>
        <v>5186047.9800000004</v>
      </c>
      <c r="Q68" s="56">
        <v>2813952.02</v>
      </c>
      <c r="R68" s="46">
        <f>+L68-Q68</f>
        <v>5186047.9800000004</v>
      </c>
      <c r="S68" s="46">
        <f>O68-Q68</f>
        <v>0</v>
      </c>
      <c r="T68" s="46">
        <v>2813952.02</v>
      </c>
      <c r="U68" s="46">
        <f>+Q68-T68</f>
        <v>0</v>
      </c>
      <c r="V68" s="46">
        <v>2813952.02</v>
      </c>
      <c r="W68" s="48">
        <f>+T68-V68</f>
        <v>0</v>
      </c>
      <c r="X68" s="49">
        <f t="shared" si="3"/>
        <v>0.35174400249999999</v>
      </c>
      <c r="Y68" s="49">
        <f t="shared" si="4"/>
        <v>0.35174400249999999</v>
      </c>
      <c r="Z68" s="49">
        <f t="shared" si="5"/>
        <v>0.35174400249999999</v>
      </c>
      <c r="AA68" s="49">
        <f>+T68/Q68</f>
        <v>1</v>
      </c>
      <c r="AB68" s="49">
        <f>+V68/T68</f>
        <v>1</v>
      </c>
    </row>
    <row r="69" spans="1:28" ht="37.5" customHeight="1" x14ac:dyDescent="0.25">
      <c r="A69" s="39" t="s">
        <v>148</v>
      </c>
      <c r="B69" s="34" t="s">
        <v>41</v>
      </c>
      <c r="C69" s="34">
        <v>20</v>
      </c>
      <c r="D69" s="34" t="s">
        <v>38</v>
      </c>
      <c r="E69" s="40" t="s">
        <v>149</v>
      </c>
      <c r="F69" s="62">
        <f>+F70+F81+F88+F94+F77</f>
        <v>19900406578</v>
      </c>
      <c r="G69" s="62">
        <f>+G70+G81+G88+G94+G77</f>
        <v>0</v>
      </c>
      <c r="H69" s="62">
        <f>+H70+H81+H88+H94+H77</f>
        <v>0</v>
      </c>
      <c r="I69" s="62">
        <f>+I70+I81+I88+I94+I77</f>
        <v>136679978</v>
      </c>
      <c r="J69" s="62">
        <f>+J70+J81+J88+J94+J77</f>
        <v>474539914</v>
      </c>
      <c r="K69" s="62">
        <f t="shared" si="0"/>
        <v>-337859936</v>
      </c>
      <c r="L69" s="66">
        <f t="shared" ref="L69:W69" si="62">+L70+L81+L88+L94+L77</f>
        <v>19562546642</v>
      </c>
      <c r="M69" s="42">
        <f t="shared" si="62"/>
        <v>2.4787941247266525E-3</v>
      </c>
      <c r="N69" s="62">
        <f t="shared" si="62"/>
        <v>0</v>
      </c>
      <c r="O69" s="62">
        <f t="shared" si="62"/>
        <v>18101450075.849998</v>
      </c>
      <c r="P69" s="62">
        <f t="shared" si="62"/>
        <v>1461096566.1500001</v>
      </c>
      <c r="Q69" s="62">
        <f t="shared" si="62"/>
        <v>16010134644.559999</v>
      </c>
      <c r="R69" s="62">
        <f t="shared" si="62"/>
        <v>3552411997.4399996</v>
      </c>
      <c r="S69" s="62">
        <f t="shared" si="62"/>
        <v>2091315431.29</v>
      </c>
      <c r="T69" s="62">
        <f t="shared" si="62"/>
        <v>7324728735.1000004</v>
      </c>
      <c r="U69" s="62">
        <f t="shared" si="62"/>
        <v>8685405909.4599991</v>
      </c>
      <c r="V69" s="62">
        <f t="shared" si="62"/>
        <v>7320324089.1000004</v>
      </c>
      <c r="W69" s="62">
        <f t="shared" si="62"/>
        <v>4404646</v>
      </c>
      <c r="X69" s="38">
        <f t="shared" si="3"/>
        <v>0.81840748740692504</v>
      </c>
      <c r="Y69" s="38">
        <f t="shared" si="4"/>
        <v>0.37442613526472585</v>
      </c>
      <c r="Z69" s="38">
        <f t="shared" si="5"/>
        <v>0.37420097817855469</v>
      </c>
      <c r="AA69" s="38">
        <f>+T69/Q69</f>
        <v>0.45750575480568068</v>
      </c>
      <c r="AB69" s="38">
        <f>+V69/T69</f>
        <v>0.99939866087068963</v>
      </c>
    </row>
    <row r="70" spans="1:28" ht="79.5" customHeight="1" x14ac:dyDescent="0.25">
      <c r="A70" s="39" t="s">
        <v>150</v>
      </c>
      <c r="B70" s="34" t="s">
        <v>41</v>
      </c>
      <c r="C70" s="34">
        <v>20</v>
      </c>
      <c r="D70" s="34" t="s">
        <v>38</v>
      </c>
      <c r="E70" s="40" t="s">
        <v>151</v>
      </c>
      <c r="F70" s="62">
        <f>+F71+F74+F75+F76+F73+F72</f>
        <v>1011449455</v>
      </c>
      <c r="G70" s="62">
        <f>+G71+G74+G75+G76+G73+G72</f>
        <v>0</v>
      </c>
      <c r="H70" s="62">
        <f>+H71+H74+H75+H76+H73+H72</f>
        <v>0</v>
      </c>
      <c r="I70" s="62">
        <f>+I71+I74+I75+I76+I73+I72</f>
        <v>18537065</v>
      </c>
      <c r="J70" s="62">
        <f>+J71+J74+J75+J76+J73+J72</f>
        <v>0</v>
      </c>
      <c r="K70" s="62">
        <f t="shared" si="0"/>
        <v>18537065</v>
      </c>
      <c r="L70" s="66">
        <f>+L71+L74+L75+L76+L73+L72</f>
        <v>1029986520</v>
      </c>
      <c r="M70" s="42">
        <f t="shared" ref="M70:M133" si="63">L70/$L$304</f>
        <v>1.305108471328674E-4</v>
      </c>
      <c r="N70" s="62">
        <f t="shared" ref="N70:W70" si="64">+N71+N74+N75+N76+N73+N72</f>
        <v>0</v>
      </c>
      <c r="O70" s="62">
        <f t="shared" si="64"/>
        <v>961898572.95000005</v>
      </c>
      <c r="P70" s="62">
        <f t="shared" si="64"/>
        <v>68087947.050000012</v>
      </c>
      <c r="Q70" s="62">
        <f t="shared" si="64"/>
        <v>781783209.59000003</v>
      </c>
      <c r="R70" s="62">
        <f t="shared" si="64"/>
        <v>248203310.41000003</v>
      </c>
      <c r="S70" s="62">
        <f t="shared" si="64"/>
        <v>180115363.36000001</v>
      </c>
      <c r="T70" s="62">
        <f t="shared" si="64"/>
        <v>227929821.59</v>
      </c>
      <c r="U70" s="62">
        <f t="shared" si="64"/>
        <v>553853388</v>
      </c>
      <c r="V70" s="62">
        <f t="shared" si="64"/>
        <v>227929821.59</v>
      </c>
      <c r="W70" s="62">
        <f t="shared" si="64"/>
        <v>0</v>
      </c>
      <c r="X70" s="38">
        <f t="shared" si="3"/>
        <v>0.75902275846289724</v>
      </c>
      <c r="Y70" s="38">
        <f t="shared" si="4"/>
        <v>0.22129398508050377</v>
      </c>
      <c r="Z70" s="38">
        <f t="shared" si="5"/>
        <v>0.22129398508050377</v>
      </c>
      <c r="AA70" s="38">
        <f>+T70/Q70</f>
        <v>0.29155118553842563</v>
      </c>
      <c r="AB70" s="38">
        <f>+V70/T70</f>
        <v>1</v>
      </c>
    </row>
    <row r="71" spans="1:28" ht="42.75" customHeight="1" x14ac:dyDescent="0.25">
      <c r="A71" s="43" t="s">
        <v>152</v>
      </c>
      <c r="B71" s="44" t="s">
        <v>41</v>
      </c>
      <c r="C71" s="44">
        <v>20</v>
      </c>
      <c r="D71" s="44" t="s">
        <v>38</v>
      </c>
      <c r="E71" s="45" t="s">
        <v>153</v>
      </c>
      <c r="F71" s="46">
        <v>27000000</v>
      </c>
      <c r="G71" s="46">
        <v>0</v>
      </c>
      <c r="H71" s="46">
        <v>0</v>
      </c>
      <c r="I71" s="46">
        <v>10143970</v>
      </c>
      <c r="J71" s="46">
        <v>0</v>
      </c>
      <c r="K71" s="46">
        <f t="shared" si="0"/>
        <v>10143970</v>
      </c>
      <c r="L71" s="56">
        <f t="shared" ref="L71:L76" si="65">+F71+K71</f>
        <v>37143970</v>
      </c>
      <c r="M71" s="52">
        <f t="shared" si="63"/>
        <v>4.706557703859865E-6</v>
      </c>
      <c r="N71" s="46">
        <v>0</v>
      </c>
      <c r="O71" s="56">
        <v>10441723.98</v>
      </c>
      <c r="P71" s="46">
        <f t="shared" ref="P71:P76" si="66">L71-O71</f>
        <v>26702246.02</v>
      </c>
      <c r="Q71" s="56">
        <v>10441723.98</v>
      </c>
      <c r="R71" s="46">
        <f t="shared" ref="R71:R76" si="67">+L71-Q71</f>
        <v>26702246.02</v>
      </c>
      <c r="S71" s="46">
        <f t="shared" ref="S71:S76" si="68">O71-Q71</f>
        <v>0</v>
      </c>
      <c r="T71" s="46">
        <v>10441723.98</v>
      </c>
      <c r="U71" s="46">
        <f t="shared" ref="U71:U76" si="69">+Q71-T71</f>
        <v>0</v>
      </c>
      <c r="V71" s="46">
        <v>10441723.98</v>
      </c>
      <c r="W71" s="48">
        <f t="shared" ref="W71:W76" si="70">+T71-V71</f>
        <v>0</v>
      </c>
      <c r="X71" s="49">
        <f t="shared" si="3"/>
        <v>0.28111491528773042</v>
      </c>
      <c r="Y71" s="49">
        <f t="shared" si="4"/>
        <v>0.28111491528773042</v>
      </c>
      <c r="Z71" s="49">
        <f t="shared" si="5"/>
        <v>0.28111491528773042</v>
      </c>
      <c r="AA71" s="49">
        <f>+T71/Q71</f>
        <v>1</v>
      </c>
      <c r="AB71" s="49">
        <f>+V71/T71</f>
        <v>1</v>
      </c>
    </row>
    <row r="72" spans="1:28" ht="42" customHeight="1" x14ac:dyDescent="0.25">
      <c r="A72" s="43" t="s">
        <v>154</v>
      </c>
      <c r="B72" s="44" t="s">
        <v>41</v>
      </c>
      <c r="C72" s="44">
        <v>20</v>
      </c>
      <c r="D72" s="44" t="s">
        <v>38</v>
      </c>
      <c r="E72" s="45" t="s">
        <v>155</v>
      </c>
      <c r="F72" s="46">
        <v>10000000</v>
      </c>
      <c r="G72" s="46">
        <v>0</v>
      </c>
      <c r="H72" s="46">
        <v>0</v>
      </c>
      <c r="I72" s="46">
        <v>0</v>
      </c>
      <c r="J72" s="46">
        <v>0</v>
      </c>
      <c r="K72" s="46">
        <f t="shared" ref="K72:K135" si="71">+G72-H72+I72-J72</f>
        <v>0</v>
      </c>
      <c r="L72" s="56">
        <f t="shared" si="65"/>
        <v>10000000</v>
      </c>
      <c r="M72" s="52">
        <f t="shared" si="63"/>
        <v>1.2671121864086863E-6</v>
      </c>
      <c r="N72" s="46">
        <v>0</v>
      </c>
      <c r="O72" s="56">
        <v>0</v>
      </c>
      <c r="P72" s="46">
        <f t="shared" si="66"/>
        <v>10000000</v>
      </c>
      <c r="Q72" s="56">
        <v>0</v>
      </c>
      <c r="R72" s="46">
        <f t="shared" si="67"/>
        <v>10000000</v>
      </c>
      <c r="S72" s="46">
        <f t="shared" si="68"/>
        <v>0</v>
      </c>
      <c r="T72" s="46">
        <v>0</v>
      </c>
      <c r="U72" s="46">
        <f t="shared" si="69"/>
        <v>0</v>
      </c>
      <c r="V72" s="46">
        <v>0</v>
      </c>
      <c r="W72" s="48">
        <f t="shared" si="70"/>
        <v>0</v>
      </c>
      <c r="X72" s="49">
        <f t="shared" ref="X72:X135" si="72">+Q72/L72</f>
        <v>0</v>
      </c>
      <c r="Y72" s="49">
        <f t="shared" ref="Y72:Y135" si="73">+T72/L72</f>
        <v>0</v>
      </c>
      <c r="Z72" s="49">
        <f t="shared" ref="Z72:Z135" si="74">+V72/L72</f>
        <v>0</v>
      </c>
      <c r="AA72" s="49" t="s">
        <v>40</v>
      </c>
      <c r="AB72" s="49" t="s">
        <v>40</v>
      </c>
    </row>
    <row r="73" spans="1:28" ht="42" customHeight="1" x14ac:dyDescent="0.25">
      <c r="A73" s="43" t="s">
        <v>156</v>
      </c>
      <c r="B73" s="44" t="s">
        <v>41</v>
      </c>
      <c r="C73" s="44">
        <v>20</v>
      </c>
      <c r="D73" s="44" t="s">
        <v>38</v>
      </c>
      <c r="E73" s="45" t="s">
        <v>157</v>
      </c>
      <c r="F73" s="46">
        <v>7000000</v>
      </c>
      <c r="G73" s="46">
        <v>0</v>
      </c>
      <c r="H73" s="46">
        <v>0</v>
      </c>
      <c r="I73" s="46">
        <v>0</v>
      </c>
      <c r="J73" s="46">
        <v>0</v>
      </c>
      <c r="K73" s="46">
        <f t="shared" si="71"/>
        <v>0</v>
      </c>
      <c r="L73" s="56">
        <f t="shared" si="65"/>
        <v>7000000</v>
      </c>
      <c r="M73" s="52">
        <f t="shared" si="63"/>
        <v>8.8697853048608042E-7</v>
      </c>
      <c r="N73" s="46">
        <v>0</v>
      </c>
      <c r="O73" s="56">
        <v>1000</v>
      </c>
      <c r="P73" s="46">
        <f t="shared" si="66"/>
        <v>6999000</v>
      </c>
      <c r="Q73" s="56">
        <v>33.85</v>
      </c>
      <c r="R73" s="46">
        <f t="shared" si="67"/>
        <v>6999966.1500000004</v>
      </c>
      <c r="S73" s="46">
        <f t="shared" si="68"/>
        <v>966.15</v>
      </c>
      <c r="T73" s="46">
        <v>33.85</v>
      </c>
      <c r="U73" s="46">
        <f t="shared" si="69"/>
        <v>0</v>
      </c>
      <c r="V73" s="46">
        <v>33.85</v>
      </c>
      <c r="W73" s="48">
        <f t="shared" si="70"/>
        <v>0</v>
      </c>
      <c r="X73" s="72">
        <f t="shared" si="72"/>
        <v>4.8357142857142861E-6</v>
      </c>
      <c r="Y73" s="72">
        <f t="shared" si="73"/>
        <v>4.8357142857142861E-6</v>
      </c>
      <c r="Z73" s="72">
        <f t="shared" si="74"/>
        <v>4.8357142857142861E-6</v>
      </c>
      <c r="AA73" s="49">
        <f t="shared" ref="AA73:AA96" si="75">+T73/Q73</f>
        <v>1</v>
      </c>
      <c r="AB73" s="49">
        <f t="shared" ref="AB73:AB88" si="76">+V73/T73</f>
        <v>1</v>
      </c>
    </row>
    <row r="74" spans="1:28" ht="42" customHeight="1" x14ac:dyDescent="0.25">
      <c r="A74" s="43" t="s">
        <v>158</v>
      </c>
      <c r="B74" s="44" t="s">
        <v>41</v>
      </c>
      <c r="C74" s="44">
        <v>20</v>
      </c>
      <c r="D74" s="44" t="s">
        <v>38</v>
      </c>
      <c r="E74" s="45" t="s">
        <v>159</v>
      </c>
      <c r="F74" s="46">
        <v>30000000</v>
      </c>
      <c r="G74" s="46">
        <v>0</v>
      </c>
      <c r="H74" s="46">
        <v>0</v>
      </c>
      <c r="I74" s="46">
        <v>8297706</v>
      </c>
      <c r="J74" s="46">
        <v>0</v>
      </c>
      <c r="K74" s="46">
        <f t="shared" si="71"/>
        <v>8297706</v>
      </c>
      <c r="L74" s="56">
        <f t="shared" si="65"/>
        <v>38297706</v>
      </c>
      <c r="M74" s="52">
        <f t="shared" si="63"/>
        <v>4.8527489984097067E-6</v>
      </c>
      <c r="N74" s="46">
        <v>0</v>
      </c>
      <c r="O74" s="56">
        <v>13911005.890000001</v>
      </c>
      <c r="P74" s="46">
        <f t="shared" si="66"/>
        <v>24386700.109999999</v>
      </c>
      <c r="Q74" s="56">
        <v>13911005.890000001</v>
      </c>
      <c r="R74" s="46">
        <f t="shared" si="67"/>
        <v>24386700.109999999</v>
      </c>
      <c r="S74" s="46">
        <f t="shared" si="68"/>
        <v>0</v>
      </c>
      <c r="T74" s="46">
        <v>13911005.890000001</v>
      </c>
      <c r="U74" s="46">
        <f t="shared" si="69"/>
        <v>0</v>
      </c>
      <c r="V74" s="46">
        <v>13911005.890000001</v>
      </c>
      <c r="W74" s="48">
        <f t="shared" si="70"/>
        <v>0</v>
      </c>
      <c r="X74" s="49">
        <f t="shared" si="72"/>
        <v>0.3632333981048369</v>
      </c>
      <c r="Y74" s="49">
        <f t="shared" si="73"/>
        <v>0.3632333981048369</v>
      </c>
      <c r="Z74" s="49">
        <f t="shared" si="74"/>
        <v>0.3632333981048369</v>
      </c>
      <c r="AA74" s="49">
        <f t="shared" si="75"/>
        <v>1</v>
      </c>
      <c r="AB74" s="49">
        <f t="shared" si="76"/>
        <v>1</v>
      </c>
    </row>
    <row r="75" spans="1:28" ht="42" customHeight="1" x14ac:dyDescent="0.25">
      <c r="A75" s="43" t="s">
        <v>160</v>
      </c>
      <c r="B75" s="44" t="s">
        <v>41</v>
      </c>
      <c r="C75" s="44">
        <v>20</v>
      </c>
      <c r="D75" s="44" t="s">
        <v>38</v>
      </c>
      <c r="E75" s="45" t="s">
        <v>161</v>
      </c>
      <c r="F75" s="46">
        <v>587596896</v>
      </c>
      <c r="G75" s="46">
        <v>0</v>
      </c>
      <c r="H75" s="46">
        <v>0</v>
      </c>
      <c r="I75" s="46">
        <v>22800</v>
      </c>
      <c r="J75" s="46">
        <v>0</v>
      </c>
      <c r="K75" s="46">
        <f t="shared" si="71"/>
        <v>22800</v>
      </c>
      <c r="L75" s="56">
        <f t="shared" si="65"/>
        <v>587619696</v>
      </c>
      <c r="M75" s="51">
        <f t="shared" si="63"/>
        <v>7.4458007777536764E-5</v>
      </c>
      <c r="N75" s="46">
        <v>0</v>
      </c>
      <c r="O75" s="56">
        <v>587619696</v>
      </c>
      <c r="P75" s="46">
        <f t="shared" si="66"/>
        <v>0</v>
      </c>
      <c r="Q75" s="56">
        <v>587602578.78999996</v>
      </c>
      <c r="R75" s="46">
        <f t="shared" si="67"/>
        <v>17117.210000038147</v>
      </c>
      <c r="S75" s="46">
        <f t="shared" si="68"/>
        <v>17117.210000038147</v>
      </c>
      <c r="T75" s="46">
        <v>33749190.789999999</v>
      </c>
      <c r="U75" s="46">
        <f t="shared" si="69"/>
        <v>553853388</v>
      </c>
      <c r="V75" s="46">
        <v>33749190.789999999</v>
      </c>
      <c r="W75" s="48">
        <f t="shared" si="70"/>
        <v>0</v>
      </c>
      <c r="X75" s="49">
        <f t="shared" si="72"/>
        <v>0.99997087025823583</v>
      </c>
      <c r="Y75" s="98">
        <f t="shared" si="73"/>
        <v>5.7433729706024013E-2</v>
      </c>
      <c r="Z75" s="98">
        <f t="shared" si="74"/>
        <v>5.7433729706024013E-2</v>
      </c>
      <c r="AA75" s="98">
        <f t="shared" si="75"/>
        <v>5.7435402784475245E-2</v>
      </c>
      <c r="AB75" s="49">
        <f t="shared" si="76"/>
        <v>1</v>
      </c>
    </row>
    <row r="76" spans="1:28" ht="42" customHeight="1" x14ac:dyDescent="0.25">
      <c r="A76" s="43" t="s">
        <v>162</v>
      </c>
      <c r="B76" s="44" t="s">
        <v>41</v>
      </c>
      <c r="C76" s="44">
        <v>20</v>
      </c>
      <c r="D76" s="44" t="s">
        <v>38</v>
      </c>
      <c r="E76" s="45" t="s">
        <v>163</v>
      </c>
      <c r="F76" s="46">
        <v>349852559</v>
      </c>
      <c r="G76" s="46">
        <v>0</v>
      </c>
      <c r="H76" s="46">
        <v>0</v>
      </c>
      <c r="I76" s="46">
        <v>72589</v>
      </c>
      <c r="J76" s="46">
        <v>0</v>
      </c>
      <c r="K76" s="46">
        <f t="shared" si="71"/>
        <v>72589</v>
      </c>
      <c r="L76" s="56">
        <f t="shared" si="65"/>
        <v>349925148</v>
      </c>
      <c r="M76" s="53">
        <f t="shared" si="63"/>
        <v>4.4339441936166316E-5</v>
      </c>
      <c r="N76" s="46">
        <v>0</v>
      </c>
      <c r="O76" s="56">
        <v>349925147.07999998</v>
      </c>
      <c r="P76" s="46">
        <f t="shared" si="66"/>
        <v>0.92000001668930054</v>
      </c>
      <c r="Q76" s="56">
        <v>169827867.08000001</v>
      </c>
      <c r="R76" s="46">
        <f t="shared" si="67"/>
        <v>180097280.91999999</v>
      </c>
      <c r="S76" s="46">
        <f t="shared" si="68"/>
        <v>180097279.99999997</v>
      </c>
      <c r="T76" s="46">
        <v>169827867.08000001</v>
      </c>
      <c r="U76" s="46">
        <f t="shared" si="69"/>
        <v>0</v>
      </c>
      <c r="V76" s="46">
        <v>169827867.08000001</v>
      </c>
      <c r="W76" s="48">
        <f t="shared" si="70"/>
        <v>0</v>
      </c>
      <c r="X76" s="49">
        <f t="shared" si="72"/>
        <v>0.48532627063431294</v>
      </c>
      <c r="Y76" s="49">
        <f t="shared" si="73"/>
        <v>0.48532627063431294</v>
      </c>
      <c r="Z76" s="49">
        <f t="shared" si="74"/>
        <v>0.48532627063431294</v>
      </c>
      <c r="AA76" s="49">
        <f t="shared" si="75"/>
        <v>1</v>
      </c>
      <c r="AB76" s="49">
        <f t="shared" si="76"/>
        <v>1</v>
      </c>
    </row>
    <row r="77" spans="1:28" ht="48" customHeight="1" x14ac:dyDescent="0.25">
      <c r="A77" s="39" t="s">
        <v>164</v>
      </c>
      <c r="B77" s="34" t="s">
        <v>41</v>
      </c>
      <c r="C77" s="34">
        <v>20</v>
      </c>
      <c r="D77" s="34" t="s">
        <v>38</v>
      </c>
      <c r="E77" s="40" t="s">
        <v>165</v>
      </c>
      <c r="F77" s="62">
        <f>+F78+F79+F80</f>
        <v>11018432425</v>
      </c>
      <c r="G77" s="62">
        <f>+G78+G79+G80</f>
        <v>0</v>
      </c>
      <c r="H77" s="62">
        <f>+H78+H79+H80</f>
        <v>0</v>
      </c>
      <c r="I77" s="62">
        <f>+I78+I79+I80</f>
        <v>6424387</v>
      </c>
      <c r="J77" s="62">
        <f>+J78+J79+J80</f>
        <v>292104661</v>
      </c>
      <c r="K77" s="62">
        <f t="shared" si="71"/>
        <v>-285680274</v>
      </c>
      <c r="L77" s="66">
        <f>+L78+L79+L80</f>
        <v>10732752151</v>
      </c>
      <c r="M77" s="42">
        <f t="shared" si="63"/>
        <v>1.3599601044236142E-3</v>
      </c>
      <c r="N77" s="62">
        <f t="shared" ref="N77:W77" si="77">+N78+N79+N80</f>
        <v>0</v>
      </c>
      <c r="O77" s="62">
        <f t="shared" si="77"/>
        <v>10372029147</v>
      </c>
      <c r="P77" s="62">
        <f t="shared" si="77"/>
        <v>360723004</v>
      </c>
      <c r="Q77" s="62">
        <f t="shared" si="77"/>
        <v>9052002820.5699997</v>
      </c>
      <c r="R77" s="62">
        <f t="shared" si="77"/>
        <v>1680749330.4299998</v>
      </c>
      <c r="S77" s="62">
        <f t="shared" si="77"/>
        <v>1320026326.4299998</v>
      </c>
      <c r="T77" s="62">
        <f t="shared" si="77"/>
        <v>5025492543.8199997</v>
      </c>
      <c r="U77" s="62">
        <f t="shared" si="77"/>
        <v>4026510276.75</v>
      </c>
      <c r="V77" s="62">
        <f t="shared" si="77"/>
        <v>5025492543.8199997</v>
      </c>
      <c r="W77" s="62">
        <f t="shared" si="77"/>
        <v>0</v>
      </c>
      <c r="X77" s="38">
        <f t="shared" si="72"/>
        <v>0.84339996798739081</v>
      </c>
      <c r="Y77" s="38">
        <f t="shared" si="73"/>
        <v>0.46823894497104929</v>
      </c>
      <c r="Z77" s="38">
        <f t="shared" si="74"/>
        <v>0.46823894497104929</v>
      </c>
      <c r="AA77" s="38">
        <f t="shared" si="75"/>
        <v>0.55518017873347802</v>
      </c>
      <c r="AB77" s="38">
        <f t="shared" si="76"/>
        <v>1</v>
      </c>
    </row>
    <row r="78" spans="1:28" ht="42" customHeight="1" x14ac:dyDescent="0.25">
      <c r="A78" s="43" t="s">
        <v>166</v>
      </c>
      <c r="B78" s="44" t="s">
        <v>41</v>
      </c>
      <c r="C78" s="44">
        <v>20</v>
      </c>
      <c r="D78" s="44" t="s">
        <v>38</v>
      </c>
      <c r="E78" s="45" t="s">
        <v>167</v>
      </c>
      <c r="F78" s="46">
        <v>1952800255</v>
      </c>
      <c r="G78" s="46">
        <v>0</v>
      </c>
      <c r="H78" s="46">
        <v>0</v>
      </c>
      <c r="I78" s="46">
        <v>0</v>
      </c>
      <c r="J78" s="46">
        <v>194506646</v>
      </c>
      <c r="K78" s="46">
        <f t="shared" si="71"/>
        <v>-194506646</v>
      </c>
      <c r="L78" s="56">
        <f>+F78+K78</f>
        <v>1758293609</v>
      </c>
      <c r="M78" s="51">
        <f t="shared" si="63"/>
        <v>2.2279552592484097E-4</v>
      </c>
      <c r="N78" s="46">
        <v>0</v>
      </c>
      <c r="O78" s="46">
        <v>1611773858</v>
      </c>
      <c r="P78" s="46">
        <f>L78-O78</f>
        <v>146519751</v>
      </c>
      <c r="Q78" s="46">
        <v>1028698747</v>
      </c>
      <c r="R78" s="46">
        <f>+L78-Q78</f>
        <v>729594862</v>
      </c>
      <c r="S78" s="46">
        <f>O78-Q78</f>
        <v>583075111</v>
      </c>
      <c r="T78" s="46">
        <v>1028698747</v>
      </c>
      <c r="U78" s="46">
        <f>+Q78-T78</f>
        <v>0</v>
      </c>
      <c r="V78" s="46">
        <v>1028698747</v>
      </c>
      <c r="W78" s="48">
        <f>+T78-V78</f>
        <v>0</v>
      </c>
      <c r="X78" s="49">
        <f t="shared" si="72"/>
        <v>0.58505515901013549</v>
      </c>
      <c r="Y78" s="49">
        <f t="shared" si="73"/>
        <v>0.58505515901013549</v>
      </c>
      <c r="Z78" s="49">
        <f t="shared" si="74"/>
        <v>0.58505515901013549</v>
      </c>
      <c r="AA78" s="49">
        <f t="shared" si="75"/>
        <v>1</v>
      </c>
      <c r="AB78" s="49">
        <f t="shared" si="76"/>
        <v>1</v>
      </c>
    </row>
    <row r="79" spans="1:28" ht="42" customHeight="1" x14ac:dyDescent="0.25">
      <c r="A79" s="43" t="s">
        <v>168</v>
      </c>
      <c r="B79" s="44" t="s">
        <v>41</v>
      </c>
      <c r="C79" s="44">
        <v>20</v>
      </c>
      <c r="D79" s="44" t="s">
        <v>38</v>
      </c>
      <c r="E79" s="45" t="s">
        <v>169</v>
      </c>
      <c r="F79" s="46">
        <v>9046632170</v>
      </c>
      <c r="G79" s="46">
        <v>0</v>
      </c>
      <c r="H79" s="46">
        <v>0</v>
      </c>
      <c r="I79" s="46">
        <v>0</v>
      </c>
      <c r="J79" s="46">
        <f>3000000+2000000+92598015</f>
        <v>97598015</v>
      </c>
      <c r="K79" s="46">
        <f t="shared" si="71"/>
        <v>-97598015</v>
      </c>
      <c r="L79" s="56">
        <f>+F79+K79</f>
        <v>8949034155</v>
      </c>
      <c r="M79" s="51">
        <f t="shared" si="63"/>
        <v>1.1339430234388061E-3</v>
      </c>
      <c r="N79" s="46">
        <v>0</v>
      </c>
      <c r="O79" s="46">
        <v>8734830902</v>
      </c>
      <c r="P79" s="46">
        <f>L79-O79</f>
        <v>214203253</v>
      </c>
      <c r="Q79" s="46">
        <v>8010546107.8400002</v>
      </c>
      <c r="R79" s="46">
        <f>+L79-Q79</f>
        <v>938488047.15999985</v>
      </c>
      <c r="S79" s="46">
        <f>O79-Q79</f>
        <v>724284794.15999985</v>
      </c>
      <c r="T79" s="46">
        <v>3991464182.1300001</v>
      </c>
      <c r="U79" s="46">
        <f>+Q79-T79</f>
        <v>4019081925.71</v>
      </c>
      <c r="V79" s="46">
        <v>3991464182.1300001</v>
      </c>
      <c r="W79" s="48">
        <f>+T79-V79</f>
        <v>0</v>
      </c>
      <c r="X79" s="49">
        <f t="shared" si="72"/>
        <v>0.89512968316970287</v>
      </c>
      <c r="Y79" s="49">
        <f t="shared" si="73"/>
        <v>0.44602178436204665</v>
      </c>
      <c r="Z79" s="49">
        <f t="shared" si="74"/>
        <v>0.44602178436204665</v>
      </c>
      <c r="AA79" s="49">
        <f t="shared" si="75"/>
        <v>0.49827616349695747</v>
      </c>
      <c r="AB79" s="49">
        <f t="shared" si="76"/>
        <v>1</v>
      </c>
    </row>
    <row r="80" spans="1:28" ht="42" customHeight="1" x14ac:dyDescent="0.25">
      <c r="A80" s="43" t="s">
        <v>170</v>
      </c>
      <c r="B80" s="44" t="s">
        <v>41</v>
      </c>
      <c r="C80" s="44">
        <v>20</v>
      </c>
      <c r="D80" s="44" t="s">
        <v>38</v>
      </c>
      <c r="E80" s="45" t="s">
        <v>171</v>
      </c>
      <c r="F80" s="46">
        <v>19000000</v>
      </c>
      <c r="G80" s="46">
        <v>0</v>
      </c>
      <c r="H80" s="46">
        <v>0</v>
      </c>
      <c r="I80" s="46">
        <v>6424387</v>
      </c>
      <c r="J80" s="46">
        <v>0</v>
      </c>
      <c r="K80" s="46">
        <f t="shared" si="71"/>
        <v>6424387</v>
      </c>
      <c r="L80" s="56">
        <f>+F80+K80</f>
        <v>25424387</v>
      </c>
      <c r="M80" s="52">
        <f t="shared" si="63"/>
        <v>3.2215550599670583E-6</v>
      </c>
      <c r="N80" s="46">
        <v>0</v>
      </c>
      <c r="O80" s="46">
        <v>25424387</v>
      </c>
      <c r="P80" s="46">
        <f>L80-O80</f>
        <v>0</v>
      </c>
      <c r="Q80" s="46">
        <v>12757965.73</v>
      </c>
      <c r="R80" s="46">
        <f>+L80-Q80</f>
        <v>12666421.27</v>
      </c>
      <c r="S80" s="46">
        <f>O80-Q80</f>
        <v>12666421.27</v>
      </c>
      <c r="T80" s="46">
        <v>5329614.6900000004</v>
      </c>
      <c r="U80" s="46">
        <f>+Q80-T80</f>
        <v>7428351.04</v>
      </c>
      <c r="V80" s="46">
        <v>5329614.6900000004</v>
      </c>
      <c r="W80" s="48">
        <f>+T80-V80</f>
        <v>0</v>
      </c>
      <c r="X80" s="49">
        <f t="shared" si="72"/>
        <v>0.50180032777191441</v>
      </c>
      <c r="Y80" s="49">
        <f t="shared" si="73"/>
        <v>0.20962608420018153</v>
      </c>
      <c r="Z80" s="49">
        <f t="shared" si="74"/>
        <v>0.20962608420018153</v>
      </c>
      <c r="AA80" s="49">
        <f t="shared" si="75"/>
        <v>0.41774800174196741</v>
      </c>
      <c r="AB80" s="49">
        <f t="shared" si="76"/>
        <v>1</v>
      </c>
    </row>
    <row r="81" spans="1:28" ht="49.5" customHeight="1" x14ac:dyDescent="0.25">
      <c r="A81" s="39" t="s">
        <v>172</v>
      </c>
      <c r="B81" s="34" t="s">
        <v>41</v>
      </c>
      <c r="C81" s="34">
        <v>20</v>
      </c>
      <c r="D81" s="34" t="s">
        <v>38</v>
      </c>
      <c r="E81" s="40" t="s">
        <v>173</v>
      </c>
      <c r="F81" s="62">
        <f>SUM(F82:F87)</f>
        <v>7144524698</v>
      </c>
      <c r="G81" s="62">
        <f>SUM(G82:G87)</f>
        <v>0</v>
      </c>
      <c r="H81" s="62">
        <f>SUM(H82:H87)</f>
        <v>0</v>
      </c>
      <c r="I81" s="62">
        <f>SUM(I82:I87)</f>
        <v>5592615</v>
      </c>
      <c r="J81" s="62">
        <f>SUM(J82:J87)</f>
        <v>86335253</v>
      </c>
      <c r="K81" s="62">
        <f t="shared" si="71"/>
        <v>-80742638</v>
      </c>
      <c r="L81" s="66">
        <f>SUM(L82:L87)</f>
        <v>7063782060</v>
      </c>
      <c r="M81" s="42">
        <f t="shared" si="63"/>
        <v>8.9506043303610539E-4</v>
      </c>
      <c r="N81" s="62">
        <f t="shared" ref="N81:W81" si="78">SUM(N82:N87)</f>
        <v>0</v>
      </c>
      <c r="O81" s="62">
        <f t="shared" si="78"/>
        <v>6193777238.6000004</v>
      </c>
      <c r="P81" s="62">
        <f t="shared" si="78"/>
        <v>870004821.39999998</v>
      </c>
      <c r="Q81" s="62">
        <f t="shared" si="78"/>
        <v>5686398877.1899996</v>
      </c>
      <c r="R81" s="62">
        <f t="shared" si="78"/>
        <v>1377383182.8099999</v>
      </c>
      <c r="S81" s="62">
        <f t="shared" si="78"/>
        <v>507378361.41000003</v>
      </c>
      <c r="T81" s="62">
        <f t="shared" si="78"/>
        <v>2006879669.48</v>
      </c>
      <c r="U81" s="62">
        <f t="shared" si="78"/>
        <v>3679519207.71</v>
      </c>
      <c r="V81" s="62">
        <f t="shared" si="78"/>
        <v>2002475023.48</v>
      </c>
      <c r="W81" s="62">
        <f t="shared" si="78"/>
        <v>4404646</v>
      </c>
      <c r="X81" s="38">
        <f t="shared" si="72"/>
        <v>0.8050076897743359</v>
      </c>
      <c r="Y81" s="38">
        <f t="shared" si="73"/>
        <v>0.2841083788307025</v>
      </c>
      <c r="Z81" s="38">
        <f t="shared" si="74"/>
        <v>0.28348482533448943</v>
      </c>
      <c r="AA81" s="38">
        <f t="shared" si="75"/>
        <v>0.35292629181013818</v>
      </c>
      <c r="AB81" s="38">
        <f t="shared" si="76"/>
        <v>0.99780522665758964</v>
      </c>
    </row>
    <row r="82" spans="1:28" ht="41.25" customHeight="1" x14ac:dyDescent="0.25">
      <c r="A82" s="43" t="s">
        <v>174</v>
      </c>
      <c r="B82" s="44" t="s">
        <v>41</v>
      </c>
      <c r="C82" s="44">
        <v>20</v>
      </c>
      <c r="D82" s="44" t="s">
        <v>38</v>
      </c>
      <c r="E82" s="45" t="s">
        <v>175</v>
      </c>
      <c r="F82" s="46">
        <v>1583473232</v>
      </c>
      <c r="G82" s="46">
        <v>0</v>
      </c>
      <c r="H82" s="46">
        <v>0</v>
      </c>
      <c r="I82" s="46">
        <v>0</v>
      </c>
      <c r="J82" s="46">
        <v>0</v>
      </c>
      <c r="K82" s="46">
        <f t="shared" si="71"/>
        <v>0</v>
      </c>
      <c r="L82" s="56">
        <f t="shared" ref="L82:L87" si="79">+F82+K82</f>
        <v>1583473232</v>
      </c>
      <c r="M82" s="51">
        <f t="shared" si="63"/>
        <v>2.006438229119149E-4</v>
      </c>
      <c r="N82" s="46">
        <v>0</v>
      </c>
      <c r="O82" s="46">
        <v>1565006005</v>
      </c>
      <c r="P82" s="46">
        <f t="shared" ref="P82:P87" si="80">L82-O82</f>
        <v>18467227</v>
      </c>
      <c r="Q82" s="46">
        <v>1564688116.29</v>
      </c>
      <c r="R82" s="46">
        <f t="shared" ref="R82:R87" si="81">+L82-Q82</f>
        <v>18785115.710000038</v>
      </c>
      <c r="S82" s="46">
        <f t="shared" ref="S82:S87" si="82">O82-Q82</f>
        <v>317888.71000003815</v>
      </c>
      <c r="T82" s="46">
        <v>523326708.29000002</v>
      </c>
      <c r="U82" s="46">
        <f t="shared" ref="U82:U87" si="83">+Q82-T82</f>
        <v>1041361408</v>
      </c>
      <c r="V82" s="46">
        <v>523326708.29000002</v>
      </c>
      <c r="W82" s="48">
        <f t="shared" ref="W82:W87" si="84">+T82-V82</f>
        <v>0</v>
      </c>
      <c r="X82" s="49">
        <f t="shared" si="72"/>
        <v>0.9881367645941993</v>
      </c>
      <c r="Y82" s="49">
        <f t="shared" si="73"/>
        <v>0.33049293017035353</v>
      </c>
      <c r="Z82" s="49">
        <f t="shared" si="74"/>
        <v>0.33049293017035353</v>
      </c>
      <c r="AA82" s="49">
        <f t="shared" si="75"/>
        <v>0.3344607163827954</v>
      </c>
      <c r="AB82" s="49">
        <f t="shared" si="76"/>
        <v>1</v>
      </c>
    </row>
    <row r="83" spans="1:28" ht="39" customHeight="1" x14ac:dyDescent="0.25">
      <c r="A83" s="43" t="s">
        <v>176</v>
      </c>
      <c r="B83" s="44" t="s">
        <v>41</v>
      </c>
      <c r="C83" s="44">
        <v>20</v>
      </c>
      <c r="D83" s="44" t="s">
        <v>38</v>
      </c>
      <c r="E83" s="45" t="s">
        <v>177</v>
      </c>
      <c r="F83" s="46">
        <v>3205206795</v>
      </c>
      <c r="G83" s="46">
        <v>0</v>
      </c>
      <c r="H83" s="46">
        <v>0</v>
      </c>
      <c r="I83" s="46">
        <v>0</v>
      </c>
      <c r="J83" s="46">
        <v>0</v>
      </c>
      <c r="K83" s="46">
        <f t="shared" si="71"/>
        <v>0</v>
      </c>
      <c r="L83" s="56">
        <f t="shared" si="79"/>
        <v>3205206795</v>
      </c>
      <c r="M83" s="51">
        <f t="shared" si="63"/>
        <v>4.0613565899044279E-4</v>
      </c>
      <c r="N83" s="46">
        <v>0</v>
      </c>
      <c r="O83" s="46">
        <v>2605312929.5999999</v>
      </c>
      <c r="P83" s="46">
        <f t="shared" si="80"/>
        <v>599893865.4000001</v>
      </c>
      <c r="Q83" s="46">
        <v>2471261970</v>
      </c>
      <c r="R83" s="46">
        <f t="shared" si="81"/>
        <v>733944825</v>
      </c>
      <c r="S83" s="46">
        <f t="shared" si="82"/>
        <v>134050959.5999999</v>
      </c>
      <c r="T83" s="46">
        <v>836461697</v>
      </c>
      <c r="U83" s="46">
        <f t="shared" si="83"/>
        <v>1634800273</v>
      </c>
      <c r="V83" s="46">
        <v>836461697</v>
      </c>
      <c r="W83" s="48">
        <f t="shared" si="84"/>
        <v>0</v>
      </c>
      <c r="X83" s="49">
        <f t="shared" si="72"/>
        <v>0.77101482932554433</v>
      </c>
      <c r="Y83" s="49">
        <f t="shared" si="73"/>
        <v>0.26096965047773152</v>
      </c>
      <c r="Z83" s="49">
        <f t="shared" si="74"/>
        <v>0.26096965047773152</v>
      </c>
      <c r="AA83" s="49">
        <f t="shared" si="75"/>
        <v>0.33847552673664943</v>
      </c>
      <c r="AB83" s="49">
        <f t="shared" si="76"/>
        <v>1</v>
      </c>
    </row>
    <row r="84" spans="1:28" ht="44.25" customHeight="1" x14ac:dyDescent="0.25">
      <c r="A84" s="43" t="s">
        <v>178</v>
      </c>
      <c r="B84" s="44" t="s">
        <v>41</v>
      </c>
      <c r="C84" s="44">
        <v>20</v>
      </c>
      <c r="D84" s="44" t="s">
        <v>38</v>
      </c>
      <c r="E84" s="45" t="s">
        <v>179</v>
      </c>
      <c r="F84" s="46">
        <v>126060430</v>
      </c>
      <c r="G84" s="46">
        <v>0</v>
      </c>
      <c r="H84" s="46">
        <v>0</v>
      </c>
      <c r="I84" s="46">
        <v>22230</v>
      </c>
      <c r="J84" s="46">
        <v>0</v>
      </c>
      <c r="K84" s="46">
        <f t="shared" si="71"/>
        <v>22230</v>
      </c>
      <c r="L84" s="56">
        <f t="shared" si="79"/>
        <v>126082660</v>
      </c>
      <c r="M84" s="53">
        <f t="shared" si="63"/>
        <v>1.5976087498082301E-5</v>
      </c>
      <c r="N84" s="46">
        <v>0</v>
      </c>
      <c r="O84" s="46">
        <v>89181659.870000005</v>
      </c>
      <c r="P84" s="46">
        <f t="shared" si="80"/>
        <v>36901000.129999995</v>
      </c>
      <c r="Q84" s="46">
        <v>48699036.229999997</v>
      </c>
      <c r="R84" s="46">
        <f t="shared" si="81"/>
        <v>77383623.770000011</v>
      </c>
      <c r="S84" s="46">
        <f t="shared" si="82"/>
        <v>40482623.640000008</v>
      </c>
      <c r="T84" s="46">
        <v>30072232.23</v>
      </c>
      <c r="U84" s="46">
        <f t="shared" si="83"/>
        <v>18626803.999999996</v>
      </c>
      <c r="V84" s="46">
        <v>25667586.23</v>
      </c>
      <c r="W84" s="48">
        <f t="shared" si="84"/>
        <v>4404646</v>
      </c>
      <c r="X84" s="49">
        <f t="shared" si="72"/>
        <v>0.38624689731323875</v>
      </c>
      <c r="Y84" s="49">
        <f t="shared" si="73"/>
        <v>0.23851203829297382</v>
      </c>
      <c r="Z84" s="49">
        <f t="shared" si="74"/>
        <v>0.2035774485563677</v>
      </c>
      <c r="AA84" s="49">
        <f t="shared" si="75"/>
        <v>0.61751185563451971</v>
      </c>
      <c r="AB84" s="49">
        <f t="shared" si="76"/>
        <v>0.85353112578034918</v>
      </c>
    </row>
    <row r="85" spans="1:28" ht="32.25" customHeight="1" x14ac:dyDescent="0.25">
      <c r="A85" s="43" t="s">
        <v>180</v>
      </c>
      <c r="B85" s="44" t="s">
        <v>41</v>
      </c>
      <c r="C85" s="44">
        <v>20</v>
      </c>
      <c r="D85" s="44" t="s">
        <v>38</v>
      </c>
      <c r="E85" s="45" t="s">
        <v>181</v>
      </c>
      <c r="F85" s="46">
        <v>1505880945</v>
      </c>
      <c r="G85" s="46">
        <v>0</v>
      </c>
      <c r="H85" s="46">
        <v>0</v>
      </c>
      <c r="I85" s="46">
        <v>0</v>
      </c>
      <c r="J85" s="46">
        <v>0</v>
      </c>
      <c r="K85" s="46">
        <f t="shared" si="71"/>
        <v>0</v>
      </c>
      <c r="L85" s="56">
        <f t="shared" si="79"/>
        <v>1505880945</v>
      </c>
      <c r="M85" s="51">
        <f t="shared" si="63"/>
        <v>1.9081200966901288E-4</v>
      </c>
      <c r="N85" s="46">
        <v>0</v>
      </c>
      <c r="O85" s="46">
        <v>1478891563.4100001</v>
      </c>
      <c r="P85" s="46">
        <f t="shared" si="80"/>
        <v>26989381.589999914</v>
      </c>
      <c r="Q85" s="46">
        <v>1149277857.51</v>
      </c>
      <c r="R85" s="46">
        <f t="shared" si="81"/>
        <v>356603087.49000001</v>
      </c>
      <c r="S85" s="46">
        <f t="shared" si="82"/>
        <v>329613705.9000001</v>
      </c>
      <c r="T85" s="46">
        <v>491665539.27999997</v>
      </c>
      <c r="U85" s="46">
        <f t="shared" si="83"/>
        <v>657612318.23000002</v>
      </c>
      <c r="V85" s="46">
        <v>491665539.27999997</v>
      </c>
      <c r="W85" s="48">
        <f t="shared" si="84"/>
        <v>0</v>
      </c>
      <c r="X85" s="49">
        <f t="shared" si="72"/>
        <v>0.76319304080841532</v>
      </c>
      <c r="Y85" s="49">
        <f t="shared" si="73"/>
        <v>0.32649695244002175</v>
      </c>
      <c r="Z85" s="49">
        <f t="shared" si="74"/>
        <v>0.32649695244002175</v>
      </c>
      <c r="AA85" s="49">
        <f t="shared" si="75"/>
        <v>0.42780389099745786</v>
      </c>
      <c r="AB85" s="49">
        <f t="shared" si="76"/>
        <v>1</v>
      </c>
    </row>
    <row r="86" spans="1:28" ht="50.25" customHeight="1" x14ac:dyDescent="0.25">
      <c r="A86" s="43" t="s">
        <v>182</v>
      </c>
      <c r="B86" s="44" t="s">
        <v>41</v>
      </c>
      <c r="C86" s="44">
        <v>20</v>
      </c>
      <c r="D86" s="44" t="s">
        <v>38</v>
      </c>
      <c r="E86" s="45" t="s">
        <v>183</v>
      </c>
      <c r="F86" s="46">
        <v>365000000</v>
      </c>
      <c r="G86" s="46">
        <v>0</v>
      </c>
      <c r="H86" s="46">
        <v>0</v>
      </c>
      <c r="I86" s="46">
        <v>0</v>
      </c>
      <c r="J86" s="46">
        <v>86335253</v>
      </c>
      <c r="K86" s="46">
        <f t="shared" si="71"/>
        <v>-86335253</v>
      </c>
      <c r="L86" s="56">
        <f t="shared" si="79"/>
        <v>278664747</v>
      </c>
      <c r="M86" s="53">
        <f t="shared" si="63"/>
        <v>3.5309949684619339E-5</v>
      </c>
      <c r="N86" s="46">
        <v>0</v>
      </c>
      <c r="O86" s="46">
        <v>90911400</v>
      </c>
      <c r="P86" s="46">
        <f t="shared" si="80"/>
        <v>187753347</v>
      </c>
      <c r="Q86" s="46">
        <v>88005083.989999995</v>
      </c>
      <c r="R86" s="46">
        <f t="shared" si="81"/>
        <v>190659663.00999999</v>
      </c>
      <c r="S86" s="46">
        <f t="shared" si="82"/>
        <v>2906316.0100000054</v>
      </c>
      <c r="T86" s="46">
        <v>5083.99</v>
      </c>
      <c r="U86" s="46">
        <f t="shared" si="83"/>
        <v>88000000</v>
      </c>
      <c r="V86" s="46">
        <v>5083.99</v>
      </c>
      <c r="W86" s="48">
        <f t="shared" si="84"/>
        <v>0</v>
      </c>
      <c r="X86" s="49">
        <f t="shared" si="72"/>
        <v>0.31580989320475472</v>
      </c>
      <c r="Y86" s="98">
        <f t="shared" si="73"/>
        <v>1.8244108932803042E-5</v>
      </c>
      <c r="Z86" s="98">
        <f t="shared" si="74"/>
        <v>1.8244108932803042E-5</v>
      </c>
      <c r="AA86" s="98">
        <f t="shared" si="75"/>
        <v>5.776927615429232E-5</v>
      </c>
      <c r="AB86" s="49">
        <f t="shared" si="76"/>
        <v>1</v>
      </c>
    </row>
    <row r="87" spans="1:28" ht="49.5" customHeight="1" x14ac:dyDescent="0.25">
      <c r="A87" s="43" t="s">
        <v>184</v>
      </c>
      <c r="B87" s="44" t="s">
        <v>41</v>
      </c>
      <c r="C87" s="44">
        <v>20</v>
      </c>
      <c r="D87" s="44" t="s">
        <v>38</v>
      </c>
      <c r="E87" s="45" t="s">
        <v>185</v>
      </c>
      <c r="F87" s="46">
        <v>358903296</v>
      </c>
      <c r="G87" s="46">
        <v>0</v>
      </c>
      <c r="H87" s="46">
        <v>0</v>
      </c>
      <c r="I87" s="46">
        <f>3000000+11800+2558585</f>
        <v>5570385</v>
      </c>
      <c r="J87" s="46">
        <v>0</v>
      </c>
      <c r="K87" s="46">
        <f t="shared" si="71"/>
        <v>5570385</v>
      </c>
      <c r="L87" s="56">
        <f t="shared" si="79"/>
        <v>364473681</v>
      </c>
      <c r="M87" s="53">
        <f t="shared" si="63"/>
        <v>4.6182904282033205E-5</v>
      </c>
      <c r="N87" s="46">
        <v>0</v>
      </c>
      <c r="O87" s="46">
        <v>364473680.72000003</v>
      </c>
      <c r="P87" s="46">
        <f t="shared" si="80"/>
        <v>0.27999997138977051</v>
      </c>
      <c r="Q87" s="46">
        <v>364466813.17000002</v>
      </c>
      <c r="R87" s="46">
        <f t="shared" si="81"/>
        <v>6867.8299999833107</v>
      </c>
      <c r="S87" s="46">
        <f t="shared" si="82"/>
        <v>6867.5500000119209</v>
      </c>
      <c r="T87" s="46">
        <v>125348408.69</v>
      </c>
      <c r="U87" s="46">
        <f t="shared" si="83"/>
        <v>239118404.48000002</v>
      </c>
      <c r="V87" s="46">
        <v>125348408.69</v>
      </c>
      <c r="W87" s="48">
        <f t="shared" si="84"/>
        <v>0</v>
      </c>
      <c r="X87" s="49">
        <f t="shared" si="72"/>
        <v>0.99998115685615174</v>
      </c>
      <c r="Y87" s="49">
        <f t="shared" si="73"/>
        <v>0.34391621459767352</v>
      </c>
      <c r="Z87" s="49">
        <f t="shared" si="74"/>
        <v>0.34391621459767352</v>
      </c>
      <c r="AA87" s="49">
        <f t="shared" si="75"/>
        <v>0.34392269518249152</v>
      </c>
      <c r="AB87" s="49">
        <f t="shared" si="76"/>
        <v>1</v>
      </c>
    </row>
    <row r="88" spans="1:28" ht="41.25" customHeight="1" x14ac:dyDescent="0.25">
      <c r="A88" s="39" t="s">
        <v>186</v>
      </c>
      <c r="B88" s="34" t="s">
        <v>41</v>
      </c>
      <c r="C88" s="34">
        <v>20</v>
      </c>
      <c r="D88" s="34" t="s">
        <v>38</v>
      </c>
      <c r="E88" s="40" t="s">
        <v>187</v>
      </c>
      <c r="F88" s="62">
        <f>SUM(F89:F93)</f>
        <v>646000000</v>
      </c>
      <c r="G88" s="62">
        <f>SUM(G89:G93)</f>
        <v>0</v>
      </c>
      <c r="H88" s="62">
        <f>SUM(H89:H93)</f>
        <v>0</v>
      </c>
      <c r="I88" s="62">
        <f>SUM(I89:I93)</f>
        <v>96113100</v>
      </c>
      <c r="J88" s="62">
        <f>SUM(J89:J93)</f>
        <v>96100000</v>
      </c>
      <c r="K88" s="62">
        <f t="shared" si="71"/>
        <v>13100</v>
      </c>
      <c r="L88" s="66">
        <f>SUM(L89:L93)</f>
        <v>646013100</v>
      </c>
      <c r="M88" s="42">
        <f t="shared" si="63"/>
        <v>8.1857107158965335E-5</v>
      </c>
      <c r="N88" s="62">
        <f t="shared" ref="N88:W88" si="85">SUM(N89:N93)</f>
        <v>0</v>
      </c>
      <c r="O88" s="62">
        <f t="shared" si="85"/>
        <v>551304100</v>
      </c>
      <c r="P88" s="62">
        <f t="shared" si="85"/>
        <v>94709000</v>
      </c>
      <c r="Q88" s="62">
        <f t="shared" si="85"/>
        <v>467508719.91000003</v>
      </c>
      <c r="R88" s="62">
        <f t="shared" si="85"/>
        <v>178504380.08999997</v>
      </c>
      <c r="S88" s="62">
        <f t="shared" si="85"/>
        <v>83795380.089999989</v>
      </c>
      <c r="T88" s="62">
        <f t="shared" si="85"/>
        <v>41985682.910000004</v>
      </c>
      <c r="U88" s="62">
        <f t="shared" si="85"/>
        <v>425523037</v>
      </c>
      <c r="V88" s="62">
        <f t="shared" si="85"/>
        <v>41985682.910000004</v>
      </c>
      <c r="W88" s="62">
        <f t="shared" si="85"/>
        <v>0</v>
      </c>
      <c r="X88" s="244">
        <f t="shared" si="72"/>
        <v>0.72368303353291141</v>
      </c>
      <c r="Y88" s="146">
        <f t="shared" si="73"/>
        <v>6.4991999248931648E-2</v>
      </c>
      <c r="Z88" s="146">
        <f t="shared" si="74"/>
        <v>6.4991999248931648E-2</v>
      </c>
      <c r="AA88" s="38">
        <f t="shared" si="75"/>
        <v>8.980727229661653E-2</v>
      </c>
      <c r="AB88" s="38">
        <f t="shared" si="76"/>
        <v>1</v>
      </c>
    </row>
    <row r="89" spans="1:28" ht="39" customHeight="1" x14ac:dyDescent="0.25">
      <c r="A89" s="43" t="s">
        <v>188</v>
      </c>
      <c r="B89" s="44" t="s">
        <v>41</v>
      </c>
      <c r="C89" s="44">
        <v>20</v>
      </c>
      <c r="D89" s="44" t="s">
        <v>38</v>
      </c>
      <c r="E89" s="45" t="s">
        <v>189</v>
      </c>
      <c r="F89" s="46">
        <v>302000000</v>
      </c>
      <c r="G89" s="46">
        <v>0</v>
      </c>
      <c r="H89" s="46">
        <v>0</v>
      </c>
      <c r="I89" s="46">
        <v>0</v>
      </c>
      <c r="J89" s="46">
        <v>0</v>
      </c>
      <c r="K89" s="46">
        <f t="shared" si="71"/>
        <v>0</v>
      </c>
      <c r="L89" s="56">
        <f t="shared" ref="L89:L94" si="86">+F89+K89</f>
        <v>302000000</v>
      </c>
      <c r="M89" s="53">
        <f t="shared" si="63"/>
        <v>3.8266788029542325E-5</v>
      </c>
      <c r="N89" s="46">
        <v>0</v>
      </c>
      <c r="O89" s="46">
        <v>230000000</v>
      </c>
      <c r="P89" s="46">
        <f t="shared" ref="P89:P94" si="87">L89-O89</f>
        <v>72000000</v>
      </c>
      <c r="Q89" s="46">
        <v>150000000</v>
      </c>
      <c r="R89" s="46">
        <f t="shared" ref="R89:R94" si="88">+L89-Q89</f>
        <v>152000000</v>
      </c>
      <c r="S89" s="46">
        <f t="shared" ref="S89:S94" si="89">O89-Q89</f>
        <v>80000000</v>
      </c>
      <c r="T89" s="46">
        <v>0</v>
      </c>
      <c r="U89" s="46">
        <f t="shared" ref="U89:U94" si="90">+Q89-T89</f>
        <v>150000000</v>
      </c>
      <c r="V89" s="46">
        <v>0</v>
      </c>
      <c r="W89" s="48">
        <f t="shared" ref="W89:W94" si="91">+T89-V89</f>
        <v>0</v>
      </c>
      <c r="X89" s="241">
        <f t="shared" si="72"/>
        <v>0.49668874172185429</v>
      </c>
      <c r="Y89" s="241">
        <f t="shared" si="73"/>
        <v>0</v>
      </c>
      <c r="Z89" s="241">
        <f t="shared" si="74"/>
        <v>0</v>
      </c>
      <c r="AA89" s="49">
        <f t="shared" si="75"/>
        <v>0</v>
      </c>
      <c r="AB89" s="49" t="s">
        <v>40</v>
      </c>
    </row>
    <row r="90" spans="1:28" ht="48" customHeight="1" x14ac:dyDescent="0.25">
      <c r="A90" s="43" t="s">
        <v>190</v>
      </c>
      <c r="B90" s="44" t="s">
        <v>41</v>
      </c>
      <c r="C90" s="44">
        <v>20</v>
      </c>
      <c r="D90" s="44" t="s">
        <v>38</v>
      </c>
      <c r="E90" s="45" t="s">
        <v>191</v>
      </c>
      <c r="F90" s="46">
        <v>40000000</v>
      </c>
      <c r="G90" s="46">
        <v>0</v>
      </c>
      <c r="H90" s="46">
        <v>0</v>
      </c>
      <c r="I90" s="46">
        <v>0</v>
      </c>
      <c r="J90" s="46">
        <v>0</v>
      </c>
      <c r="K90" s="46">
        <f t="shared" si="71"/>
        <v>0</v>
      </c>
      <c r="L90" s="56">
        <f t="shared" si="86"/>
        <v>40000000</v>
      </c>
      <c r="M90" s="53">
        <f t="shared" si="63"/>
        <v>5.068448745634745E-6</v>
      </c>
      <c r="N90" s="46">
        <v>0</v>
      </c>
      <c r="O90" s="46">
        <v>17291000</v>
      </c>
      <c r="P90" s="46">
        <f t="shared" si="87"/>
        <v>22709000</v>
      </c>
      <c r="Q90" s="46">
        <v>17290591</v>
      </c>
      <c r="R90" s="46">
        <f t="shared" si="88"/>
        <v>22709409</v>
      </c>
      <c r="S90" s="46">
        <f t="shared" si="89"/>
        <v>409</v>
      </c>
      <c r="T90" s="46">
        <v>591</v>
      </c>
      <c r="U90" s="46">
        <f t="shared" si="90"/>
        <v>17290000</v>
      </c>
      <c r="V90" s="46">
        <v>591</v>
      </c>
      <c r="W90" s="48">
        <f t="shared" si="91"/>
        <v>0</v>
      </c>
      <c r="X90" s="252">
        <f t="shared" si="72"/>
        <v>0.43226477499999999</v>
      </c>
      <c r="Y90" s="252">
        <f t="shared" si="73"/>
        <v>1.4775E-5</v>
      </c>
      <c r="Z90" s="252">
        <f t="shared" si="74"/>
        <v>1.4775E-5</v>
      </c>
      <c r="AA90" s="98">
        <f t="shared" si="75"/>
        <v>3.4180439523437924E-5</v>
      </c>
      <c r="AB90" s="49">
        <f t="shared" ref="AB90:AB96" si="92">+V90/T90</f>
        <v>1</v>
      </c>
    </row>
    <row r="91" spans="1:28" ht="62.25" customHeight="1" x14ac:dyDescent="0.25">
      <c r="A91" s="43" t="s">
        <v>192</v>
      </c>
      <c r="B91" s="44" t="s">
        <v>41</v>
      </c>
      <c r="C91" s="44">
        <v>20</v>
      </c>
      <c r="D91" s="44" t="s">
        <v>38</v>
      </c>
      <c r="E91" s="45" t="s">
        <v>193</v>
      </c>
      <c r="F91" s="46">
        <v>4000000</v>
      </c>
      <c r="G91" s="46">
        <v>0</v>
      </c>
      <c r="H91" s="46">
        <v>0</v>
      </c>
      <c r="I91" s="46">
        <v>0</v>
      </c>
      <c r="J91" s="46">
        <v>0</v>
      </c>
      <c r="K91" s="46">
        <f t="shared" si="71"/>
        <v>0</v>
      </c>
      <c r="L91" s="56">
        <f t="shared" si="86"/>
        <v>4000000</v>
      </c>
      <c r="M91" s="68">
        <f t="shared" si="63"/>
        <v>5.0684487456347448E-7</v>
      </c>
      <c r="N91" s="46">
        <v>0</v>
      </c>
      <c r="O91" s="46">
        <v>4000000</v>
      </c>
      <c r="P91" s="46">
        <f t="shared" si="87"/>
        <v>0</v>
      </c>
      <c r="Q91" s="46">
        <v>214512</v>
      </c>
      <c r="R91" s="46">
        <f t="shared" si="88"/>
        <v>3785488</v>
      </c>
      <c r="S91" s="46">
        <f t="shared" si="89"/>
        <v>3785488</v>
      </c>
      <c r="T91" s="46">
        <v>214512</v>
      </c>
      <c r="U91" s="46">
        <f t="shared" si="90"/>
        <v>0</v>
      </c>
      <c r="V91" s="46">
        <v>214512</v>
      </c>
      <c r="W91" s="48">
        <f t="shared" si="91"/>
        <v>0</v>
      </c>
      <c r="X91" s="241">
        <f t="shared" si="72"/>
        <v>5.3628000000000002E-2</v>
      </c>
      <c r="Y91" s="241">
        <f t="shared" si="73"/>
        <v>5.3628000000000002E-2</v>
      </c>
      <c r="Z91" s="241">
        <f t="shared" si="74"/>
        <v>5.3628000000000002E-2</v>
      </c>
      <c r="AA91" s="49">
        <f t="shared" si="75"/>
        <v>1</v>
      </c>
      <c r="AB91" s="49">
        <f t="shared" si="92"/>
        <v>1</v>
      </c>
    </row>
    <row r="92" spans="1:28" ht="41.25" customHeight="1" x14ac:dyDescent="0.25">
      <c r="A92" s="43" t="s">
        <v>194</v>
      </c>
      <c r="B92" s="44" t="s">
        <v>41</v>
      </c>
      <c r="C92" s="44">
        <v>20</v>
      </c>
      <c r="D92" s="44" t="s">
        <v>38</v>
      </c>
      <c r="E92" s="45" t="s">
        <v>195</v>
      </c>
      <c r="F92" s="46">
        <v>266100000</v>
      </c>
      <c r="G92" s="46">
        <v>0</v>
      </c>
      <c r="H92" s="46">
        <v>0</v>
      </c>
      <c r="I92" s="46">
        <v>8100</v>
      </c>
      <c r="J92" s="46">
        <v>96100000</v>
      </c>
      <c r="K92" s="46">
        <f t="shared" si="71"/>
        <v>-96091900</v>
      </c>
      <c r="L92" s="56">
        <f t="shared" si="86"/>
        <v>170008100</v>
      </c>
      <c r="M92" s="53">
        <f t="shared" si="63"/>
        <v>2.1541933529818659E-5</v>
      </c>
      <c r="N92" s="46">
        <v>0</v>
      </c>
      <c r="O92" s="46">
        <v>170008100</v>
      </c>
      <c r="P92" s="46">
        <f t="shared" si="87"/>
        <v>0</v>
      </c>
      <c r="Q92" s="46">
        <v>170003297.74000001</v>
      </c>
      <c r="R92" s="46">
        <f t="shared" si="88"/>
        <v>4802.2599999904633</v>
      </c>
      <c r="S92" s="46">
        <f t="shared" si="89"/>
        <v>4802.2599999904633</v>
      </c>
      <c r="T92" s="46">
        <v>3297.74</v>
      </c>
      <c r="U92" s="46">
        <f t="shared" si="90"/>
        <v>170000000</v>
      </c>
      <c r="V92" s="46">
        <v>3297.74</v>
      </c>
      <c r="W92" s="48">
        <f t="shared" si="91"/>
        <v>0</v>
      </c>
      <c r="X92" s="241">
        <f t="shared" si="72"/>
        <v>0.99997175275766281</v>
      </c>
      <c r="Y92" s="252">
        <f t="shared" si="73"/>
        <v>1.9397546352203216E-5</v>
      </c>
      <c r="Z92" s="252">
        <f t="shared" si="74"/>
        <v>1.9397546352203216E-5</v>
      </c>
      <c r="AA92" s="98">
        <f t="shared" si="75"/>
        <v>1.9398094294873646E-5</v>
      </c>
      <c r="AB92" s="49">
        <f t="shared" si="92"/>
        <v>1</v>
      </c>
    </row>
    <row r="93" spans="1:28" ht="36.75" customHeight="1" x14ac:dyDescent="0.25">
      <c r="A93" s="43" t="s">
        <v>196</v>
      </c>
      <c r="B93" s="44" t="s">
        <v>41</v>
      </c>
      <c r="C93" s="44">
        <v>20</v>
      </c>
      <c r="D93" s="44" t="s">
        <v>38</v>
      </c>
      <c r="E93" s="45" t="s">
        <v>197</v>
      </c>
      <c r="F93" s="46">
        <v>33900000</v>
      </c>
      <c r="G93" s="46">
        <v>0</v>
      </c>
      <c r="H93" s="46">
        <v>0</v>
      </c>
      <c r="I93" s="46">
        <f>96100000+5000</f>
        <v>96105000</v>
      </c>
      <c r="J93" s="46">
        <v>0</v>
      </c>
      <c r="K93" s="46">
        <f t="shared" si="71"/>
        <v>96105000</v>
      </c>
      <c r="L93" s="56">
        <f t="shared" si="86"/>
        <v>130005000</v>
      </c>
      <c r="M93" s="52">
        <f t="shared" si="63"/>
        <v>1.6473091979406127E-5</v>
      </c>
      <c r="N93" s="46">
        <v>0</v>
      </c>
      <c r="O93" s="46">
        <v>130005000</v>
      </c>
      <c r="P93" s="46">
        <f t="shared" si="87"/>
        <v>0</v>
      </c>
      <c r="Q93" s="46">
        <v>130000319.17</v>
      </c>
      <c r="R93" s="46">
        <f t="shared" si="88"/>
        <v>4680.8299999982119</v>
      </c>
      <c r="S93" s="46">
        <f t="shared" si="89"/>
        <v>4680.8299999982119</v>
      </c>
      <c r="T93" s="46">
        <v>41767282.170000002</v>
      </c>
      <c r="U93" s="46">
        <f t="shared" si="90"/>
        <v>88233037</v>
      </c>
      <c r="V93" s="46">
        <v>41767282.170000002</v>
      </c>
      <c r="W93" s="48">
        <f t="shared" si="91"/>
        <v>0</v>
      </c>
      <c r="X93" s="241">
        <f t="shared" si="72"/>
        <v>0.99996399500019229</v>
      </c>
      <c r="Y93" s="269">
        <f t="shared" si="73"/>
        <v>0.32127442921426103</v>
      </c>
      <c r="Z93" s="269">
        <f t="shared" si="74"/>
        <v>0.32127442921426103</v>
      </c>
      <c r="AA93" s="269">
        <f t="shared" si="75"/>
        <v>0.32128599711652539</v>
      </c>
      <c r="AB93" s="55">
        <f t="shared" si="92"/>
        <v>1</v>
      </c>
    </row>
    <row r="94" spans="1:28" ht="26.25" customHeight="1" x14ac:dyDescent="0.25">
      <c r="A94" s="39" t="s">
        <v>198</v>
      </c>
      <c r="B94" s="34" t="s">
        <v>41</v>
      </c>
      <c r="C94" s="34">
        <v>20</v>
      </c>
      <c r="D94" s="34" t="s">
        <v>38</v>
      </c>
      <c r="E94" s="40" t="s">
        <v>199</v>
      </c>
      <c r="F94" s="62">
        <v>80000000</v>
      </c>
      <c r="G94" s="62">
        <v>0</v>
      </c>
      <c r="H94" s="62">
        <v>0</v>
      </c>
      <c r="I94" s="62">
        <v>10012811</v>
      </c>
      <c r="J94" s="62">
        <v>0</v>
      </c>
      <c r="K94" s="62">
        <f t="shared" si="71"/>
        <v>10012811</v>
      </c>
      <c r="L94" s="66">
        <f t="shared" si="86"/>
        <v>90012811</v>
      </c>
      <c r="M94" s="61">
        <f t="shared" si="63"/>
        <v>1.1405632975100184E-5</v>
      </c>
      <c r="N94" s="62">
        <v>0</v>
      </c>
      <c r="O94" s="62">
        <v>22441017.300000001</v>
      </c>
      <c r="P94" s="62">
        <f t="shared" si="87"/>
        <v>67571793.700000003</v>
      </c>
      <c r="Q94" s="62">
        <v>22441017.300000001</v>
      </c>
      <c r="R94" s="62">
        <f t="shared" si="88"/>
        <v>67571793.700000003</v>
      </c>
      <c r="S94" s="62">
        <f t="shared" si="89"/>
        <v>0</v>
      </c>
      <c r="T94" s="62">
        <v>22441017.300000001</v>
      </c>
      <c r="U94" s="62">
        <f t="shared" si="90"/>
        <v>0</v>
      </c>
      <c r="V94" s="62">
        <v>22441017.300000001</v>
      </c>
      <c r="W94" s="63">
        <f t="shared" si="91"/>
        <v>0</v>
      </c>
      <c r="X94" s="38">
        <f t="shared" si="72"/>
        <v>0.24930914889437239</v>
      </c>
      <c r="Y94" s="38">
        <f t="shared" si="73"/>
        <v>0.24930914889437239</v>
      </c>
      <c r="Z94" s="38">
        <f t="shared" si="74"/>
        <v>0.24930914889437239</v>
      </c>
      <c r="AA94" s="38">
        <f t="shared" si="75"/>
        <v>1</v>
      </c>
      <c r="AB94" s="38">
        <f t="shared" si="92"/>
        <v>1</v>
      </c>
    </row>
    <row r="95" spans="1:28" ht="26.25" customHeight="1" x14ac:dyDescent="0.25">
      <c r="A95" s="39" t="s">
        <v>200</v>
      </c>
      <c r="B95" s="34" t="s">
        <v>37</v>
      </c>
      <c r="C95" s="34">
        <v>10</v>
      </c>
      <c r="D95" s="34" t="s">
        <v>38</v>
      </c>
      <c r="E95" s="40" t="s">
        <v>201</v>
      </c>
      <c r="F95" s="62">
        <f>+F106</f>
        <v>10073090054</v>
      </c>
      <c r="G95" s="62">
        <f>+G106</f>
        <v>0</v>
      </c>
      <c r="H95" s="62">
        <f>+H106</f>
        <v>0</v>
      </c>
      <c r="I95" s="62">
        <f>+I106</f>
        <v>0</v>
      </c>
      <c r="J95" s="62">
        <f>+J106</f>
        <v>0</v>
      </c>
      <c r="K95" s="62">
        <f t="shared" si="71"/>
        <v>0</v>
      </c>
      <c r="L95" s="66">
        <f>+L106</f>
        <v>10073090054</v>
      </c>
      <c r="M95" s="42">
        <f t="shared" si="63"/>
        <v>1.2763735162215533E-3</v>
      </c>
      <c r="N95" s="62">
        <f t="shared" ref="N95:W95" si="93">+N106</f>
        <v>0</v>
      </c>
      <c r="O95" s="62">
        <f t="shared" si="93"/>
        <v>10720154.800000001</v>
      </c>
      <c r="P95" s="62">
        <f t="shared" si="93"/>
        <v>10062369899.200001</v>
      </c>
      <c r="Q95" s="62">
        <f t="shared" si="93"/>
        <v>10718478.9</v>
      </c>
      <c r="R95" s="62">
        <f t="shared" si="93"/>
        <v>10062371575.099998</v>
      </c>
      <c r="S95" s="62">
        <f t="shared" si="93"/>
        <v>1675.8999999999996</v>
      </c>
      <c r="T95" s="62">
        <f t="shared" si="93"/>
        <v>10718478.9</v>
      </c>
      <c r="U95" s="62">
        <f t="shared" si="93"/>
        <v>0</v>
      </c>
      <c r="V95" s="62">
        <f t="shared" si="93"/>
        <v>10718478.9</v>
      </c>
      <c r="W95" s="62">
        <f t="shared" si="93"/>
        <v>0</v>
      </c>
      <c r="X95" s="38">
        <f t="shared" si="72"/>
        <v>1.0640705922949352E-3</v>
      </c>
      <c r="Y95" s="38">
        <f t="shared" si="73"/>
        <v>1.0640705922949352E-3</v>
      </c>
      <c r="Z95" s="38">
        <f t="shared" si="74"/>
        <v>1.0640705922949352E-3</v>
      </c>
      <c r="AA95" s="38">
        <f t="shared" si="75"/>
        <v>1</v>
      </c>
      <c r="AB95" s="38">
        <f t="shared" si="92"/>
        <v>1</v>
      </c>
    </row>
    <row r="96" spans="1:28" ht="26.25" customHeight="1" x14ac:dyDescent="0.25">
      <c r="A96" s="39" t="s">
        <v>200</v>
      </c>
      <c r="B96" s="34" t="s">
        <v>41</v>
      </c>
      <c r="C96" s="34">
        <v>20</v>
      </c>
      <c r="D96" s="34" t="s">
        <v>38</v>
      </c>
      <c r="E96" s="40" t="s">
        <v>201</v>
      </c>
      <c r="F96" s="62">
        <f>+F97+F100</f>
        <v>6268863000</v>
      </c>
      <c r="G96" s="62">
        <f>+G97+G100</f>
        <v>0</v>
      </c>
      <c r="H96" s="62">
        <f>+H97+H100</f>
        <v>0</v>
      </c>
      <c r="I96" s="62">
        <f>+I97+I100</f>
        <v>0</v>
      </c>
      <c r="J96" s="62">
        <f>+J97+J100</f>
        <v>0</v>
      </c>
      <c r="K96" s="62">
        <f t="shared" si="71"/>
        <v>0</v>
      </c>
      <c r="L96" s="66">
        <f>+L97+L100</f>
        <v>6268863000</v>
      </c>
      <c r="M96" s="42">
        <f t="shared" si="63"/>
        <v>7.9433527022265162E-4</v>
      </c>
      <c r="N96" s="62">
        <f t="shared" ref="N96:W96" si="94">+N97+N100</f>
        <v>6064776000</v>
      </c>
      <c r="O96" s="62">
        <f t="shared" si="94"/>
        <v>204087000</v>
      </c>
      <c r="P96" s="62">
        <f t="shared" si="94"/>
        <v>6064776000</v>
      </c>
      <c r="Q96" s="62">
        <f t="shared" si="94"/>
        <v>4881593</v>
      </c>
      <c r="R96" s="62">
        <f t="shared" si="94"/>
        <v>6263981407</v>
      </c>
      <c r="S96" s="62">
        <f t="shared" si="94"/>
        <v>199205407</v>
      </c>
      <c r="T96" s="62">
        <f t="shared" si="94"/>
        <v>4881593</v>
      </c>
      <c r="U96" s="62">
        <f t="shared" si="94"/>
        <v>0</v>
      </c>
      <c r="V96" s="62">
        <f t="shared" si="94"/>
        <v>4881593</v>
      </c>
      <c r="W96" s="62">
        <f t="shared" si="94"/>
        <v>0</v>
      </c>
      <c r="X96" s="38">
        <f t="shared" si="72"/>
        <v>7.7870468695838467E-4</v>
      </c>
      <c r="Y96" s="38">
        <f t="shared" si="73"/>
        <v>7.7870468695838467E-4</v>
      </c>
      <c r="Z96" s="38">
        <f t="shared" si="74"/>
        <v>7.7870468695838467E-4</v>
      </c>
      <c r="AA96" s="38">
        <f t="shared" si="75"/>
        <v>1</v>
      </c>
      <c r="AB96" s="38">
        <f t="shared" si="92"/>
        <v>1</v>
      </c>
    </row>
    <row r="97" spans="1:28" ht="26.25" customHeight="1" x14ac:dyDescent="0.25">
      <c r="A97" s="39" t="s">
        <v>202</v>
      </c>
      <c r="B97" s="34" t="s">
        <v>41</v>
      </c>
      <c r="C97" s="34">
        <v>20</v>
      </c>
      <c r="D97" s="34" t="s">
        <v>38</v>
      </c>
      <c r="E97" s="40" t="s">
        <v>203</v>
      </c>
      <c r="F97" s="62">
        <f t="shared" ref="F97:J98" si="95">+F98</f>
        <v>6064776000</v>
      </c>
      <c r="G97" s="62">
        <f t="shared" si="95"/>
        <v>0</v>
      </c>
      <c r="H97" s="62">
        <f t="shared" si="95"/>
        <v>0</v>
      </c>
      <c r="I97" s="62">
        <f t="shared" si="95"/>
        <v>0</v>
      </c>
      <c r="J97" s="62">
        <f t="shared" si="95"/>
        <v>0</v>
      </c>
      <c r="K97" s="62">
        <f t="shared" si="71"/>
        <v>0</v>
      </c>
      <c r="L97" s="66">
        <f>+L98</f>
        <v>6064776000</v>
      </c>
      <c r="M97" s="42">
        <f t="shared" si="63"/>
        <v>7.6847515774389273E-4</v>
      </c>
      <c r="N97" s="62">
        <f t="shared" ref="N97:W98" si="96">+N98</f>
        <v>6064776000</v>
      </c>
      <c r="O97" s="62">
        <f t="shared" si="96"/>
        <v>0</v>
      </c>
      <c r="P97" s="62">
        <f t="shared" si="96"/>
        <v>6064776000</v>
      </c>
      <c r="Q97" s="62">
        <f t="shared" si="96"/>
        <v>0</v>
      </c>
      <c r="R97" s="62">
        <f t="shared" si="96"/>
        <v>6064776000</v>
      </c>
      <c r="S97" s="62">
        <f t="shared" si="96"/>
        <v>0</v>
      </c>
      <c r="T97" s="62">
        <f t="shared" si="96"/>
        <v>0</v>
      </c>
      <c r="U97" s="62">
        <f t="shared" si="96"/>
        <v>0</v>
      </c>
      <c r="V97" s="62">
        <f t="shared" si="96"/>
        <v>0</v>
      </c>
      <c r="W97" s="62">
        <f t="shared" si="96"/>
        <v>0</v>
      </c>
      <c r="X97" s="38">
        <f t="shared" si="72"/>
        <v>0</v>
      </c>
      <c r="Y97" s="38">
        <f t="shared" si="73"/>
        <v>0</v>
      </c>
      <c r="Z97" s="38">
        <f t="shared" si="74"/>
        <v>0</v>
      </c>
      <c r="AA97" s="38" t="s">
        <v>40</v>
      </c>
      <c r="AB97" s="38" t="s">
        <v>40</v>
      </c>
    </row>
    <row r="98" spans="1:28" ht="33.75" customHeight="1" x14ac:dyDescent="0.25">
      <c r="A98" s="39" t="s">
        <v>204</v>
      </c>
      <c r="B98" s="34" t="s">
        <v>41</v>
      </c>
      <c r="C98" s="34">
        <v>20</v>
      </c>
      <c r="D98" s="34" t="s">
        <v>38</v>
      </c>
      <c r="E98" s="40" t="s">
        <v>205</v>
      </c>
      <c r="F98" s="62">
        <f t="shared" si="95"/>
        <v>6064776000</v>
      </c>
      <c r="G98" s="62">
        <f t="shared" si="95"/>
        <v>0</v>
      </c>
      <c r="H98" s="62">
        <f t="shared" si="95"/>
        <v>0</v>
      </c>
      <c r="I98" s="62">
        <f t="shared" si="95"/>
        <v>0</v>
      </c>
      <c r="J98" s="62">
        <f t="shared" si="95"/>
        <v>0</v>
      </c>
      <c r="K98" s="62">
        <f t="shared" si="71"/>
        <v>0</v>
      </c>
      <c r="L98" s="66">
        <f>+L99</f>
        <v>6064776000</v>
      </c>
      <c r="M98" s="42">
        <f t="shared" si="63"/>
        <v>7.6847515774389273E-4</v>
      </c>
      <c r="N98" s="62">
        <f t="shared" si="96"/>
        <v>6064776000</v>
      </c>
      <c r="O98" s="62">
        <f t="shared" si="96"/>
        <v>0</v>
      </c>
      <c r="P98" s="62">
        <f t="shared" si="96"/>
        <v>6064776000</v>
      </c>
      <c r="Q98" s="62">
        <f t="shared" si="96"/>
        <v>0</v>
      </c>
      <c r="R98" s="62">
        <f t="shared" si="96"/>
        <v>6064776000</v>
      </c>
      <c r="S98" s="62">
        <f t="shared" si="96"/>
        <v>0</v>
      </c>
      <c r="T98" s="62">
        <f t="shared" si="96"/>
        <v>0</v>
      </c>
      <c r="U98" s="62">
        <f t="shared" si="96"/>
        <v>0</v>
      </c>
      <c r="V98" s="62">
        <f t="shared" si="96"/>
        <v>0</v>
      </c>
      <c r="W98" s="62">
        <f t="shared" si="96"/>
        <v>0</v>
      </c>
      <c r="X98" s="38">
        <f t="shared" si="72"/>
        <v>0</v>
      </c>
      <c r="Y98" s="38">
        <f t="shared" si="73"/>
        <v>0</v>
      </c>
      <c r="Z98" s="38">
        <f t="shared" si="74"/>
        <v>0</v>
      </c>
      <c r="AA98" s="38" t="s">
        <v>40</v>
      </c>
      <c r="AB98" s="38" t="s">
        <v>40</v>
      </c>
    </row>
    <row r="99" spans="1:28" ht="49.5" customHeight="1" x14ac:dyDescent="0.25">
      <c r="A99" s="43" t="s">
        <v>206</v>
      </c>
      <c r="B99" s="44" t="s">
        <v>41</v>
      </c>
      <c r="C99" s="44">
        <v>20</v>
      </c>
      <c r="D99" s="44" t="s">
        <v>38</v>
      </c>
      <c r="E99" s="45" t="s">
        <v>207</v>
      </c>
      <c r="F99" s="59">
        <v>6064776000</v>
      </c>
      <c r="G99" s="46">
        <v>0</v>
      </c>
      <c r="H99" s="46">
        <v>0</v>
      </c>
      <c r="I99" s="46">
        <v>0</v>
      </c>
      <c r="J99" s="46">
        <v>0</v>
      </c>
      <c r="K99" s="46">
        <f t="shared" si="71"/>
        <v>0</v>
      </c>
      <c r="L99" s="56">
        <f>+F99+K99</f>
        <v>6064776000</v>
      </c>
      <c r="M99" s="51">
        <f t="shared" si="63"/>
        <v>7.6847515774389273E-4</v>
      </c>
      <c r="N99" s="59">
        <v>6064776000</v>
      </c>
      <c r="O99" s="46">
        <v>0</v>
      </c>
      <c r="P99" s="46">
        <f>L99-O99</f>
        <v>6064776000</v>
      </c>
      <c r="Q99" s="46">
        <v>0</v>
      </c>
      <c r="R99" s="46">
        <f>+L99-Q99</f>
        <v>6064776000</v>
      </c>
      <c r="S99" s="46">
        <f>O99-Q99</f>
        <v>0</v>
      </c>
      <c r="T99" s="46">
        <v>0</v>
      </c>
      <c r="U99" s="46">
        <f>+Q99-T99</f>
        <v>0</v>
      </c>
      <c r="V99" s="46">
        <v>0</v>
      </c>
      <c r="W99" s="48">
        <f>+T99-V99</f>
        <v>0</v>
      </c>
      <c r="X99" s="49">
        <f t="shared" si="72"/>
        <v>0</v>
      </c>
      <c r="Y99" s="49">
        <f t="shared" si="73"/>
        <v>0</v>
      </c>
      <c r="Z99" s="49">
        <f t="shared" si="74"/>
        <v>0</v>
      </c>
      <c r="AA99" s="49" t="s">
        <v>40</v>
      </c>
      <c r="AB99" s="49" t="s">
        <v>40</v>
      </c>
    </row>
    <row r="100" spans="1:28" ht="31.5" customHeight="1" x14ac:dyDescent="0.25">
      <c r="A100" s="39" t="s">
        <v>208</v>
      </c>
      <c r="B100" s="34" t="s">
        <v>41</v>
      </c>
      <c r="C100" s="34">
        <v>20</v>
      </c>
      <c r="D100" s="34" t="s">
        <v>38</v>
      </c>
      <c r="E100" s="40" t="s">
        <v>209</v>
      </c>
      <c r="F100" s="62">
        <f t="shared" ref="F100:J101" si="97">+F101</f>
        <v>204087000</v>
      </c>
      <c r="G100" s="62">
        <f t="shared" si="97"/>
        <v>0</v>
      </c>
      <c r="H100" s="62">
        <f t="shared" si="97"/>
        <v>0</v>
      </c>
      <c r="I100" s="62">
        <f t="shared" si="97"/>
        <v>0</v>
      </c>
      <c r="J100" s="62">
        <f t="shared" si="97"/>
        <v>0</v>
      </c>
      <c r="K100" s="62">
        <f t="shared" si="71"/>
        <v>0</v>
      </c>
      <c r="L100" s="66">
        <f>+L101</f>
        <v>204087000</v>
      </c>
      <c r="M100" s="61">
        <f t="shared" si="63"/>
        <v>2.5860112478758956E-5</v>
      </c>
      <c r="N100" s="62">
        <f t="shared" ref="N100:W101" si="98">+N101</f>
        <v>0</v>
      </c>
      <c r="O100" s="62">
        <f t="shared" si="98"/>
        <v>204087000</v>
      </c>
      <c r="P100" s="62">
        <f t="shared" si="98"/>
        <v>0</v>
      </c>
      <c r="Q100" s="62">
        <f t="shared" si="98"/>
        <v>4881593</v>
      </c>
      <c r="R100" s="62">
        <f t="shared" si="98"/>
        <v>199205407</v>
      </c>
      <c r="S100" s="62">
        <f t="shared" si="98"/>
        <v>199205407</v>
      </c>
      <c r="T100" s="62">
        <f t="shared" si="98"/>
        <v>4881593</v>
      </c>
      <c r="U100" s="62">
        <f t="shared" si="98"/>
        <v>0</v>
      </c>
      <c r="V100" s="62">
        <f t="shared" si="98"/>
        <v>4881593</v>
      </c>
      <c r="W100" s="62">
        <f t="shared" si="98"/>
        <v>0</v>
      </c>
      <c r="X100" s="38">
        <f t="shared" si="72"/>
        <v>2.3919176625654744E-2</v>
      </c>
      <c r="Y100" s="38">
        <f t="shared" si="73"/>
        <v>2.3919176625654744E-2</v>
      </c>
      <c r="Z100" s="38">
        <f t="shared" si="74"/>
        <v>2.3919176625654744E-2</v>
      </c>
      <c r="AA100" s="38">
        <f t="shared" ref="AA100:AA108" si="99">+T100/Q100</f>
        <v>1</v>
      </c>
      <c r="AB100" s="38">
        <f t="shared" ref="AB100:AB108" si="100">+V100/T100</f>
        <v>1</v>
      </c>
    </row>
    <row r="101" spans="1:28" ht="31.5" customHeight="1" x14ac:dyDescent="0.25">
      <c r="A101" s="39" t="s">
        <v>210</v>
      </c>
      <c r="B101" s="34" t="s">
        <v>41</v>
      </c>
      <c r="C101" s="34">
        <v>20</v>
      </c>
      <c r="D101" s="34" t="s">
        <v>38</v>
      </c>
      <c r="E101" s="40" t="s">
        <v>211</v>
      </c>
      <c r="F101" s="62">
        <f t="shared" si="97"/>
        <v>204087000</v>
      </c>
      <c r="G101" s="62">
        <f t="shared" si="97"/>
        <v>0</v>
      </c>
      <c r="H101" s="62">
        <f t="shared" si="97"/>
        <v>0</v>
      </c>
      <c r="I101" s="62">
        <f t="shared" si="97"/>
        <v>0</v>
      </c>
      <c r="J101" s="62">
        <f t="shared" si="97"/>
        <v>0</v>
      </c>
      <c r="K101" s="62">
        <f t="shared" si="71"/>
        <v>0</v>
      </c>
      <c r="L101" s="66">
        <f>+L102</f>
        <v>204087000</v>
      </c>
      <c r="M101" s="61">
        <f t="shared" si="63"/>
        <v>2.5860112478758956E-5</v>
      </c>
      <c r="N101" s="62">
        <f t="shared" si="98"/>
        <v>0</v>
      </c>
      <c r="O101" s="62">
        <f t="shared" si="98"/>
        <v>204087000</v>
      </c>
      <c r="P101" s="62">
        <f t="shared" si="98"/>
        <v>0</v>
      </c>
      <c r="Q101" s="62">
        <f t="shared" si="98"/>
        <v>4881593</v>
      </c>
      <c r="R101" s="62">
        <f t="shared" si="98"/>
        <v>199205407</v>
      </c>
      <c r="S101" s="62">
        <f t="shared" si="98"/>
        <v>199205407</v>
      </c>
      <c r="T101" s="62">
        <f t="shared" si="98"/>
        <v>4881593</v>
      </c>
      <c r="U101" s="62">
        <f t="shared" si="98"/>
        <v>0</v>
      </c>
      <c r="V101" s="62">
        <f t="shared" si="98"/>
        <v>4881593</v>
      </c>
      <c r="W101" s="62">
        <f t="shared" si="98"/>
        <v>0</v>
      </c>
      <c r="X101" s="38">
        <f t="shared" si="72"/>
        <v>2.3919176625654744E-2</v>
      </c>
      <c r="Y101" s="38">
        <f t="shared" si="73"/>
        <v>2.3919176625654744E-2</v>
      </c>
      <c r="Z101" s="38">
        <f t="shared" si="74"/>
        <v>2.3919176625654744E-2</v>
      </c>
      <c r="AA101" s="38">
        <f t="shared" si="99"/>
        <v>1</v>
      </c>
      <c r="AB101" s="38">
        <f t="shared" si="100"/>
        <v>1</v>
      </c>
    </row>
    <row r="102" spans="1:28" ht="34.5" customHeight="1" x14ac:dyDescent="0.25">
      <c r="A102" s="39" t="s">
        <v>212</v>
      </c>
      <c r="B102" s="34" t="s">
        <v>41</v>
      </c>
      <c r="C102" s="34">
        <v>20</v>
      </c>
      <c r="D102" s="34" t="s">
        <v>38</v>
      </c>
      <c r="E102" s="40" t="s">
        <v>213</v>
      </c>
      <c r="F102" s="62">
        <f>+F103+F104</f>
        <v>204087000</v>
      </c>
      <c r="G102" s="62">
        <f>+G103+G104</f>
        <v>0</v>
      </c>
      <c r="H102" s="62">
        <f>+H103+H104</f>
        <v>0</v>
      </c>
      <c r="I102" s="62">
        <f>+I103+I104</f>
        <v>0</v>
      </c>
      <c r="J102" s="62">
        <f>+J103+J104</f>
        <v>0</v>
      </c>
      <c r="K102" s="62">
        <f t="shared" si="71"/>
        <v>0</v>
      </c>
      <c r="L102" s="66">
        <f>+L103+L104</f>
        <v>204087000</v>
      </c>
      <c r="M102" s="61">
        <f t="shared" si="63"/>
        <v>2.5860112478758956E-5</v>
      </c>
      <c r="N102" s="62">
        <f t="shared" ref="N102:W102" si="101">+N103+N104</f>
        <v>0</v>
      </c>
      <c r="O102" s="62">
        <f t="shared" si="101"/>
        <v>204087000</v>
      </c>
      <c r="P102" s="62">
        <f t="shared" si="101"/>
        <v>0</v>
      </c>
      <c r="Q102" s="62">
        <f t="shared" si="101"/>
        <v>4881593</v>
      </c>
      <c r="R102" s="62">
        <f t="shared" si="101"/>
        <v>199205407</v>
      </c>
      <c r="S102" s="62">
        <f t="shared" si="101"/>
        <v>199205407</v>
      </c>
      <c r="T102" s="62">
        <f t="shared" si="101"/>
        <v>4881593</v>
      </c>
      <c r="U102" s="62">
        <f t="shared" si="101"/>
        <v>0</v>
      </c>
      <c r="V102" s="62">
        <f t="shared" si="101"/>
        <v>4881593</v>
      </c>
      <c r="W102" s="62">
        <f t="shared" si="101"/>
        <v>0</v>
      </c>
      <c r="X102" s="38">
        <f t="shared" si="72"/>
        <v>2.3919176625654744E-2</v>
      </c>
      <c r="Y102" s="38">
        <f t="shared" si="73"/>
        <v>2.3919176625654744E-2</v>
      </c>
      <c r="Z102" s="38">
        <f t="shared" si="74"/>
        <v>2.3919176625654744E-2</v>
      </c>
      <c r="AA102" s="38">
        <f t="shared" si="99"/>
        <v>1</v>
      </c>
      <c r="AB102" s="38">
        <f t="shared" si="100"/>
        <v>1</v>
      </c>
    </row>
    <row r="103" spans="1:28" ht="33.75" customHeight="1" x14ac:dyDescent="0.25">
      <c r="A103" s="43" t="s">
        <v>214</v>
      </c>
      <c r="B103" s="44" t="s">
        <v>41</v>
      </c>
      <c r="C103" s="44">
        <v>20</v>
      </c>
      <c r="D103" s="44" t="s">
        <v>38</v>
      </c>
      <c r="E103" s="45" t="s">
        <v>215</v>
      </c>
      <c r="F103" s="46">
        <v>73471320</v>
      </c>
      <c r="G103" s="46">
        <v>0</v>
      </c>
      <c r="H103" s="46">
        <v>0</v>
      </c>
      <c r="I103" s="46">
        <v>0</v>
      </c>
      <c r="J103" s="46">
        <v>0</v>
      </c>
      <c r="K103" s="46">
        <f t="shared" si="71"/>
        <v>0</v>
      </c>
      <c r="L103" s="56">
        <f>+F103+K103</f>
        <v>73471320</v>
      </c>
      <c r="M103" s="53">
        <f t="shared" si="63"/>
        <v>9.3096404923532243E-6</v>
      </c>
      <c r="N103" s="46">
        <v>0</v>
      </c>
      <c r="O103" s="46">
        <v>73471320</v>
      </c>
      <c r="P103" s="46">
        <f>L103-O103</f>
        <v>0</v>
      </c>
      <c r="Q103" s="46">
        <v>4881593</v>
      </c>
      <c r="R103" s="46">
        <f>+L103-Q103</f>
        <v>68589727</v>
      </c>
      <c r="S103" s="46">
        <f>O103-Q103</f>
        <v>68589727</v>
      </c>
      <c r="T103" s="46">
        <v>4881593</v>
      </c>
      <c r="U103" s="46">
        <f>+Q103-T103</f>
        <v>0</v>
      </c>
      <c r="V103" s="46">
        <v>4881593</v>
      </c>
      <c r="W103" s="48">
        <f>+T103-V103</f>
        <v>0</v>
      </c>
      <c r="X103" s="49">
        <f t="shared" si="72"/>
        <v>6.6442157293485404E-2</v>
      </c>
      <c r="Y103" s="49">
        <f t="shared" si="73"/>
        <v>6.6442157293485404E-2</v>
      </c>
      <c r="Z103" s="49">
        <f t="shared" si="74"/>
        <v>6.6442157293485404E-2</v>
      </c>
      <c r="AA103" s="49">
        <f t="shared" si="99"/>
        <v>1</v>
      </c>
      <c r="AB103" s="49">
        <f t="shared" si="100"/>
        <v>1</v>
      </c>
    </row>
    <row r="104" spans="1:28" ht="37.5" customHeight="1" x14ac:dyDescent="0.25">
      <c r="A104" s="43" t="s">
        <v>216</v>
      </c>
      <c r="B104" s="44" t="s">
        <v>41</v>
      </c>
      <c r="C104" s="44">
        <v>20</v>
      </c>
      <c r="D104" s="44" t="s">
        <v>38</v>
      </c>
      <c r="E104" s="45" t="s">
        <v>217</v>
      </c>
      <c r="F104" s="46">
        <v>130615680</v>
      </c>
      <c r="G104" s="46">
        <v>0</v>
      </c>
      <c r="H104" s="46">
        <v>0</v>
      </c>
      <c r="I104" s="46">
        <v>0</v>
      </c>
      <c r="J104" s="46">
        <v>0</v>
      </c>
      <c r="K104" s="46">
        <f t="shared" si="71"/>
        <v>0</v>
      </c>
      <c r="L104" s="56">
        <f>+F104+K104</f>
        <v>130615680</v>
      </c>
      <c r="M104" s="53">
        <f t="shared" si="63"/>
        <v>1.6550471986405731E-5</v>
      </c>
      <c r="N104" s="46">
        <v>0</v>
      </c>
      <c r="O104" s="46">
        <v>130615680</v>
      </c>
      <c r="P104" s="46">
        <f>L104-O104</f>
        <v>0</v>
      </c>
      <c r="Q104" s="46">
        <v>0</v>
      </c>
      <c r="R104" s="46">
        <f>+L104-Q104</f>
        <v>130615680</v>
      </c>
      <c r="S104" s="46">
        <f>O104-Q104</f>
        <v>130615680</v>
      </c>
      <c r="T104" s="46">
        <v>0</v>
      </c>
      <c r="U104" s="46">
        <f>+Q104-T104</f>
        <v>0</v>
      </c>
      <c r="V104" s="46">
        <v>0</v>
      </c>
      <c r="W104" s="48">
        <f>+T104-V104</f>
        <v>0</v>
      </c>
      <c r="X104" s="49">
        <f t="shared" si="72"/>
        <v>0</v>
      </c>
      <c r="Y104" s="49">
        <f t="shared" si="73"/>
        <v>0</v>
      </c>
      <c r="Z104" s="49">
        <f t="shared" si="74"/>
        <v>0</v>
      </c>
      <c r="AA104" s="49" t="s">
        <v>40</v>
      </c>
      <c r="AB104" s="49" t="s">
        <v>40</v>
      </c>
    </row>
    <row r="105" spans="1:28" ht="29.25" customHeight="1" x14ac:dyDescent="0.25">
      <c r="A105" s="74" t="s">
        <v>218</v>
      </c>
      <c r="B105" s="75" t="s">
        <v>37</v>
      </c>
      <c r="C105" s="75">
        <v>10</v>
      </c>
      <c r="D105" s="75" t="s">
        <v>38</v>
      </c>
      <c r="E105" s="76" t="s">
        <v>219</v>
      </c>
      <c r="F105" s="77">
        <f>+F106</f>
        <v>10073090054</v>
      </c>
      <c r="G105" s="62">
        <f>+G106</f>
        <v>0</v>
      </c>
      <c r="H105" s="62">
        <f>+H106</f>
        <v>0</v>
      </c>
      <c r="I105" s="62">
        <f>+I106</f>
        <v>0</v>
      </c>
      <c r="J105" s="62">
        <f>+J106</f>
        <v>0</v>
      </c>
      <c r="K105" s="62">
        <f t="shared" si="71"/>
        <v>0</v>
      </c>
      <c r="L105" s="66">
        <f>+L106</f>
        <v>10073090054</v>
      </c>
      <c r="M105" s="253">
        <f t="shared" si="63"/>
        <v>1.2763735162215533E-3</v>
      </c>
      <c r="N105" s="62">
        <f t="shared" ref="N105:W105" si="102">+N106</f>
        <v>0</v>
      </c>
      <c r="O105" s="62">
        <f t="shared" si="102"/>
        <v>10720154.800000001</v>
      </c>
      <c r="P105" s="62">
        <f t="shared" si="102"/>
        <v>10062369899.200001</v>
      </c>
      <c r="Q105" s="62">
        <f t="shared" si="102"/>
        <v>10718478.9</v>
      </c>
      <c r="R105" s="62">
        <f t="shared" si="102"/>
        <v>10062371575.099998</v>
      </c>
      <c r="S105" s="62">
        <f t="shared" si="102"/>
        <v>1675.8999999999996</v>
      </c>
      <c r="T105" s="62">
        <f t="shared" si="102"/>
        <v>10718478.9</v>
      </c>
      <c r="U105" s="62">
        <f t="shared" si="102"/>
        <v>0</v>
      </c>
      <c r="V105" s="62">
        <f t="shared" si="102"/>
        <v>10718478.9</v>
      </c>
      <c r="W105" s="62">
        <f t="shared" si="102"/>
        <v>0</v>
      </c>
      <c r="X105" s="38">
        <f t="shared" si="72"/>
        <v>1.0640705922949352E-3</v>
      </c>
      <c r="Y105" s="38">
        <f t="shared" si="73"/>
        <v>1.0640705922949352E-3</v>
      </c>
      <c r="Z105" s="38">
        <f t="shared" si="74"/>
        <v>1.0640705922949352E-3</v>
      </c>
      <c r="AA105" s="38">
        <f t="shared" si="99"/>
        <v>1</v>
      </c>
      <c r="AB105" s="38">
        <f t="shared" si="100"/>
        <v>1</v>
      </c>
    </row>
    <row r="106" spans="1:28" ht="29.25" customHeight="1" x14ac:dyDescent="0.25">
      <c r="A106" s="74" t="s">
        <v>220</v>
      </c>
      <c r="B106" s="75" t="s">
        <v>37</v>
      </c>
      <c r="C106" s="75">
        <v>10</v>
      </c>
      <c r="D106" s="75" t="s">
        <v>38</v>
      </c>
      <c r="E106" s="76" t="s">
        <v>221</v>
      </c>
      <c r="F106" s="77">
        <f>+F107+F108</f>
        <v>10073090054</v>
      </c>
      <c r="G106" s="62">
        <f>+G107+G108</f>
        <v>0</v>
      </c>
      <c r="H106" s="62">
        <f>+H107+H108</f>
        <v>0</v>
      </c>
      <c r="I106" s="62">
        <f>+I107+I108</f>
        <v>0</v>
      </c>
      <c r="J106" s="62">
        <f>+J107+J108</f>
        <v>0</v>
      </c>
      <c r="K106" s="62">
        <f t="shared" si="71"/>
        <v>0</v>
      </c>
      <c r="L106" s="66">
        <f>+L107+L108</f>
        <v>10073090054</v>
      </c>
      <c r="M106" s="253">
        <f t="shared" si="63"/>
        <v>1.2763735162215533E-3</v>
      </c>
      <c r="N106" s="62">
        <f t="shared" ref="N106:W106" si="103">+N107+N108</f>
        <v>0</v>
      </c>
      <c r="O106" s="62">
        <f t="shared" si="103"/>
        <v>10720154.800000001</v>
      </c>
      <c r="P106" s="62">
        <f t="shared" si="103"/>
        <v>10062369899.200001</v>
      </c>
      <c r="Q106" s="62">
        <f t="shared" si="103"/>
        <v>10718478.9</v>
      </c>
      <c r="R106" s="62">
        <f t="shared" si="103"/>
        <v>10062371575.099998</v>
      </c>
      <c r="S106" s="62">
        <f t="shared" si="103"/>
        <v>1675.8999999999996</v>
      </c>
      <c r="T106" s="62">
        <f t="shared" si="103"/>
        <v>10718478.9</v>
      </c>
      <c r="U106" s="62">
        <f t="shared" si="103"/>
        <v>0</v>
      </c>
      <c r="V106" s="62">
        <f t="shared" si="103"/>
        <v>10718478.9</v>
      </c>
      <c r="W106" s="62">
        <f t="shared" si="103"/>
        <v>0</v>
      </c>
      <c r="X106" s="38">
        <f t="shared" si="72"/>
        <v>1.0640705922949352E-3</v>
      </c>
      <c r="Y106" s="38">
        <f t="shared" si="73"/>
        <v>1.0640705922949352E-3</v>
      </c>
      <c r="Z106" s="38">
        <f t="shared" si="74"/>
        <v>1.0640705922949352E-3</v>
      </c>
      <c r="AA106" s="38">
        <f t="shared" si="99"/>
        <v>1</v>
      </c>
      <c r="AB106" s="38">
        <f t="shared" si="100"/>
        <v>1</v>
      </c>
    </row>
    <row r="107" spans="1:28" ht="29.25" customHeight="1" x14ac:dyDescent="0.25">
      <c r="A107" s="78" t="s">
        <v>222</v>
      </c>
      <c r="B107" s="79" t="s">
        <v>37</v>
      </c>
      <c r="C107" s="79">
        <v>10</v>
      </c>
      <c r="D107" s="79" t="s">
        <v>38</v>
      </c>
      <c r="E107" s="80" t="s">
        <v>223</v>
      </c>
      <c r="F107" s="81">
        <v>5036545027</v>
      </c>
      <c r="G107" s="46">
        <v>0</v>
      </c>
      <c r="H107" s="46">
        <v>0</v>
      </c>
      <c r="I107" s="46">
        <v>0</v>
      </c>
      <c r="J107" s="46">
        <v>0</v>
      </c>
      <c r="K107" s="46">
        <f t="shared" si="71"/>
        <v>0</v>
      </c>
      <c r="L107" s="56">
        <f>+F107+K107</f>
        <v>5036545027</v>
      </c>
      <c r="M107" s="51">
        <f t="shared" si="63"/>
        <v>6.3818675811077663E-4</v>
      </c>
      <c r="N107" s="46">
        <v>0</v>
      </c>
      <c r="O107" s="46">
        <v>10709154.800000001</v>
      </c>
      <c r="P107" s="46">
        <f>L107-O107</f>
        <v>5025835872.1999998</v>
      </c>
      <c r="Q107" s="46">
        <v>10709154.800000001</v>
      </c>
      <c r="R107" s="46">
        <f>+L107-Q107</f>
        <v>5025835872.1999998</v>
      </c>
      <c r="S107" s="46">
        <f>O107-Q107</f>
        <v>0</v>
      </c>
      <c r="T107" s="46">
        <v>10709154.800000001</v>
      </c>
      <c r="U107" s="46">
        <f>+Q107-T107</f>
        <v>0</v>
      </c>
      <c r="V107" s="46">
        <v>10709154.800000001</v>
      </c>
      <c r="W107" s="48">
        <f>+T107-V107</f>
        <v>0</v>
      </c>
      <c r="X107" s="49">
        <f t="shared" si="72"/>
        <v>2.1262898956705785E-3</v>
      </c>
      <c r="Y107" s="49">
        <f t="shared" si="73"/>
        <v>2.1262898956705785E-3</v>
      </c>
      <c r="Z107" s="49">
        <f t="shared" si="74"/>
        <v>2.1262898956705785E-3</v>
      </c>
      <c r="AA107" s="49">
        <f t="shared" si="99"/>
        <v>1</v>
      </c>
      <c r="AB107" s="49">
        <f t="shared" si="100"/>
        <v>1</v>
      </c>
    </row>
    <row r="108" spans="1:28" ht="29.25" customHeight="1" x14ac:dyDescent="0.25">
      <c r="A108" s="78" t="s">
        <v>224</v>
      </c>
      <c r="B108" s="79" t="s">
        <v>37</v>
      </c>
      <c r="C108" s="79">
        <v>10</v>
      </c>
      <c r="D108" s="79" t="s">
        <v>38</v>
      </c>
      <c r="E108" s="80" t="s">
        <v>225</v>
      </c>
      <c r="F108" s="81">
        <v>5036545027</v>
      </c>
      <c r="G108" s="46">
        <v>0</v>
      </c>
      <c r="H108" s="46">
        <v>0</v>
      </c>
      <c r="I108" s="46">
        <v>0</v>
      </c>
      <c r="J108" s="46">
        <v>0</v>
      </c>
      <c r="K108" s="46">
        <f t="shared" si="71"/>
        <v>0</v>
      </c>
      <c r="L108" s="56">
        <f>+F108+K108</f>
        <v>5036545027</v>
      </c>
      <c r="M108" s="51">
        <f t="shared" si="63"/>
        <v>6.3818675811077663E-4</v>
      </c>
      <c r="N108" s="46">
        <v>0</v>
      </c>
      <c r="O108" s="46">
        <v>11000</v>
      </c>
      <c r="P108" s="46">
        <f>L108-O108</f>
        <v>5036534027</v>
      </c>
      <c r="Q108" s="46">
        <v>9324.1</v>
      </c>
      <c r="R108" s="46">
        <f>+L108-Q108</f>
        <v>5036535702.8999996</v>
      </c>
      <c r="S108" s="46">
        <f>O108-Q108</f>
        <v>1675.8999999999996</v>
      </c>
      <c r="T108" s="46">
        <v>9324.1</v>
      </c>
      <c r="U108" s="46">
        <f>+Q108-T108</f>
        <v>0</v>
      </c>
      <c r="V108" s="46">
        <v>9324.1</v>
      </c>
      <c r="W108" s="48">
        <f>+T108-V108</f>
        <v>0</v>
      </c>
      <c r="X108" s="113">
        <f t="shared" si="72"/>
        <v>1.8512889192919351E-6</v>
      </c>
      <c r="Y108" s="113">
        <f t="shared" si="73"/>
        <v>1.8512889192919351E-6</v>
      </c>
      <c r="Z108" s="113">
        <f t="shared" si="74"/>
        <v>1.8512889192919351E-6</v>
      </c>
      <c r="AA108" s="49">
        <f t="shared" si="99"/>
        <v>1</v>
      </c>
      <c r="AB108" s="49">
        <f t="shared" si="100"/>
        <v>1</v>
      </c>
    </row>
    <row r="109" spans="1:28" ht="33" customHeight="1" x14ac:dyDescent="0.25">
      <c r="A109" s="39" t="s">
        <v>226</v>
      </c>
      <c r="B109" s="82" t="s">
        <v>41</v>
      </c>
      <c r="C109" s="82">
        <v>20</v>
      </c>
      <c r="D109" s="82" t="s">
        <v>38</v>
      </c>
      <c r="E109" s="40" t="s">
        <v>227</v>
      </c>
      <c r="F109" s="62">
        <f t="shared" ref="F109:J110" si="104">+F110</f>
        <v>15202471000</v>
      </c>
      <c r="G109" s="62">
        <f t="shared" si="104"/>
        <v>0</v>
      </c>
      <c r="H109" s="62">
        <f t="shared" si="104"/>
        <v>0</v>
      </c>
      <c r="I109" s="62">
        <f t="shared" si="104"/>
        <v>0</v>
      </c>
      <c r="J109" s="62">
        <f t="shared" si="104"/>
        <v>0</v>
      </c>
      <c r="K109" s="62">
        <f t="shared" si="71"/>
        <v>0</v>
      </c>
      <c r="L109" s="66">
        <f>+L110</f>
        <v>15202471000</v>
      </c>
      <c r="M109" s="253">
        <f t="shared" si="63"/>
        <v>1.9263236267624648E-3</v>
      </c>
      <c r="N109" s="62">
        <f t="shared" ref="N109:W110" si="105">+N110</f>
        <v>0</v>
      </c>
      <c r="O109" s="62">
        <f t="shared" si="105"/>
        <v>0</v>
      </c>
      <c r="P109" s="62">
        <f t="shared" si="105"/>
        <v>15202471000</v>
      </c>
      <c r="Q109" s="62">
        <f t="shared" si="105"/>
        <v>0</v>
      </c>
      <c r="R109" s="62">
        <f t="shared" si="105"/>
        <v>15202471000</v>
      </c>
      <c r="S109" s="62">
        <f t="shared" si="105"/>
        <v>0</v>
      </c>
      <c r="T109" s="62">
        <f t="shared" si="105"/>
        <v>0</v>
      </c>
      <c r="U109" s="62">
        <f t="shared" si="105"/>
        <v>0</v>
      </c>
      <c r="V109" s="62">
        <f t="shared" si="105"/>
        <v>0</v>
      </c>
      <c r="W109" s="62">
        <f t="shared" si="105"/>
        <v>0</v>
      </c>
      <c r="X109" s="38">
        <f t="shared" si="72"/>
        <v>0</v>
      </c>
      <c r="Y109" s="38">
        <f t="shared" si="73"/>
        <v>0</v>
      </c>
      <c r="Z109" s="38">
        <f t="shared" si="74"/>
        <v>0</v>
      </c>
      <c r="AA109" s="38" t="s">
        <v>40</v>
      </c>
      <c r="AB109" s="38" t="s">
        <v>40</v>
      </c>
    </row>
    <row r="110" spans="1:28" ht="33" customHeight="1" x14ac:dyDescent="0.25">
      <c r="A110" s="39" t="s">
        <v>228</v>
      </c>
      <c r="B110" s="82" t="s">
        <v>41</v>
      </c>
      <c r="C110" s="82">
        <v>20</v>
      </c>
      <c r="D110" s="82" t="s">
        <v>38</v>
      </c>
      <c r="E110" s="40" t="s">
        <v>229</v>
      </c>
      <c r="F110" s="62">
        <f t="shared" si="104"/>
        <v>15202471000</v>
      </c>
      <c r="G110" s="62">
        <f t="shared" si="104"/>
        <v>0</v>
      </c>
      <c r="H110" s="62">
        <f t="shared" si="104"/>
        <v>0</v>
      </c>
      <c r="I110" s="62">
        <f t="shared" si="104"/>
        <v>0</v>
      </c>
      <c r="J110" s="62">
        <f t="shared" si="104"/>
        <v>0</v>
      </c>
      <c r="K110" s="62">
        <f t="shared" si="71"/>
        <v>0</v>
      </c>
      <c r="L110" s="66">
        <f>+L111</f>
        <v>15202471000</v>
      </c>
      <c r="M110" s="253">
        <f t="shared" si="63"/>
        <v>1.9263236267624648E-3</v>
      </c>
      <c r="N110" s="62">
        <f t="shared" si="105"/>
        <v>0</v>
      </c>
      <c r="O110" s="62">
        <f t="shared" si="105"/>
        <v>0</v>
      </c>
      <c r="P110" s="62">
        <f t="shared" si="105"/>
        <v>15202471000</v>
      </c>
      <c r="Q110" s="62">
        <f t="shared" si="105"/>
        <v>0</v>
      </c>
      <c r="R110" s="62">
        <f t="shared" si="105"/>
        <v>15202471000</v>
      </c>
      <c r="S110" s="62">
        <f t="shared" si="105"/>
        <v>0</v>
      </c>
      <c r="T110" s="62">
        <f t="shared" si="105"/>
        <v>0</v>
      </c>
      <c r="U110" s="62">
        <f t="shared" si="105"/>
        <v>0</v>
      </c>
      <c r="V110" s="62">
        <f t="shared" si="105"/>
        <v>0</v>
      </c>
      <c r="W110" s="62">
        <f t="shared" si="105"/>
        <v>0</v>
      </c>
      <c r="X110" s="38">
        <f t="shared" si="72"/>
        <v>0</v>
      </c>
      <c r="Y110" s="38">
        <f t="shared" si="73"/>
        <v>0</v>
      </c>
      <c r="Z110" s="38">
        <f t="shared" si="74"/>
        <v>0</v>
      </c>
      <c r="AA110" s="38" t="s">
        <v>40</v>
      </c>
      <c r="AB110" s="38" t="s">
        <v>40</v>
      </c>
    </row>
    <row r="111" spans="1:28" ht="28.5" customHeight="1" thickBot="1" x14ac:dyDescent="0.3">
      <c r="A111" s="83" t="s">
        <v>230</v>
      </c>
      <c r="B111" s="84" t="s">
        <v>41</v>
      </c>
      <c r="C111" s="84">
        <v>20</v>
      </c>
      <c r="D111" s="84" t="s">
        <v>38</v>
      </c>
      <c r="E111" s="85" t="s">
        <v>231</v>
      </c>
      <c r="F111" s="86">
        <v>15202471000</v>
      </c>
      <c r="G111" s="86">
        <v>0</v>
      </c>
      <c r="H111" s="86">
        <v>0</v>
      </c>
      <c r="I111" s="46">
        <v>0</v>
      </c>
      <c r="J111" s="86">
        <v>0</v>
      </c>
      <c r="K111" s="86">
        <f t="shared" si="71"/>
        <v>0</v>
      </c>
      <c r="L111" s="196">
        <f>+F111+K111</f>
        <v>15202471000</v>
      </c>
      <c r="M111" s="263">
        <f t="shared" si="63"/>
        <v>1.9263236267624648E-3</v>
      </c>
      <c r="N111" s="86">
        <v>0</v>
      </c>
      <c r="O111" s="46">
        <v>0</v>
      </c>
      <c r="P111" s="46">
        <f>L111-O111</f>
        <v>15202471000</v>
      </c>
      <c r="Q111" s="46">
        <v>0</v>
      </c>
      <c r="R111" s="86">
        <f>+L111-Q111</f>
        <v>15202471000</v>
      </c>
      <c r="S111" s="46">
        <f>O111-Q111</f>
        <v>0</v>
      </c>
      <c r="T111" s="46">
        <v>0</v>
      </c>
      <c r="U111" s="86">
        <f>+Q111-T111</f>
        <v>0</v>
      </c>
      <c r="V111" s="46">
        <v>0</v>
      </c>
      <c r="W111" s="88">
        <f>+T111-V111</f>
        <v>0</v>
      </c>
      <c r="X111" s="49">
        <f t="shared" si="72"/>
        <v>0</v>
      </c>
      <c r="Y111" s="49">
        <f t="shared" si="73"/>
        <v>0</v>
      </c>
      <c r="Z111" s="49">
        <f t="shared" si="74"/>
        <v>0</v>
      </c>
      <c r="AA111" s="49" t="s">
        <v>40</v>
      </c>
      <c r="AB111" s="49" t="s">
        <v>40</v>
      </c>
    </row>
    <row r="112" spans="1:28" s="4" customFormat="1" ht="28.5" customHeight="1" thickBot="1" x14ac:dyDescent="0.3">
      <c r="A112" s="21" t="s">
        <v>232</v>
      </c>
      <c r="B112" s="89" t="s">
        <v>37</v>
      </c>
      <c r="C112" s="90">
        <v>11</v>
      </c>
      <c r="D112" s="89" t="s">
        <v>233</v>
      </c>
      <c r="E112" s="23" t="s">
        <v>234</v>
      </c>
      <c r="F112" s="24">
        <f t="shared" ref="F112:J114" si="106">+F114</f>
        <v>142092023709</v>
      </c>
      <c r="G112" s="24">
        <f t="shared" si="106"/>
        <v>0</v>
      </c>
      <c r="H112" s="24">
        <f t="shared" si="106"/>
        <v>0</v>
      </c>
      <c r="I112" s="24">
        <f t="shared" si="106"/>
        <v>0</v>
      </c>
      <c r="J112" s="24">
        <f t="shared" si="106"/>
        <v>0</v>
      </c>
      <c r="K112" s="24">
        <f t="shared" si="71"/>
        <v>0</v>
      </c>
      <c r="L112" s="248">
        <f>+L114</f>
        <v>142092023709</v>
      </c>
      <c r="M112" s="264">
        <f t="shared" si="63"/>
        <v>1.8004653483314589E-2</v>
      </c>
      <c r="N112" s="24">
        <f t="shared" ref="N112:W114" si="107">+N114</f>
        <v>0</v>
      </c>
      <c r="O112" s="24">
        <f t="shared" si="107"/>
        <v>0</v>
      </c>
      <c r="P112" s="24">
        <f t="shared" si="107"/>
        <v>142092023709</v>
      </c>
      <c r="Q112" s="24">
        <f t="shared" si="107"/>
        <v>0</v>
      </c>
      <c r="R112" s="24">
        <f t="shared" si="107"/>
        <v>142092023709</v>
      </c>
      <c r="S112" s="24">
        <f t="shared" si="107"/>
        <v>0</v>
      </c>
      <c r="T112" s="24">
        <f t="shared" si="107"/>
        <v>0</v>
      </c>
      <c r="U112" s="24">
        <f t="shared" si="107"/>
        <v>0</v>
      </c>
      <c r="V112" s="24">
        <f t="shared" si="107"/>
        <v>0</v>
      </c>
      <c r="W112" s="24">
        <f t="shared" si="107"/>
        <v>0</v>
      </c>
      <c r="X112" s="30">
        <f t="shared" si="72"/>
        <v>0</v>
      </c>
      <c r="Y112" s="31">
        <f t="shared" si="73"/>
        <v>0</v>
      </c>
      <c r="Z112" s="31">
        <f t="shared" si="74"/>
        <v>0</v>
      </c>
      <c r="AA112" s="31" t="s">
        <v>40</v>
      </c>
      <c r="AB112" s="32" t="s">
        <v>40</v>
      </c>
    </row>
    <row r="113" spans="1:28" s="4" customFormat="1" ht="28.5" customHeight="1" thickBot="1" x14ac:dyDescent="0.3">
      <c r="A113" s="21" t="s">
        <v>232</v>
      </c>
      <c r="B113" s="89" t="s">
        <v>37</v>
      </c>
      <c r="C113" s="90">
        <v>11</v>
      </c>
      <c r="D113" s="89" t="s">
        <v>38</v>
      </c>
      <c r="E113" s="23" t="s">
        <v>234</v>
      </c>
      <c r="F113" s="24">
        <f t="shared" si="106"/>
        <v>2577909803112</v>
      </c>
      <c r="G113" s="24">
        <f t="shared" si="106"/>
        <v>0</v>
      </c>
      <c r="H113" s="24">
        <f t="shared" si="106"/>
        <v>0</v>
      </c>
      <c r="I113" s="24">
        <f t="shared" si="106"/>
        <v>0</v>
      </c>
      <c r="J113" s="24">
        <f t="shared" si="106"/>
        <v>0</v>
      </c>
      <c r="K113" s="24">
        <f t="shared" si="71"/>
        <v>0</v>
      </c>
      <c r="L113" s="248">
        <f>+L115</f>
        <v>2577909803112</v>
      </c>
      <c r="M113" s="264">
        <f t="shared" si="63"/>
        <v>0.32665009269856321</v>
      </c>
      <c r="N113" s="24">
        <f t="shared" si="107"/>
        <v>0</v>
      </c>
      <c r="O113" s="24">
        <f t="shared" si="107"/>
        <v>2022613059636</v>
      </c>
      <c r="P113" s="24">
        <f t="shared" si="107"/>
        <v>555296743476</v>
      </c>
      <c r="Q113" s="24">
        <f t="shared" si="107"/>
        <v>2022613059636</v>
      </c>
      <c r="R113" s="24">
        <f t="shared" si="107"/>
        <v>555296743476</v>
      </c>
      <c r="S113" s="24">
        <f t="shared" si="107"/>
        <v>0</v>
      </c>
      <c r="T113" s="24">
        <f t="shared" si="107"/>
        <v>2022613059636</v>
      </c>
      <c r="U113" s="24">
        <f t="shared" si="107"/>
        <v>0</v>
      </c>
      <c r="V113" s="24">
        <f t="shared" si="107"/>
        <v>2022613059636</v>
      </c>
      <c r="W113" s="24">
        <f t="shared" si="107"/>
        <v>0</v>
      </c>
      <c r="X113" s="30">
        <f t="shared" si="72"/>
        <v>0.78459419223835636</v>
      </c>
      <c r="Y113" s="31">
        <f t="shared" si="73"/>
        <v>0.78459419223835636</v>
      </c>
      <c r="Z113" s="31">
        <f t="shared" si="74"/>
        <v>0.78459419223835636</v>
      </c>
      <c r="AA113" s="31">
        <f>+T113/Q113</f>
        <v>1</v>
      </c>
      <c r="AB113" s="32">
        <f>+V113/T113</f>
        <v>1</v>
      </c>
    </row>
    <row r="114" spans="1:28" ht="23.25" customHeight="1" x14ac:dyDescent="0.25">
      <c r="A114" s="39" t="s">
        <v>235</v>
      </c>
      <c r="B114" s="34" t="s">
        <v>37</v>
      </c>
      <c r="C114" s="34">
        <v>11</v>
      </c>
      <c r="D114" s="34" t="s">
        <v>233</v>
      </c>
      <c r="E114" s="40" t="s">
        <v>236</v>
      </c>
      <c r="F114" s="63">
        <f t="shared" si="106"/>
        <v>142092023709</v>
      </c>
      <c r="G114" s="63">
        <f t="shared" si="106"/>
        <v>0</v>
      </c>
      <c r="H114" s="63">
        <f t="shared" si="106"/>
        <v>0</v>
      </c>
      <c r="I114" s="63">
        <f t="shared" si="106"/>
        <v>0</v>
      </c>
      <c r="J114" s="63">
        <f t="shared" si="106"/>
        <v>0</v>
      </c>
      <c r="K114" s="63">
        <f t="shared" si="71"/>
        <v>0</v>
      </c>
      <c r="L114" s="254">
        <f>+L116</f>
        <v>142092023709</v>
      </c>
      <c r="M114" s="253">
        <f t="shared" si="63"/>
        <v>1.8004653483314589E-2</v>
      </c>
      <c r="N114" s="63">
        <f t="shared" si="107"/>
        <v>0</v>
      </c>
      <c r="O114" s="63">
        <f t="shared" si="107"/>
        <v>0</v>
      </c>
      <c r="P114" s="63">
        <f t="shared" si="107"/>
        <v>142092023709</v>
      </c>
      <c r="Q114" s="63">
        <f t="shared" si="107"/>
        <v>0</v>
      </c>
      <c r="R114" s="63">
        <f t="shared" si="107"/>
        <v>142092023709</v>
      </c>
      <c r="S114" s="63">
        <f t="shared" si="107"/>
        <v>0</v>
      </c>
      <c r="T114" s="63">
        <f t="shared" si="107"/>
        <v>0</v>
      </c>
      <c r="U114" s="63">
        <f t="shared" si="107"/>
        <v>0</v>
      </c>
      <c r="V114" s="63">
        <f t="shared" si="107"/>
        <v>0</v>
      </c>
      <c r="W114" s="63">
        <f t="shared" si="107"/>
        <v>0</v>
      </c>
      <c r="X114" s="38">
        <f t="shared" si="72"/>
        <v>0</v>
      </c>
      <c r="Y114" s="38">
        <f t="shared" si="73"/>
        <v>0</v>
      </c>
      <c r="Z114" s="38">
        <f t="shared" si="74"/>
        <v>0</v>
      </c>
      <c r="AA114" s="38" t="s">
        <v>40</v>
      </c>
      <c r="AB114" s="38" t="s">
        <v>40</v>
      </c>
    </row>
    <row r="115" spans="1:28" ht="23.25" customHeight="1" x14ac:dyDescent="0.25">
      <c r="A115" s="39" t="s">
        <v>235</v>
      </c>
      <c r="B115" s="82" t="s">
        <v>37</v>
      </c>
      <c r="C115" s="82">
        <v>11</v>
      </c>
      <c r="D115" s="82" t="s">
        <v>38</v>
      </c>
      <c r="E115" s="40" t="s">
        <v>236</v>
      </c>
      <c r="F115" s="63">
        <f>+F119</f>
        <v>2577909803112</v>
      </c>
      <c r="G115" s="63">
        <f>+G119</f>
        <v>0</v>
      </c>
      <c r="H115" s="63">
        <f>+H119</f>
        <v>0</v>
      </c>
      <c r="I115" s="63">
        <f>+I119</f>
        <v>0</v>
      </c>
      <c r="J115" s="63">
        <f>+J119</f>
        <v>0</v>
      </c>
      <c r="K115" s="63">
        <f t="shared" si="71"/>
        <v>0</v>
      </c>
      <c r="L115" s="254">
        <f>+L119</f>
        <v>2577909803112</v>
      </c>
      <c r="M115" s="253">
        <f t="shared" si="63"/>
        <v>0.32665009269856321</v>
      </c>
      <c r="N115" s="63">
        <f t="shared" ref="N115:W115" si="108">+N119</f>
        <v>0</v>
      </c>
      <c r="O115" s="63">
        <f t="shared" si="108"/>
        <v>2022613059636</v>
      </c>
      <c r="P115" s="63">
        <f t="shared" si="108"/>
        <v>555296743476</v>
      </c>
      <c r="Q115" s="63">
        <f t="shared" si="108"/>
        <v>2022613059636</v>
      </c>
      <c r="R115" s="63">
        <f t="shared" si="108"/>
        <v>555296743476</v>
      </c>
      <c r="S115" s="63">
        <f t="shared" si="108"/>
        <v>0</v>
      </c>
      <c r="T115" s="63">
        <f t="shared" si="108"/>
        <v>2022613059636</v>
      </c>
      <c r="U115" s="63">
        <f t="shared" si="108"/>
        <v>0</v>
      </c>
      <c r="V115" s="63">
        <f t="shared" si="108"/>
        <v>2022613059636</v>
      </c>
      <c r="W115" s="63">
        <f t="shared" si="108"/>
        <v>0</v>
      </c>
      <c r="X115" s="38">
        <f t="shared" si="72"/>
        <v>0.78459419223835636</v>
      </c>
      <c r="Y115" s="38">
        <f t="shared" si="73"/>
        <v>0.78459419223835636</v>
      </c>
      <c r="Z115" s="38">
        <f t="shared" si="74"/>
        <v>0.78459419223835636</v>
      </c>
      <c r="AA115" s="38">
        <f>+T115/Q115</f>
        <v>1</v>
      </c>
      <c r="AB115" s="38">
        <f>+V115/T115</f>
        <v>1</v>
      </c>
    </row>
    <row r="116" spans="1:28" ht="23.25" customHeight="1" x14ac:dyDescent="0.25">
      <c r="A116" s="39" t="s">
        <v>237</v>
      </c>
      <c r="B116" s="34" t="s">
        <v>37</v>
      </c>
      <c r="C116" s="34">
        <v>11</v>
      </c>
      <c r="D116" s="34" t="s">
        <v>233</v>
      </c>
      <c r="E116" s="40" t="s">
        <v>238</v>
      </c>
      <c r="F116" s="63">
        <f t="shared" ref="F116:J117" si="109">+F117</f>
        <v>142092023709</v>
      </c>
      <c r="G116" s="63">
        <f t="shared" si="109"/>
        <v>0</v>
      </c>
      <c r="H116" s="63">
        <f t="shared" si="109"/>
        <v>0</v>
      </c>
      <c r="I116" s="63">
        <f t="shared" si="109"/>
        <v>0</v>
      </c>
      <c r="J116" s="63">
        <f t="shared" si="109"/>
        <v>0</v>
      </c>
      <c r="K116" s="63">
        <f t="shared" si="71"/>
        <v>0</v>
      </c>
      <c r="L116" s="254">
        <f>+L117</f>
        <v>142092023709</v>
      </c>
      <c r="M116" s="253">
        <f t="shared" si="63"/>
        <v>1.8004653483314589E-2</v>
      </c>
      <c r="N116" s="63">
        <f t="shared" ref="N116:W117" si="110">+N117</f>
        <v>0</v>
      </c>
      <c r="O116" s="63">
        <f t="shared" si="110"/>
        <v>0</v>
      </c>
      <c r="P116" s="63">
        <f t="shared" si="110"/>
        <v>142092023709</v>
      </c>
      <c r="Q116" s="63">
        <f t="shared" si="110"/>
        <v>0</v>
      </c>
      <c r="R116" s="63">
        <f t="shared" si="110"/>
        <v>142092023709</v>
      </c>
      <c r="S116" s="63">
        <f t="shared" si="110"/>
        <v>0</v>
      </c>
      <c r="T116" s="63">
        <f t="shared" si="110"/>
        <v>0</v>
      </c>
      <c r="U116" s="63">
        <f t="shared" si="110"/>
        <v>0</v>
      </c>
      <c r="V116" s="63">
        <f t="shared" si="110"/>
        <v>0</v>
      </c>
      <c r="W116" s="63">
        <f t="shared" si="110"/>
        <v>0</v>
      </c>
      <c r="X116" s="38">
        <f t="shared" si="72"/>
        <v>0</v>
      </c>
      <c r="Y116" s="38">
        <f t="shared" si="73"/>
        <v>0</v>
      </c>
      <c r="Z116" s="38">
        <f t="shared" si="74"/>
        <v>0</v>
      </c>
      <c r="AA116" s="38" t="s">
        <v>40</v>
      </c>
      <c r="AB116" s="38" t="s">
        <v>40</v>
      </c>
    </row>
    <row r="117" spans="1:28" s="4" customFormat="1" ht="23.25" customHeight="1" x14ac:dyDescent="0.25">
      <c r="A117" s="39" t="s">
        <v>239</v>
      </c>
      <c r="B117" s="34" t="s">
        <v>37</v>
      </c>
      <c r="C117" s="34">
        <v>11</v>
      </c>
      <c r="D117" s="34" t="s">
        <v>233</v>
      </c>
      <c r="E117" s="40" t="s">
        <v>240</v>
      </c>
      <c r="F117" s="63">
        <f t="shared" si="109"/>
        <v>142092023709</v>
      </c>
      <c r="G117" s="63">
        <f t="shared" si="109"/>
        <v>0</v>
      </c>
      <c r="H117" s="63">
        <f t="shared" si="109"/>
        <v>0</v>
      </c>
      <c r="I117" s="63">
        <f t="shared" si="109"/>
        <v>0</v>
      </c>
      <c r="J117" s="63">
        <f t="shared" si="109"/>
        <v>0</v>
      </c>
      <c r="K117" s="63">
        <f t="shared" si="71"/>
        <v>0</v>
      </c>
      <c r="L117" s="254">
        <f>+L118</f>
        <v>142092023709</v>
      </c>
      <c r="M117" s="253">
        <f t="shared" si="63"/>
        <v>1.8004653483314589E-2</v>
      </c>
      <c r="N117" s="63">
        <f t="shared" si="110"/>
        <v>0</v>
      </c>
      <c r="O117" s="63">
        <f t="shared" si="110"/>
        <v>0</v>
      </c>
      <c r="P117" s="63">
        <f t="shared" si="110"/>
        <v>142092023709</v>
      </c>
      <c r="Q117" s="63">
        <f t="shared" si="110"/>
        <v>0</v>
      </c>
      <c r="R117" s="63">
        <f t="shared" si="110"/>
        <v>142092023709</v>
      </c>
      <c r="S117" s="63">
        <f t="shared" si="110"/>
        <v>0</v>
      </c>
      <c r="T117" s="63">
        <f t="shared" si="110"/>
        <v>0</v>
      </c>
      <c r="U117" s="63">
        <f t="shared" si="110"/>
        <v>0</v>
      </c>
      <c r="V117" s="63">
        <f t="shared" si="110"/>
        <v>0</v>
      </c>
      <c r="W117" s="63">
        <f t="shared" si="110"/>
        <v>0</v>
      </c>
      <c r="X117" s="38">
        <f t="shared" si="72"/>
        <v>0</v>
      </c>
      <c r="Y117" s="38">
        <f t="shared" si="73"/>
        <v>0</v>
      </c>
      <c r="Z117" s="38">
        <f t="shared" si="74"/>
        <v>0</v>
      </c>
      <c r="AA117" s="38" t="s">
        <v>40</v>
      </c>
      <c r="AB117" s="38" t="s">
        <v>40</v>
      </c>
    </row>
    <row r="118" spans="1:28" ht="23.25" customHeight="1" x14ac:dyDescent="0.25">
      <c r="A118" s="43" t="s">
        <v>241</v>
      </c>
      <c r="B118" s="44" t="s">
        <v>37</v>
      </c>
      <c r="C118" s="44">
        <v>11</v>
      </c>
      <c r="D118" s="44" t="s">
        <v>233</v>
      </c>
      <c r="E118" s="45" t="s">
        <v>37</v>
      </c>
      <c r="F118" s="48">
        <v>142092023709</v>
      </c>
      <c r="G118" s="48">
        <v>0</v>
      </c>
      <c r="H118" s="48">
        <v>0</v>
      </c>
      <c r="I118" s="46">
        <v>0</v>
      </c>
      <c r="J118" s="48">
        <v>0</v>
      </c>
      <c r="K118" s="48">
        <f t="shared" si="71"/>
        <v>0</v>
      </c>
      <c r="L118" s="255">
        <f>+F118+K118</f>
        <v>142092023709</v>
      </c>
      <c r="M118" s="253">
        <f t="shared" si="63"/>
        <v>1.8004653483314589E-2</v>
      </c>
      <c r="N118" s="48">
        <v>0</v>
      </c>
      <c r="O118" s="46">
        <v>0</v>
      </c>
      <c r="P118" s="88">
        <f>L118-O118</f>
        <v>142092023709</v>
      </c>
      <c r="Q118" s="46">
        <v>0</v>
      </c>
      <c r="R118" s="88">
        <f>+L118-Q118</f>
        <v>142092023709</v>
      </c>
      <c r="S118" s="46">
        <f>O118-Q118</f>
        <v>0</v>
      </c>
      <c r="T118" s="46">
        <v>0</v>
      </c>
      <c r="U118" s="88">
        <f>+Q118-T118</f>
        <v>0</v>
      </c>
      <c r="V118" s="46">
        <v>0</v>
      </c>
      <c r="W118" s="88">
        <f>+T118-V118</f>
        <v>0</v>
      </c>
      <c r="X118" s="58">
        <f t="shared" si="72"/>
        <v>0</v>
      </c>
      <c r="Y118" s="58">
        <f t="shared" si="73"/>
        <v>0</v>
      </c>
      <c r="Z118" s="58">
        <f t="shared" si="74"/>
        <v>0</v>
      </c>
      <c r="AA118" s="58" t="s">
        <v>40</v>
      </c>
      <c r="AB118" s="58" t="s">
        <v>40</v>
      </c>
    </row>
    <row r="119" spans="1:28" ht="23.25" customHeight="1" x14ac:dyDescent="0.25">
      <c r="A119" s="39" t="s">
        <v>242</v>
      </c>
      <c r="B119" s="82" t="s">
        <v>37</v>
      </c>
      <c r="C119" s="82">
        <v>11</v>
      </c>
      <c r="D119" s="82" t="s">
        <v>38</v>
      </c>
      <c r="E119" s="40" t="s">
        <v>243</v>
      </c>
      <c r="F119" s="63">
        <f>+F120</f>
        <v>2577909803112</v>
      </c>
      <c r="G119" s="63">
        <f>+G120</f>
        <v>0</v>
      </c>
      <c r="H119" s="63">
        <f>+H120</f>
        <v>0</v>
      </c>
      <c r="I119" s="63">
        <f>+I120</f>
        <v>0</v>
      </c>
      <c r="J119" s="63">
        <f>+J120</f>
        <v>0</v>
      </c>
      <c r="K119" s="63">
        <f t="shared" si="71"/>
        <v>0</v>
      </c>
      <c r="L119" s="254">
        <f>+L120</f>
        <v>2577909803112</v>
      </c>
      <c r="M119" s="253">
        <f t="shared" si="63"/>
        <v>0.32665009269856321</v>
      </c>
      <c r="N119" s="63">
        <f t="shared" ref="N119:W119" si="111">+N120</f>
        <v>0</v>
      </c>
      <c r="O119" s="63">
        <f t="shared" si="111"/>
        <v>2022613059636</v>
      </c>
      <c r="P119" s="63">
        <f t="shared" si="111"/>
        <v>555296743476</v>
      </c>
      <c r="Q119" s="63">
        <f t="shared" si="111"/>
        <v>2022613059636</v>
      </c>
      <c r="R119" s="63">
        <f t="shared" si="111"/>
        <v>555296743476</v>
      </c>
      <c r="S119" s="63">
        <f t="shared" si="111"/>
        <v>0</v>
      </c>
      <c r="T119" s="63">
        <f t="shared" si="111"/>
        <v>2022613059636</v>
      </c>
      <c r="U119" s="63">
        <f t="shared" si="111"/>
        <v>0</v>
      </c>
      <c r="V119" s="63">
        <f t="shared" si="111"/>
        <v>2022613059636</v>
      </c>
      <c r="W119" s="63">
        <f t="shared" si="111"/>
        <v>0</v>
      </c>
      <c r="X119" s="38">
        <f t="shared" si="72"/>
        <v>0.78459419223835636</v>
      </c>
      <c r="Y119" s="38">
        <f t="shared" si="73"/>
        <v>0.78459419223835636</v>
      </c>
      <c r="Z119" s="38">
        <f t="shared" si="74"/>
        <v>0.78459419223835636</v>
      </c>
      <c r="AA119" s="38">
        <f t="shared" ref="AA119:AA182" si="112">+T119/Q119</f>
        <v>1</v>
      </c>
      <c r="AB119" s="38">
        <f>+V119/T119</f>
        <v>1</v>
      </c>
    </row>
    <row r="120" spans="1:28" ht="23.25" customHeight="1" thickBot="1" x14ac:dyDescent="0.3">
      <c r="A120" s="83" t="s">
        <v>244</v>
      </c>
      <c r="B120" s="84" t="s">
        <v>37</v>
      </c>
      <c r="C120" s="84">
        <v>11</v>
      </c>
      <c r="D120" s="84" t="s">
        <v>38</v>
      </c>
      <c r="E120" s="85" t="s">
        <v>245</v>
      </c>
      <c r="F120" s="46">
        <v>2577909803112</v>
      </c>
      <c r="G120" s="88">
        <v>0</v>
      </c>
      <c r="H120" s="88">
        <v>0</v>
      </c>
      <c r="I120" s="88">
        <v>0</v>
      </c>
      <c r="J120" s="88">
        <v>0</v>
      </c>
      <c r="K120" s="88">
        <f t="shared" si="71"/>
        <v>0</v>
      </c>
      <c r="L120" s="256">
        <f>+F120+K120</f>
        <v>2577909803112</v>
      </c>
      <c r="M120" s="263">
        <f t="shared" si="63"/>
        <v>0.32665009269856321</v>
      </c>
      <c r="N120" s="88">
        <v>0</v>
      </c>
      <c r="O120" s="46">
        <v>2022613059636</v>
      </c>
      <c r="P120" s="88">
        <f>L120-O120</f>
        <v>555296743476</v>
      </c>
      <c r="Q120" s="46">
        <v>2022613059636</v>
      </c>
      <c r="R120" s="88">
        <f>+L120-Q120</f>
        <v>555296743476</v>
      </c>
      <c r="S120" s="46">
        <f>O120-Q120</f>
        <v>0</v>
      </c>
      <c r="T120" s="46">
        <v>2022613059636</v>
      </c>
      <c r="U120" s="88">
        <f>+Q120-T120</f>
        <v>0</v>
      </c>
      <c r="V120" s="46">
        <v>2022613059636</v>
      </c>
      <c r="W120" s="88">
        <f>+T120-V120</f>
        <v>0</v>
      </c>
      <c r="X120" s="49">
        <f t="shared" si="72"/>
        <v>0.78459419223835636</v>
      </c>
      <c r="Y120" s="49">
        <f t="shared" si="73"/>
        <v>0.78459419223835636</v>
      </c>
      <c r="Z120" s="49">
        <f t="shared" si="74"/>
        <v>0.78459419223835636</v>
      </c>
      <c r="AA120" s="49">
        <f t="shared" si="112"/>
        <v>1</v>
      </c>
      <c r="AB120" s="49">
        <f>+V120/T120</f>
        <v>1</v>
      </c>
    </row>
    <row r="121" spans="1:28" s="4" customFormat="1" ht="28.5" customHeight="1" thickBot="1" x14ac:dyDescent="0.3">
      <c r="A121" s="21" t="s">
        <v>246</v>
      </c>
      <c r="B121" s="89" t="s">
        <v>37</v>
      </c>
      <c r="C121" s="90">
        <v>10</v>
      </c>
      <c r="D121" s="89" t="s">
        <v>38</v>
      </c>
      <c r="E121" s="23" t="s">
        <v>247</v>
      </c>
      <c r="F121" s="24">
        <f>+F124+F230+F252+F262+F268</f>
        <v>4895916309483</v>
      </c>
      <c r="G121" s="24">
        <f>+G124+G230+G252+G262+G268</f>
        <v>0</v>
      </c>
      <c r="H121" s="24">
        <f>+H124+H230+H252+H262+H268</f>
        <v>0</v>
      </c>
      <c r="I121" s="24">
        <f>+I124+I230+I252+I262+I268</f>
        <v>0</v>
      </c>
      <c r="J121" s="24">
        <f>+J124+J230+J252+J262+J268</f>
        <v>0</v>
      </c>
      <c r="K121" s="24">
        <f t="shared" si="71"/>
        <v>0</v>
      </c>
      <c r="L121" s="248">
        <f>+L124+L230+L252+L262+L268</f>
        <v>4895916309483</v>
      </c>
      <c r="M121" s="264">
        <f t="shared" si="63"/>
        <v>0.62036752193829503</v>
      </c>
      <c r="N121" s="24">
        <f t="shared" ref="N121:W121" si="113">+N124+N230+N252+N262+N268</f>
        <v>0</v>
      </c>
      <c r="O121" s="24">
        <f t="shared" si="113"/>
        <v>3755782399169.5698</v>
      </c>
      <c r="P121" s="24">
        <f t="shared" si="113"/>
        <v>1140133910313.4302</v>
      </c>
      <c r="Q121" s="24">
        <f t="shared" si="113"/>
        <v>3751374544064.5801</v>
      </c>
      <c r="R121" s="24">
        <f t="shared" si="113"/>
        <v>1144541765418.4197</v>
      </c>
      <c r="S121" s="24">
        <f t="shared" si="113"/>
        <v>4407855104.9900007</v>
      </c>
      <c r="T121" s="24">
        <f t="shared" si="113"/>
        <v>51300069590.750008</v>
      </c>
      <c r="U121" s="24">
        <f t="shared" si="113"/>
        <v>3700074474473.8301</v>
      </c>
      <c r="V121" s="24">
        <f t="shared" si="113"/>
        <v>51271573379.750008</v>
      </c>
      <c r="W121" s="24">
        <f t="shared" si="113"/>
        <v>28496211</v>
      </c>
      <c r="X121" s="30">
        <f t="shared" si="72"/>
        <v>0.76622521851496239</v>
      </c>
      <c r="Y121" s="243">
        <f t="shared" si="73"/>
        <v>1.0478134499845485E-2</v>
      </c>
      <c r="Z121" s="243">
        <f t="shared" si="74"/>
        <v>1.0472314095819214E-2</v>
      </c>
      <c r="AA121" s="31">
        <f t="shared" si="112"/>
        <v>1.3675006051293095E-2</v>
      </c>
      <c r="AB121" s="32">
        <f>+V121/T121</f>
        <v>0.99944451905762832</v>
      </c>
    </row>
    <row r="122" spans="1:28" s="4" customFormat="1" ht="28.5" customHeight="1" thickBot="1" x14ac:dyDescent="0.3">
      <c r="A122" s="21" t="s">
        <v>246</v>
      </c>
      <c r="B122" s="89" t="s">
        <v>37</v>
      </c>
      <c r="C122" s="90">
        <v>13</v>
      </c>
      <c r="D122" s="89" t="s">
        <v>38</v>
      </c>
      <c r="E122" s="23" t="s">
        <v>247</v>
      </c>
      <c r="F122" s="24">
        <f>+F269</f>
        <v>15000000000</v>
      </c>
      <c r="G122" s="24">
        <f>+G269</f>
        <v>0</v>
      </c>
      <c r="H122" s="24">
        <f>+H269</f>
        <v>0</v>
      </c>
      <c r="I122" s="24">
        <f>+I269</f>
        <v>2925000000</v>
      </c>
      <c r="J122" s="24">
        <f>+J269</f>
        <v>2925000000</v>
      </c>
      <c r="K122" s="24">
        <f t="shared" si="71"/>
        <v>0</v>
      </c>
      <c r="L122" s="248">
        <f>+L269</f>
        <v>15000000000</v>
      </c>
      <c r="M122" s="25">
        <f t="shared" si="63"/>
        <v>1.9006682796130295E-3</v>
      </c>
      <c r="N122" s="24">
        <f t="shared" ref="N122:W122" si="114">+N269</f>
        <v>0</v>
      </c>
      <c r="O122" s="24">
        <f t="shared" si="114"/>
        <v>10555000000</v>
      </c>
      <c r="P122" s="24">
        <f t="shared" si="114"/>
        <v>4445000000</v>
      </c>
      <c r="Q122" s="24">
        <f t="shared" si="114"/>
        <v>6405089410</v>
      </c>
      <c r="R122" s="24">
        <f t="shared" si="114"/>
        <v>8594910590</v>
      </c>
      <c r="S122" s="24">
        <f t="shared" si="114"/>
        <v>4149910590</v>
      </c>
      <c r="T122" s="24">
        <f t="shared" si="114"/>
        <v>0</v>
      </c>
      <c r="U122" s="24">
        <f t="shared" si="114"/>
        <v>6405089410</v>
      </c>
      <c r="V122" s="24">
        <f t="shared" si="114"/>
        <v>0</v>
      </c>
      <c r="W122" s="24">
        <f t="shared" si="114"/>
        <v>0</v>
      </c>
      <c r="X122" s="30">
        <f t="shared" si="72"/>
        <v>0.42700596066666668</v>
      </c>
      <c r="Y122" s="243">
        <f t="shared" si="73"/>
        <v>0</v>
      </c>
      <c r="Z122" s="31">
        <f t="shared" si="74"/>
        <v>0</v>
      </c>
      <c r="AA122" s="31">
        <f t="shared" si="112"/>
        <v>0</v>
      </c>
      <c r="AB122" s="32" t="s">
        <v>40</v>
      </c>
    </row>
    <row r="123" spans="1:28" s="4" customFormat="1" ht="28.5" customHeight="1" thickBot="1" x14ac:dyDescent="0.3">
      <c r="A123" s="21" t="s">
        <v>246</v>
      </c>
      <c r="B123" s="89" t="s">
        <v>41</v>
      </c>
      <c r="C123" s="90">
        <v>20</v>
      </c>
      <c r="D123" s="89" t="s">
        <v>38</v>
      </c>
      <c r="E123" s="23" t="s">
        <v>247</v>
      </c>
      <c r="F123" s="24">
        <f>+F240+F270</f>
        <v>147104900000</v>
      </c>
      <c r="G123" s="24">
        <f>+G240+G270</f>
        <v>0</v>
      </c>
      <c r="H123" s="24">
        <f>+H240+H270</f>
        <v>0</v>
      </c>
      <c r="I123" s="24">
        <f>+I240+I270</f>
        <v>2449172608</v>
      </c>
      <c r="J123" s="24">
        <f>+J240+J270</f>
        <v>2449172608</v>
      </c>
      <c r="K123" s="24">
        <f t="shared" si="71"/>
        <v>0</v>
      </c>
      <c r="L123" s="248">
        <f>+L240+L270</f>
        <v>147104900000</v>
      </c>
      <c r="M123" s="25">
        <f t="shared" si="63"/>
        <v>1.8639841147043115E-2</v>
      </c>
      <c r="N123" s="24">
        <f t="shared" ref="N123:W123" si="115">+N240+N270</f>
        <v>0</v>
      </c>
      <c r="O123" s="24">
        <f t="shared" si="115"/>
        <v>129138179648</v>
      </c>
      <c r="P123" s="24">
        <f t="shared" si="115"/>
        <v>17966720352</v>
      </c>
      <c r="Q123" s="24">
        <f t="shared" si="115"/>
        <v>86327676003.25</v>
      </c>
      <c r="R123" s="24">
        <f t="shared" si="115"/>
        <v>60777223996.75</v>
      </c>
      <c r="S123" s="24">
        <f t="shared" si="115"/>
        <v>42810503644.75</v>
      </c>
      <c r="T123" s="24">
        <f t="shared" si="115"/>
        <v>68159224287.770004</v>
      </c>
      <c r="U123" s="24">
        <f t="shared" si="115"/>
        <v>18168451715.48</v>
      </c>
      <c r="V123" s="24">
        <f t="shared" si="115"/>
        <v>68141894605.770004</v>
      </c>
      <c r="W123" s="24">
        <f t="shared" si="115"/>
        <v>17329682</v>
      </c>
      <c r="X123" s="30">
        <f t="shared" si="72"/>
        <v>0.58684432675764031</v>
      </c>
      <c r="Y123" s="31">
        <f t="shared" si="73"/>
        <v>0.46333755223496975</v>
      </c>
      <c r="Z123" s="31">
        <f t="shared" si="74"/>
        <v>0.46321974730800947</v>
      </c>
      <c r="AA123" s="31">
        <f t="shared" si="112"/>
        <v>0.78954082217160571</v>
      </c>
      <c r="AB123" s="32">
        <f>+V123/T123</f>
        <v>0.9997457470770672</v>
      </c>
    </row>
    <row r="124" spans="1:28" ht="24" customHeight="1" x14ac:dyDescent="0.25">
      <c r="A124" s="33" t="s">
        <v>248</v>
      </c>
      <c r="B124" s="92" t="s">
        <v>37</v>
      </c>
      <c r="C124" s="92">
        <v>10</v>
      </c>
      <c r="D124" s="92" t="s">
        <v>38</v>
      </c>
      <c r="E124" s="35" t="s">
        <v>249</v>
      </c>
      <c r="F124" s="93">
        <f>+F125</f>
        <v>4811194871576</v>
      </c>
      <c r="G124" s="93">
        <f>+G125</f>
        <v>0</v>
      </c>
      <c r="H124" s="93">
        <f>+H125</f>
        <v>0</v>
      </c>
      <c r="I124" s="93">
        <f>+I125</f>
        <v>0</v>
      </c>
      <c r="J124" s="93">
        <f>+J125</f>
        <v>0</v>
      </c>
      <c r="K124" s="93">
        <f t="shared" si="71"/>
        <v>0</v>
      </c>
      <c r="L124" s="257">
        <f>+L125</f>
        <v>4811194871576</v>
      </c>
      <c r="M124" s="265">
        <f t="shared" si="63"/>
        <v>0.60963236529609244</v>
      </c>
      <c r="N124" s="93">
        <f t="shared" ref="N124:W124" si="116">+N125</f>
        <v>0</v>
      </c>
      <c r="O124" s="93">
        <f t="shared" si="116"/>
        <v>3679071393973.6899</v>
      </c>
      <c r="P124" s="93">
        <f t="shared" si="116"/>
        <v>1132123477602.3101</v>
      </c>
      <c r="Q124" s="93">
        <f t="shared" si="116"/>
        <v>3678056733712.9502</v>
      </c>
      <c r="R124" s="93">
        <f t="shared" si="116"/>
        <v>1133138137863.0498</v>
      </c>
      <c r="S124" s="93">
        <f t="shared" si="116"/>
        <v>1014660260.7399993</v>
      </c>
      <c r="T124" s="93">
        <f t="shared" si="116"/>
        <v>4520075090.2700005</v>
      </c>
      <c r="U124" s="93">
        <f t="shared" si="116"/>
        <v>3673536658622.6797</v>
      </c>
      <c r="V124" s="93">
        <f t="shared" si="116"/>
        <v>4507374526.2700005</v>
      </c>
      <c r="W124" s="93">
        <f t="shared" si="116"/>
        <v>12700564</v>
      </c>
      <c r="X124" s="38">
        <f t="shared" si="72"/>
        <v>0.7644788523205529</v>
      </c>
      <c r="Y124" s="147">
        <f t="shared" si="73"/>
        <v>9.3949116818653456E-4</v>
      </c>
      <c r="Z124" s="147">
        <f t="shared" si="74"/>
        <v>9.3685137405243426E-4</v>
      </c>
      <c r="AA124" s="147">
        <f t="shared" si="112"/>
        <v>1.2289302252570323E-3</v>
      </c>
      <c r="AB124" s="38">
        <f>+V124/T124</f>
        <v>0.99719018738707699</v>
      </c>
    </row>
    <row r="125" spans="1:28" ht="24" customHeight="1" x14ac:dyDescent="0.25">
      <c r="A125" s="39" t="s">
        <v>250</v>
      </c>
      <c r="B125" s="34" t="s">
        <v>37</v>
      </c>
      <c r="C125" s="34">
        <v>10</v>
      </c>
      <c r="D125" s="34" t="s">
        <v>38</v>
      </c>
      <c r="E125" s="40" t="s">
        <v>251</v>
      </c>
      <c r="F125" s="62">
        <f>+F126+F130+F134+F138+F142+F146+F150+F154+F158+F162+F166+F170+F174+F178+F182+F186+F190+F194+F198+F202+F206+F210+F214+F218+F222+F226</f>
        <v>4811194871576</v>
      </c>
      <c r="G125" s="62">
        <f>+G126+G130+G134+G138+G142+G146+G150+G154+G158+G162+G166+G170+G174+G178+G182+G186+G190+G194+G198+G202+G206+G210+G214+G218+G222+G226</f>
        <v>0</v>
      </c>
      <c r="H125" s="62">
        <f>+H126+H130+H134+H138+H142+H146+H150+H154+H158+H162+H166+H170+H174+H178+H182+H186+H190+H194+H198+H202+H206+H210+H214+H218+H222+H226</f>
        <v>0</v>
      </c>
      <c r="I125" s="62">
        <f>+I126+I130+I134+I138+I142+I146+I150+I154+I158+I162+I166+I170+I174+I178+I182+I186+I190+I194+I198+I202+I206+I210+I214+I218+I222+I226</f>
        <v>0</v>
      </c>
      <c r="J125" s="62">
        <f>+J126+J130+J134+J138+J142+J146+J150+J154+J158+J162+J166+J170+J174+J178+J182+J186+J190+J194+J198+J202+J206+J210+J214+J218+J222+J226</f>
        <v>0</v>
      </c>
      <c r="K125" s="62">
        <f t="shared" si="71"/>
        <v>0</v>
      </c>
      <c r="L125" s="66">
        <f>+L126+L130+L134+L138+L142+L146+L150+L154+L158+L162+L166+L170+L174+L178+L182+L186+L190+L194+L198+L202+L206+L210+L214+L218+L222+L226</f>
        <v>4811194871576</v>
      </c>
      <c r="M125" s="253">
        <f t="shared" si="63"/>
        <v>0.60963236529609244</v>
      </c>
      <c r="N125" s="62">
        <f t="shared" ref="N125:W125" si="117">+N126+N130+N134+N138+N142+N146+N150+N154+N158+N162+N166+N170+N174+N178+N182+N186+N190+N194+N198+N202+N206+N210+N214+N218+N222+N226</f>
        <v>0</v>
      </c>
      <c r="O125" s="62">
        <f t="shared" si="117"/>
        <v>3679071393973.6899</v>
      </c>
      <c r="P125" s="62">
        <f t="shared" si="117"/>
        <v>1132123477602.3101</v>
      </c>
      <c r="Q125" s="62">
        <f t="shared" si="117"/>
        <v>3678056733712.9502</v>
      </c>
      <c r="R125" s="62">
        <f t="shared" si="117"/>
        <v>1133138137863.0498</v>
      </c>
      <c r="S125" s="62">
        <f t="shared" si="117"/>
        <v>1014660260.7399993</v>
      </c>
      <c r="T125" s="62">
        <f t="shared" si="117"/>
        <v>4520075090.2700005</v>
      </c>
      <c r="U125" s="62">
        <f t="shared" si="117"/>
        <v>3673536658622.6797</v>
      </c>
      <c r="V125" s="62">
        <f t="shared" si="117"/>
        <v>4507374526.2700005</v>
      </c>
      <c r="W125" s="62">
        <f t="shared" si="117"/>
        <v>12700564</v>
      </c>
      <c r="X125" s="38">
        <f t="shared" si="72"/>
        <v>0.7644788523205529</v>
      </c>
      <c r="Y125" s="147">
        <f t="shared" si="73"/>
        <v>9.3949116818653456E-4</v>
      </c>
      <c r="Z125" s="147">
        <f t="shared" si="74"/>
        <v>9.3685137405243426E-4</v>
      </c>
      <c r="AA125" s="147">
        <f t="shared" si="112"/>
        <v>1.2289302252570323E-3</v>
      </c>
      <c r="AB125" s="38">
        <f>+V125/T125</f>
        <v>0.99719018738707699</v>
      </c>
    </row>
    <row r="126" spans="1:28" ht="54" customHeight="1" x14ac:dyDescent="0.25">
      <c r="A126" s="39" t="s">
        <v>252</v>
      </c>
      <c r="B126" s="34" t="s">
        <v>37</v>
      </c>
      <c r="C126" s="34">
        <v>10</v>
      </c>
      <c r="D126" s="34" t="s">
        <v>38</v>
      </c>
      <c r="E126" s="40" t="s">
        <v>253</v>
      </c>
      <c r="F126" s="62">
        <f t="shared" ref="F126:J128" si="118">+F127</f>
        <v>214344555873</v>
      </c>
      <c r="G126" s="62">
        <f t="shared" si="118"/>
        <v>0</v>
      </c>
      <c r="H126" s="62">
        <f t="shared" si="118"/>
        <v>0</v>
      </c>
      <c r="I126" s="62">
        <f t="shared" si="118"/>
        <v>0</v>
      </c>
      <c r="J126" s="62">
        <f t="shared" si="118"/>
        <v>0</v>
      </c>
      <c r="K126" s="62">
        <f t="shared" si="71"/>
        <v>0</v>
      </c>
      <c r="L126" s="66">
        <f>+L127</f>
        <v>214344555873</v>
      </c>
      <c r="M126" s="253">
        <f t="shared" si="63"/>
        <v>2.7159859883703584E-2</v>
      </c>
      <c r="N126" s="62">
        <f t="shared" ref="N126:W128" si="119">+N127</f>
        <v>0</v>
      </c>
      <c r="O126" s="62">
        <f t="shared" si="119"/>
        <v>189713379685</v>
      </c>
      <c r="P126" s="62">
        <f t="shared" si="119"/>
        <v>24631176188</v>
      </c>
      <c r="Q126" s="62">
        <f t="shared" si="119"/>
        <v>189713379685</v>
      </c>
      <c r="R126" s="62">
        <f t="shared" si="119"/>
        <v>24631176188</v>
      </c>
      <c r="S126" s="62">
        <f t="shared" si="119"/>
        <v>0</v>
      </c>
      <c r="T126" s="62">
        <f t="shared" si="119"/>
        <v>0</v>
      </c>
      <c r="U126" s="62">
        <f t="shared" si="119"/>
        <v>189713379685</v>
      </c>
      <c r="V126" s="62">
        <f t="shared" si="119"/>
        <v>0</v>
      </c>
      <c r="W126" s="62">
        <f t="shared" si="119"/>
        <v>0</v>
      </c>
      <c r="X126" s="38">
        <f t="shared" si="72"/>
        <v>0.88508606580801585</v>
      </c>
      <c r="Y126" s="38">
        <f t="shared" si="73"/>
        <v>0</v>
      </c>
      <c r="Z126" s="38">
        <f t="shared" si="74"/>
        <v>0</v>
      </c>
      <c r="AA126" s="38">
        <f t="shared" si="112"/>
        <v>0</v>
      </c>
      <c r="AB126" s="38" t="s">
        <v>40</v>
      </c>
    </row>
    <row r="127" spans="1:28" ht="54" customHeight="1" x14ac:dyDescent="0.25">
      <c r="A127" s="39" t="s">
        <v>254</v>
      </c>
      <c r="B127" s="34" t="s">
        <v>37</v>
      </c>
      <c r="C127" s="34">
        <v>10</v>
      </c>
      <c r="D127" s="34" t="s">
        <v>38</v>
      </c>
      <c r="E127" s="40" t="s">
        <v>253</v>
      </c>
      <c r="F127" s="62">
        <f t="shared" si="118"/>
        <v>214344555873</v>
      </c>
      <c r="G127" s="62">
        <f t="shared" si="118"/>
        <v>0</v>
      </c>
      <c r="H127" s="62">
        <f t="shared" si="118"/>
        <v>0</v>
      </c>
      <c r="I127" s="62">
        <f t="shared" si="118"/>
        <v>0</v>
      </c>
      <c r="J127" s="62">
        <f t="shared" si="118"/>
        <v>0</v>
      </c>
      <c r="K127" s="62">
        <f t="shared" si="71"/>
        <v>0</v>
      </c>
      <c r="L127" s="66">
        <f>+L128</f>
        <v>214344555873</v>
      </c>
      <c r="M127" s="253">
        <f t="shared" si="63"/>
        <v>2.7159859883703584E-2</v>
      </c>
      <c r="N127" s="62">
        <f t="shared" si="119"/>
        <v>0</v>
      </c>
      <c r="O127" s="62">
        <f t="shared" si="119"/>
        <v>189713379685</v>
      </c>
      <c r="P127" s="62">
        <f t="shared" si="119"/>
        <v>24631176188</v>
      </c>
      <c r="Q127" s="62">
        <f t="shared" si="119"/>
        <v>189713379685</v>
      </c>
      <c r="R127" s="62">
        <f t="shared" si="119"/>
        <v>24631176188</v>
      </c>
      <c r="S127" s="62">
        <f t="shared" si="119"/>
        <v>0</v>
      </c>
      <c r="T127" s="62">
        <f t="shared" si="119"/>
        <v>0</v>
      </c>
      <c r="U127" s="62">
        <f t="shared" si="119"/>
        <v>189713379685</v>
      </c>
      <c r="V127" s="62">
        <f t="shared" si="119"/>
        <v>0</v>
      </c>
      <c r="W127" s="62">
        <f t="shared" si="119"/>
        <v>0</v>
      </c>
      <c r="X127" s="38">
        <f t="shared" si="72"/>
        <v>0.88508606580801585</v>
      </c>
      <c r="Y127" s="38">
        <f t="shared" si="73"/>
        <v>0</v>
      </c>
      <c r="Z127" s="38">
        <f t="shared" si="74"/>
        <v>0</v>
      </c>
      <c r="AA127" s="38">
        <f t="shared" si="112"/>
        <v>0</v>
      </c>
      <c r="AB127" s="38" t="s">
        <v>40</v>
      </c>
    </row>
    <row r="128" spans="1:28" ht="30" customHeight="1" x14ac:dyDescent="0.25">
      <c r="A128" s="39" t="s">
        <v>255</v>
      </c>
      <c r="B128" s="34" t="s">
        <v>37</v>
      </c>
      <c r="C128" s="34">
        <v>10</v>
      </c>
      <c r="D128" s="34" t="s">
        <v>38</v>
      </c>
      <c r="E128" s="40" t="s">
        <v>256</v>
      </c>
      <c r="F128" s="62">
        <f t="shared" si="118"/>
        <v>214344555873</v>
      </c>
      <c r="G128" s="62">
        <f t="shared" si="118"/>
        <v>0</v>
      </c>
      <c r="H128" s="62">
        <f t="shared" si="118"/>
        <v>0</v>
      </c>
      <c r="I128" s="62">
        <f t="shared" si="118"/>
        <v>0</v>
      </c>
      <c r="J128" s="62">
        <f t="shared" si="118"/>
        <v>0</v>
      </c>
      <c r="K128" s="62">
        <f t="shared" si="71"/>
        <v>0</v>
      </c>
      <c r="L128" s="66">
        <f>+L129</f>
        <v>214344555873</v>
      </c>
      <c r="M128" s="253">
        <f t="shared" si="63"/>
        <v>2.7159859883703584E-2</v>
      </c>
      <c r="N128" s="62">
        <f t="shared" si="119"/>
        <v>0</v>
      </c>
      <c r="O128" s="62">
        <f t="shared" si="119"/>
        <v>189713379685</v>
      </c>
      <c r="P128" s="62">
        <f t="shared" si="119"/>
        <v>24631176188</v>
      </c>
      <c r="Q128" s="62">
        <f t="shared" si="119"/>
        <v>189713379685</v>
      </c>
      <c r="R128" s="62">
        <f t="shared" si="119"/>
        <v>24631176188</v>
      </c>
      <c r="S128" s="62">
        <f t="shared" si="119"/>
        <v>0</v>
      </c>
      <c r="T128" s="62">
        <f t="shared" si="119"/>
        <v>0</v>
      </c>
      <c r="U128" s="62">
        <f t="shared" si="119"/>
        <v>189713379685</v>
      </c>
      <c r="V128" s="62">
        <f t="shared" si="119"/>
        <v>0</v>
      </c>
      <c r="W128" s="62">
        <f t="shared" si="119"/>
        <v>0</v>
      </c>
      <c r="X128" s="38">
        <f t="shared" si="72"/>
        <v>0.88508606580801585</v>
      </c>
      <c r="Y128" s="38">
        <f t="shared" si="73"/>
        <v>0</v>
      </c>
      <c r="Z128" s="38">
        <f t="shared" si="74"/>
        <v>0</v>
      </c>
      <c r="AA128" s="38">
        <f t="shared" si="112"/>
        <v>0</v>
      </c>
      <c r="AB128" s="38" t="s">
        <v>40</v>
      </c>
    </row>
    <row r="129" spans="1:28" ht="30" customHeight="1" x14ac:dyDescent="0.25">
      <c r="A129" s="43" t="s">
        <v>257</v>
      </c>
      <c r="B129" s="44" t="s">
        <v>37</v>
      </c>
      <c r="C129" s="44">
        <v>10</v>
      </c>
      <c r="D129" s="44" t="s">
        <v>38</v>
      </c>
      <c r="E129" s="45" t="s">
        <v>258</v>
      </c>
      <c r="F129" s="46">
        <v>214344555873</v>
      </c>
      <c r="G129" s="46">
        <v>0</v>
      </c>
      <c r="H129" s="46">
        <v>0</v>
      </c>
      <c r="I129" s="46">
        <v>0</v>
      </c>
      <c r="J129" s="46">
        <v>0</v>
      </c>
      <c r="K129" s="46">
        <f t="shared" si="71"/>
        <v>0</v>
      </c>
      <c r="L129" s="56">
        <f>+F129+K129</f>
        <v>214344555873</v>
      </c>
      <c r="M129" s="266">
        <f t="shared" si="63"/>
        <v>2.7159859883703584E-2</v>
      </c>
      <c r="N129" s="46">
        <v>0</v>
      </c>
      <c r="O129" s="46">
        <v>189713379685</v>
      </c>
      <c r="P129" s="46">
        <f>L129-O129</f>
        <v>24631176188</v>
      </c>
      <c r="Q129" s="46">
        <v>189713379685</v>
      </c>
      <c r="R129" s="46">
        <f>+L129-Q129</f>
        <v>24631176188</v>
      </c>
      <c r="S129" s="46">
        <f>O129-Q129</f>
        <v>0</v>
      </c>
      <c r="T129" s="46">
        <v>0</v>
      </c>
      <c r="U129" s="46">
        <f>+Q129-T129</f>
        <v>189713379685</v>
      </c>
      <c r="V129" s="46">
        <v>0</v>
      </c>
      <c r="W129" s="88">
        <f>+T129-V129</f>
        <v>0</v>
      </c>
      <c r="X129" s="49">
        <f t="shared" si="72"/>
        <v>0.88508606580801585</v>
      </c>
      <c r="Y129" s="49">
        <f t="shared" si="73"/>
        <v>0</v>
      </c>
      <c r="Z129" s="49">
        <f t="shared" si="74"/>
        <v>0</v>
      </c>
      <c r="AA129" s="49">
        <f t="shared" si="112"/>
        <v>0</v>
      </c>
      <c r="AB129" s="49" t="s">
        <v>40</v>
      </c>
    </row>
    <row r="130" spans="1:28" ht="49.5" customHeight="1" x14ac:dyDescent="0.25">
      <c r="A130" s="39" t="s">
        <v>259</v>
      </c>
      <c r="B130" s="34" t="s">
        <v>37</v>
      </c>
      <c r="C130" s="34">
        <v>10</v>
      </c>
      <c r="D130" s="34" t="s">
        <v>38</v>
      </c>
      <c r="E130" s="40" t="s">
        <v>260</v>
      </c>
      <c r="F130" s="62">
        <f t="shared" ref="F130:J132" si="120">+F131</f>
        <v>3195851089</v>
      </c>
      <c r="G130" s="62">
        <f t="shared" si="120"/>
        <v>0</v>
      </c>
      <c r="H130" s="62">
        <f t="shared" si="120"/>
        <v>0</v>
      </c>
      <c r="I130" s="62">
        <f t="shared" si="120"/>
        <v>0</v>
      </c>
      <c r="J130" s="62">
        <f t="shared" si="120"/>
        <v>0</v>
      </c>
      <c r="K130" s="62">
        <f t="shared" si="71"/>
        <v>0</v>
      </c>
      <c r="L130" s="66">
        <f>+L131</f>
        <v>3195851089</v>
      </c>
      <c r="M130" s="42">
        <f t="shared" si="63"/>
        <v>4.0495018608193714E-4</v>
      </c>
      <c r="N130" s="62">
        <f t="shared" ref="N130:W132" si="121">+N131</f>
        <v>0</v>
      </c>
      <c r="O130" s="62">
        <f t="shared" si="121"/>
        <v>3195851089</v>
      </c>
      <c r="P130" s="62">
        <f t="shared" si="121"/>
        <v>0</v>
      </c>
      <c r="Q130" s="62">
        <f t="shared" si="121"/>
        <v>3195851089</v>
      </c>
      <c r="R130" s="62">
        <f t="shared" si="121"/>
        <v>0</v>
      </c>
      <c r="S130" s="62">
        <f t="shared" si="121"/>
        <v>0</v>
      </c>
      <c r="T130" s="62">
        <f t="shared" si="121"/>
        <v>0</v>
      </c>
      <c r="U130" s="62">
        <f t="shared" si="121"/>
        <v>3195851089</v>
      </c>
      <c r="V130" s="62">
        <f t="shared" si="121"/>
        <v>0</v>
      </c>
      <c r="W130" s="62">
        <f t="shared" si="121"/>
        <v>0</v>
      </c>
      <c r="X130" s="38">
        <f t="shared" si="72"/>
        <v>1</v>
      </c>
      <c r="Y130" s="38">
        <f t="shared" si="73"/>
        <v>0</v>
      </c>
      <c r="Z130" s="38">
        <f t="shared" si="74"/>
        <v>0</v>
      </c>
      <c r="AA130" s="38">
        <f t="shared" si="112"/>
        <v>0</v>
      </c>
      <c r="AB130" s="38" t="s">
        <v>40</v>
      </c>
    </row>
    <row r="131" spans="1:28" ht="49.5" customHeight="1" x14ac:dyDescent="0.25">
      <c r="A131" s="39" t="s">
        <v>261</v>
      </c>
      <c r="B131" s="34" t="s">
        <v>37</v>
      </c>
      <c r="C131" s="34">
        <v>10</v>
      </c>
      <c r="D131" s="34" t="s">
        <v>38</v>
      </c>
      <c r="E131" s="95" t="s">
        <v>260</v>
      </c>
      <c r="F131" s="62">
        <f t="shared" si="120"/>
        <v>3195851089</v>
      </c>
      <c r="G131" s="62">
        <f t="shared" si="120"/>
        <v>0</v>
      </c>
      <c r="H131" s="62">
        <f t="shared" si="120"/>
        <v>0</v>
      </c>
      <c r="I131" s="62">
        <f t="shared" si="120"/>
        <v>0</v>
      </c>
      <c r="J131" s="62">
        <f t="shared" si="120"/>
        <v>0</v>
      </c>
      <c r="K131" s="62">
        <f t="shared" si="71"/>
        <v>0</v>
      </c>
      <c r="L131" s="66">
        <f>+L132</f>
        <v>3195851089</v>
      </c>
      <c r="M131" s="42">
        <f t="shared" si="63"/>
        <v>4.0495018608193714E-4</v>
      </c>
      <c r="N131" s="62">
        <f t="shared" si="121"/>
        <v>0</v>
      </c>
      <c r="O131" s="62">
        <f t="shared" si="121"/>
        <v>3195851089</v>
      </c>
      <c r="P131" s="62">
        <f t="shared" si="121"/>
        <v>0</v>
      </c>
      <c r="Q131" s="62">
        <f t="shared" si="121"/>
        <v>3195851089</v>
      </c>
      <c r="R131" s="62">
        <f t="shared" si="121"/>
        <v>0</v>
      </c>
      <c r="S131" s="62">
        <f t="shared" si="121"/>
        <v>0</v>
      </c>
      <c r="T131" s="62">
        <f t="shared" si="121"/>
        <v>0</v>
      </c>
      <c r="U131" s="62">
        <f t="shared" si="121"/>
        <v>3195851089</v>
      </c>
      <c r="V131" s="62">
        <f t="shared" si="121"/>
        <v>0</v>
      </c>
      <c r="W131" s="62">
        <f t="shared" si="121"/>
        <v>0</v>
      </c>
      <c r="X131" s="38">
        <f t="shared" si="72"/>
        <v>1</v>
      </c>
      <c r="Y131" s="38">
        <f t="shared" si="73"/>
        <v>0</v>
      </c>
      <c r="Z131" s="38">
        <f t="shared" si="74"/>
        <v>0</v>
      </c>
      <c r="AA131" s="38">
        <f t="shared" si="112"/>
        <v>0</v>
      </c>
      <c r="AB131" s="38" t="s">
        <v>40</v>
      </c>
    </row>
    <row r="132" spans="1:28" ht="32.25" customHeight="1" x14ac:dyDescent="0.25">
      <c r="A132" s="39" t="s">
        <v>262</v>
      </c>
      <c r="B132" s="34" t="s">
        <v>37</v>
      </c>
      <c r="C132" s="34">
        <v>10</v>
      </c>
      <c r="D132" s="34" t="s">
        <v>38</v>
      </c>
      <c r="E132" s="40" t="s">
        <v>256</v>
      </c>
      <c r="F132" s="62">
        <f t="shared" si="120"/>
        <v>3195851089</v>
      </c>
      <c r="G132" s="62">
        <f t="shared" si="120"/>
        <v>0</v>
      </c>
      <c r="H132" s="62">
        <f t="shared" si="120"/>
        <v>0</v>
      </c>
      <c r="I132" s="62">
        <f t="shared" si="120"/>
        <v>0</v>
      </c>
      <c r="J132" s="62">
        <f t="shared" si="120"/>
        <v>0</v>
      </c>
      <c r="K132" s="62">
        <f t="shared" si="71"/>
        <v>0</v>
      </c>
      <c r="L132" s="66">
        <f>+L133</f>
        <v>3195851089</v>
      </c>
      <c r="M132" s="42">
        <f t="shared" si="63"/>
        <v>4.0495018608193714E-4</v>
      </c>
      <c r="N132" s="62">
        <f t="shared" si="121"/>
        <v>0</v>
      </c>
      <c r="O132" s="62">
        <f t="shared" si="121"/>
        <v>3195851089</v>
      </c>
      <c r="P132" s="62">
        <f t="shared" si="121"/>
        <v>0</v>
      </c>
      <c r="Q132" s="62">
        <f t="shared" si="121"/>
        <v>3195851089</v>
      </c>
      <c r="R132" s="62">
        <f t="shared" si="121"/>
        <v>0</v>
      </c>
      <c r="S132" s="62">
        <f t="shared" si="121"/>
        <v>0</v>
      </c>
      <c r="T132" s="62">
        <f t="shared" si="121"/>
        <v>0</v>
      </c>
      <c r="U132" s="62">
        <f t="shared" si="121"/>
        <v>3195851089</v>
      </c>
      <c r="V132" s="62">
        <f t="shared" si="121"/>
        <v>0</v>
      </c>
      <c r="W132" s="62">
        <f t="shared" si="121"/>
        <v>0</v>
      </c>
      <c r="X132" s="38">
        <f t="shared" si="72"/>
        <v>1</v>
      </c>
      <c r="Y132" s="38">
        <f t="shared" si="73"/>
        <v>0</v>
      </c>
      <c r="Z132" s="38">
        <f t="shared" si="74"/>
        <v>0</v>
      </c>
      <c r="AA132" s="38">
        <f t="shared" si="112"/>
        <v>0</v>
      </c>
      <c r="AB132" s="38" t="s">
        <v>40</v>
      </c>
    </row>
    <row r="133" spans="1:28" ht="30" customHeight="1" x14ac:dyDescent="0.25">
      <c r="A133" s="43" t="s">
        <v>263</v>
      </c>
      <c r="B133" s="44" t="s">
        <v>37</v>
      </c>
      <c r="C133" s="44">
        <v>10</v>
      </c>
      <c r="D133" s="44" t="s">
        <v>38</v>
      </c>
      <c r="E133" s="45" t="s">
        <v>258</v>
      </c>
      <c r="F133" s="46">
        <v>3195851089</v>
      </c>
      <c r="G133" s="46">
        <v>0</v>
      </c>
      <c r="H133" s="46">
        <v>0</v>
      </c>
      <c r="I133" s="46">
        <v>0</v>
      </c>
      <c r="J133" s="46">
        <v>0</v>
      </c>
      <c r="K133" s="46">
        <f t="shared" si="71"/>
        <v>0</v>
      </c>
      <c r="L133" s="56">
        <f>+F133+K133</f>
        <v>3195851089</v>
      </c>
      <c r="M133" s="51">
        <f t="shared" si="63"/>
        <v>4.0495018608193714E-4</v>
      </c>
      <c r="N133" s="46">
        <v>0</v>
      </c>
      <c r="O133" s="46">
        <v>3195851089</v>
      </c>
      <c r="P133" s="46">
        <f>L133-O133</f>
        <v>0</v>
      </c>
      <c r="Q133" s="46">
        <v>3195851089</v>
      </c>
      <c r="R133" s="46">
        <f>+L133-Q133</f>
        <v>0</v>
      </c>
      <c r="S133" s="46">
        <f>O133-Q133</f>
        <v>0</v>
      </c>
      <c r="T133" s="46">
        <v>0</v>
      </c>
      <c r="U133" s="46">
        <f>+Q133-T133</f>
        <v>3195851089</v>
      </c>
      <c r="V133" s="46">
        <v>0</v>
      </c>
      <c r="W133" s="88">
        <f>+T133-V133</f>
        <v>0</v>
      </c>
      <c r="X133" s="49">
        <f t="shared" si="72"/>
        <v>1</v>
      </c>
      <c r="Y133" s="49">
        <f t="shared" si="73"/>
        <v>0</v>
      </c>
      <c r="Z133" s="49">
        <f t="shared" si="74"/>
        <v>0</v>
      </c>
      <c r="AA133" s="49">
        <f t="shared" si="112"/>
        <v>0</v>
      </c>
      <c r="AB133" s="49" t="s">
        <v>40</v>
      </c>
    </row>
    <row r="134" spans="1:28" ht="87" customHeight="1" x14ac:dyDescent="0.25">
      <c r="A134" s="39" t="s">
        <v>264</v>
      </c>
      <c r="B134" s="34" t="s">
        <v>37</v>
      </c>
      <c r="C134" s="34">
        <v>10</v>
      </c>
      <c r="D134" s="34" t="s">
        <v>38</v>
      </c>
      <c r="E134" s="40" t="s">
        <v>265</v>
      </c>
      <c r="F134" s="62">
        <f t="shared" ref="F134:J136" si="122">+F135</f>
        <v>251619519992</v>
      </c>
      <c r="G134" s="62">
        <f t="shared" si="122"/>
        <v>0</v>
      </c>
      <c r="H134" s="62">
        <f t="shared" si="122"/>
        <v>0</v>
      </c>
      <c r="I134" s="62">
        <f t="shared" si="122"/>
        <v>0</v>
      </c>
      <c r="J134" s="62">
        <f t="shared" si="122"/>
        <v>0</v>
      </c>
      <c r="K134" s="62">
        <f t="shared" si="71"/>
        <v>0</v>
      </c>
      <c r="L134" s="66">
        <f>+L135</f>
        <v>251619519992</v>
      </c>
      <c r="M134" s="253">
        <f t="shared" ref="M134:M197" si="123">L134/$L$304</f>
        <v>3.1883016012016728E-2</v>
      </c>
      <c r="N134" s="62">
        <f t="shared" ref="N134:W136" si="124">+N135</f>
        <v>0</v>
      </c>
      <c r="O134" s="62">
        <f t="shared" si="124"/>
        <v>218925372998</v>
      </c>
      <c r="P134" s="62">
        <f t="shared" si="124"/>
        <v>32694146994</v>
      </c>
      <c r="Q134" s="62">
        <f t="shared" si="124"/>
        <v>218925372998</v>
      </c>
      <c r="R134" s="62">
        <f t="shared" si="124"/>
        <v>32694146994</v>
      </c>
      <c r="S134" s="62">
        <f t="shared" si="124"/>
        <v>0</v>
      </c>
      <c r="T134" s="62">
        <f t="shared" si="124"/>
        <v>0</v>
      </c>
      <c r="U134" s="62">
        <f t="shared" si="124"/>
        <v>218925372998</v>
      </c>
      <c r="V134" s="62">
        <f t="shared" si="124"/>
        <v>0</v>
      </c>
      <c r="W134" s="62">
        <f t="shared" si="124"/>
        <v>0</v>
      </c>
      <c r="X134" s="38">
        <f t="shared" si="72"/>
        <v>0.87006514043489358</v>
      </c>
      <c r="Y134" s="38">
        <f t="shared" si="73"/>
        <v>0</v>
      </c>
      <c r="Z134" s="38">
        <f t="shared" si="74"/>
        <v>0</v>
      </c>
      <c r="AA134" s="38">
        <f t="shared" si="112"/>
        <v>0</v>
      </c>
      <c r="AB134" s="38" t="s">
        <v>40</v>
      </c>
    </row>
    <row r="135" spans="1:28" ht="84" customHeight="1" x14ac:dyDescent="0.25">
      <c r="A135" s="39" t="s">
        <v>266</v>
      </c>
      <c r="B135" s="34" t="s">
        <v>37</v>
      </c>
      <c r="C135" s="34">
        <v>10</v>
      </c>
      <c r="D135" s="34" t="s">
        <v>38</v>
      </c>
      <c r="E135" s="40" t="s">
        <v>265</v>
      </c>
      <c r="F135" s="62">
        <f t="shared" si="122"/>
        <v>251619519992</v>
      </c>
      <c r="G135" s="62">
        <f t="shared" si="122"/>
        <v>0</v>
      </c>
      <c r="H135" s="62">
        <f t="shared" si="122"/>
        <v>0</v>
      </c>
      <c r="I135" s="62">
        <f t="shared" si="122"/>
        <v>0</v>
      </c>
      <c r="J135" s="62">
        <f t="shared" si="122"/>
        <v>0</v>
      </c>
      <c r="K135" s="62">
        <f t="shared" si="71"/>
        <v>0</v>
      </c>
      <c r="L135" s="66">
        <f>+L136</f>
        <v>251619519992</v>
      </c>
      <c r="M135" s="253">
        <f t="shared" si="123"/>
        <v>3.1883016012016728E-2</v>
      </c>
      <c r="N135" s="62">
        <f t="shared" si="124"/>
        <v>0</v>
      </c>
      <c r="O135" s="62">
        <f t="shared" si="124"/>
        <v>218925372998</v>
      </c>
      <c r="P135" s="62">
        <f t="shared" si="124"/>
        <v>32694146994</v>
      </c>
      <c r="Q135" s="62">
        <f t="shared" si="124"/>
        <v>218925372998</v>
      </c>
      <c r="R135" s="62">
        <f t="shared" si="124"/>
        <v>32694146994</v>
      </c>
      <c r="S135" s="62">
        <f t="shared" si="124"/>
        <v>0</v>
      </c>
      <c r="T135" s="62">
        <f t="shared" si="124"/>
        <v>0</v>
      </c>
      <c r="U135" s="62">
        <f t="shared" si="124"/>
        <v>218925372998</v>
      </c>
      <c r="V135" s="62">
        <f t="shared" si="124"/>
        <v>0</v>
      </c>
      <c r="W135" s="62">
        <f t="shared" si="124"/>
        <v>0</v>
      </c>
      <c r="X135" s="38">
        <f t="shared" si="72"/>
        <v>0.87006514043489358</v>
      </c>
      <c r="Y135" s="38">
        <f t="shared" si="73"/>
        <v>0</v>
      </c>
      <c r="Z135" s="38">
        <f t="shared" si="74"/>
        <v>0</v>
      </c>
      <c r="AA135" s="38">
        <f t="shared" si="112"/>
        <v>0</v>
      </c>
      <c r="AB135" s="38" t="s">
        <v>40</v>
      </c>
    </row>
    <row r="136" spans="1:28" ht="32.25" customHeight="1" x14ac:dyDescent="0.25">
      <c r="A136" s="39" t="s">
        <v>267</v>
      </c>
      <c r="B136" s="34" t="s">
        <v>37</v>
      </c>
      <c r="C136" s="34">
        <v>10</v>
      </c>
      <c r="D136" s="34" t="s">
        <v>38</v>
      </c>
      <c r="E136" s="40" t="s">
        <v>268</v>
      </c>
      <c r="F136" s="62">
        <f t="shared" si="122"/>
        <v>251619519992</v>
      </c>
      <c r="G136" s="62">
        <f t="shared" si="122"/>
        <v>0</v>
      </c>
      <c r="H136" s="62">
        <f t="shared" si="122"/>
        <v>0</v>
      </c>
      <c r="I136" s="62">
        <f t="shared" si="122"/>
        <v>0</v>
      </c>
      <c r="J136" s="62">
        <f t="shared" si="122"/>
        <v>0</v>
      </c>
      <c r="K136" s="62">
        <f t="shared" ref="K136:K173" si="125">+G136-H136+I136-J136</f>
        <v>0</v>
      </c>
      <c r="L136" s="66">
        <f>+L137</f>
        <v>251619519992</v>
      </c>
      <c r="M136" s="253">
        <f t="shared" si="123"/>
        <v>3.1883016012016728E-2</v>
      </c>
      <c r="N136" s="62">
        <f t="shared" si="124"/>
        <v>0</v>
      </c>
      <c r="O136" s="62">
        <f t="shared" si="124"/>
        <v>218925372998</v>
      </c>
      <c r="P136" s="62">
        <f t="shared" si="124"/>
        <v>32694146994</v>
      </c>
      <c r="Q136" s="62">
        <f t="shared" si="124"/>
        <v>218925372998</v>
      </c>
      <c r="R136" s="62">
        <f t="shared" si="124"/>
        <v>32694146994</v>
      </c>
      <c r="S136" s="62">
        <f t="shared" si="124"/>
        <v>0</v>
      </c>
      <c r="T136" s="62">
        <f t="shared" si="124"/>
        <v>0</v>
      </c>
      <c r="U136" s="62">
        <f t="shared" si="124"/>
        <v>218925372998</v>
      </c>
      <c r="V136" s="62">
        <f t="shared" si="124"/>
        <v>0</v>
      </c>
      <c r="W136" s="62">
        <f t="shared" si="124"/>
        <v>0</v>
      </c>
      <c r="X136" s="38">
        <f t="shared" ref="X136:X199" si="126">+Q136/L136</f>
        <v>0.87006514043489358</v>
      </c>
      <c r="Y136" s="38">
        <f t="shared" ref="Y136:Y199" si="127">+T136/L136</f>
        <v>0</v>
      </c>
      <c r="Z136" s="38">
        <f t="shared" ref="Z136:Z199" si="128">+V136/L136</f>
        <v>0</v>
      </c>
      <c r="AA136" s="38">
        <f t="shared" si="112"/>
        <v>0</v>
      </c>
      <c r="AB136" s="38" t="s">
        <v>40</v>
      </c>
    </row>
    <row r="137" spans="1:28" ht="30" customHeight="1" x14ac:dyDescent="0.25">
      <c r="A137" s="43" t="s">
        <v>269</v>
      </c>
      <c r="B137" s="44" t="s">
        <v>37</v>
      </c>
      <c r="C137" s="44">
        <v>10</v>
      </c>
      <c r="D137" s="44" t="s">
        <v>38</v>
      </c>
      <c r="E137" s="45" t="s">
        <v>258</v>
      </c>
      <c r="F137" s="46">
        <v>251619519992</v>
      </c>
      <c r="G137" s="46">
        <v>0</v>
      </c>
      <c r="H137" s="46">
        <v>0</v>
      </c>
      <c r="I137" s="46">
        <v>0</v>
      </c>
      <c r="J137" s="46">
        <v>0</v>
      </c>
      <c r="K137" s="46">
        <f t="shared" si="125"/>
        <v>0</v>
      </c>
      <c r="L137" s="56">
        <f>+F137+K137</f>
        <v>251619519992</v>
      </c>
      <c r="M137" s="266">
        <f t="shared" si="123"/>
        <v>3.1883016012016728E-2</v>
      </c>
      <c r="N137" s="46">
        <v>0</v>
      </c>
      <c r="O137" s="46">
        <v>218925372998</v>
      </c>
      <c r="P137" s="46">
        <f>L137-O137</f>
        <v>32694146994</v>
      </c>
      <c r="Q137" s="46">
        <v>218925372998</v>
      </c>
      <c r="R137" s="46">
        <f>+L137-Q137</f>
        <v>32694146994</v>
      </c>
      <c r="S137" s="46">
        <f>O137-Q137</f>
        <v>0</v>
      </c>
      <c r="T137" s="46">
        <v>0</v>
      </c>
      <c r="U137" s="46">
        <f>+Q137-T137</f>
        <v>218925372998</v>
      </c>
      <c r="V137" s="46">
        <v>0</v>
      </c>
      <c r="W137" s="88">
        <f>+T137-V137</f>
        <v>0</v>
      </c>
      <c r="X137" s="49">
        <f t="shared" si="126"/>
        <v>0.87006514043489358</v>
      </c>
      <c r="Y137" s="49">
        <f t="shared" si="127"/>
        <v>0</v>
      </c>
      <c r="Z137" s="49">
        <f t="shared" si="128"/>
        <v>0</v>
      </c>
      <c r="AA137" s="49">
        <f t="shared" si="112"/>
        <v>0</v>
      </c>
      <c r="AB137" s="49" t="s">
        <v>40</v>
      </c>
    </row>
    <row r="138" spans="1:28" ht="80.25" customHeight="1" x14ac:dyDescent="0.25">
      <c r="A138" s="39" t="s">
        <v>270</v>
      </c>
      <c r="B138" s="34" t="s">
        <v>37</v>
      </c>
      <c r="C138" s="34">
        <v>10</v>
      </c>
      <c r="D138" s="34" t="s">
        <v>38</v>
      </c>
      <c r="E138" s="95" t="s">
        <v>271</v>
      </c>
      <c r="F138" s="62">
        <f t="shared" ref="F138:J140" si="129">+F139</f>
        <v>189200764831</v>
      </c>
      <c r="G138" s="62">
        <f t="shared" si="129"/>
        <v>0</v>
      </c>
      <c r="H138" s="62">
        <f t="shared" si="129"/>
        <v>0</v>
      </c>
      <c r="I138" s="62">
        <f t="shared" si="129"/>
        <v>0</v>
      </c>
      <c r="J138" s="62">
        <f t="shared" si="129"/>
        <v>0</v>
      </c>
      <c r="K138" s="62">
        <f t="shared" si="125"/>
        <v>0</v>
      </c>
      <c r="L138" s="66">
        <f>+L139</f>
        <v>189200764831</v>
      </c>
      <c r="M138" s="253">
        <f t="shared" si="123"/>
        <v>2.397385947952041E-2</v>
      </c>
      <c r="N138" s="62">
        <f t="shared" ref="N138:W140" si="130">+N139</f>
        <v>0</v>
      </c>
      <c r="O138" s="62">
        <f t="shared" si="130"/>
        <v>167458960592</v>
      </c>
      <c r="P138" s="62">
        <f t="shared" si="130"/>
        <v>21741804239</v>
      </c>
      <c r="Q138" s="62">
        <f t="shared" si="130"/>
        <v>167458960592</v>
      </c>
      <c r="R138" s="62">
        <f t="shared" si="130"/>
        <v>21741804239</v>
      </c>
      <c r="S138" s="62">
        <f t="shared" si="130"/>
        <v>0</v>
      </c>
      <c r="T138" s="62">
        <f t="shared" si="130"/>
        <v>0</v>
      </c>
      <c r="U138" s="62">
        <f t="shared" si="130"/>
        <v>167458960592</v>
      </c>
      <c r="V138" s="62">
        <f t="shared" si="130"/>
        <v>0</v>
      </c>
      <c r="W138" s="62">
        <f t="shared" si="130"/>
        <v>0</v>
      </c>
      <c r="X138" s="38">
        <f t="shared" si="126"/>
        <v>0.88508606580728966</v>
      </c>
      <c r="Y138" s="38">
        <f t="shared" si="127"/>
        <v>0</v>
      </c>
      <c r="Z138" s="38">
        <f t="shared" si="128"/>
        <v>0</v>
      </c>
      <c r="AA138" s="38">
        <f t="shared" si="112"/>
        <v>0</v>
      </c>
      <c r="AB138" s="38" t="s">
        <v>40</v>
      </c>
    </row>
    <row r="139" spans="1:28" ht="80.25" customHeight="1" x14ac:dyDescent="0.25">
      <c r="A139" s="39" t="s">
        <v>272</v>
      </c>
      <c r="B139" s="34" t="s">
        <v>37</v>
      </c>
      <c r="C139" s="34">
        <v>10</v>
      </c>
      <c r="D139" s="34" t="s">
        <v>38</v>
      </c>
      <c r="E139" s="95" t="s">
        <v>271</v>
      </c>
      <c r="F139" s="62">
        <f t="shared" si="129"/>
        <v>189200764831</v>
      </c>
      <c r="G139" s="62">
        <f t="shared" si="129"/>
        <v>0</v>
      </c>
      <c r="H139" s="62">
        <f t="shared" si="129"/>
        <v>0</v>
      </c>
      <c r="I139" s="62">
        <f t="shared" si="129"/>
        <v>0</v>
      </c>
      <c r="J139" s="62">
        <f t="shared" si="129"/>
        <v>0</v>
      </c>
      <c r="K139" s="62">
        <f t="shared" si="125"/>
        <v>0</v>
      </c>
      <c r="L139" s="66">
        <f>+L140</f>
        <v>189200764831</v>
      </c>
      <c r="M139" s="253">
        <f t="shared" si="123"/>
        <v>2.397385947952041E-2</v>
      </c>
      <c r="N139" s="62">
        <f t="shared" si="130"/>
        <v>0</v>
      </c>
      <c r="O139" s="62">
        <f t="shared" si="130"/>
        <v>167458960592</v>
      </c>
      <c r="P139" s="62">
        <f t="shared" si="130"/>
        <v>21741804239</v>
      </c>
      <c r="Q139" s="62">
        <f t="shared" si="130"/>
        <v>167458960592</v>
      </c>
      <c r="R139" s="62">
        <f t="shared" si="130"/>
        <v>21741804239</v>
      </c>
      <c r="S139" s="62">
        <f t="shared" si="130"/>
        <v>0</v>
      </c>
      <c r="T139" s="62">
        <f t="shared" si="130"/>
        <v>0</v>
      </c>
      <c r="U139" s="62">
        <f t="shared" si="130"/>
        <v>167458960592</v>
      </c>
      <c r="V139" s="62">
        <f t="shared" si="130"/>
        <v>0</v>
      </c>
      <c r="W139" s="62">
        <f t="shared" si="130"/>
        <v>0</v>
      </c>
      <c r="X139" s="38">
        <f t="shared" si="126"/>
        <v>0.88508606580728966</v>
      </c>
      <c r="Y139" s="38">
        <f t="shared" si="127"/>
        <v>0</v>
      </c>
      <c r="Z139" s="38">
        <f t="shared" si="128"/>
        <v>0</v>
      </c>
      <c r="AA139" s="38">
        <f t="shared" si="112"/>
        <v>0</v>
      </c>
      <c r="AB139" s="38" t="s">
        <v>40</v>
      </c>
    </row>
    <row r="140" spans="1:28" ht="28.5" customHeight="1" x14ac:dyDescent="0.25">
      <c r="A140" s="39" t="s">
        <v>273</v>
      </c>
      <c r="B140" s="34" t="s">
        <v>37</v>
      </c>
      <c r="C140" s="34">
        <v>10</v>
      </c>
      <c r="D140" s="34" t="s">
        <v>38</v>
      </c>
      <c r="E140" s="40" t="s">
        <v>268</v>
      </c>
      <c r="F140" s="62">
        <f t="shared" si="129"/>
        <v>189200764831</v>
      </c>
      <c r="G140" s="62">
        <f t="shared" si="129"/>
        <v>0</v>
      </c>
      <c r="H140" s="62">
        <f t="shared" si="129"/>
        <v>0</v>
      </c>
      <c r="I140" s="62">
        <f t="shared" si="129"/>
        <v>0</v>
      </c>
      <c r="J140" s="62">
        <f t="shared" si="129"/>
        <v>0</v>
      </c>
      <c r="K140" s="62">
        <f t="shared" si="125"/>
        <v>0</v>
      </c>
      <c r="L140" s="66">
        <f>+L141</f>
        <v>189200764831</v>
      </c>
      <c r="M140" s="253">
        <f t="shared" si="123"/>
        <v>2.397385947952041E-2</v>
      </c>
      <c r="N140" s="62">
        <f t="shared" si="130"/>
        <v>0</v>
      </c>
      <c r="O140" s="62">
        <f t="shared" si="130"/>
        <v>167458960592</v>
      </c>
      <c r="P140" s="62">
        <f t="shared" si="130"/>
        <v>21741804239</v>
      </c>
      <c r="Q140" s="62">
        <f t="shared" si="130"/>
        <v>167458960592</v>
      </c>
      <c r="R140" s="62">
        <f t="shared" si="130"/>
        <v>21741804239</v>
      </c>
      <c r="S140" s="62">
        <f t="shared" si="130"/>
        <v>0</v>
      </c>
      <c r="T140" s="62">
        <f t="shared" si="130"/>
        <v>0</v>
      </c>
      <c r="U140" s="62">
        <f t="shared" si="130"/>
        <v>167458960592</v>
      </c>
      <c r="V140" s="62">
        <f t="shared" si="130"/>
        <v>0</v>
      </c>
      <c r="W140" s="62">
        <f t="shared" si="130"/>
        <v>0</v>
      </c>
      <c r="X140" s="38">
        <f t="shared" si="126"/>
        <v>0.88508606580728966</v>
      </c>
      <c r="Y140" s="38">
        <f t="shared" si="127"/>
        <v>0</v>
      </c>
      <c r="Z140" s="38">
        <f t="shared" si="128"/>
        <v>0</v>
      </c>
      <c r="AA140" s="38">
        <f t="shared" si="112"/>
        <v>0</v>
      </c>
      <c r="AB140" s="38" t="s">
        <v>40</v>
      </c>
    </row>
    <row r="141" spans="1:28" ht="30" customHeight="1" x14ac:dyDescent="0.25">
      <c r="A141" s="43" t="s">
        <v>274</v>
      </c>
      <c r="B141" s="44" t="s">
        <v>37</v>
      </c>
      <c r="C141" s="44">
        <v>10</v>
      </c>
      <c r="D141" s="44" t="s">
        <v>38</v>
      </c>
      <c r="E141" s="45" t="s">
        <v>258</v>
      </c>
      <c r="F141" s="46">
        <v>189200764831</v>
      </c>
      <c r="G141" s="46">
        <v>0</v>
      </c>
      <c r="H141" s="46">
        <v>0</v>
      </c>
      <c r="I141" s="46">
        <v>0</v>
      </c>
      <c r="J141" s="46">
        <v>0</v>
      </c>
      <c r="K141" s="46">
        <f t="shared" si="125"/>
        <v>0</v>
      </c>
      <c r="L141" s="56">
        <f>+F141+K141</f>
        <v>189200764831</v>
      </c>
      <c r="M141" s="266">
        <f t="shared" si="123"/>
        <v>2.397385947952041E-2</v>
      </c>
      <c r="N141" s="46">
        <v>0</v>
      </c>
      <c r="O141" s="46">
        <v>167458960592</v>
      </c>
      <c r="P141" s="46">
        <f>L141-O141</f>
        <v>21741804239</v>
      </c>
      <c r="Q141" s="46">
        <v>167458960592</v>
      </c>
      <c r="R141" s="46">
        <f>+L141-Q141</f>
        <v>21741804239</v>
      </c>
      <c r="S141" s="46">
        <f>O141-Q141</f>
        <v>0</v>
      </c>
      <c r="T141" s="46">
        <v>0</v>
      </c>
      <c r="U141" s="46">
        <f>+Q141-T141</f>
        <v>167458960592</v>
      </c>
      <c r="V141" s="46">
        <v>0</v>
      </c>
      <c r="W141" s="88">
        <f>+T141-V141</f>
        <v>0</v>
      </c>
      <c r="X141" s="49">
        <f t="shared" si="126"/>
        <v>0.88508606580728966</v>
      </c>
      <c r="Y141" s="49">
        <f t="shared" si="127"/>
        <v>0</v>
      </c>
      <c r="Z141" s="49">
        <f t="shared" si="128"/>
        <v>0</v>
      </c>
      <c r="AA141" s="49">
        <f t="shared" si="112"/>
        <v>0</v>
      </c>
      <c r="AB141" s="49" t="s">
        <v>40</v>
      </c>
    </row>
    <row r="142" spans="1:28" ht="61.5" customHeight="1" x14ac:dyDescent="0.25">
      <c r="A142" s="39" t="s">
        <v>275</v>
      </c>
      <c r="B142" s="34" t="s">
        <v>37</v>
      </c>
      <c r="C142" s="34">
        <v>10</v>
      </c>
      <c r="D142" s="34" t="s">
        <v>38</v>
      </c>
      <c r="E142" s="40" t="s">
        <v>276</v>
      </c>
      <c r="F142" s="62">
        <f t="shared" ref="F142:J144" si="131">+F143</f>
        <v>274975644415</v>
      </c>
      <c r="G142" s="62">
        <f t="shared" si="131"/>
        <v>0</v>
      </c>
      <c r="H142" s="62">
        <f t="shared" si="131"/>
        <v>0</v>
      </c>
      <c r="I142" s="62">
        <f t="shared" si="131"/>
        <v>0</v>
      </c>
      <c r="J142" s="62">
        <f t="shared" si="131"/>
        <v>0</v>
      </c>
      <c r="K142" s="62">
        <f t="shared" si="125"/>
        <v>0</v>
      </c>
      <c r="L142" s="66">
        <f>+L143</f>
        <v>274975644415</v>
      </c>
      <c r="M142" s="253">
        <f t="shared" si="123"/>
        <v>3.4842499000382811E-2</v>
      </c>
      <c r="N142" s="62">
        <f t="shared" ref="N142:W144" si="132">+N143</f>
        <v>0</v>
      </c>
      <c r="O142" s="62">
        <f t="shared" si="132"/>
        <v>224181653018</v>
      </c>
      <c r="P142" s="62">
        <f t="shared" si="132"/>
        <v>50793991397</v>
      </c>
      <c r="Q142" s="62">
        <f t="shared" si="132"/>
        <v>224181653018</v>
      </c>
      <c r="R142" s="62">
        <f t="shared" si="132"/>
        <v>50793991397</v>
      </c>
      <c r="S142" s="62">
        <f t="shared" si="132"/>
        <v>0</v>
      </c>
      <c r="T142" s="62">
        <f t="shared" si="132"/>
        <v>0</v>
      </c>
      <c r="U142" s="62">
        <f t="shared" si="132"/>
        <v>224181653018</v>
      </c>
      <c r="V142" s="62">
        <f t="shared" si="132"/>
        <v>0</v>
      </c>
      <c r="W142" s="62">
        <f t="shared" si="132"/>
        <v>0</v>
      </c>
      <c r="X142" s="38">
        <f t="shared" si="126"/>
        <v>0.81527821671238465</v>
      </c>
      <c r="Y142" s="38">
        <f t="shared" si="127"/>
        <v>0</v>
      </c>
      <c r="Z142" s="38">
        <f t="shared" si="128"/>
        <v>0</v>
      </c>
      <c r="AA142" s="38">
        <f t="shared" si="112"/>
        <v>0</v>
      </c>
      <c r="AB142" s="38" t="s">
        <v>40</v>
      </c>
    </row>
    <row r="143" spans="1:28" ht="61.5" customHeight="1" x14ac:dyDescent="0.25">
      <c r="A143" s="39" t="s">
        <v>277</v>
      </c>
      <c r="B143" s="34" t="s">
        <v>37</v>
      </c>
      <c r="C143" s="34">
        <v>10</v>
      </c>
      <c r="D143" s="34" t="s">
        <v>38</v>
      </c>
      <c r="E143" s="95" t="s">
        <v>276</v>
      </c>
      <c r="F143" s="62">
        <f t="shared" si="131"/>
        <v>274975644415</v>
      </c>
      <c r="G143" s="62">
        <f t="shared" si="131"/>
        <v>0</v>
      </c>
      <c r="H143" s="62">
        <f t="shared" si="131"/>
        <v>0</v>
      </c>
      <c r="I143" s="62">
        <f t="shared" si="131"/>
        <v>0</v>
      </c>
      <c r="J143" s="62">
        <f t="shared" si="131"/>
        <v>0</v>
      </c>
      <c r="K143" s="62">
        <f t="shared" si="125"/>
        <v>0</v>
      </c>
      <c r="L143" s="66">
        <f>+L144</f>
        <v>274975644415</v>
      </c>
      <c r="M143" s="253">
        <f t="shared" si="123"/>
        <v>3.4842499000382811E-2</v>
      </c>
      <c r="N143" s="62">
        <f t="shared" si="132"/>
        <v>0</v>
      </c>
      <c r="O143" s="62">
        <f t="shared" si="132"/>
        <v>224181653018</v>
      </c>
      <c r="P143" s="62">
        <f t="shared" si="132"/>
        <v>50793991397</v>
      </c>
      <c r="Q143" s="62">
        <f t="shared" si="132"/>
        <v>224181653018</v>
      </c>
      <c r="R143" s="62">
        <f t="shared" si="132"/>
        <v>50793991397</v>
      </c>
      <c r="S143" s="62">
        <f t="shared" si="132"/>
        <v>0</v>
      </c>
      <c r="T143" s="62">
        <f t="shared" si="132"/>
        <v>0</v>
      </c>
      <c r="U143" s="62">
        <f t="shared" si="132"/>
        <v>224181653018</v>
      </c>
      <c r="V143" s="62">
        <f t="shared" si="132"/>
        <v>0</v>
      </c>
      <c r="W143" s="62">
        <f t="shared" si="132"/>
        <v>0</v>
      </c>
      <c r="X143" s="38">
        <f t="shared" si="126"/>
        <v>0.81527821671238465</v>
      </c>
      <c r="Y143" s="38">
        <f t="shared" si="127"/>
        <v>0</v>
      </c>
      <c r="Z143" s="38">
        <f t="shared" si="128"/>
        <v>0</v>
      </c>
      <c r="AA143" s="38">
        <f t="shared" si="112"/>
        <v>0</v>
      </c>
      <c r="AB143" s="38" t="s">
        <v>40</v>
      </c>
    </row>
    <row r="144" spans="1:28" ht="35.25" customHeight="1" x14ac:dyDescent="0.25">
      <c r="A144" s="39" t="s">
        <v>278</v>
      </c>
      <c r="B144" s="34" t="s">
        <v>37</v>
      </c>
      <c r="C144" s="34">
        <v>10</v>
      </c>
      <c r="D144" s="34" t="s">
        <v>38</v>
      </c>
      <c r="E144" s="40" t="s">
        <v>268</v>
      </c>
      <c r="F144" s="62">
        <f t="shared" si="131"/>
        <v>274975644415</v>
      </c>
      <c r="G144" s="62">
        <f t="shared" si="131"/>
        <v>0</v>
      </c>
      <c r="H144" s="62">
        <f t="shared" si="131"/>
        <v>0</v>
      </c>
      <c r="I144" s="62">
        <f t="shared" si="131"/>
        <v>0</v>
      </c>
      <c r="J144" s="62">
        <f t="shared" si="131"/>
        <v>0</v>
      </c>
      <c r="K144" s="62">
        <f t="shared" si="125"/>
        <v>0</v>
      </c>
      <c r="L144" s="66">
        <f>+L145</f>
        <v>274975644415</v>
      </c>
      <c r="M144" s="253">
        <f t="shared" si="123"/>
        <v>3.4842499000382811E-2</v>
      </c>
      <c r="N144" s="62">
        <f t="shared" si="132"/>
        <v>0</v>
      </c>
      <c r="O144" s="62">
        <f t="shared" si="132"/>
        <v>224181653018</v>
      </c>
      <c r="P144" s="62">
        <f t="shared" si="132"/>
        <v>50793991397</v>
      </c>
      <c r="Q144" s="62">
        <f t="shared" si="132"/>
        <v>224181653018</v>
      </c>
      <c r="R144" s="62">
        <f t="shared" si="132"/>
        <v>50793991397</v>
      </c>
      <c r="S144" s="62">
        <f t="shared" si="132"/>
        <v>0</v>
      </c>
      <c r="T144" s="62">
        <f t="shared" si="132"/>
        <v>0</v>
      </c>
      <c r="U144" s="62">
        <f t="shared" si="132"/>
        <v>224181653018</v>
      </c>
      <c r="V144" s="62">
        <f t="shared" si="132"/>
        <v>0</v>
      </c>
      <c r="W144" s="62">
        <f t="shared" si="132"/>
        <v>0</v>
      </c>
      <c r="X144" s="38">
        <f t="shared" si="126"/>
        <v>0.81527821671238465</v>
      </c>
      <c r="Y144" s="38">
        <f t="shared" si="127"/>
        <v>0</v>
      </c>
      <c r="Z144" s="38">
        <f t="shared" si="128"/>
        <v>0</v>
      </c>
      <c r="AA144" s="38">
        <f t="shared" si="112"/>
        <v>0</v>
      </c>
      <c r="AB144" s="38" t="s">
        <v>40</v>
      </c>
    </row>
    <row r="145" spans="1:28" ht="30" customHeight="1" x14ac:dyDescent="0.25">
      <c r="A145" s="43" t="s">
        <v>279</v>
      </c>
      <c r="B145" s="44" t="s">
        <v>37</v>
      </c>
      <c r="C145" s="44">
        <v>10</v>
      </c>
      <c r="D145" s="44" t="s">
        <v>38</v>
      </c>
      <c r="E145" s="45" t="s">
        <v>258</v>
      </c>
      <c r="F145" s="46">
        <v>274975644415</v>
      </c>
      <c r="G145" s="46">
        <v>0</v>
      </c>
      <c r="H145" s="46">
        <v>0</v>
      </c>
      <c r="I145" s="46">
        <v>0</v>
      </c>
      <c r="J145" s="46">
        <v>0</v>
      </c>
      <c r="K145" s="46">
        <f t="shared" si="125"/>
        <v>0</v>
      </c>
      <c r="L145" s="56">
        <f>+F145+K145</f>
        <v>274975644415</v>
      </c>
      <c r="M145" s="266">
        <f t="shared" si="123"/>
        <v>3.4842499000382811E-2</v>
      </c>
      <c r="N145" s="46">
        <v>0</v>
      </c>
      <c r="O145" s="46">
        <v>224181653018</v>
      </c>
      <c r="P145" s="46">
        <f>L145-O145</f>
        <v>50793991397</v>
      </c>
      <c r="Q145" s="46">
        <v>224181653018</v>
      </c>
      <c r="R145" s="46">
        <f>+L145-Q145</f>
        <v>50793991397</v>
      </c>
      <c r="S145" s="46">
        <f>O145-Q145</f>
        <v>0</v>
      </c>
      <c r="T145" s="46">
        <v>0</v>
      </c>
      <c r="U145" s="46">
        <f>+Q145-T145</f>
        <v>224181653018</v>
      </c>
      <c r="V145" s="46">
        <v>0</v>
      </c>
      <c r="W145" s="88">
        <f>+T145-V145</f>
        <v>0</v>
      </c>
      <c r="X145" s="49">
        <f t="shared" si="126"/>
        <v>0.81527821671238465</v>
      </c>
      <c r="Y145" s="49">
        <f t="shared" si="127"/>
        <v>0</v>
      </c>
      <c r="Z145" s="49">
        <f t="shared" si="128"/>
        <v>0</v>
      </c>
      <c r="AA145" s="49">
        <f t="shared" si="112"/>
        <v>0</v>
      </c>
      <c r="AB145" s="49" t="s">
        <v>40</v>
      </c>
    </row>
    <row r="146" spans="1:28" ht="81.75" customHeight="1" x14ac:dyDescent="0.25">
      <c r="A146" s="39" t="s">
        <v>280</v>
      </c>
      <c r="B146" s="34" t="s">
        <v>37</v>
      </c>
      <c r="C146" s="34">
        <v>10</v>
      </c>
      <c r="D146" s="34" t="s">
        <v>38</v>
      </c>
      <c r="E146" s="40" t="s">
        <v>281</v>
      </c>
      <c r="F146" s="62">
        <f t="shared" ref="F146:J148" si="133">+F147</f>
        <v>266893075907</v>
      </c>
      <c r="G146" s="62">
        <f t="shared" si="133"/>
        <v>0</v>
      </c>
      <c r="H146" s="62">
        <f t="shared" si="133"/>
        <v>0</v>
      </c>
      <c r="I146" s="62">
        <f t="shared" si="133"/>
        <v>0</v>
      </c>
      <c r="J146" s="62">
        <f t="shared" si="133"/>
        <v>0</v>
      </c>
      <c r="K146" s="62">
        <f t="shared" si="125"/>
        <v>0</v>
      </c>
      <c r="L146" s="66">
        <f>+L147</f>
        <v>266893075907</v>
      </c>
      <c r="M146" s="253">
        <f t="shared" si="123"/>
        <v>3.3818346894985828E-2</v>
      </c>
      <c r="N146" s="62">
        <f t="shared" ref="N146:W148" si="134">+N147</f>
        <v>0</v>
      </c>
      <c r="O146" s="62">
        <f t="shared" si="134"/>
        <v>195519818885</v>
      </c>
      <c r="P146" s="62">
        <f t="shared" si="134"/>
        <v>71373257022</v>
      </c>
      <c r="Q146" s="62">
        <f t="shared" si="134"/>
        <v>195519818885</v>
      </c>
      <c r="R146" s="62">
        <f t="shared" si="134"/>
        <v>71373257022</v>
      </c>
      <c r="S146" s="62">
        <f t="shared" si="134"/>
        <v>0</v>
      </c>
      <c r="T146" s="62">
        <f t="shared" si="134"/>
        <v>0</v>
      </c>
      <c r="U146" s="62">
        <f t="shared" si="134"/>
        <v>195519818885</v>
      </c>
      <c r="V146" s="62">
        <f t="shared" si="134"/>
        <v>0</v>
      </c>
      <c r="W146" s="62">
        <f t="shared" si="134"/>
        <v>0</v>
      </c>
      <c r="X146" s="38">
        <f t="shared" si="126"/>
        <v>0.73257733727468333</v>
      </c>
      <c r="Y146" s="38">
        <f t="shared" si="127"/>
        <v>0</v>
      </c>
      <c r="Z146" s="38">
        <f t="shared" si="128"/>
        <v>0</v>
      </c>
      <c r="AA146" s="38">
        <f t="shared" si="112"/>
        <v>0</v>
      </c>
      <c r="AB146" s="38" t="s">
        <v>40</v>
      </c>
    </row>
    <row r="147" spans="1:28" ht="78.75" customHeight="1" x14ac:dyDescent="0.25">
      <c r="A147" s="39" t="s">
        <v>282</v>
      </c>
      <c r="B147" s="34" t="s">
        <v>37</v>
      </c>
      <c r="C147" s="34">
        <v>10</v>
      </c>
      <c r="D147" s="34" t="s">
        <v>38</v>
      </c>
      <c r="E147" s="40" t="s">
        <v>281</v>
      </c>
      <c r="F147" s="62">
        <f t="shared" si="133"/>
        <v>266893075907</v>
      </c>
      <c r="G147" s="62">
        <f t="shared" si="133"/>
        <v>0</v>
      </c>
      <c r="H147" s="62">
        <f t="shared" si="133"/>
        <v>0</v>
      </c>
      <c r="I147" s="62">
        <f t="shared" si="133"/>
        <v>0</v>
      </c>
      <c r="J147" s="62">
        <f t="shared" si="133"/>
        <v>0</v>
      </c>
      <c r="K147" s="62">
        <f t="shared" si="125"/>
        <v>0</v>
      </c>
      <c r="L147" s="66">
        <f>+L148</f>
        <v>266893075907</v>
      </c>
      <c r="M147" s="253">
        <f t="shared" si="123"/>
        <v>3.3818346894985828E-2</v>
      </c>
      <c r="N147" s="62">
        <f t="shared" si="134"/>
        <v>0</v>
      </c>
      <c r="O147" s="62">
        <f t="shared" si="134"/>
        <v>195519818885</v>
      </c>
      <c r="P147" s="62">
        <f t="shared" si="134"/>
        <v>71373257022</v>
      </c>
      <c r="Q147" s="62">
        <f t="shared" si="134"/>
        <v>195519818885</v>
      </c>
      <c r="R147" s="62">
        <f t="shared" si="134"/>
        <v>71373257022</v>
      </c>
      <c r="S147" s="62">
        <f t="shared" si="134"/>
        <v>0</v>
      </c>
      <c r="T147" s="62">
        <f t="shared" si="134"/>
        <v>0</v>
      </c>
      <c r="U147" s="62">
        <f t="shared" si="134"/>
        <v>195519818885</v>
      </c>
      <c r="V147" s="62">
        <f t="shared" si="134"/>
        <v>0</v>
      </c>
      <c r="W147" s="62">
        <f t="shared" si="134"/>
        <v>0</v>
      </c>
      <c r="X147" s="38">
        <f t="shared" si="126"/>
        <v>0.73257733727468333</v>
      </c>
      <c r="Y147" s="38">
        <f t="shared" si="127"/>
        <v>0</v>
      </c>
      <c r="Z147" s="38">
        <f t="shared" si="128"/>
        <v>0</v>
      </c>
      <c r="AA147" s="38">
        <f t="shared" si="112"/>
        <v>0</v>
      </c>
      <c r="AB147" s="38" t="s">
        <v>40</v>
      </c>
    </row>
    <row r="148" spans="1:28" ht="40.5" customHeight="1" x14ac:dyDescent="0.25">
      <c r="A148" s="39" t="s">
        <v>283</v>
      </c>
      <c r="B148" s="34" t="s">
        <v>37</v>
      </c>
      <c r="C148" s="34">
        <v>10</v>
      </c>
      <c r="D148" s="34" t="s">
        <v>38</v>
      </c>
      <c r="E148" s="40" t="s">
        <v>268</v>
      </c>
      <c r="F148" s="62">
        <f t="shared" si="133"/>
        <v>266893075907</v>
      </c>
      <c r="G148" s="62">
        <f t="shared" si="133"/>
        <v>0</v>
      </c>
      <c r="H148" s="62">
        <f t="shared" si="133"/>
        <v>0</v>
      </c>
      <c r="I148" s="62">
        <f t="shared" si="133"/>
        <v>0</v>
      </c>
      <c r="J148" s="62">
        <f t="shared" si="133"/>
        <v>0</v>
      </c>
      <c r="K148" s="62">
        <f t="shared" si="125"/>
        <v>0</v>
      </c>
      <c r="L148" s="66">
        <f>+L149</f>
        <v>266893075907</v>
      </c>
      <c r="M148" s="253">
        <f t="shared" si="123"/>
        <v>3.3818346894985828E-2</v>
      </c>
      <c r="N148" s="62">
        <f t="shared" si="134"/>
        <v>0</v>
      </c>
      <c r="O148" s="62">
        <f t="shared" si="134"/>
        <v>195519818885</v>
      </c>
      <c r="P148" s="62">
        <f t="shared" si="134"/>
        <v>71373257022</v>
      </c>
      <c r="Q148" s="62">
        <f t="shared" si="134"/>
        <v>195519818885</v>
      </c>
      <c r="R148" s="62">
        <f t="shared" si="134"/>
        <v>71373257022</v>
      </c>
      <c r="S148" s="62">
        <f t="shared" si="134"/>
        <v>0</v>
      </c>
      <c r="T148" s="62">
        <f t="shared" si="134"/>
        <v>0</v>
      </c>
      <c r="U148" s="62">
        <f t="shared" si="134"/>
        <v>195519818885</v>
      </c>
      <c r="V148" s="62">
        <f t="shared" si="134"/>
        <v>0</v>
      </c>
      <c r="W148" s="62">
        <f t="shared" si="134"/>
        <v>0</v>
      </c>
      <c r="X148" s="38">
        <f t="shared" si="126"/>
        <v>0.73257733727468333</v>
      </c>
      <c r="Y148" s="38">
        <f t="shared" si="127"/>
        <v>0</v>
      </c>
      <c r="Z148" s="38">
        <f t="shared" si="128"/>
        <v>0</v>
      </c>
      <c r="AA148" s="38">
        <f t="shared" si="112"/>
        <v>0</v>
      </c>
      <c r="AB148" s="38" t="s">
        <v>40</v>
      </c>
    </row>
    <row r="149" spans="1:28" ht="30" customHeight="1" x14ac:dyDescent="0.25">
      <c r="A149" s="43" t="s">
        <v>284</v>
      </c>
      <c r="B149" s="44" t="s">
        <v>37</v>
      </c>
      <c r="C149" s="44">
        <v>10</v>
      </c>
      <c r="D149" s="44" t="s">
        <v>38</v>
      </c>
      <c r="E149" s="45" t="s">
        <v>258</v>
      </c>
      <c r="F149" s="46">
        <v>266893075907</v>
      </c>
      <c r="G149" s="46">
        <v>0</v>
      </c>
      <c r="H149" s="46">
        <v>0</v>
      </c>
      <c r="I149" s="46">
        <v>0</v>
      </c>
      <c r="J149" s="46">
        <v>0</v>
      </c>
      <c r="K149" s="46">
        <f t="shared" si="125"/>
        <v>0</v>
      </c>
      <c r="L149" s="56">
        <f>+F149+K149</f>
        <v>266893075907</v>
      </c>
      <c r="M149" s="266">
        <f t="shared" si="123"/>
        <v>3.3818346894985828E-2</v>
      </c>
      <c r="N149" s="46">
        <v>0</v>
      </c>
      <c r="O149" s="46">
        <v>195519818885</v>
      </c>
      <c r="P149" s="46">
        <f>L149-O149</f>
        <v>71373257022</v>
      </c>
      <c r="Q149" s="46">
        <v>195519818885</v>
      </c>
      <c r="R149" s="46">
        <f>+L149-Q149</f>
        <v>71373257022</v>
      </c>
      <c r="S149" s="46">
        <f>O149-Q149</f>
        <v>0</v>
      </c>
      <c r="T149" s="46">
        <v>0</v>
      </c>
      <c r="U149" s="46">
        <f>+Q149-T149</f>
        <v>195519818885</v>
      </c>
      <c r="V149" s="46">
        <v>0</v>
      </c>
      <c r="W149" s="48">
        <f>+T149-V149</f>
        <v>0</v>
      </c>
      <c r="X149" s="49">
        <f t="shared" si="126"/>
        <v>0.73257733727468333</v>
      </c>
      <c r="Y149" s="49">
        <f t="shared" si="127"/>
        <v>0</v>
      </c>
      <c r="Z149" s="49">
        <f t="shared" si="128"/>
        <v>0</v>
      </c>
      <c r="AA149" s="49">
        <f t="shared" si="112"/>
        <v>0</v>
      </c>
      <c r="AB149" s="49" t="s">
        <v>40</v>
      </c>
    </row>
    <row r="150" spans="1:28" ht="72.75" customHeight="1" x14ac:dyDescent="0.25">
      <c r="A150" s="39" t="s">
        <v>285</v>
      </c>
      <c r="B150" s="34" t="s">
        <v>37</v>
      </c>
      <c r="C150" s="34">
        <v>10</v>
      </c>
      <c r="D150" s="34" t="s">
        <v>38</v>
      </c>
      <c r="E150" s="40" t="s">
        <v>286</v>
      </c>
      <c r="F150" s="62">
        <f t="shared" ref="F150:J152" si="135">+F151</f>
        <v>192137774875</v>
      </c>
      <c r="G150" s="62">
        <f t="shared" si="135"/>
        <v>0</v>
      </c>
      <c r="H150" s="62">
        <f t="shared" si="135"/>
        <v>0</v>
      </c>
      <c r="I150" s="62">
        <f t="shared" si="135"/>
        <v>0</v>
      </c>
      <c r="J150" s="62">
        <f t="shared" si="135"/>
        <v>0</v>
      </c>
      <c r="K150" s="62">
        <f t="shared" si="125"/>
        <v>0</v>
      </c>
      <c r="L150" s="66">
        <f>+L151</f>
        <v>192137774875</v>
      </c>
      <c r="M150" s="253">
        <f t="shared" si="123"/>
        <v>2.4346011601356122E-2</v>
      </c>
      <c r="N150" s="62">
        <f t="shared" ref="N150:W152" si="136">+N151</f>
        <v>0</v>
      </c>
      <c r="O150" s="62">
        <f t="shared" si="136"/>
        <v>121374341606</v>
      </c>
      <c r="P150" s="62">
        <f t="shared" si="136"/>
        <v>70763433269</v>
      </c>
      <c r="Q150" s="62">
        <f t="shared" si="136"/>
        <v>121374341606</v>
      </c>
      <c r="R150" s="62">
        <f t="shared" si="136"/>
        <v>70763433269</v>
      </c>
      <c r="S150" s="62">
        <f t="shared" si="136"/>
        <v>0</v>
      </c>
      <c r="T150" s="62">
        <f t="shared" si="136"/>
        <v>0</v>
      </c>
      <c r="U150" s="62">
        <f t="shared" si="136"/>
        <v>121374341606</v>
      </c>
      <c r="V150" s="62">
        <f t="shared" si="136"/>
        <v>0</v>
      </c>
      <c r="W150" s="62">
        <f t="shared" si="136"/>
        <v>0</v>
      </c>
      <c r="X150" s="38">
        <f t="shared" si="126"/>
        <v>0.63170473211196021</v>
      </c>
      <c r="Y150" s="38">
        <f t="shared" si="127"/>
        <v>0</v>
      </c>
      <c r="Z150" s="38">
        <f t="shared" si="128"/>
        <v>0</v>
      </c>
      <c r="AA150" s="38">
        <f t="shared" si="112"/>
        <v>0</v>
      </c>
      <c r="AB150" s="38" t="s">
        <v>40</v>
      </c>
    </row>
    <row r="151" spans="1:28" ht="72.75" customHeight="1" x14ac:dyDescent="0.25">
      <c r="A151" s="39" t="s">
        <v>287</v>
      </c>
      <c r="B151" s="34" t="s">
        <v>37</v>
      </c>
      <c r="C151" s="34">
        <v>10</v>
      </c>
      <c r="D151" s="34" t="s">
        <v>38</v>
      </c>
      <c r="E151" s="95" t="s">
        <v>286</v>
      </c>
      <c r="F151" s="62">
        <f t="shared" si="135"/>
        <v>192137774875</v>
      </c>
      <c r="G151" s="62">
        <f t="shared" si="135"/>
        <v>0</v>
      </c>
      <c r="H151" s="62">
        <f t="shared" si="135"/>
        <v>0</v>
      </c>
      <c r="I151" s="62">
        <f t="shared" si="135"/>
        <v>0</v>
      </c>
      <c r="J151" s="62">
        <f t="shared" si="135"/>
        <v>0</v>
      </c>
      <c r="K151" s="62">
        <f t="shared" si="125"/>
        <v>0</v>
      </c>
      <c r="L151" s="66">
        <f>+L152</f>
        <v>192137774875</v>
      </c>
      <c r="M151" s="253">
        <f t="shared" si="123"/>
        <v>2.4346011601356122E-2</v>
      </c>
      <c r="N151" s="62">
        <f t="shared" si="136"/>
        <v>0</v>
      </c>
      <c r="O151" s="62">
        <f t="shared" si="136"/>
        <v>121374341606</v>
      </c>
      <c r="P151" s="62">
        <f t="shared" si="136"/>
        <v>70763433269</v>
      </c>
      <c r="Q151" s="62">
        <f t="shared" si="136"/>
        <v>121374341606</v>
      </c>
      <c r="R151" s="62">
        <f t="shared" si="136"/>
        <v>70763433269</v>
      </c>
      <c r="S151" s="62">
        <f t="shared" si="136"/>
        <v>0</v>
      </c>
      <c r="T151" s="62">
        <f t="shared" si="136"/>
        <v>0</v>
      </c>
      <c r="U151" s="62">
        <f t="shared" si="136"/>
        <v>121374341606</v>
      </c>
      <c r="V151" s="62">
        <f t="shared" si="136"/>
        <v>0</v>
      </c>
      <c r="W151" s="62">
        <f t="shared" si="136"/>
        <v>0</v>
      </c>
      <c r="X151" s="38">
        <f t="shared" si="126"/>
        <v>0.63170473211196021</v>
      </c>
      <c r="Y151" s="38">
        <f t="shared" si="127"/>
        <v>0</v>
      </c>
      <c r="Z151" s="38">
        <f t="shared" si="128"/>
        <v>0</v>
      </c>
      <c r="AA151" s="38">
        <f t="shared" si="112"/>
        <v>0</v>
      </c>
      <c r="AB151" s="38" t="s">
        <v>40</v>
      </c>
    </row>
    <row r="152" spans="1:28" ht="32.25" customHeight="1" x14ac:dyDescent="0.25">
      <c r="A152" s="39" t="s">
        <v>288</v>
      </c>
      <c r="B152" s="34" t="s">
        <v>37</v>
      </c>
      <c r="C152" s="34">
        <v>10</v>
      </c>
      <c r="D152" s="34" t="s">
        <v>38</v>
      </c>
      <c r="E152" s="40" t="s">
        <v>268</v>
      </c>
      <c r="F152" s="62">
        <f t="shared" si="135"/>
        <v>192137774875</v>
      </c>
      <c r="G152" s="62">
        <f t="shared" si="135"/>
        <v>0</v>
      </c>
      <c r="H152" s="62">
        <f t="shared" si="135"/>
        <v>0</v>
      </c>
      <c r="I152" s="62">
        <f t="shared" si="135"/>
        <v>0</v>
      </c>
      <c r="J152" s="62">
        <f t="shared" si="135"/>
        <v>0</v>
      </c>
      <c r="K152" s="62">
        <f t="shared" si="125"/>
        <v>0</v>
      </c>
      <c r="L152" s="66">
        <f>+L153</f>
        <v>192137774875</v>
      </c>
      <c r="M152" s="253">
        <f t="shared" si="123"/>
        <v>2.4346011601356122E-2</v>
      </c>
      <c r="N152" s="62">
        <f t="shared" si="136"/>
        <v>0</v>
      </c>
      <c r="O152" s="62">
        <f t="shared" si="136"/>
        <v>121374341606</v>
      </c>
      <c r="P152" s="62">
        <f t="shared" si="136"/>
        <v>70763433269</v>
      </c>
      <c r="Q152" s="62">
        <f t="shared" si="136"/>
        <v>121374341606</v>
      </c>
      <c r="R152" s="62">
        <f t="shared" si="136"/>
        <v>70763433269</v>
      </c>
      <c r="S152" s="62">
        <f t="shared" si="136"/>
        <v>0</v>
      </c>
      <c r="T152" s="62">
        <f t="shared" si="136"/>
        <v>0</v>
      </c>
      <c r="U152" s="62">
        <f t="shared" si="136"/>
        <v>121374341606</v>
      </c>
      <c r="V152" s="62">
        <f t="shared" si="136"/>
        <v>0</v>
      </c>
      <c r="W152" s="62">
        <f t="shared" si="136"/>
        <v>0</v>
      </c>
      <c r="X152" s="38">
        <f t="shared" si="126"/>
        <v>0.63170473211196021</v>
      </c>
      <c r="Y152" s="38">
        <f t="shared" si="127"/>
        <v>0</v>
      </c>
      <c r="Z152" s="38">
        <f t="shared" si="128"/>
        <v>0</v>
      </c>
      <c r="AA152" s="38">
        <f t="shared" si="112"/>
        <v>0</v>
      </c>
      <c r="AB152" s="38" t="s">
        <v>40</v>
      </c>
    </row>
    <row r="153" spans="1:28" ht="30" customHeight="1" x14ac:dyDescent="0.25">
      <c r="A153" s="43" t="s">
        <v>289</v>
      </c>
      <c r="B153" s="44" t="s">
        <v>37</v>
      </c>
      <c r="C153" s="44">
        <v>10</v>
      </c>
      <c r="D153" s="44" t="s">
        <v>38</v>
      </c>
      <c r="E153" s="45" t="s">
        <v>258</v>
      </c>
      <c r="F153" s="46">
        <v>192137774875</v>
      </c>
      <c r="G153" s="46">
        <v>0</v>
      </c>
      <c r="H153" s="46">
        <v>0</v>
      </c>
      <c r="I153" s="46">
        <v>0</v>
      </c>
      <c r="J153" s="46">
        <v>0</v>
      </c>
      <c r="K153" s="46">
        <f t="shared" si="125"/>
        <v>0</v>
      </c>
      <c r="L153" s="56">
        <f>+F153+K153</f>
        <v>192137774875</v>
      </c>
      <c r="M153" s="266">
        <f t="shared" si="123"/>
        <v>2.4346011601356122E-2</v>
      </c>
      <c r="N153" s="46">
        <v>0</v>
      </c>
      <c r="O153" s="46">
        <v>121374341606</v>
      </c>
      <c r="P153" s="46">
        <f>L153-O153</f>
        <v>70763433269</v>
      </c>
      <c r="Q153" s="46">
        <v>121374341606</v>
      </c>
      <c r="R153" s="46">
        <f>+L153-Q153</f>
        <v>70763433269</v>
      </c>
      <c r="S153" s="46">
        <f>O153-Q153</f>
        <v>0</v>
      </c>
      <c r="T153" s="46">
        <v>0</v>
      </c>
      <c r="U153" s="46">
        <f>+Q153-T153</f>
        <v>121374341606</v>
      </c>
      <c r="V153" s="46">
        <v>0</v>
      </c>
      <c r="W153" s="48">
        <f>+T153-V153</f>
        <v>0</v>
      </c>
      <c r="X153" s="49">
        <f t="shared" si="126"/>
        <v>0.63170473211196021</v>
      </c>
      <c r="Y153" s="49">
        <f t="shared" si="127"/>
        <v>0</v>
      </c>
      <c r="Z153" s="49">
        <f t="shared" si="128"/>
        <v>0</v>
      </c>
      <c r="AA153" s="49">
        <f t="shared" si="112"/>
        <v>0</v>
      </c>
      <c r="AB153" s="49" t="s">
        <v>40</v>
      </c>
    </row>
    <row r="154" spans="1:28" ht="87" customHeight="1" x14ac:dyDescent="0.25">
      <c r="A154" s="39" t="s">
        <v>290</v>
      </c>
      <c r="B154" s="34" t="s">
        <v>37</v>
      </c>
      <c r="C154" s="34">
        <v>10</v>
      </c>
      <c r="D154" s="34" t="s">
        <v>38</v>
      </c>
      <c r="E154" s="40" t="s">
        <v>291</v>
      </c>
      <c r="F154" s="62">
        <f t="shared" ref="F154:J156" si="137">+F155</f>
        <v>207433599602</v>
      </c>
      <c r="G154" s="62">
        <f t="shared" si="137"/>
        <v>0</v>
      </c>
      <c r="H154" s="62">
        <f t="shared" si="137"/>
        <v>0</v>
      </c>
      <c r="I154" s="62">
        <f t="shared" si="137"/>
        <v>0</v>
      </c>
      <c r="J154" s="62">
        <f t="shared" si="137"/>
        <v>0</v>
      </c>
      <c r="K154" s="62">
        <f t="shared" si="125"/>
        <v>0</v>
      </c>
      <c r="L154" s="66">
        <f>+L155</f>
        <v>207433599602</v>
      </c>
      <c r="M154" s="253">
        <f t="shared" si="123"/>
        <v>2.6284164192631423E-2</v>
      </c>
      <c r="N154" s="62">
        <f t="shared" ref="N154:W156" si="138">+N155</f>
        <v>0</v>
      </c>
      <c r="O154" s="62">
        <f t="shared" si="138"/>
        <v>129511913718</v>
      </c>
      <c r="P154" s="62">
        <f t="shared" si="138"/>
        <v>77921685884</v>
      </c>
      <c r="Q154" s="62">
        <f t="shared" si="138"/>
        <v>129511913718</v>
      </c>
      <c r="R154" s="62">
        <f t="shared" si="138"/>
        <v>77921685884</v>
      </c>
      <c r="S154" s="62">
        <f t="shared" si="138"/>
        <v>0</v>
      </c>
      <c r="T154" s="62">
        <f t="shared" si="138"/>
        <v>0</v>
      </c>
      <c r="U154" s="62">
        <f t="shared" si="138"/>
        <v>129511913718</v>
      </c>
      <c r="V154" s="62">
        <f t="shared" si="138"/>
        <v>0</v>
      </c>
      <c r="W154" s="62">
        <f t="shared" si="138"/>
        <v>0</v>
      </c>
      <c r="X154" s="38">
        <f t="shared" si="126"/>
        <v>0.62435359539868529</v>
      </c>
      <c r="Y154" s="38">
        <f t="shared" si="127"/>
        <v>0</v>
      </c>
      <c r="Z154" s="38">
        <f t="shared" si="128"/>
        <v>0</v>
      </c>
      <c r="AA154" s="38">
        <f t="shared" si="112"/>
        <v>0</v>
      </c>
      <c r="AB154" s="38" t="s">
        <v>40</v>
      </c>
    </row>
    <row r="155" spans="1:28" ht="85.5" customHeight="1" x14ac:dyDescent="0.25">
      <c r="A155" s="39" t="s">
        <v>292</v>
      </c>
      <c r="B155" s="34" t="s">
        <v>37</v>
      </c>
      <c r="C155" s="34">
        <v>10</v>
      </c>
      <c r="D155" s="34" t="s">
        <v>38</v>
      </c>
      <c r="E155" s="95" t="s">
        <v>291</v>
      </c>
      <c r="F155" s="62">
        <f t="shared" si="137"/>
        <v>207433599602</v>
      </c>
      <c r="G155" s="62">
        <f t="shared" si="137"/>
        <v>0</v>
      </c>
      <c r="H155" s="62">
        <f t="shared" si="137"/>
        <v>0</v>
      </c>
      <c r="I155" s="62">
        <f t="shared" si="137"/>
        <v>0</v>
      </c>
      <c r="J155" s="62">
        <f t="shared" si="137"/>
        <v>0</v>
      </c>
      <c r="K155" s="62">
        <f t="shared" si="125"/>
        <v>0</v>
      </c>
      <c r="L155" s="66">
        <f>+L156</f>
        <v>207433599602</v>
      </c>
      <c r="M155" s="253">
        <f t="shared" si="123"/>
        <v>2.6284164192631423E-2</v>
      </c>
      <c r="N155" s="62">
        <f t="shared" si="138"/>
        <v>0</v>
      </c>
      <c r="O155" s="62">
        <f t="shared" si="138"/>
        <v>129511913718</v>
      </c>
      <c r="P155" s="62">
        <f t="shared" si="138"/>
        <v>77921685884</v>
      </c>
      <c r="Q155" s="62">
        <f t="shared" si="138"/>
        <v>129511913718</v>
      </c>
      <c r="R155" s="62">
        <f t="shared" si="138"/>
        <v>77921685884</v>
      </c>
      <c r="S155" s="62">
        <f t="shared" si="138"/>
        <v>0</v>
      </c>
      <c r="T155" s="62">
        <f t="shared" si="138"/>
        <v>0</v>
      </c>
      <c r="U155" s="62">
        <f t="shared" si="138"/>
        <v>129511913718</v>
      </c>
      <c r="V155" s="62">
        <f t="shared" si="138"/>
        <v>0</v>
      </c>
      <c r="W155" s="62">
        <f t="shared" si="138"/>
        <v>0</v>
      </c>
      <c r="X155" s="38">
        <f t="shared" si="126"/>
        <v>0.62435359539868529</v>
      </c>
      <c r="Y155" s="38">
        <f t="shared" si="127"/>
        <v>0</v>
      </c>
      <c r="Z155" s="38">
        <f t="shared" si="128"/>
        <v>0</v>
      </c>
      <c r="AA155" s="38">
        <f t="shared" si="112"/>
        <v>0</v>
      </c>
      <c r="AB155" s="38" t="s">
        <v>40</v>
      </c>
    </row>
    <row r="156" spans="1:28" ht="31.5" customHeight="1" x14ac:dyDescent="0.25">
      <c r="A156" s="39" t="s">
        <v>293</v>
      </c>
      <c r="B156" s="34" t="s">
        <v>37</v>
      </c>
      <c r="C156" s="34">
        <v>10</v>
      </c>
      <c r="D156" s="34" t="s">
        <v>38</v>
      </c>
      <c r="E156" s="40" t="s">
        <v>268</v>
      </c>
      <c r="F156" s="62">
        <f t="shared" si="137"/>
        <v>207433599602</v>
      </c>
      <c r="G156" s="62">
        <f t="shared" si="137"/>
        <v>0</v>
      </c>
      <c r="H156" s="62">
        <f t="shared" si="137"/>
        <v>0</v>
      </c>
      <c r="I156" s="62">
        <f t="shared" si="137"/>
        <v>0</v>
      </c>
      <c r="J156" s="62">
        <f t="shared" si="137"/>
        <v>0</v>
      </c>
      <c r="K156" s="62">
        <f t="shared" si="125"/>
        <v>0</v>
      </c>
      <c r="L156" s="66">
        <f>+L157</f>
        <v>207433599602</v>
      </c>
      <c r="M156" s="253">
        <f t="shared" si="123"/>
        <v>2.6284164192631423E-2</v>
      </c>
      <c r="N156" s="62">
        <f t="shared" si="138"/>
        <v>0</v>
      </c>
      <c r="O156" s="62">
        <f t="shared" si="138"/>
        <v>129511913718</v>
      </c>
      <c r="P156" s="62">
        <f t="shared" si="138"/>
        <v>77921685884</v>
      </c>
      <c r="Q156" s="62">
        <f t="shared" si="138"/>
        <v>129511913718</v>
      </c>
      <c r="R156" s="62">
        <f t="shared" si="138"/>
        <v>77921685884</v>
      </c>
      <c r="S156" s="62">
        <f t="shared" si="138"/>
        <v>0</v>
      </c>
      <c r="T156" s="62">
        <f t="shared" si="138"/>
        <v>0</v>
      </c>
      <c r="U156" s="62">
        <f t="shared" si="138"/>
        <v>129511913718</v>
      </c>
      <c r="V156" s="62">
        <f t="shared" si="138"/>
        <v>0</v>
      </c>
      <c r="W156" s="62">
        <f t="shared" si="138"/>
        <v>0</v>
      </c>
      <c r="X156" s="38">
        <f t="shared" si="126"/>
        <v>0.62435359539868529</v>
      </c>
      <c r="Y156" s="38">
        <f t="shared" si="127"/>
        <v>0</v>
      </c>
      <c r="Z156" s="38">
        <f t="shared" si="128"/>
        <v>0</v>
      </c>
      <c r="AA156" s="38">
        <f t="shared" si="112"/>
        <v>0</v>
      </c>
      <c r="AB156" s="38" t="s">
        <v>40</v>
      </c>
    </row>
    <row r="157" spans="1:28" ht="30" customHeight="1" x14ac:dyDescent="0.25">
      <c r="A157" s="43" t="s">
        <v>294</v>
      </c>
      <c r="B157" s="44" t="s">
        <v>37</v>
      </c>
      <c r="C157" s="44">
        <v>10</v>
      </c>
      <c r="D157" s="44" t="s">
        <v>38</v>
      </c>
      <c r="E157" s="45" t="s">
        <v>258</v>
      </c>
      <c r="F157" s="46">
        <v>207433599602</v>
      </c>
      <c r="G157" s="46">
        <v>0</v>
      </c>
      <c r="H157" s="46">
        <v>0</v>
      </c>
      <c r="I157" s="46">
        <v>0</v>
      </c>
      <c r="J157" s="46">
        <v>0</v>
      </c>
      <c r="K157" s="46">
        <f t="shared" si="125"/>
        <v>0</v>
      </c>
      <c r="L157" s="56">
        <f>+F157+K157</f>
        <v>207433599602</v>
      </c>
      <c r="M157" s="266">
        <f t="shared" si="123"/>
        <v>2.6284164192631423E-2</v>
      </c>
      <c r="N157" s="46">
        <v>0</v>
      </c>
      <c r="O157" s="46">
        <v>129511913718</v>
      </c>
      <c r="P157" s="46">
        <f>L157-O157</f>
        <v>77921685884</v>
      </c>
      <c r="Q157" s="46">
        <v>129511913718</v>
      </c>
      <c r="R157" s="46">
        <f>+L157-Q157</f>
        <v>77921685884</v>
      </c>
      <c r="S157" s="46">
        <f>O157-Q157</f>
        <v>0</v>
      </c>
      <c r="T157" s="46">
        <v>0</v>
      </c>
      <c r="U157" s="46">
        <f>+Q157-T157</f>
        <v>129511913718</v>
      </c>
      <c r="V157" s="46">
        <v>0</v>
      </c>
      <c r="W157" s="48">
        <f>+T157-V157</f>
        <v>0</v>
      </c>
      <c r="X157" s="49">
        <f t="shared" si="126"/>
        <v>0.62435359539868529</v>
      </c>
      <c r="Y157" s="49">
        <f t="shared" si="127"/>
        <v>0</v>
      </c>
      <c r="Z157" s="49">
        <f t="shared" si="128"/>
        <v>0</v>
      </c>
      <c r="AA157" s="49">
        <f t="shared" si="112"/>
        <v>0</v>
      </c>
      <c r="AB157" s="49" t="s">
        <v>40</v>
      </c>
    </row>
    <row r="158" spans="1:28" ht="65.25" customHeight="1" x14ac:dyDescent="0.25">
      <c r="A158" s="39" t="s">
        <v>295</v>
      </c>
      <c r="B158" s="34" t="s">
        <v>37</v>
      </c>
      <c r="C158" s="34">
        <v>10</v>
      </c>
      <c r="D158" s="34" t="s">
        <v>38</v>
      </c>
      <c r="E158" s="40" t="s">
        <v>296</v>
      </c>
      <c r="F158" s="62">
        <f t="shared" ref="F158:J160" si="139">+F159</f>
        <v>231731619930</v>
      </c>
      <c r="G158" s="62">
        <f t="shared" si="139"/>
        <v>0</v>
      </c>
      <c r="H158" s="62">
        <f t="shared" si="139"/>
        <v>0</v>
      </c>
      <c r="I158" s="62">
        <f t="shared" si="139"/>
        <v>0</v>
      </c>
      <c r="J158" s="62">
        <f t="shared" si="139"/>
        <v>0</v>
      </c>
      <c r="K158" s="62">
        <f t="shared" si="125"/>
        <v>0</v>
      </c>
      <c r="L158" s="66">
        <f>+L159</f>
        <v>231731619930</v>
      </c>
      <c r="M158" s="253">
        <f t="shared" si="123"/>
        <v>2.9362995958952899E-2</v>
      </c>
      <c r="N158" s="62">
        <f t="shared" ref="N158:W160" si="140">+N159</f>
        <v>0</v>
      </c>
      <c r="O158" s="62">
        <f t="shared" si="140"/>
        <v>142803800035</v>
      </c>
      <c r="P158" s="62">
        <f t="shared" si="140"/>
        <v>88927819895</v>
      </c>
      <c r="Q158" s="62">
        <f t="shared" si="140"/>
        <v>142803800035</v>
      </c>
      <c r="R158" s="62">
        <f t="shared" si="140"/>
        <v>88927819895</v>
      </c>
      <c r="S158" s="62">
        <f t="shared" si="140"/>
        <v>0</v>
      </c>
      <c r="T158" s="62">
        <f t="shared" si="140"/>
        <v>0</v>
      </c>
      <c r="U158" s="62">
        <f t="shared" si="140"/>
        <v>142803800035</v>
      </c>
      <c r="V158" s="62">
        <f t="shared" si="140"/>
        <v>0</v>
      </c>
      <c r="W158" s="62">
        <f t="shared" si="140"/>
        <v>0</v>
      </c>
      <c r="X158" s="38">
        <f t="shared" si="126"/>
        <v>0.61624650135418402</v>
      </c>
      <c r="Y158" s="38">
        <f t="shared" si="127"/>
        <v>0</v>
      </c>
      <c r="Z158" s="38">
        <f t="shared" si="128"/>
        <v>0</v>
      </c>
      <c r="AA158" s="38">
        <f t="shared" si="112"/>
        <v>0</v>
      </c>
      <c r="AB158" s="38" t="s">
        <v>40</v>
      </c>
    </row>
    <row r="159" spans="1:28" ht="63.75" customHeight="1" x14ac:dyDescent="0.25">
      <c r="A159" s="39" t="s">
        <v>297</v>
      </c>
      <c r="B159" s="34" t="s">
        <v>37</v>
      </c>
      <c r="C159" s="34">
        <v>10</v>
      </c>
      <c r="D159" s="34" t="s">
        <v>38</v>
      </c>
      <c r="E159" s="95" t="s">
        <v>296</v>
      </c>
      <c r="F159" s="62">
        <f t="shared" si="139"/>
        <v>231731619930</v>
      </c>
      <c r="G159" s="62">
        <f t="shared" si="139"/>
        <v>0</v>
      </c>
      <c r="H159" s="62">
        <f t="shared" si="139"/>
        <v>0</v>
      </c>
      <c r="I159" s="62">
        <f t="shared" si="139"/>
        <v>0</v>
      </c>
      <c r="J159" s="62">
        <f t="shared" si="139"/>
        <v>0</v>
      </c>
      <c r="K159" s="62">
        <f t="shared" si="125"/>
        <v>0</v>
      </c>
      <c r="L159" s="66">
        <f>+L160</f>
        <v>231731619930</v>
      </c>
      <c r="M159" s="253">
        <f t="shared" si="123"/>
        <v>2.9362995958952899E-2</v>
      </c>
      <c r="N159" s="62">
        <f t="shared" si="140"/>
        <v>0</v>
      </c>
      <c r="O159" s="62">
        <f t="shared" si="140"/>
        <v>142803800035</v>
      </c>
      <c r="P159" s="62">
        <f t="shared" si="140"/>
        <v>88927819895</v>
      </c>
      <c r="Q159" s="62">
        <f t="shared" si="140"/>
        <v>142803800035</v>
      </c>
      <c r="R159" s="62">
        <f t="shared" si="140"/>
        <v>88927819895</v>
      </c>
      <c r="S159" s="62">
        <f t="shared" si="140"/>
        <v>0</v>
      </c>
      <c r="T159" s="62">
        <f t="shared" si="140"/>
        <v>0</v>
      </c>
      <c r="U159" s="62">
        <f t="shared" si="140"/>
        <v>142803800035</v>
      </c>
      <c r="V159" s="62">
        <f t="shared" si="140"/>
        <v>0</v>
      </c>
      <c r="W159" s="62">
        <f t="shared" si="140"/>
        <v>0</v>
      </c>
      <c r="X159" s="38">
        <f t="shared" si="126"/>
        <v>0.61624650135418402</v>
      </c>
      <c r="Y159" s="38">
        <f t="shared" si="127"/>
        <v>0</v>
      </c>
      <c r="Z159" s="38">
        <f t="shared" si="128"/>
        <v>0</v>
      </c>
      <c r="AA159" s="38">
        <f t="shared" si="112"/>
        <v>0</v>
      </c>
      <c r="AB159" s="38" t="s">
        <v>40</v>
      </c>
    </row>
    <row r="160" spans="1:28" ht="38.25" customHeight="1" x14ac:dyDescent="0.25">
      <c r="A160" s="39" t="s">
        <v>298</v>
      </c>
      <c r="B160" s="34" t="s">
        <v>37</v>
      </c>
      <c r="C160" s="34">
        <v>10</v>
      </c>
      <c r="D160" s="34" t="s">
        <v>38</v>
      </c>
      <c r="E160" s="40" t="s">
        <v>268</v>
      </c>
      <c r="F160" s="62">
        <f t="shared" si="139"/>
        <v>231731619930</v>
      </c>
      <c r="G160" s="62">
        <f t="shared" si="139"/>
        <v>0</v>
      </c>
      <c r="H160" s="62">
        <f t="shared" si="139"/>
        <v>0</v>
      </c>
      <c r="I160" s="62">
        <f t="shared" si="139"/>
        <v>0</v>
      </c>
      <c r="J160" s="62">
        <f t="shared" si="139"/>
        <v>0</v>
      </c>
      <c r="K160" s="62">
        <f t="shared" si="125"/>
        <v>0</v>
      </c>
      <c r="L160" s="66">
        <f>+L161</f>
        <v>231731619930</v>
      </c>
      <c r="M160" s="253">
        <f t="shared" si="123"/>
        <v>2.9362995958952899E-2</v>
      </c>
      <c r="N160" s="62">
        <f t="shared" si="140"/>
        <v>0</v>
      </c>
      <c r="O160" s="62">
        <f t="shared" si="140"/>
        <v>142803800035</v>
      </c>
      <c r="P160" s="62">
        <f t="shared" si="140"/>
        <v>88927819895</v>
      </c>
      <c r="Q160" s="62">
        <f t="shared" si="140"/>
        <v>142803800035</v>
      </c>
      <c r="R160" s="62">
        <f t="shared" si="140"/>
        <v>88927819895</v>
      </c>
      <c r="S160" s="62">
        <f t="shared" si="140"/>
        <v>0</v>
      </c>
      <c r="T160" s="62">
        <f t="shared" si="140"/>
        <v>0</v>
      </c>
      <c r="U160" s="62">
        <f t="shared" si="140"/>
        <v>142803800035</v>
      </c>
      <c r="V160" s="62">
        <f t="shared" si="140"/>
        <v>0</v>
      </c>
      <c r="W160" s="62">
        <f t="shared" si="140"/>
        <v>0</v>
      </c>
      <c r="X160" s="38">
        <f t="shared" si="126"/>
        <v>0.61624650135418402</v>
      </c>
      <c r="Y160" s="38">
        <f t="shared" si="127"/>
        <v>0</v>
      </c>
      <c r="Z160" s="38">
        <f t="shared" si="128"/>
        <v>0</v>
      </c>
      <c r="AA160" s="38">
        <f t="shared" si="112"/>
        <v>0</v>
      </c>
      <c r="AB160" s="38" t="s">
        <v>40</v>
      </c>
    </row>
    <row r="161" spans="1:28" ht="30" customHeight="1" x14ac:dyDescent="0.25">
      <c r="A161" s="43" t="s">
        <v>299</v>
      </c>
      <c r="B161" s="44" t="s">
        <v>37</v>
      </c>
      <c r="C161" s="44">
        <v>10</v>
      </c>
      <c r="D161" s="44" t="s">
        <v>38</v>
      </c>
      <c r="E161" s="45" t="s">
        <v>258</v>
      </c>
      <c r="F161" s="46">
        <v>231731619930</v>
      </c>
      <c r="G161" s="46">
        <v>0</v>
      </c>
      <c r="H161" s="46">
        <v>0</v>
      </c>
      <c r="I161" s="46">
        <v>0</v>
      </c>
      <c r="J161" s="46">
        <v>0</v>
      </c>
      <c r="K161" s="46">
        <f t="shared" si="125"/>
        <v>0</v>
      </c>
      <c r="L161" s="56">
        <f>+F161+K161</f>
        <v>231731619930</v>
      </c>
      <c r="M161" s="266">
        <f t="shared" si="123"/>
        <v>2.9362995958952899E-2</v>
      </c>
      <c r="N161" s="46">
        <v>0</v>
      </c>
      <c r="O161" s="46">
        <v>142803800035</v>
      </c>
      <c r="P161" s="46">
        <f>L161-O161</f>
        <v>88927819895</v>
      </c>
      <c r="Q161" s="46">
        <v>142803800035</v>
      </c>
      <c r="R161" s="46">
        <f>+L161-Q161</f>
        <v>88927819895</v>
      </c>
      <c r="S161" s="46">
        <f>O161-Q161</f>
        <v>0</v>
      </c>
      <c r="T161" s="46">
        <v>0</v>
      </c>
      <c r="U161" s="46">
        <f>+Q161-T161</f>
        <v>142803800035</v>
      </c>
      <c r="V161" s="46">
        <v>0</v>
      </c>
      <c r="W161" s="48">
        <f>+T161-V161</f>
        <v>0</v>
      </c>
      <c r="X161" s="49">
        <f t="shared" si="126"/>
        <v>0.61624650135418402</v>
      </c>
      <c r="Y161" s="49">
        <f t="shared" si="127"/>
        <v>0</v>
      </c>
      <c r="Z161" s="49">
        <f t="shared" si="128"/>
        <v>0</v>
      </c>
      <c r="AA161" s="49">
        <f t="shared" si="112"/>
        <v>0</v>
      </c>
      <c r="AB161" s="49" t="s">
        <v>40</v>
      </c>
    </row>
    <row r="162" spans="1:28" ht="49.5" customHeight="1" x14ac:dyDescent="0.25">
      <c r="A162" s="96" t="s">
        <v>300</v>
      </c>
      <c r="B162" s="34" t="s">
        <v>37</v>
      </c>
      <c r="C162" s="34">
        <v>10</v>
      </c>
      <c r="D162" s="34" t="s">
        <v>38</v>
      </c>
      <c r="E162" s="40" t="s">
        <v>301</v>
      </c>
      <c r="F162" s="62">
        <f t="shared" ref="F162:J163" si="141">+F163</f>
        <v>12761000000</v>
      </c>
      <c r="G162" s="62">
        <f t="shared" si="141"/>
        <v>0</v>
      </c>
      <c r="H162" s="62">
        <f t="shared" si="141"/>
        <v>0</v>
      </c>
      <c r="I162" s="62">
        <f t="shared" si="141"/>
        <v>0</v>
      </c>
      <c r="J162" s="62">
        <f t="shared" si="141"/>
        <v>0</v>
      </c>
      <c r="K162" s="62">
        <f t="shared" si="125"/>
        <v>0</v>
      </c>
      <c r="L162" s="66">
        <f>+L163</f>
        <v>12761000000</v>
      </c>
      <c r="M162" s="42">
        <f t="shared" si="123"/>
        <v>1.6169618610761246E-3</v>
      </c>
      <c r="N162" s="62">
        <f t="shared" ref="N162:W163" si="142">+N163</f>
        <v>0</v>
      </c>
      <c r="O162" s="62">
        <f t="shared" si="142"/>
        <v>10682873884</v>
      </c>
      <c r="P162" s="62">
        <f t="shared" si="142"/>
        <v>2078126116</v>
      </c>
      <c r="Q162" s="62">
        <f t="shared" si="142"/>
        <v>9682017412.1200008</v>
      </c>
      <c r="R162" s="62">
        <f t="shared" si="142"/>
        <v>3078982587.8799992</v>
      </c>
      <c r="S162" s="62">
        <f t="shared" si="142"/>
        <v>1000856471.8799992</v>
      </c>
      <c r="T162" s="62">
        <f t="shared" si="142"/>
        <v>3368937312.4400001</v>
      </c>
      <c r="U162" s="62">
        <f t="shared" si="142"/>
        <v>6313080099.6800003</v>
      </c>
      <c r="V162" s="62">
        <f t="shared" si="142"/>
        <v>3356236748.4400001</v>
      </c>
      <c r="W162" s="62">
        <f t="shared" si="142"/>
        <v>12700564</v>
      </c>
      <c r="X162" s="38">
        <f t="shared" si="126"/>
        <v>0.75871933329049457</v>
      </c>
      <c r="Y162" s="38">
        <f t="shared" si="127"/>
        <v>0.26400261048820628</v>
      </c>
      <c r="Z162" s="38">
        <f t="shared" si="128"/>
        <v>0.26300734648068336</v>
      </c>
      <c r="AA162" s="38">
        <f t="shared" si="112"/>
        <v>0.34795819600807021</v>
      </c>
      <c r="AB162" s="38">
        <f>+V162/T162</f>
        <v>0.9962300978551597</v>
      </c>
    </row>
    <row r="163" spans="1:28" ht="49.5" customHeight="1" x14ac:dyDescent="0.25">
      <c r="A163" s="39" t="s">
        <v>302</v>
      </c>
      <c r="B163" s="34" t="s">
        <v>37</v>
      </c>
      <c r="C163" s="34">
        <v>10</v>
      </c>
      <c r="D163" s="34" t="s">
        <v>38</v>
      </c>
      <c r="E163" s="40" t="s">
        <v>301</v>
      </c>
      <c r="F163" s="62">
        <f t="shared" si="141"/>
        <v>12761000000</v>
      </c>
      <c r="G163" s="62">
        <f t="shared" si="141"/>
        <v>0</v>
      </c>
      <c r="H163" s="62">
        <f t="shared" si="141"/>
        <v>0</v>
      </c>
      <c r="I163" s="62">
        <f t="shared" si="141"/>
        <v>0</v>
      </c>
      <c r="J163" s="62">
        <f t="shared" si="141"/>
        <v>0</v>
      </c>
      <c r="K163" s="62">
        <f t="shared" si="125"/>
        <v>0</v>
      </c>
      <c r="L163" s="66">
        <f>+L164</f>
        <v>12761000000</v>
      </c>
      <c r="M163" s="42">
        <f t="shared" si="123"/>
        <v>1.6169618610761246E-3</v>
      </c>
      <c r="N163" s="62">
        <f t="shared" si="142"/>
        <v>0</v>
      </c>
      <c r="O163" s="62">
        <f t="shared" si="142"/>
        <v>10682873884</v>
      </c>
      <c r="P163" s="62">
        <f t="shared" si="142"/>
        <v>2078126116</v>
      </c>
      <c r="Q163" s="62">
        <f t="shared" si="142"/>
        <v>9682017412.1200008</v>
      </c>
      <c r="R163" s="62">
        <f t="shared" si="142"/>
        <v>3078982587.8799992</v>
      </c>
      <c r="S163" s="62">
        <f t="shared" si="142"/>
        <v>1000856471.8799992</v>
      </c>
      <c r="T163" s="62">
        <f t="shared" si="142"/>
        <v>3368937312.4400001</v>
      </c>
      <c r="U163" s="62">
        <f t="shared" si="142"/>
        <v>6313080099.6800003</v>
      </c>
      <c r="V163" s="62">
        <f t="shared" si="142"/>
        <v>3356236748.4400001</v>
      </c>
      <c r="W163" s="62">
        <f t="shared" si="142"/>
        <v>12700564</v>
      </c>
      <c r="X163" s="38">
        <f t="shared" si="126"/>
        <v>0.75871933329049457</v>
      </c>
      <c r="Y163" s="38">
        <f t="shared" si="127"/>
        <v>0.26400261048820628</v>
      </c>
      <c r="Z163" s="38">
        <f t="shared" si="128"/>
        <v>0.26300734648068336</v>
      </c>
      <c r="AA163" s="38">
        <f t="shared" si="112"/>
        <v>0.34795819600807021</v>
      </c>
      <c r="AB163" s="38">
        <f>+V163/T163</f>
        <v>0.9962300978551597</v>
      </c>
    </row>
    <row r="164" spans="1:28" ht="49.5" customHeight="1" x14ac:dyDescent="0.25">
      <c r="A164" s="39" t="s">
        <v>303</v>
      </c>
      <c r="B164" s="34" t="s">
        <v>37</v>
      </c>
      <c r="C164" s="34">
        <v>10</v>
      </c>
      <c r="D164" s="34" t="s">
        <v>38</v>
      </c>
      <c r="E164" s="40" t="s">
        <v>304</v>
      </c>
      <c r="F164" s="62">
        <f>SUM(F165:F165)</f>
        <v>12761000000</v>
      </c>
      <c r="G164" s="62">
        <f>SUM(G165:G165)</f>
        <v>0</v>
      </c>
      <c r="H164" s="62">
        <f>SUM(H165:H165)</f>
        <v>0</v>
      </c>
      <c r="I164" s="62">
        <f>SUM(I165:I165)</f>
        <v>0</v>
      </c>
      <c r="J164" s="62">
        <f>SUM(J165:J165)</f>
        <v>0</v>
      </c>
      <c r="K164" s="62">
        <f t="shared" si="125"/>
        <v>0</v>
      </c>
      <c r="L164" s="66">
        <f>SUM(L165:L165)</f>
        <v>12761000000</v>
      </c>
      <c r="M164" s="42">
        <f t="shared" si="123"/>
        <v>1.6169618610761246E-3</v>
      </c>
      <c r="N164" s="62">
        <f t="shared" ref="N164:W164" si="143">SUM(N165:N165)</f>
        <v>0</v>
      </c>
      <c r="O164" s="62">
        <f t="shared" si="143"/>
        <v>10682873884</v>
      </c>
      <c r="P164" s="62">
        <f t="shared" si="143"/>
        <v>2078126116</v>
      </c>
      <c r="Q164" s="62">
        <f t="shared" si="143"/>
        <v>9682017412.1200008</v>
      </c>
      <c r="R164" s="62">
        <f t="shared" si="143"/>
        <v>3078982587.8799992</v>
      </c>
      <c r="S164" s="62">
        <f t="shared" si="143"/>
        <v>1000856471.8799992</v>
      </c>
      <c r="T164" s="62">
        <f t="shared" si="143"/>
        <v>3368937312.4400001</v>
      </c>
      <c r="U164" s="62">
        <f t="shared" si="143"/>
        <v>6313080099.6800003</v>
      </c>
      <c r="V164" s="62">
        <f t="shared" si="143"/>
        <v>3356236748.4400001</v>
      </c>
      <c r="W164" s="62">
        <f t="shared" si="143"/>
        <v>12700564</v>
      </c>
      <c r="X164" s="38">
        <f t="shared" si="126"/>
        <v>0.75871933329049457</v>
      </c>
      <c r="Y164" s="38">
        <f t="shared" si="127"/>
        <v>0.26400261048820628</v>
      </c>
      <c r="Z164" s="38">
        <f t="shared" si="128"/>
        <v>0.26300734648068336</v>
      </c>
      <c r="AA164" s="38">
        <f t="shared" si="112"/>
        <v>0.34795819600807021</v>
      </c>
      <c r="AB164" s="38">
        <f>+V164/T164</f>
        <v>0.9962300978551597</v>
      </c>
    </row>
    <row r="165" spans="1:28" ht="30" customHeight="1" x14ac:dyDescent="0.25">
      <c r="A165" s="43" t="s">
        <v>305</v>
      </c>
      <c r="B165" s="44" t="s">
        <v>37</v>
      </c>
      <c r="C165" s="44">
        <v>10</v>
      </c>
      <c r="D165" s="44" t="s">
        <v>38</v>
      </c>
      <c r="E165" s="45" t="s">
        <v>258</v>
      </c>
      <c r="F165" s="46">
        <v>12761000000</v>
      </c>
      <c r="G165" s="46">
        <v>0</v>
      </c>
      <c r="H165" s="46">
        <v>0</v>
      </c>
      <c r="I165" s="46">
        <v>0</v>
      </c>
      <c r="J165" s="46">
        <v>0</v>
      </c>
      <c r="K165" s="46">
        <f t="shared" si="125"/>
        <v>0</v>
      </c>
      <c r="L165" s="56">
        <f>+F165+K165</f>
        <v>12761000000</v>
      </c>
      <c r="M165" s="51">
        <f t="shared" si="123"/>
        <v>1.6169618610761246E-3</v>
      </c>
      <c r="N165" s="46">
        <v>0</v>
      </c>
      <c r="O165" s="56">
        <v>10682873884</v>
      </c>
      <c r="P165" s="46">
        <f>L165-O165</f>
        <v>2078126116</v>
      </c>
      <c r="Q165" s="56">
        <v>9682017412.1200008</v>
      </c>
      <c r="R165" s="46">
        <f>+L165-Q165</f>
        <v>3078982587.8799992</v>
      </c>
      <c r="S165" s="46">
        <f>O165-Q165</f>
        <v>1000856471.8799992</v>
      </c>
      <c r="T165" s="46">
        <v>3368937312.4400001</v>
      </c>
      <c r="U165" s="46">
        <f>+Q165-T165</f>
        <v>6313080099.6800003</v>
      </c>
      <c r="V165" s="46">
        <v>3356236748.4400001</v>
      </c>
      <c r="W165" s="48">
        <f>+T165-V165</f>
        <v>12700564</v>
      </c>
      <c r="X165" s="49">
        <f t="shared" si="126"/>
        <v>0.75871933329049457</v>
      </c>
      <c r="Y165" s="49">
        <f t="shared" si="127"/>
        <v>0.26400261048820628</v>
      </c>
      <c r="Z165" s="49">
        <f t="shared" si="128"/>
        <v>0.26300734648068336</v>
      </c>
      <c r="AA165" s="49">
        <f t="shared" si="112"/>
        <v>0.34795819600807021</v>
      </c>
      <c r="AB165" s="49">
        <f>+V165/T165</f>
        <v>0.9962300978551597</v>
      </c>
    </row>
    <row r="166" spans="1:28" ht="69.75" customHeight="1" x14ac:dyDescent="0.25">
      <c r="A166" s="39" t="s">
        <v>306</v>
      </c>
      <c r="B166" s="34" t="s">
        <v>37</v>
      </c>
      <c r="C166" s="34">
        <v>10</v>
      </c>
      <c r="D166" s="34" t="s">
        <v>38</v>
      </c>
      <c r="E166" s="40" t="s">
        <v>307</v>
      </c>
      <c r="F166" s="62">
        <f t="shared" ref="F166:J168" si="144">+F167</f>
        <v>246157631169</v>
      </c>
      <c r="G166" s="62">
        <f t="shared" si="144"/>
        <v>0</v>
      </c>
      <c r="H166" s="62">
        <f t="shared" si="144"/>
        <v>0</v>
      </c>
      <c r="I166" s="62">
        <f t="shared" si="144"/>
        <v>0</v>
      </c>
      <c r="J166" s="62">
        <f t="shared" si="144"/>
        <v>0</v>
      </c>
      <c r="K166" s="62">
        <f t="shared" si="125"/>
        <v>0</v>
      </c>
      <c r="L166" s="66">
        <f>+L167</f>
        <v>246157631169</v>
      </c>
      <c r="M166" s="253">
        <f t="shared" si="123"/>
        <v>3.1190933423173459E-2</v>
      </c>
      <c r="N166" s="62">
        <f t="shared" ref="N166:W168" si="145">+N167</f>
        <v>0</v>
      </c>
      <c r="O166" s="62">
        <f t="shared" si="145"/>
        <v>181243825733</v>
      </c>
      <c r="P166" s="62">
        <f t="shared" si="145"/>
        <v>64913805436</v>
      </c>
      <c r="Q166" s="62">
        <f t="shared" si="145"/>
        <v>181243825733</v>
      </c>
      <c r="R166" s="62">
        <f t="shared" si="145"/>
        <v>64913805436</v>
      </c>
      <c r="S166" s="62">
        <f t="shared" si="145"/>
        <v>0</v>
      </c>
      <c r="T166" s="62">
        <f t="shared" si="145"/>
        <v>0</v>
      </c>
      <c r="U166" s="62">
        <f t="shared" si="145"/>
        <v>181243825733</v>
      </c>
      <c r="V166" s="62">
        <f t="shared" si="145"/>
        <v>0</v>
      </c>
      <c r="W166" s="62">
        <f t="shared" si="145"/>
        <v>0</v>
      </c>
      <c r="X166" s="38">
        <f t="shared" si="126"/>
        <v>0.73629172035932822</v>
      </c>
      <c r="Y166" s="38">
        <f t="shared" si="127"/>
        <v>0</v>
      </c>
      <c r="Z166" s="38">
        <f t="shared" si="128"/>
        <v>0</v>
      </c>
      <c r="AA166" s="38">
        <f t="shared" si="112"/>
        <v>0</v>
      </c>
      <c r="AB166" s="38" t="s">
        <v>40</v>
      </c>
    </row>
    <row r="167" spans="1:28" ht="70.5" customHeight="1" x14ac:dyDescent="0.25">
      <c r="A167" s="39" t="s">
        <v>308</v>
      </c>
      <c r="B167" s="34" t="s">
        <v>37</v>
      </c>
      <c r="C167" s="34">
        <v>10</v>
      </c>
      <c r="D167" s="34" t="s">
        <v>38</v>
      </c>
      <c r="E167" s="95" t="s">
        <v>307</v>
      </c>
      <c r="F167" s="62">
        <f t="shared" si="144"/>
        <v>246157631169</v>
      </c>
      <c r="G167" s="62">
        <f t="shared" si="144"/>
        <v>0</v>
      </c>
      <c r="H167" s="62">
        <f t="shared" si="144"/>
        <v>0</v>
      </c>
      <c r="I167" s="62">
        <f t="shared" si="144"/>
        <v>0</v>
      </c>
      <c r="J167" s="62">
        <f t="shared" si="144"/>
        <v>0</v>
      </c>
      <c r="K167" s="62">
        <f t="shared" si="125"/>
        <v>0</v>
      </c>
      <c r="L167" s="66">
        <f>+L168</f>
        <v>246157631169</v>
      </c>
      <c r="M167" s="253">
        <f t="shared" si="123"/>
        <v>3.1190933423173459E-2</v>
      </c>
      <c r="N167" s="62">
        <f t="shared" si="145"/>
        <v>0</v>
      </c>
      <c r="O167" s="62">
        <f t="shared" si="145"/>
        <v>181243825733</v>
      </c>
      <c r="P167" s="62">
        <f t="shared" si="145"/>
        <v>64913805436</v>
      </c>
      <c r="Q167" s="62">
        <f t="shared" si="145"/>
        <v>181243825733</v>
      </c>
      <c r="R167" s="62">
        <f t="shared" si="145"/>
        <v>64913805436</v>
      </c>
      <c r="S167" s="62">
        <f t="shared" si="145"/>
        <v>0</v>
      </c>
      <c r="T167" s="62">
        <f t="shared" si="145"/>
        <v>0</v>
      </c>
      <c r="U167" s="62">
        <f t="shared" si="145"/>
        <v>181243825733</v>
      </c>
      <c r="V167" s="62">
        <f t="shared" si="145"/>
        <v>0</v>
      </c>
      <c r="W167" s="62">
        <f t="shared" si="145"/>
        <v>0</v>
      </c>
      <c r="X167" s="38">
        <f t="shared" si="126"/>
        <v>0.73629172035932822</v>
      </c>
      <c r="Y167" s="38">
        <f t="shared" si="127"/>
        <v>0</v>
      </c>
      <c r="Z167" s="38">
        <f t="shared" si="128"/>
        <v>0</v>
      </c>
      <c r="AA167" s="38">
        <f t="shared" si="112"/>
        <v>0</v>
      </c>
      <c r="AB167" s="38" t="s">
        <v>40</v>
      </c>
    </row>
    <row r="168" spans="1:28" ht="29.25" customHeight="1" x14ac:dyDescent="0.25">
      <c r="A168" s="39" t="s">
        <v>309</v>
      </c>
      <c r="B168" s="34" t="s">
        <v>37</v>
      </c>
      <c r="C168" s="34">
        <v>10</v>
      </c>
      <c r="D168" s="34" t="s">
        <v>38</v>
      </c>
      <c r="E168" s="40" t="s">
        <v>268</v>
      </c>
      <c r="F168" s="62">
        <f t="shared" si="144"/>
        <v>246157631169</v>
      </c>
      <c r="G168" s="62">
        <f t="shared" si="144"/>
        <v>0</v>
      </c>
      <c r="H168" s="62">
        <f t="shared" si="144"/>
        <v>0</v>
      </c>
      <c r="I168" s="62">
        <f t="shared" si="144"/>
        <v>0</v>
      </c>
      <c r="J168" s="62">
        <f t="shared" si="144"/>
        <v>0</v>
      </c>
      <c r="K168" s="62">
        <f t="shared" si="125"/>
        <v>0</v>
      </c>
      <c r="L168" s="66">
        <f>+L169</f>
        <v>246157631169</v>
      </c>
      <c r="M168" s="253">
        <f t="shared" si="123"/>
        <v>3.1190933423173459E-2</v>
      </c>
      <c r="N168" s="62">
        <f t="shared" si="145"/>
        <v>0</v>
      </c>
      <c r="O168" s="62">
        <f t="shared" si="145"/>
        <v>181243825733</v>
      </c>
      <c r="P168" s="62">
        <f t="shared" si="145"/>
        <v>64913805436</v>
      </c>
      <c r="Q168" s="62">
        <f t="shared" si="145"/>
        <v>181243825733</v>
      </c>
      <c r="R168" s="62">
        <f t="shared" si="145"/>
        <v>64913805436</v>
      </c>
      <c r="S168" s="62">
        <f t="shared" si="145"/>
        <v>0</v>
      </c>
      <c r="T168" s="62">
        <f t="shared" si="145"/>
        <v>0</v>
      </c>
      <c r="U168" s="62">
        <f t="shared" si="145"/>
        <v>181243825733</v>
      </c>
      <c r="V168" s="62">
        <f t="shared" si="145"/>
        <v>0</v>
      </c>
      <c r="W168" s="62">
        <f t="shared" si="145"/>
        <v>0</v>
      </c>
      <c r="X168" s="38">
        <f t="shared" si="126"/>
        <v>0.73629172035932822</v>
      </c>
      <c r="Y168" s="38">
        <f t="shared" si="127"/>
        <v>0</v>
      </c>
      <c r="Z168" s="38">
        <f t="shared" si="128"/>
        <v>0</v>
      </c>
      <c r="AA168" s="38">
        <f t="shared" si="112"/>
        <v>0</v>
      </c>
      <c r="AB168" s="38" t="s">
        <v>40</v>
      </c>
    </row>
    <row r="169" spans="1:28" ht="30" customHeight="1" x14ac:dyDescent="0.25">
      <c r="A169" s="43" t="s">
        <v>310</v>
      </c>
      <c r="B169" s="44" t="s">
        <v>37</v>
      </c>
      <c r="C169" s="44">
        <v>10</v>
      </c>
      <c r="D169" s="44" t="s">
        <v>38</v>
      </c>
      <c r="E169" s="45" t="s">
        <v>258</v>
      </c>
      <c r="F169" s="46">
        <v>246157631169</v>
      </c>
      <c r="G169" s="46">
        <v>0</v>
      </c>
      <c r="H169" s="46">
        <v>0</v>
      </c>
      <c r="I169" s="46">
        <v>0</v>
      </c>
      <c r="J169" s="46">
        <v>0</v>
      </c>
      <c r="K169" s="46">
        <f t="shared" si="125"/>
        <v>0</v>
      </c>
      <c r="L169" s="56">
        <f>+F169+K169</f>
        <v>246157631169</v>
      </c>
      <c r="M169" s="253">
        <f t="shared" si="123"/>
        <v>3.1190933423173459E-2</v>
      </c>
      <c r="N169" s="46">
        <v>0</v>
      </c>
      <c r="O169" s="46">
        <v>181243825733</v>
      </c>
      <c r="P169" s="46">
        <f>L169-O169</f>
        <v>64913805436</v>
      </c>
      <c r="Q169" s="46">
        <v>181243825733</v>
      </c>
      <c r="R169" s="46">
        <f>+L169-Q169</f>
        <v>64913805436</v>
      </c>
      <c r="S169" s="46">
        <f>O169-Q169</f>
        <v>0</v>
      </c>
      <c r="T169" s="46">
        <v>0</v>
      </c>
      <c r="U169" s="46">
        <f>+Q169-T169</f>
        <v>181243825733</v>
      </c>
      <c r="V169" s="46">
        <v>0</v>
      </c>
      <c r="W169" s="48">
        <f>+T169-V169</f>
        <v>0</v>
      </c>
      <c r="X169" s="49">
        <f t="shared" si="126"/>
        <v>0.73629172035932822</v>
      </c>
      <c r="Y169" s="49">
        <f t="shared" si="127"/>
        <v>0</v>
      </c>
      <c r="Z169" s="49">
        <f t="shared" si="128"/>
        <v>0</v>
      </c>
      <c r="AA169" s="49">
        <f t="shared" si="112"/>
        <v>0</v>
      </c>
      <c r="AB169" s="49" t="s">
        <v>40</v>
      </c>
    </row>
    <row r="170" spans="1:28" ht="49.5" customHeight="1" x14ac:dyDescent="0.25">
      <c r="A170" s="39" t="s">
        <v>311</v>
      </c>
      <c r="B170" s="34" t="s">
        <v>37</v>
      </c>
      <c r="C170" s="34">
        <v>10</v>
      </c>
      <c r="D170" s="34" t="s">
        <v>38</v>
      </c>
      <c r="E170" s="40" t="s">
        <v>312</v>
      </c>
      <c r="F170" s="62">
        <f t="shared" ref="F170:J172" si="146">+F171</f>
        <v>283126047866</v>
      </c>
      <c r="G170" s="62">
        <f t="shared" si="146"/>
        <v>0</v>
      </c>
      <c r="H170" s="62">
        <f t="shared" si="146"/>
        <v>0</v>
      </c>
      <c r="I170" s="62">
        <f t="shared" si="146"/>
        <v>0</v>
      </c>
      <c r="J170" s="62">
        <f t="shared" si="146"/>
        <v>0</v>
      </c>
      <c r="K170" s="62">
        <f t="shared" si="125"/>
        <v>0</v>
      </c>
      <c r="L170" s="66">
        <f>+L171</f>
        <v>283126047866</v>
      </c>
      <c r="M170" s="253">
        <f t="shared" si="123"/>
        <v>3.5875246554073766E-2</v>
      </c>
      <c r="N170" s="62">
        <f t="shared" ref="N170:W172" si="147">+N171</f>
        <v>0</v>
      </c>
      <c r="O170" s="62">
        <f t="shared" si="147"/>
        <v>217578018008</v>
      </c>
      <c r="P170" s="62">
        <f t="shared" si="147"/>
        <v>65548029858</v>
      </c>
      <c r="Q170" s="62">
        <f t="shared" si="147"/>
        <v>217578018008</v>
      </c>
      <c r="R170" s="62">
        <f t="shared" si="147"/>
        <v>65548029858</v>
      </c>
      <c r="S170" s="62">
        <f t="shared" si="147"/>
        <v>0</v>
      </c>
      <c r="T170" s="62">
        <f t="shared" si="147"/>
        <v>0</v>
      </c>
      <c r="U170" s="62">
        <f t="shared" si="147"/>
        <v>217578018008</v>
      </c>
      <c r="V170" s="62">
        <f t="shared" si="147"/>
        <v>0</v>
      </c>
      <c r="W170" s="62">
        <f t="shared" si="147"/>
        <v>0</v>
      </c>
      <c r="X170" s="38">
        <f t="shared" si="126"/>
        <v>0.76848463660601418</v>
      </c>
      <c r="Y170" s="38">
        <f t="shared" si="127"/>
        <v>0</v>
      </c>
      <c r="Z170" s="38">
        <f t="shared" si="128"/>
        <v>0</v>
      </c>
      <c r="AA170" s="38">
        <f t="shared" si="112"/>
        <v>0</v>
      </c>
      <c r="AB170" s="38" t="s">
        <v>40</v>
      </c>
    </row>
    <row r="171" spans="1:28" ht="49.5" customHeight="1" x14ac:dyDescent="0.25">
      <c r="A171" s="39" t="s">
        <v>313</v>
      </c>
      <c r="B171" s="34" t="s">
        <v>37</v>
      </c>
      <c r="C171" s="34">
        <v>10</v>
      </c>
      <c r="D171" s="34" t="s">
        <v>38</v>
      </c>
      <c r="E171" s="40" t="s">
        <v>312</v>
      </c>
      <c r="F171" s="62">
        <f t="shared" si="146"/>
        <v>283126047866</v>
      </c>
      <c r="G171" s="62">
        <f t="shared" si="146"/>
        <v>0</v>
      </c>
      <c r="H171" s="62">
        <f t="shared" si="146"/>
        <v>0</v>
      </c>
      <c r="I171" s="62">
        <f t="shared" si="146"/>
        <v>0</v>
      </c>
      <c r="J171" s="62">
        <f t="shared" si="146"/>
        <v>0</v>
      </c>
      <c r="K171" s="62">
        <f t="shared" si="125"/>
        <v>0</v>
      </c>
      <c r="L171" s="66">
        <f>+L172</f>
        <v>283126047866</v>
      </c>
      <c r="M171" s="253">
        <f t="shared" si="123"/>
        <v>3.5875246554073766E-2</v>
      </c>
      <c r="N171" s="62">
        <f t="shared" si="147"/>
        <v>0</v>
      </c>
      <c r="O171" s="62">
        <f t="shared" si="147"/>
        <v>217578018008</v>
      </c>
      <c r="P171" s="62">
        <f t="shared" si="147"/>
        <v>65548029858</v>
      </c>
      <c r="Q171" s="62">
        <f t="shared" si="147"/>
        <v>217578018008</v>
      </c>
      <c r="R171" s="62">
        <f t="shared" si="147"/>
        <v>65548029858</v>
      </c>
      <c r="S171" s="62">
        <f t="shared" si="147"/>
        <v>0</v>
      </c>
      <c r="T171" s="62">
        <f t="shared" si="147"/>
        <v>0</v>
      </c>
      <c r="U171" s="62">
        <f t="shared" si="147"/>
        <v>217578018008</v>
      </c>
      <c r="V171" s="62">
        <f t="shared" si="147"/>
        <v>0</v>
      </c>
      <c r="W171" s="62">
        <f t="shared" si="147"/>
        <v>0</v>
      </c>
      <c r="X171" s="38">
        <f t="shared" si="126"/>
        <v>0.76848463660601418</v>
      </c>
      <c r="Y171" s="38">
        <f t="shared" si="127"/>
        <v>0</v>
      </c>
      <c r="Z171" s="38">
        <f t="shared" si="128"/>
        <v>0</v>
      </c>
      <c r="AA171" s="38">
        <f t="shared" si="112"/>
        <v>0</v>
      </c>
      <c r="AB171" s="38" t="s">
        <v>40</v>
      </c>
    </row>
    <row r="172" spans="1:28" ht="32.25" customHeight="1" x14ac:dyDescent="0.25">
      <c r="A172" s="39" t="s">
        <v>314</v>
      </c>
      <c r="B172" s="34" t="s">
        <v>37</v>
      </c>
      <c r="C172" s="34">
        <v>10</v>
      </c>
      <c r="D172" s="34" t="s">
        <v>38</v>
      </c>
      <c r="E172" s="40" t="s">
        <v>268</v>
      </c>
      <c r="F172" s="62">
        <f t="shared" si="146"/>
        <v>283126047866</v>
      </c>
      <c r="G172" s="62">
        <f t="shared" si="146"/>
        <v>0</v>
      </c>
      <c r="H172" s="62">
        <f t="shared" si="146"/>
        <v>0</v>
      </c>
      <c r="I172" s="62">
        <f t="shared" si="146"/>
        <v>0</v>
      </c>
      <c r="J172" s="62">
        <f t="shared" si="146"/>
        <v>0</v>
      </c>
      <c r="K172" s="62">
        <f t="shared" si="125"/>
        <v>0</v>
      </c>
      <c r="L172" s="66">
        <f>+L173</f>
        <v>283126047866</v>
      </c>
      <c r="M172" s="253">
        <f t="shared" si="123"/>
        <v>3.5875246554073766E-2</v>
      </c>
      <c r="N172" s="62">
        <f t="shared" si="147"/>
        <v>0</v>
      </c>
      <c r="O172" s="62">
        <f t="shared" si="147"/>
        <v>217578018008</v>
      </c>
      <c r="P172" s="62">
        <f t="shared" si="147"/>
        <v>65548029858</v>
      </c>
      <c r="Q172" s="62">
        <f t="shared" si="147"/>
        <v>217578018008</v>
      </c>
      <c r="R172" s="62">
        <f t="shared" si="147"/>
        <v>65548029858</v>
      </c>
      <c r="S172" s="62">
        <f t="shared" si="147"/>
        <v>0</v>
      </c>
      <c r="T172" s="62">
        <f t="shared" si="147"/>
        <v>0</v>
      </c>
      <c r="U172" s="62">
        <f t="shared" si="147"/>
        <v>217578018008</v>
      </c>
      <c r="V172" s="62">
        <f t="shared" si="147"/>
        <v>0</v>
      </c>
      <c r="W172" s="62">
        <f t="shared" si="147"/>
        <v>0</v>
      </c>
      <c r="X172" s="38">
        <f t="shared" si="126"/>
        <v>0.76848463660601418</v>
      </c>
      <c r="Y172" s="38">
        <f t="shared" si="127"/>
        <v>0</v>
      </c>
      <c r="Z172" s="38">
        <f t="shared" si="128"/>
        <v>0</v>
      </c>
      <c r="AA172" s="38">
        <f t="shared" si="112"/>
        <v>0</v>
      </c>
      <c r="AB172" s="38" t="s">
        <v>40</v>
      </c>
    </row>
    <row r="173" spans="1:28" ht="30" customHeight="1" x14ac:dyDescent="0.25">
      <c r="A173" s="43" t="s">
        <v>315</v>
      </c>
      <c r="B173" s="44" t="s">
        <v>37</v>
      </c>
      <c r="C173" s="44">
        <v>10</v>
      </c>
      <c r="D173" s="44" t="s">
        <v>38</v>
      </c>
      <c r="E173" s="45" t="s">
        <v>258</v>
      </c>
      <c r="F173" s="46">
        <v>283126047866</v>
      </c>
      <c r="G173" s="46">
        <v>0</v>
      </c>
      <c r="H173" s="46">
        <v>0</v>
      </c>
      <c r="I173" s="46">
        <v>0</v>
      </c>
      <c r="J173" s="46">
        <v>0</v>
      </c>
      <c r="K173" s="46">
        <f t="shared" si="125"/>
        <v>0</v>
      </c>
      <c r="L173" s="56">
        <f>+F173+K173</f>
        <v>283126047866</v>
      </c>
      <c r="M173" s="266">
        <f t="shared" si="123"/>
        <v>3.5875246554073766E-2</v>
      </c>
      <c r="N173" s="46">
        <v>0</v>
      </c>
      <c r="O173" s="46">
        <v>217578018008</v>
      </c>
      <c r="P173" s="46">
        <f>L173-O173</f>
        <v>65548029858</v>
      </c>
      <c r="Q173" s="46">
        <v>217578018008</v>
      </c>
      <c r="R173" s="46">
        <f>+L173-Q173</f>
        <v>65548029858</v>
      </c>
      <c r="S173" s="46">
        <f>O173-Q173</f>
        <v>0</v>
      </c>
      <c r="T173" s="46">
        <v>0</v>
      </c>
      <c r="U173" s="46">
        <f>+Q173-T173</f>
        <v>217578018008</v>
      </c>
      <c r="V173" s="46">
        <v>0</v>
      </c>
      <c r="W173" s="48">
        <f>+T173-V173</f>
        <v>0</v>
      </c>
      <c r="X173" s="49">
        <f t="shared" si="126"/>
        <v>0.76848463660601418</v>
      </c>
      <c r="Y173" s="49">
        <f t="shared" si="127"/>
        <v>0</v>
      </c>
      <c r="Z173" s="49">
        <f t="shared" si="128"/>
        <v>0</v>
      </c>
      <c r="AA173" s="49">
        <f t="shared" si="112"/>
        <v>0</v>
      </c>
      <c r="AB173" s="49" t="s">
        <v>40</v>
      </c>
    </row>
    <row r="174" spans="1:28" ht="66.75" customHeight="1" x14ac:dyDescent="0.25">
      <c r="A174" s="39" t="s">
        <v>316</v>
      </c>
      <c r="B174" s="34" t="s">
        <v>37</v>
      </c>
      <c r="C174" s="34">
        <v>10</v>
      </c>
      <c r="D174" s="34" t="s">
        <v>38</v>
      </c>
      <c r="E174" s="40" t="s">
        <v>317</v>
      </c>
      <c r="F174" s="62">
        <f t="shared" ref="F174:L176" si="148">+F175</f>
        <v>143699497948</v>
      </c>
      <c r="G174" s="62">
        <f t="shared" si="148"/>
        <v>0</v>
      </c>
      <c r="H174" s="62">
        <f t="shared" si="148"/>
        <v>0</v>
      </c>
      <c r="I174" s="62">
        <f t="shared" si="148"/>
        <v>0</v>
      </c>
      <c r="J174" s="62">
        <f t="shared" si="148"/>
        <v>0</v>
      </c>
      <c r="K174" s="62">
        <f t="shared" si="148"/>
        <v>0</v>
      </c>
      <c r="L174" s="66">
        <f t="shared" si="148"/>
        <v>143699497948</v>
      </c>
      <c r="M174" s="253">
        <f t="shared" si="123"/>
        <v>1.8208338503072082E-2</v>
      </c>
      <c r="N174" s="62">
        <f t="shared" ref="N174:W176" si="149">+N175</f>
        <v>0</v>
      </c>
      <c r="O174" s="62">
        <f t="shared" si="149"/>
        <v>127207862717</v>
      </c>
      <c r="P174" s="62">
        <f t="shared" si="149"/>
        <v>16491635231</v>
      </c>
      <c r="Q174" s="62">
        <f t="shared" si="149"/>
        <v>127207862717</v>
      </c>
      <c r="R174" s="62">
        <f t="shared" si="149"/>
        <v>16491635231</v>
      </c>
      <c r="S174" s="62">
        <f t="shared" si="149"/>
        <v>0</v>
      </c>
      <c r="T174" s="62">
        <f t="shared" si="149"/>
        <v>0</v>
      </c>
      <c r="U174" s="62">
        <f t="shared" si="149"/>
        <v>127207862717</v>
      </c>
      <c r="V174" s="62">
        <f t="shared" si="149"/>
        <v>0</v>
      </c>
      <c r="W174" s="62">
        <f t="shared" si="149"/>
        <v>0</v>
      </c>
      <c r="X174" s="38">
        <f t="shared" si="126"/>
        <v>0.88523526201206515</v>
      </c>
      <c r="Y174" s="38">
        <f t="shared" si="127"/>
        <v>0</v>
      </c>
      <c r="Z174" s="38">
        <f t="shared" si="128"/>
        <v>0</v>
      </c>
      <c r="AA174" s="38">
        <f t="shared" si="112"/>
        <v>0</v>
      </c>
      <c r="AB174" s="38" t="s">
        <v>40</v>
      </c>
    </row>
    <row r="175" spans="1:28" ht="66.75" customHeight="1" x14ac:dyDescent="0.25">
      <c r="A175" s="39" t="s">
        <v>318</v>
      </c>
      <c r="B175" s="34" t="s">
        <v>37</v>
      </c>
      <c r="C175" s="34">
        <v>10</v>
      </c>
      <c r="D175" s="34" t="s">
        <v>38</v>
      </c>
      <c r="E175" s="95" t="s">
        <v>317</v>
      </c>
      <c r="F175" s="62">
        <f t="shared" si="148"/>
        <v>143699497948</v>
      </c>
      <c r="G175" s="62">
        <f t="shared" si="148"/>
        <v>0</v>
      </c>
      <c r="H175" s="62">
        <f t="shared" si="148"/>
        <v>0</v>
      </c>
      <c r="I175" s="62">
        <f t="shared" si="148"/>
        <v>0</v>
      </c>
      <c r="J175" s="62">
        <f t="shared" si="148"/>
        <v>0</v>
      </c>
      <c r="K175" s="62">
        <f t="shared" si="148"/>
        <v>0</v>
      </c>
      <c r="L175" s="66">
        <f t="shared" si="148"/>
        <v>143699497948</v>
      </c>
      <c r="M175" s="253">
        <f t="shared" si="123"/>
        <v>1.8208338503072082E-2</v>
      </c>
      <c r="N175" s="62">
        <f t="shared" si="149"/>
        <v>0</v>
      </c>
      <c r="O175" s="62">
        <f t="shared" si="149"/>
        <v>127207862717</v>
      </c>
      <c r="P175" s="62">
        <f t="shared" si="149"/>
        <v>16491635231</v>
      </c>
      <c r="Q175" s="62">
        <f t="shared" si="149"/>
        <v>127207862717</v>
      </c>
      <c r="R175" s="62">
        <f t="shared" si="149"/>
        <v>16491635231</v>
      </c>
      <c r="S175" s="62">
        <f t="shared" si="149"/>
        <v>0</v>
      </c>
      <c r="T175" s="62">
        <f t="shared" si="149"/>
        <v>0</v>
      </c>
      <c r="U175" s="62">
        <f t="shared" si="149"/>
        <v>127207862717</v>
      </c>
      <c r="V175" s="62">
        <f t="shared" si="149"/>
        <v>0</v>
      </c>
      <c r="W175" s="62">
        <f t="shared" si="149"/>
        <v>0</v>
      </c>
      <c r="X175" s="38">
        <f t="shared" si="126"/>
        <v>0.88523526201206515</v>
      </c>
      <c r="Y175" s="38">
        <f t="shared" si="127"/>
        <v>0</v>
      </c>
      <c r="Z175" s="38">
        <f t="shared" si="128"/>
        <v>0</v>
      </c>
      <c r="AA175" s="38">
        <f t="shared" si="112"/>
        <v>0</v>
      </c>
      <c r="AB175" s="38" t="s">
        <v>40</v>
      </c>
    </row>
    <row r="176" spans="1:28" ht="38.25" customHeight="1" x14ac:dyDescent="0.25">
      <c r="A176" s="39" t="s">
        <v>319</v>
      </c>
      <c r="B176" s="34" t="s">
        <v>37</v>
      </c>
      <c r="C176" s="34">
        <v>10</v>
      </c>
      <c r="D176" s="34" t="s">
        <v>38</v>
      </c>
      <c r="E176" s="40" t="s">
        <v>268</v>
      </c>
      <c r="F176" s="62">
        <f t="shared" si="148"/>
        <v>143699497948</v>
      </c>
      <c r="G176" s="62">
        <f t="shared" si="148"/>
        <v>0</v>
      </c>
      <c r="H176" s="62">
        <f t="shared" si="148"/>
        <v>0</v>
      </c>
      <c r="I176" s="62">
        <f t="shared" si="148"/>
        <v>0</v>
      </c>
      <c r="J176" s="62">
        <f t="shared" si="148"/>
        <v>0</v>
      </c>
      <c r="K176" s="62">
        <f t="shared" si="148"/>
        <v>0</v>
      </c>
      <c r="L176" s="66">
        <f t="shared" si="148"/>
        <v>143699497948</v>
      </c>
      <c r="M176" s="253">
        <f t="shared" si="123"/>
        <v>1.8208338503072082E-2</v>
      </c>
      <c r="N176" s="62">
        <f t="shared" si="149"/>
        <v>0</v>
      </c>
      <c r="O176" s="62">
        <f t="shared" si="149"/>
        <v>127207862717</v>
      </c>
      <c r="P176" s="62">
        <f t="shared" si="149"/>
        <v>16491635231</v>
      </c>
      <c r="Q176" s="62">
        <f t="shared" si="149"/>
        <v>127207862717</v>
      </c>
      <c r="R176" s="62">
        <f t="shared" si="149"/>
        <v>16491635231</v>
      </c>
      <c r="S176" s="62">
        <f t="shared" si="149"/>
        <v>0</v>
      </c>
      <c r="T176" s="62">
        <f t="shared" si="149"/>
        <v>0</v>
      </c>
      <c r="U176" s="62">
        <f t="shared" si="149"/>
        <v>127207862717</v>
      </c>
      <c r="V176" s="62">
        <f t="shared" si="149"/>
        <v>0</v>
      </c>
      <c r="W176" s="62">
        <f t="shared" si="149"/>
        <v>0</v>
      </c>
      <c r="X176" s="38">
        <f t="shared" si="126"/>
        <v>0.88523526201206515</v>
      </c>
      <c r="Y176" s="38">
        <f t="shared" si="127"/>
        <v>0</v>
      </c>
      <c r="Z176" s="38">
        <f t="shared" si="128"/>
        <v>0</v>
      </c>
      <c r="AA176" s="38">
        <f t="shared" si="112"/>
        <v>0</v>
      </c>
      <c r="AB176" s="38" t="s">
        <v>40</v>
      </c>
    </row>
    <row r="177" spans="1:28" ht="30" customHeight="1" x14ac:dyDescent="0.25">
      <c r="A177" s="43" t="s">
        <v>320</v>
      </c>
      <c r="B177" s="44" t="s">
        <v>37</v>
      </c>
      <c r="C177" s="44">
        <v>10</v>
      </c>
      <c r="D177" s="44" t="s">
        <v>38</v>
      </c>
      <c r="E177" s="45" t="s">
        <v>258</v>
      </c>
      <c r="F177" s="46">
        <v>143699497948</v>
      </c>
      <c r="G177" s="46">
        <v>0</v>
      </c>
      <c r="H177" s="46">
        <v>0</v>
      </c>
      <c r="I177" s="46">
        <v>0</v>
      </c>
      <c r="J177" s="46">
        <v>0</v>
      </c>
      <c r="K177" s="46">
        <f t="shared" ref="K177:K207" si="150">+G177-H177+I177-J177</f>
        <v>0</v>
      </c>
      <c r="L177" s="56">
        <f>+F177+K177</f>
        <v>143699497948</v>
      </c>
      <c r="M177" s="266">
        <f t="shared" si="123"/>
        <v>1.8208338503072082E-2</v>
      </c>
      <c r="N177" s="46">
        <v>0</v>
      </c>
      <c r="O177" s="46">
        <v>127207862717</v>
      </c>
      <c r="P177" s="46">
        <f>L177-O177</f>
        <v>16491635231</v>
      </c>
      <c r="Q177" s="46">
        <v>127207862717</v>
      </c>
      <c r="R177" s="46">
        <f>+L177-Q177</f>
        <v>16491635231</v>
      </c>
      <c r="S177" s="46">
        <f>O177-Q177</f>
        <v>0</v>
      </c>
      <c r="T177" s="46">
        <v>0</v>
      </c>
      <c r="U177" s="46">
        <f>+Q177-T177</f>
        <v>127207862717</v>
      </c>
      <c r="V177" s="46">
        <v>0</v>
      </c>
      <c r="W177" s="48">
        <f>+T177-V177</f>
        <v>0</v>
      </c>
      <c r="X177" s="49">
        <f t="shared" si="126"/>
        <v>0.88523526201206515</v>
      </c>
      <c r="Y177" s="49">
        <f t="shared" si="127"/>
        <v>0</v>
      </c>
      <c r="Z177" s="49">
        <f t="shared" si="128"/>
        <v>0</v>
      </c>
      <c r="AA177" s="49">
        <f t="shared" si="112"/>
        <v>0</v>
      </c>
      <c r="AB177" s="49" t="s">
        <v>40</v>
      </c>
    </row>
    <row r="178" spans="1:28" ht="67.5" customHeight="1" x14ac:dyDescent="0.25">
      <c r="A178" s="39" t="s">
        <v>321</v>
      </c>
      <c r="B178" s="34" t="s">
        <v>37</v>
      </c>
      <c r="C178" s="34">
        <v>10</v>
      </c>
      <c r="D178" s="34" t="s">
        <v>38</v>
      </c>
      <c r="E178" s="40" t="s">
        <v>322</v>
      </c>
      <c r="F178" s="62">
        <f t="shared" ref="F178:J180" si="151">+F179</f>
        <v>59469726833</v>
      </c>
      <c r="G178" s="62">
        <f t="shared" si="151"/>
        <v>0</v>
      </c>
      <c r="H178" s="62">
        <f t="shared" si="151"/>
        <v>0</v>
      </c>
      <c r="I178" s="62">
        <f t="shared" si="151"/>
        <v>0</v>
      </c>
      <c r="J178" s="62">
        <f t="shared" si="151"/>
        <v>0</v>
      </c>
      <c r="K178" s="62">
        <f t="shared" si="150"/>
        <v>0</v>
      </c>
      <c r="L178" s="66">
        <f>+L179</f>
        <v>59469726833</v>
      </c>
      <c r="M178" s="42">
        <f t="shared" si="123"/>
        <v>7.5354815592489953E-3</v>
      </c>
      <c r="N178" s="62">
        <f t="shared" ref="N178:W180" si="152">+N179</f>
        <v>0</v>
      </c>
      <c r="O178" s="62">
        <f t="shared" si="152"/>
        <v>48079893039</v>
      </c>
      <c r="P178" s="62">
        <f t="shared" si="152"/>
        <v>11389833794</v>
      </c>
      <c r="Q178" s="62">
        <f t="shared" si="152"/>
        <v>48079893039</v>
      </c>
      <c r="R178" s="62">
        <f t="shared" si="152"/>
        <v>11389833794</v>
      </c>
      <c r="S178" s="62">
        <f t="shared" si="152"/>
        <v>0</v>
      </c>
      <c r="T178" s="62">
        <f t="shared" si="152"/>
        <v>0</v>
      </c>
      <c r="U178" s="62">
        <f t="shared" si="152"/>
        <v>48079893039</v>
      </c>
      <c r="V178" s="62">
        <f t="shared" si="152"/>
        <v>0</v>
      </c>
      <c r="W178" s="62">
        <f t="shared" si="152"/>
        <v>0</v>
      </c>
      <c r="X178" s="38">
        <f t="shared" si="126"/>
        <v>0.80847677632714909</v>
      </c>
      <c r="Y178" s="38">
        <f t="shared" si="127"/>
        <v>0</v>
      </c>
      <c r="Z178" s="38">
        <f t="shared" si="128"/>
        <v>0</v>
      </c>
      <c r="AA178" s="38">
        <f t="shared" si="112"/>
        <v>0</v>
      </c>
      <c r="AB178" s="38" t="s">
        <v>40</v>
      </c>
    </row>
    <row r="179" spans="1:28" ht="67.5" customHeight="1" x14ac:dyDescent="0.25">
      <c r="A179" s="39" t="s">
        <v>323</v>
      </c>
      <c r="B179" s="34" t="s">
        <v>37</v>
      </c>
      <c r="C179" s="34">
        <v>10</v>
      </c>
      <c r="D179" s="34" t="s">
        <v>38</v>
      </c>
      <c r="E179" s="95" t="s">
        <v>322</v>
      </c>
      <c r="F179" s="62">
        <f t="shared" si="151"/>
        <v>59469726833</v>
      </c>
      <c r="G179" s="62">
        <f t="shared" si="151"/>
        <v>0</v>
      </c>
      <c r="H179" s="62">
        <f t="shared" si="151"/>
        <v>0</v>
      </c>
      <c r="I179" s="62">
        <f t="shared" si="151"/>
        <v>0</v>
      </c>
      <c r="J179" s="62">
        <f t="shared" si="151"/>
        <v>0</v>
      </c>
      <c r="K179" s="62">
        <f t="shared" si="150"/>
        <v>0</v>
      </c>
      <c r="L179" s="66">
        <f>+L180</f>
        <v>59469726833</v>
      </c>
      <c r="M179" s="42">
        <f t="shared" si="123"/>
        <v>7.5354815592489953E-3</v>
      </c>
      <c r="N179" s="62">
        <f t="shared" si="152"/>
        <v>0</v>
      </c>
      <c r="O179" s="62">
        <f t="shared" si="152"/>
        <v>48079893039</v>
      </c>
      <c r="P179" s="62">
        <f t="shared" si="152"/>
        <v>11389833794</v>
      </c>
      <c r="Q179" s="62">
        <f t="shared" si="152"/>
        <v>48079893039</v>
      </c>
      <c r="R179" s="62">
        <f t="shared" si="152"/>
        <v>11389833794</v>
      </c>
      <c r="S179" s="62">
        <f t="shared" si="152"/>
        <v>0</v>
      </c>
      <c r="T179" s="62">
        <f t="shared" si="152"/>
        <v>0</v>
      </c>
      <c r="U179" s="62">
        <f t="shared" si="152"/>
        <v>48079893039</v>
      </c>
      <c r="V179" s="62">
        <f t="shared" si="152"/>
        <v>0</v>
      </c>
      <c r="W179" s="62">
        <f t="shared" si="152"/>
        <v>0</v>
      </c>
      <c r="X179" s="38">
        <f t="shared" si="126"/>
        <v>0.80847677632714909</v>
      </c>
      <c r="Y179" s="38">
        <f t="shared" si="127"/>
        <v>0</v>
      </c>
      <c r="Z179" s="38">
        <f t="shared" si="128"/>
        <v>0</v>
      </c>
      <c r="AA179" s="38">
        <f t="shared" si="112"/>
        <v>0</v>
      </c>
      <c r="AB179" s="38" t="s">
        <v>40</v>
      </c>
    </row>
    <row r="180" spans="1:28" ht="32.25" customHeight="1" x14ac:dyDescent="0.25">
      <c r="A180" s="39" t="s">
        <v>324</v>
      </c>
      <c r="B180" s="34" t="s">
        <v>37</v>
      </c>
      <c r="C180" s="34">
        <v>10</v>
      </c>
      <c r="D180" s="34" t="s">
        <v>38</v>
      </c>
      <c r="E180" s="40" t="s">
        <v>268</v>
      </c>
      <c r="F180" s="62">
        <f t="shared" si="151"/>
        <v>59469726833</v>
      </c>
      <c r="G180" s="62">
        <f t="shared" si="151"/>
        <v>0</v>
      </c>
      <c r="H180" s="62">
        <f t="shared" si="151"/>
        <v>0</v>
      </c>
      <c r="I180" s="62">
        <f t="shared" si="151"/>
        <v>0</v>
      </c>
      <c r="J180" s="62">
        <f t="shared" si="151"/>
        <v>0</v>
      </c>
      <c r="K180" s="62">
        <f t="shared" si="150"/>
        <v>0</v>
      </c>
      <c r="L180" s="66">
        <f>+L181</f>
        <v>59469726833</v>
      </c>
      <c r="M180" s="42">
        <f t="shared" si="123"/>
        <v>7.5354815592489953E-3</v>
      </c>
      <c r="N180" s="62">
        <f t="shared" si="152"/>
        <v>0</v>
      </c>
      <c r="O180" s="62">
        <f t="shared" si="152"/>
        <v>48079893039</v>
      </c>
      <c r="P180" s="62">
        <f t="shared" si="152"/>
        <v>11389833794</v>
      </c>
      <c r="Q180" s="62">
        <f t="shared" si="152"/>
        <v>48079893039</v>
      </c>
      <c r="R180" s="62">
        <f t="shared" si="152"/>
        <v>11389833794</v>
      </c>
      <c r="S180" s="62">
        <f t="shared" si="152"/>
        <v>0</v>
      </c>
      <c r="T180" s="62">
        <f t="shared" si="152"/>
        <v>0</v>
      </c>
      <c r="U180" s="62">
        <f t="shared" si="152"/>
        <v>48079893039</v>
      </c>
      <c r="V180" s="62">
        <f t="shared" si="152"/>
        <v>0</v>
      </c>
      <c r="W180" s="62">
        <f t="shared" si="152"/>
        <v>0</v>
      </c>
      <c r="X180" s="38">
        <f t="shared" si="126"/>
        <v>0.80847677632714909</v>
      </c>
      <c r="Y180" s="38">
        <f t="shared" si="127"/>
        <v>0</v>
      </c>
      <c r="Z180" s="38">
        <f t="shared" si="128"/>
        <v>0</v>
      </c>
      <c r="AA180" s="38">
        <f t="shared" si="112"/>
        <v>0</v>
      </c>
      <c r="AB180" s="38" t="s">
        <v>40</v>
      </c>
    </row>
    <row r="181" spans="1:28" ht="30" customHeight="1" x14ac:dyDescent="0.25">
      <c r="A181" s="43" t="s">
        <v>325</v>
      </c>
      <c r="B181" s="44" t="s">
        <v>37</v>
      </c>
      <c r="C181" s="44">
        <v>10</v>
      </c>
      <c r="D181" s="44" t="s">
        <v>38</v>
      </c>
      <c r="E181" s="45" t="s">
        <v>258</v>
      </c>
      <c r="F181" s="46">
        <v>59469726833</v>
      </c>
      <c r="G181" s="46">
        <v>0</v>
      </c>
      <c r="H181" s="46">
        <v>0</v>
      </c>
      <c r="I181" s="46">
        <v>0</v>
      </c>
      <c r="J181" s="46">
        <v>0</v>
      </c>
      <c r="K181" s="46">
        <f t="shared" si="150"/>
        <v>0</v>
      </c>
      <c r="L181" s="56">
        <f>+F181+K181</f>
        <v>59469726833</v>
      </c>
      <c r="M181" s="51">
        <f t="shared" si="123"/>
        <v>7.5354815592489953E-3</v>
      </c>
      <c r="N181" s="46">
        <v>0</v>
      </c>
      <c r="O181" s="46">
        <v>48079893039</v>
      </c>
      <c r="P181" s="46">
        <f>L181-O181</f>
        <v>11389833794</v>
      </c>
      <c r="Q181" s="46">
        <v>48079893039</v>
      </c>
      <c r="R181" s="46">
        <f>+L181-Q181</f>
        <v>11389833794</v>
      </c>
      <c r="S181" s="46">
        <f>O181-Q181</f>
        <v>0</v>
      </c>
      <c r="T181" s="46">
        <v>0</v>
      </c>
      <c r="U181" s="46">
        <f>+Q181-T181</f>
        <v>48079893039</v>
      </c>
      <c r="V181" s="46">
        <v>0</v>
      </c>
      <c r="W181" s="48">
        <f>+T181-V181</f>
        <v>0</v>
      </c>
      <c r="X181" s="49">
        <f t="shared" si="126"/>
        <v>0.80847677632714909</v>
      </c>
      <c r="Y181" s="49">
        <f t="shared" si="127"/>
        <v>0</v>
      </c>
      <c r="Z181" s="49">
        <f t="shared" si="128"/>
        <v>0</v>
      </c>
      <c r="AA181" s="49">
        <f t="shared" si="112"/>
        <v>0</v>
      </c>
      <c r="AB181" s="49" t="s">
        <v>40</v>
      </c>
    </row>
    <row r="182" spans="1:28" ht="95.25" customHeight="1" x14ac:dyDescent="0.25">
      <c r="A182" s="39" t="s">
        <v>326</v>
      </c>
      <c r="B182" s="34" t="s">
        <v>37</v>
      </c>
      <c r="C182" s="34">
        <v>10</v>
      </c>
      <c r="D182" s="34" t="s">
        <v>38</v>
      </c>
      <c r="E182" s="40" t="s">
        <v>327</v>
      </c>
      <c r="F182" s="62">
        <f t="shared" ref="F182:J184" si="153">+F183</f>
        <v>185783723137</v>
      </c>
      <c r="G182" s="62">
        <f t="shared" si="153"/>
        <v>0</v>
      </c>
      <c r="H182" s="62">
        <f t="shared" si="153"/>
        <v>0</v>
      </c>
      <c r="I182" s="62">
        <f t="shared" si="153"/>
        <v>0</v>
      </c>
      <c r="J182" s="62">
        <f t="shared" si="153"/>
        <v>0</v>
      </c>
      <c r="K182" s="62">
        <f t="shared" si="150"/>
        <v>0</v>
      </c>
      <c r="L182" s="66">
        <f>+L183</f>
        <v>185783723137</v>
      </c>
      <c r="M182" s="253">
        <f t="shared" si="123"/>
        <v>2.3540881962327009E-2</v>
      </c>
      <c r="N182" s="62">
        <f t="shared" ref="N182:W184" si="154">+N183</f>
        <v>0</v>
      </c>
      <c r="O182" s="62">
        <f t="shared" si="154"/>
        <v>141736621594</v>
      </c>
      <c r="P182" s="62">
        <f t="shared" si="154"/>
        <v>44047101543</v>
      </c>
      <c r="Q182" s="62">
        <f t="shared" si="154"/>
        <v>141736621594</v>
      </c>
      <c r="R182" s="62">
        <f t="shared" si="154"/>
        <v>44047101543</v>
      </c>
      <c r="S182" s="62">
        <f t="shared" si="154"/>
        <v>0</v>
      </c>
      <c r="T182" s="62">
        <f t="shared" si="154"/>
        <v>0</v>
      </c>
      <c r="U182" s="62">
        <f t="shared" si="154"/>
        <v>141736621594</v>
      </c>
      <c r="V182" s="62">
        <f t="shared" si="154"/>
        <v>0</v>
      </c>
      <c r="W182" s="62">
        <f t="shared" si="154"/>
        <v>0</v>
      </c>
      <c r="X182" s="38">
        <f t="shared" si="126"/>
        <v>0.76291194514107707</v>
      </c>
      <c r="Y182" s="38">
        <f t="shared" si="127"/>
        <v>0</v>
      </c>
      <c r="Z182" s="38">
        <f t="shared" si="128"/>
        <v>0</v>
      </c>
      <c r="AA182" s="38">
        <f t="shared" si="112"/>
        <v>0</v>
      </c>
      <c r="AB182" s="38" t="s">
        <v>40</v>
      </c>
    </row>
    <row r="183" spans="1:28" ht="95.25" customHeight="1" x14ac:dyDescent="0.25">
      <c r="A183" s="39" t="s">
        <v>328</v>
      </c>
      <c r="B183" s="34" t="s">
        <v>37</v>
      </c>
      <c r="C183" s="34">
        <v>10</v>
      </c>
      <c r="D183" s="34" t="s">
        <v>38</v>
      </c>
      <c r="E183" s="95" t="s">
        <v>327</v>
      </c>
      <c r="F183" s="62">
        <f t="shared" si="153"/>
        <v>185783723137</v>
      </c>
      <c r="G183" s="62">
        <f t="shared" si="153"/>
        <v>0</v>
      </c>
      <c r="H183" s="62">
        <f t="shared" si="153"/>
        <v>0</v>
      </c>
      <c r="I183" s="62">
        <f t="shared" si="153"/>
        <v>0</v>
      </c>
      <c r="J183" s="62">
        <f t="shared" si="153"/>
        <v>0</v>
      </c>
      <c r="K183" s="62">
        <f t="shared" si="150"/>
        <v>0</v>
      </c>
      <c r="L183" s="66">
        <f>+L184</f>
        <v>185783723137</v>
      </c>
      <c r="M183" s="253">
        <f t="shared" si="123"/>
        <v>2.3540881962327009E-2</v>
      </c>
      <c r="N183" s="62">
        <f t="shared" si="154"/>
        <v>0</v>
      </c>
      <c r="O183" s="62">
        <f t="shared" si="154"/>
        <v>141736621594</v>
      </c>
      <c r="P183" s="62">
        <f t="shared" si="154"/>
        <v>44047101543</v>
      </c>
      <c r="Q183" s="62">
        <f t="shared" si="154"/>
        <v>141736621594</v>
      </c>
      <c r="R183" s="62">
        <f t="shared" si="154"/>
        <v>44047101543</v>
      </c>
      <c r="S183" s="62">
        <f t="shared" si="154"/>
        <v>0</v>
      </c>
      <c r="T183" s="62">
        <f t="shared" si="154"/>
        <v>0</v>
      </c>
      <c r="U183" s="62">
        <f t="shared" si="154"/>
        <v>141736621594</v>
      </c>
      <c r="V183" s="62">
        <f t="shared" si="154"/>
        <v>0</v>
      </c>
      <c r="W183" s="62">
        <f t="shared" si="154"/>
        <v>0</v>
      </c>
      <c r="X183" s="38">
        <f t="shared" si="126"/>
        <v>0.76291194514107707</v>
      </c>
      <c r="Y183" s="38">
        <f t="shared" si="127"/>
        <v>0</v>
      </c>
      <c r="Z183" s="38">
        <f t="shared" si="128"/>
        <v>0</v>
      </c>
      <c r="AA183" s="38">
        <f t="shared" ref="AA183:AA235" si="155">+T183/Q183</f>
        <v>0</v>
      </c>
      <c r="AB183" s="38" t="s">
        <v>40</v>
      </c>
    </row>
    <row r="184" spans="1:28" ht="33" customHeight="1" x14ac:dyDescent="0.25">
      <c r="A184" s="39" t="s">
        <v>329</v>
      </c>
      <c r="B184" s="34" t="s">
        <v>37</v>
      </c>
      <c r="C184" s="34">
        <v>10</v>
      </c>
      <c r="D184" s="34" t="s">
        <v>38</v>
      </c>
      <c r="E184" s="40" t="s">
        <v>268</v>
      </c>
      <c r="F184" s="62">
        <f t="shared" si="153"/>
        <v>185783723137</v>
      </c>
      <c r="G184" s="62">
        <f t="shared" si="153"/>
        <v>0</v>
      </c>
      <c r="H184" s="62">
        <f t="shared" si="153"/>
        <v>0</v>
      </c>
      <c r="I184" s="62">
        <f t="shared" si="153"/>
        <v>0</v>
      </c>
      <c r="J184" s="62">
        <f t="shared" si="153"/>
        <v>0</v>
      </c>
      <c r="K184" s="62">
        <f t="shared" si="150"/>
        <v>0</v>
      </c>
      <c r="L184" s="66">
        <f>+L185</f>
        <v>185783723137</v>
      </c>
      <c r="M184" s="253">
        <f t="shared" si="123"/>
        <v>2.3540881962327009E-2</v>
      </c>
      <c r="N184" s="62">
        <f t="shared" si="154"/>
        <v>0</v>
      </c>
      <c r="O184" s="62">
        <f t="shared" si="154"/>
        <v>141736621594</v>
      </c>
      <c r="P184" s="62">
        <f t="shared" si="154"/>
        <v>44047101543</v>
      </c>
      <c r="Q184" s="62">
        <f t="shared" si="154"/>
        <v>141736621594</v>
      </c>
      <c r="R184" s="62">
        <f t="shared" si="154"/>
        <v>44047101543</v>
      </c>
      <c r="S184" s="62">
        <f t="shared" si="154"/>
        <v>0</v>
      </c>
      <c r="T184" s="62">
        <f t="shared" si="154"/>
        <v>0</v>
      </c>
      <c r="U184" s="62">
        <f t="shared" si="154"/>
        <v>141736621594</v>
      </c>
      <c r="V184" s="62">
        <f t="shared" si="154"/>
        <v>0</v>
      </c>
      <c r="W184" s="62">
        <f t="shared" si="154"/>
        <v>0</v>
      </c>
      <c r="X184" s="38">
        <f t="shared" si="126"/>
        <v>0.76291194514107707</v>
      </c>
      <c r="Y184" s="38">
        <f t="shared" si="127"/>
        <v>0</v>
      </c>
      <c r="Z184" s="38">
        <f t="shared" si="128"/>
        <v>0</v>
      </c>
      <c r="AA184" s="38">
        <f t="shared" si="155"/>
        <v>0</v>
      </c>
      <c r="AB184" s="38" t="s">
        <v>40</v>
      </c>
    </row>
    <row r="185" spans="1:28" ht="30" customHeight="1" x14ac:dyDescent="0.25">
      <c r="A185" s="43" t="s">
        <v>330</v>
      </c>
      <c r="B185" s="44" t="s">
        <v>37</v>
      </c>
      <c r="C185" s="44">
        <v>10</v>
      </c>
      <c r="D185" s="44" t="s">
        <v>38</v>
      </c>
      <c r="E185" s="45" t="s">
        <v>258</v>
      </c>
      <c r="F185" s="46">
        <v>185783723137</v>
      </c>
      <c r="G185" s="46">
        <v>0</v>
      </c>
      <c r="H185" s="46">
        <v>0</v>
      </c>
      <c r="I185" s="46">
        <v>0</v>
      </c>
      <c r="J185" s="46">
        <v>0</v>
      </c>
      <c r="K185" s="46">
        <f t="shared" si="150"/>
        <v>0</v>
      </c>
      <c r="L185" s="56">
        <f>+F185+K185</f>
        <v>185783723137</v>
      </c>
      <c r="M185" s="266">
        <f t="shared" si="123"/>
        <v>2.3540881962327009E-2</v>
      </c>
      <c r="N185" s="46">
        <v>0</v>
      </c>
      <c r="O185" s="46">
        <v>141736621594</v>
      </c>
      <c r="P185" s="46">
        <f>L185-O185</f>
        <v>44047101543</v>
      </c>
      <c r="Q185" s="46">
        <v>141736621594</v>
      </c>
      <c r="R185" s="46">
        <f>+L185-Q185</f>
        <v>44047101543</v>
      </c>
      <c r="S185" s="46">
        <f>O185-Q185</f>
        <v>0</v>
      </c>
      <c r="T185" s="46">
        <v>0</v>
      </c>
      <c r="U185" s="46">
        <f>+Q185-T185</f>
        <v>141736621594</v>
      </c>
      <c r="V185" s="46">
        <v>0</v>
      </c>
      <c r="W185" s="48">
        <f>+T185-V185</f>
        <v>0</v>
      </c>
      <c r="X185" s="49">
        <f t="shared" si="126"/>
        <v>0.76291194514107707</v>
      </c>
      <c r="Y185" s="49">
        <f t="shared" si="127"/>
        <v>0</v>
      </c>
      <c r="Z185" s="49">
        <f t="shared" si="128"/>
        <v>0</v>
      </c>
      <c r="AA185" s="49">
        <f t="shared" si="155"/>
        <v>0</v>
      </c>
      <c r="AB185" s="49" t="s">
        <v>40</v>
      </c>
    </row>
    <row r="186" spans="1:28" ht="53.25" customHeight="1" x14ac:dyDescent="0.25">
      <c r="A186" s="39" t="s">
        <v>331</v>
      </c>
      <c r="B186" s="34" t="s">
        <v>37</v>
      </c>
      <c r="C186" s="34">
        <v>10</v>
      </c>
      <c r="D186" s="34" t="s">
        <v>38</v>
      </c>
      <c r="E186" s="40" t="s">
        <v>332</v>
      </c>
      <c r="F186" s="62">
        <f t="shared" ref="F186:J188" si="156">+F187</f>
        <v>157227907719</v>
      </c>
      <c r="G186" s="62">
        <f t="shared" si="156"/>
        <v>0</v>
      </c>
      <c r="H186" s="62">
        <f t="shared" si="156"/>
        <v>0</v>
      </c>
      <c r="I186" s="62">
        <f t="shared" si="156"/>
        <v>0</v>
      </c>
      <c r="J186" s="62">
        <f t="shared" si="156"/>
        <v>0</v>
      </c>
      <c r="K186" s="62">
        <f t="shared" si="150"/>
        <v>0</v>
      </c>
      <c r="L186" s="66">
        <f>+L187</f>
        <v>157227907719</v>
      </c>
      <c r="M186" s="253">
        <f t="shared" si="123"/>
        <v>1.9922539791428526E-2</v>
      </c>
      <c r="N186" s="62">
        <f t="shared" ref="N186:W188" si="157">+N187</f>
        <v>0</v>
      </c>
      <c r="O186" s="62">
        <f t="shared" si="157"/>
        <v>100468422969</v>
      </c>
      <c r="P186" s="62">
        <f t="shared" si="157"/>
        <v>56759484750</v>
      </c>
      <c r="Q186" s="62">
        <f t="shared" si="157"/>
        <v>100468422969</v>
      </c>
      <c r="R186" s="62">
        <f t="shared" si="157"/>
        <v>56759484750</v>
      </c>
      <c r="S186" s="62">
        <f t="shared" si="157"/>
        <v>0</v>
      </c>
      <c r="T186" s="62">
        <f t="shared" si="157"/>
        <v>0</v>
      </c>
      <c r="U186" s="62">
        <f t="shared" si="157"/>
        <v>100468422969</v>
      </c>
      <c r="V186" s="62">
        <f t="shared" si="157"/>
        <v>0</v>
      </c>
      <c r="W186" s="62">
        <f t="shared" si="157"/>
        <v>0</v>
      </c>
      <c r="X186" s="38">
        <f t="shared" si="126"/>
        <v>0.63899866395575666</v>
      </c>
      <c r="Y186" s="38">
        <f t="shared" si="127"/>
        <v>0</v>
      </c>
      <c r="Z186" s="38">
        <f t="shared" si="128"/>
        <v>0</v>
      </c>
      <c r="AA186" s="38">
        <f t="shared" si="155"/>
        <v>0</v>
      </c>
      <c r="AB186" s="38" t="s">
        <v>40</v>
      </c>
    </row>
    <row r="187" spans="1:28" ht="53.25" customHeight="1" x14ac:dyDescent="0.25">
      <c r="A187" s="39" t="s">
        <v>333</v>
      </c>
      <c r="B187" s="34" t="s">
        <v>37</v>
      </c>
      <c r="C187" s="34">
        <v>10</v>
      </c>
      <c r="D187" s="34" t="s">
        <v>38</v>
      </c>
      <c r="E187" s="95" t="s">
        <v>332</v>
      </c>
      <c r="F187" s="62">
        <f t="shared" si="156"/>
        <v>157227907719</v>
      </c>
      <c r="G187" s="62">
        <f t="shared" si="156"/>
        <v>0</v>
      </c>
      <c r="H187" s="62">
        <f t="shared" si="156"/>
        <v>0</v>
      </c>
      <c r="I187" s="62">
        <f t="shared" si="156"/>
        <v>0</v>
      </c>
      <c r="J187" s="62">
        <f t="shared" si="156"/>
        <v>0</v>
      </c>
      <c r="K187" s="62">
        <f t="shared" si="150"/>
        <v>0</v>
      </c>
      <c r="L187" s="66">
        <f>+L188</f>
        <v>157227907719</v>
      </c>
      <c r="M187" s="253">
        <f t="shared" si="123"/>
        <v>1.9922539791428526E-2</v>
      </c>
      <c r="N187" s="62">
        <f t="shared" si="157"/>
        <v>0</v>
      </c>
      <c r="O187" s="62">
        <f t="shared" si="157"/>
        <v>100468422969</v>
      </c>
      <c r="P187" s="62">
        <f t="shared" si="157"/>
        <v>56759484750</v>
      </c>
      <c r="Q187" s="62">
        <f t="shared" si="157"/>
        <v>100468422969</v>
      </c>
      <c r="R187" s="62">
        <f t="shared" si="157"/>
        <v>56759484750</v>
      </c>
      <c r="S187" s="62">
        <f t="shared" si="157"/>
        <v>0</v>
      </c>
      <c r="T187" s="62">
        <f t="shared" si="157"/>
        <v>0</v>
      </c>
      <c r="U187" s="62">
        <f t="shared" si="157"/>
        <v>100468422969</v>
      </c>
      <c r="V187" s="62">
        <f t="shared" si="157"/>
        <v>0</v>
      </c>
      <c r="W187" s="62">
        <f t="shared" si="157"/>
        <v>0</v>
      </c>
      <c r="X187" s="38">
        <f t="shared" si="126"/>
        <v>0.63899866395575666</v>
      </c>
      <c r="Y187" s="38">
        <f t="shared" si="127"/>
        <v>0</v>
      </c>
      <c r="Z187" s="38">
        <f t="shared" si="128"/>
        <v>0</v>
      </c>
      <c r="AA187" s="38">
        <f t="shared" si="155"/>
        <v>0</v>
      </c>
      <c r="AB187" s="38" t="s">
        <v>40</v>
      </c>
    </row>
    <row r="188" spans="1:28" ht="38.25" customHeight="1" x14ac:dyDescent="0.25">
      <c r="A188" s="39" t="s">
        <v>334</v>
      </c>
      <c r="B188" s="34" t="s">
        <v>37</v>
      </c>
      <c r="C188" s="34">
        <v>10</v>
      </c>
      <c r="D188" s="34" t="s">
        <v>38</v>
      </c>
      <c r="E188" s="40" t="s">
        <v>268</v>
      </c>
      <c r="F188" s="62">
        <f t="shared" si="156"/>
        <v>157227907719</v>
      </c>
      <c r="G188" s="62">
        <f t="shared" si="156"/>
        <v>0</v>
      </c>
      <c r="H188" s="62">
        <f t="shared" si="156"/>
        <v>0</v>
      </c>
      <c r="I188" s="62">
        <f t="shared" si="156"/>
        <v>0</v>
      </c>
      <c r="J188" s="62">
        <f t="shared" si="156"/>
        <v>0</v>
      </c>
      <c r="K188" s="62">
        <f t="shared" si="150"/>
        <v>0</v>
      </c>
      <c r="L188" s="66">
        <f>+L189</f>
        <v>157227907719</v>
      </c>
      <c r="M188" s="253">
        <f t="shared" si="123"/>
        <v>1.9922539791428526E-2</v>
      </c>
      <c r="N188" s="62">
        <f t="shared" si="157"/>
        <v>0</v>
      </c>
      <c r="O188" s="62">
        <f t="shared" si="157"/>
        <v>100468422969</v>
      </c>
      <c r="P188" s="62">
        <f t="shared" si="157"/>
        <v>56759484750</v>
      </c>
      <c r="Q188" s="62">
        <f t="shared" si="157"/>
        <v>100468422969</v>
      </c>
      <c r="R188" s="62">
        <f t="shared" si="157"/>
        <v>56759484750</v>
      </c>
      <c r="S188" s="62">
        <f t="shared" si="157"/>
        <v>0</v>
      </c>
      <c r="T188" s="62">
        <f t="shared" si="157"/>
        <v>0</v>
      </c>
      <c r="U188" s="62">
        <f t="shared" si="157"/>
        <v>100468422969</v>
      </c>
      <c r="V188" s="62">
        <f t="shared" si="157"/>
        <v>0</v>
      </c>
      <c r="W188" s="62">
        <f t="shared" si="157"/>
        <v>0</v>
      </c>
      <c r="X188" s="38">
        <f t="shared" si="126"/>
        <v>0.63899866395575666</v>
      </c>
      <c r="Y188" s="38">
        <f t="shared" si="127"/>
        <v>0</v>
      </c>
      <c r="Z188" s="38">
        <f t="shared" si="128"/>
        <v>0</v>
      </c>
      <c r="AA188" s="38">
        <f t="shared" si="155"/>
        <v>0</v>
      </c>
      <c r="AB188" s="38" t="s">
        <v>40</v>
      </c>
    </row>
    <row r="189" spans="1:28" ht="38.25" customHeight="1" x14ac:dyDescent="0.25">
      <c r="A189" s="43" t="s">
        <v>335</v>
      </c>
      <c r="B189" s="99" t="s">
        <v>37</v>
      </c>
      <c r="C189" s="44">
        <v>10</v>
      </c>
      <c r="D189" s="44" t="s">
        <v>38</v>
      </c>
      <c r="E189" s="45" t="s">
        <v>258</v>
      </c>
      <c r="F189" s="46">
        <v>157227907719</v>
      </c>
      <c r="G189" s="46">
        <v>0</v>
      </c>
      <c r="H189" s="46">
        <v>0</v>
      </c>
      <c r="I189" s="46">
        <v>0</v>
      </c>
      <c r="J189" s="46">
        <v>0</v>
      </c>
      <c r="K189" s="46">
        <f t="shared" si="150"/>
        <v>0</v>
      </c>
      <c r="L189" s="56">
        <f>+F189+K189</f>
        <v>157227907719</v>
      </c>
      <c r="M189" s="266">
        <f t="shared" si="123"/>
        <v>1.9922539791428526E-2</v>
      </c>
      <c r="N189" s="46">
        <v>0</v>
      </c>
      <c r="O189" s="46">
        <v>100468422969</v>
      </c>
      <c r="P189" s="46">
        <f>L189-O189</f>
        <v>56759484750</v>
      </c>
      <c r="Q189" s="46">
        <v>100468422969</v>
      </c>
      <c r="R189" s="46">
        <f>+L189-Q189</f>
        <v>56759484750</v>
      </c>
      <c r="S189" s="46">
        <f>O189-Q189</f>
        <v>0</v>
      </c>
      <c r="T189" s="46">
        <v>0</v>
      </c>
      <c r="U189" s="46">
        <f>+Q189-T189</f>
        <v>100468422969</v>
      </c>
      <c r="V189" s="46">
        <v>0</v>
      </c>
      <c r="W189" s="48">
        <f>+T189-V189</f>
        <v>0</v>
      </c>
      <c r="X189" s="49">
        <f t="shared" si="126"/>
        <v>0.63899866395575666</v>
      </c>
      <c r="Y189" s="49">
        <f t="shared" si="127"/>
        <v>0</v>
      </c>
      <c r="Z189" s="49">
        <f t="shared" si="128"/>
        <v>0</v>
      </c>
      <c r="AA189" s="49">
        <f t="shared" si="155"/>
        <v>0</v>
      </c>
      <c r="AB189" s="49" t="s">
        <v>40</v>
      </c>
    </row>
    <row r="190" spans="1:28" ht="69" customHeight="1" x14ac:dyDescent="0.25">
      <c r="A190" s="39" t="s">
        <v>336</v>
      </c>
      <c r="B190" s="34" t="s">
        <v>37</v>
      </c>
      <c r="C190" s="34">
        <v>10</v>
      </c>
      <c r="D190" s="34" t="s">
        <v>38</v>
      </c>
      <c r="E190" s="40" t="s">
        <v>337</v>
      </c>
      <c r="F190" s="62">
        <f t="shared" ref="F190:J192" si="158">+F191</f>
        <v>242320270178</v>
      </c>
      <c r="G190" s="62">
        <f t="shared" si="158"/>
        <v>0</v>
      </c>
      <c r="H190" s="62">
        <f t="shared" si="158"/>
        <v>0</v>
      </c>
      <c r="I190" s="62">
        <f t="shared" si="158"/>
        <v>0</v>
      </c>
      <c r="J190" s="62">
        <f t="shared" si="158"/>
        <v>0</v>
      </c>
      <c r="K190" s="62">
        <f t="shared" si="150"/>
        <v>0</v>
      </c>
      <c r="L190" s="66">
        <f>+L191</f>
        <v>242320270178</v>
      </c>
      <c r="M190" s="253">
        <f t="shared" si="123"/>
        <v>3.0704696735638918E-2</v>
      </c>
      <c r="N190" s="62">
        <f t="shared" ref="N190:W192" si="159">+N191</f>
        <v>0</v>
      </c>
      <c r="O190" s="62">
        <f t="shared" si="159"/>
        <v>145080481919</v>
      </c>
      <c r="P190" s="62">
        <f t="shared" si="159"/>
        <v>97239788259</v>
      </c>
      <c r="Q190" s="62">
        <f t="shared" si="159"/>
        <v>145080481919</v>
      </c>
      <c r="R190" s="62">
        <f t="shared" si="159"/>
        <v>97239788259</v>
      </c>
      <c r="S190" s="62">
        <f t="shared" si="159"/>
        <v>0</v>
      </c>
      <c r="T190" s="62">
        <f t="shared" si="159"/>
        <v>0</v>
      </c>
      <c r="U190" s="62">
        <f t="shared" si="159"/>
        <v>145080481919</v>
      </c>
      <c r="V190" s="62">
        <f t="shared" si="159"/>
        <v>0</v>
      </c>
      <c r="W190" s="62">
        <f t="shared" si="159"/>
        <v>0</v>
      </c>
      <c r="X190" s="38">
        <f t="shared" si="126"/>
        <v>0.59871376757886974</v>
      </c>
      <c r="Y190" s="38">
        <f t="shared" si="127"/>
        <v>0</v>
      </c>
      <c r="Z190" s="38">
        <f t="shared" si="128"/>
        <v>0</v>
      </c>
      <c r="AA190" s="38">
        <f t="shared" si="155"/>
        <v>0</v>
      </c>
      <c r="AB190" s="38" t="s">
        <v>40</v>
      </c>
    </row>
    <row r="191" spans="1:28" ht="69" customHeight="1" x14ac:dyDescent="0.25">
      <c r="A191" s="39" t="s">
        <v>338</v>
      </c>
      <c r="B191" s="34" t="s">
        <v>37</v>
      </c>
      <c r="C191" s="34">
        <v>10</v>
      </c>
      <c r="D191" s="34" t="s">
        <v>38</v>
      </c>
      <c r="E191" s="95" t="s">
        <v>337</v>
      </c>
      <c r="F191" s="62">
        <f t="shared" si="158"/>
        <v>242320270178</v>
      </c>
      <c r="G191" s="62">
        <f t="shared" si="158"/>
        <v>0</v>
      </c>
      <c r="H191" s="62">
        <f t="shared" si="158"/>
        <v>0</v>
      </c>
      <c r="I191" s="62">
        <f t="shared" si="158"/>
        <v>0</v>
      </c>
      <c r="J191" s="62">
        <f t="shared" si="158"/>
        <v>0</v>
      </c>
      <c r="K191" s="62">
        <f t="shared" si="150"/>
        <v>0</v>
      </c>
      <c r="L191" s="66">
        <f>+L192</f>
        <v>242320270178</v>
      </c>
      <c r="M191" s="253">
        <f t="shared" si="123"/>
        <v>3.0704696735638918E-2</v>
      </c>
      <c r="N191" s="62">
        <f t="shared" si="159"/>
        <v>0</v>
      </c>
      <c r="O191" s="62">
        <f t="shared" si="159"/>
        <v>145080481919</v>
      </c>
      <c r="P191" s="62">
        <f t="shared" si="159"/>
        <v>97239788259</v>
      </c>
      <c r="Q191" s="62">
        <f t="shared" si="159"/>
        <v>145080481919</v>
      </c>
      <c r="R191" s="62">
        <f t="shared" si="159"/>
        <v>97239788259</v>
      </c>
      <c r="S191" s="62">
        <f t="shared" si="159"/>
        <v>0</v>
      </c>
      <c r="T191" s="62">
        <f t="shared" si="159"/>
        <v>0</v>
      </c>
      <c r="U191" s="62">
        <f t="shared" si="159"/>
        <v>145080481919</v>
      </c>
      <c r="V191" s="62">
        <f t="shared" si="159"/>
        <v>0</v>
      </c>
      <c r="W191" s="62">
        <f t="shared" si="159"/>
        <v>0</v>
      </c>
      <c r="X191" s="38">
        <f t="shared" si="126"/>
        <v>0.59871376757886974</v>
      </c>
      <c r="Y191" s="38">
        <f t="shared" si="127"/>
        <v>0</v>
      </c>
      <c r="Z191" s="38">
        <f t="shared" si="128"/>
        <v>0</v>
      </c>
      <c r="AA191" s="38">
        <f t="shared" si="155"/>
        <v>0</v>
      </c>
      <c r="AB191" s="38" t="s">
        <v>40</v>
      </c>
    </row>
    <row r="192" spans="1:28" ht="29.25" customHeight="1" x14ac:dyDescent="0.25">
      <c r="A192" s="39" t="s">
        <v>339</v>
      </c>
      <c r="B192" s="34" t="s">
        <v>37</v>
      </c>
      <c r="C192" s="34">
        <v>10</v>
      </c>
      <c r="D192" s="34" t="s">
        <v>38</v>
      </c>
      <c r="E192" s="40" t="s">
        <v>268</v>
      </c>
      <c r="F192" s="62">
        <f t="shared" si="158"/>
        <v>242320270178</v>
      </c>
      <c r="G192" s="62">
        <f t="shared" si="158"/>
        <v>0</v>
      </c>
      <c r="H192" s="62">
        <f t="shared" si="158"/>
        <v>0</v>
      </c>
      <c r="I192" s="62">
        <f t="shared" si="158"/>
        <v>0</v>
      </c>
      <c r="J192" s="62">
        <f t="shared" si="158"/>
        <v>0</v>
      </c>
      <c r="K192" s="62">
        <f t="shared" si="150"/>
        <v>0</v>
      </c>
      <c r="L192" s="66">
        <f>+L193</f>
        <v>242320270178</v>
      </c>
      <c r="M192" s="253">
        <f t="shared" si="123"/>
        <v>3.0704696735638918E-2</v>
      </c>
      <c r="N192" s="62">
        <f t="shared" si="159"/>
        <v>0</v>
      </c>
      <c r="O192" s="62">
        <f t="shared" si="159"/>
        <v>145080481919</v>
      </c>
      <c r="P192" s="62">
        <f t="shared" si="159"/>
        <v>97239788259</v>
      </c>
      <c r="Q192" s="62">
        <f t="shared" si="159"/>
        <v>145080481919</v>
      </c>
      <c r="R192" s="62">
        <f t="shared" si="159"/>
        <v>97239788259</v>
      </c>
      <c r="S192" s="62">
        <f t="shared" si="159"/>
        <v>0</v>
      </c>
      <c r="T192" s="62">
        <f t="shared" si="159"/>
        <v>0</v>
      </c>
      <c r="U192" s="62">
        <f t="shared" si="159"/>
        <v>145080481919</v>
      </c>
      <c r="V192" s="62">
        <f t="shared" si="159"/>
        <v>0</v>
      </c>
      <c r="W192" s="62">
        <f t="shared" si="159"/>
        <v>0</v>
      </c>
      <c r="X192" s="38">
        <f t="shared" si="126"/>
        <v>0.59871376757886974</v>
      </c>
      <c r="Y192" s="38">
        <f t="shared" si="127"/>
        <v>0</v>
      </c>
      <c r="Z192" s="38">
        <f t="shared" si="128"/>
        <v>0</v>
      </c>
      <c r="AA192" s="38">
        <f t="shared" si="155"/>
        <v>0</v>
      </c>
      <c r="AB192" s="38" t="s">
        <v>40</v>
      </c>
    </row>
    <row r="193" spans="1:28" ht="30" customHeight="1" x14ac:dyDescent="0.25">
      <c r="A193" s="43" t="s">
        <v>340</v>
      </c>
      <c r="B193" s="44" t="s">
        <v>37</v>
      </c>
      <c r="C193" s="44">
        <v>10</v>
      </c>
      <c r="D193" s="44" t="s">
        <v>38</v>
      </c>
      <c r="E193" s="45" t="s">
        <v>258</v>
      </c>
      <c r="F193" s="46">
        <v>242320270178</v>
      </c>
      <c r="G193" s="46">
        <v>0</v>
      </c>
      <c r="H193" s="46">
        <v>0</v>
      </c>
      <c r="I193" s="46">
        <v>0</v>
      </c>
      <c r="J193" s="46">
        <v>0</v>
      </c>
      <c r="K193" s="46">
        <f t="shared" si="150"/>
        <v>0</v>
      </c>
      <c r="L193" s="56">
        <f>+F193+K193</f>
        <v>242320270178</v>
      </c>
      <c r="M193" s="266">
        <f t="shared" si="123"/>
        <v>3.0704696735638918E-2</v>
      </c>
      <c r="N193" s="46">
        <v>0</v>
      </c>
      <c r="O193" s="46">
        <v>145080481919</v>
      </c>
      <c r="P193" s="46">
        <f>L193-O193</f>
        <v>97239788259</v>
      </c>
      <c r="Q193" s="46">
        <v>145080481919</v>
      </c>
      <c r="R193" s="46">
        <f>+L193-Q193</f>
        <v>97239788259</v>
      </c>
      <c r="S193" s="46">
        <f>O193-Q193</f>
        <v>0</v>
      </c>
      <c r="T193" s="46">
        <v>0</v>
      </c>
      <c r="U193" s="46">
        <f>+Q193-T193</f>
        <v>145080481919</v>
      </c>
      <c r="V193" s="46">
        <v>0</v>
      </c>
      <c r="W193" s="48">
        <f>+T193-V193</f>
        <v>0</v>
      </c>
      <c r="X193" s="49">
        <f t="shared" si="126"/>
        <v>0.59871376757886974</v>
      </c>
      <c r="Y193" s="49">
        <f t="shared" si="127"/>
        <v>0</v>
      </c>
      <c r="Z193" s="49">
        <f t="shared" si="128"/>
        <v>0</v>
      </c>
      <c r="AA193" s="49">
        <f t="shared" si="155"/>
        <v>0</v>
      </c>
      <c r="AB193" s="49" t="s">
        <v>40</v>
      </c>
    </row>
    <row r="194" spans="1:28" ht="64.5" customHeight="1" x14ac:dyDescent="0.25">
      <c r="A194" s="39" t="s">
        <v>341</v>
      </c>
      <c r="B194" s="34" t="s">
        <v>37</v>
      </c>
      <c r="C194" s="34">
        <v>10</v>
      </c>
      <c r="D194" s="34" t="s">
        <v>38</v>
      </c>
      <c r="E194" s="40" t="s">
        <v>342</v>
      </c>
      <c r="F194" s="62">
        <f t="shared" ref="F194:J196" si="160">+F195</f>
        <v>291500728983</v>
      </c>
      <c r="G194" s="62">
        <f t="shared" si="160"/>
        <v>0</v>
      </c>
      <c r="H194" s="62">
        <f t="shared" si="160"/>
        <v>0</v>
      </c>
      <c r="I194" s="62">
        <f t="shared" si="160"/>
        <v>0</v>
      </c>
      <c r="J194" s="62">
        <f t="shared" si="160"/>
        <v>0</v>
      </c>
      <c r="K194" s="62">
        <f t="shared" si="150"/>
        <v>0</v>
      </c>
      <c r="L194" s="66">
        <f>+L195</f>
        <v>291500728983</v>
      </c>
      <c r="M194" s="253">
        <f t="shared" si="123"/>
        <v>3.6936412604137506E-2</v>
      </c>
      <c r="N194" s="62">
        <f t="shared" ref="N194:W196" si="161">+N195</f>
        <v>0</v>
      </c>
      <c r="O194" s="62">
        <f t="shared" si="161"/>
        <v>210227634054</v>
      </c>
      <c r="P194" s="62">
        <f t="shared" si="161"/>
        <v>81273094929</v>
      </c>
      <c r="Q194" s="62">
        <f t="shared" si="161"/>
        <v>210227634054</v>
      </c>
      <c r="R194" s="62">
        <f t="shared" si="161"/>
        <v>81273094929</v>
      </c>
      <c r="S194" s="62">
        <f t="shared" si="161"/>
        <v>0</v>
      </c>
      <c r="T194" s="62">
        <f t="shared" si="161"/>
        <v>0</v>
      </c>
      <c r="U194" s="62">
        <f t="shared" si="161"/>
        <v>210227634054</v>
      </c>
      <c r="V194" s="62">
        <f t="shared" si="161"/>
        <v>0</v>
      </c>
      <c r="W194" s="62">
        <f t="shared" si="161"/>
        <v>0</v>
      </c>
      <c r="X194" s="38">
        <f t="shared" si="126"/>
        <v>0.72119076610014321</v>
      </c>
      <c r="Y194" s="38">
        <f t="shared" si="127"/>
        <v>0</v>
      </c>
      <c r="Z194" s="38">
        <f t="shared" si="128"/>
        <v>0</v>
      </c>
      <c r="AA194" s="38">
        <f t="shared" si="155"/>
        <v>0</v>
      </c>
      <c r="AB194" s="38" t="s">
        <v>40</v>
      </c>
    </row>
    <row r="195" spans="1:28" ht="64.5" customHeight="1" x14ac:dyDescent="0.25">
      <c r="A195" s="39" t="s">
        <v>343</v>
      </c>
      <c r="B195" s="34" t="s">
        <v>37</v>
      </c>
      <c r="C195" s="34">
        <v>10</v>
      </c>
      <c r="D195" s="34" t="s">
        <v>38</v>
      </c>
      <c r="E195" s="95" t="s">
        <v>342</v>
      </c>
      <c r="F195" s="62">
        <f t="shared" si="160"/>
        <v>291500728983</v>
      </c>
      <c r="G195" s="62">
        <f t="shared" si="160"/>
        <v>0</v>
      </c>
      <c r="H195" s="62">
        <f t="shared" si="160"/>
        <v>0</v>
      </c>
      <c r="I195" s="62">
        <f t="shared" si="160"/>
        <v>0</v>
      </c>
      <c r="J195" s="62">
        <f t="shared" si="160"/>
        <v>0</v>
      </c>
      <c r="K195" s="62">
        <f t="shared" si="150"/>
        <v>0</v>
      </c>
      <c r="L195" s="66">
        <f>+L196</f>
        <v>291500728983</v>
      </c>
      <c r="M195" s="253">
        <f t="shared" si="123"/>
        <v>3.6936412604137506E-2</v>
      </c>
      <c r="N195" s="62">
        <f t="shared" si="161"/>
        <v>0</v>
      </c>
      <c r="O195" s="62">
        <f t="shared" si="161"/>
        <v>210227634054</v>
      </c>
      <c r="P195" s="62">
        <f t="shared" si="161"/>
        <v>81273094929</v>
      </c>
      <c r="Q195" s="62">
        <f t="shared" si="161"/>
        <v>210227634054</v>
      </c>
      <c r="R195" s="62">
        <f t="shared" si="161"/>
        <v>81273094929</v>
      </c>
      <c r="S195" s="62">
        <f t="shared" si="161"/>
        <v>0</v>
      </c>
      <c r="T195" s="62">
        <f t="shared" si="161"/>
        <v>0</v>
      </c>
      <c r="U195" s="62">
        <f t="shared" si="161"/>
        <v>210227634054</v>
      </c>
      <c r="V195" s="62">
        <f t="shared" si="161"/>
        <v>0</v>
      </c>
      <c r="W195" s="62">
        <f t="shared" si="161"/>
        <v>0</v>
      </c>
      <c r="X195" s="38">
        <f t="shared" si="126"/>
        <v>0.72119076610014321</v>
      </c>
      <c r="Y195" s="38">
        <f t="shared" si="127"/>
        <v>0</v>
      </c>
      <c r="Z195" s="38">
        <f t="shared" si="128"/>
        <v>0</v>
      </c>
      <c r="AA195" s="38">
        <f t="shared" si="155"/>
        <v>0</v>
      </c>
      <c r="AB195" s="38" t="s">
        <v>40</v>
      </c>
    </row>
    <row r="196" spans="1:28" ht="32.25" customHeight="1" x14ac:dyDescent="0.25">
      <c r="A196" s="39" t="s">
        <v>344</v>
      </c>
      <c r="B196" s="34" t="s">
        <v>37</v>
      </c>
      <c r="C196" s="34">
        <v>10</v>
      </c>
      <c r="D196" s="34" t="s">
        <v>38</v>
      </c>
      <c r="E196" s="40" t="s">
        <v>268</v>
      </c>
      <c r="F196" s="62">
        <f t="shared" si="160"/>
        <v>291500728983</v>
      </c>
      <c r="G196" s="62">
        <f t="shared" si="160"/>
        <v>0</v>
      </c>
      <c r="H196" s="62">
        <f t="shared" si="160"/>
        <v>0</v>
      </c>
      <c r="I196" s="62">
        <f t="shared" si="160"/>
        <v>0</v>
      </c>
      <c r="J196" s="62">
        <f t="shared" si="160"/>
        <v>0</v>
      </c>
      <c r="K196" s="62">
        <f t="shared" si="150"/>
        <v>0</v>
      </c>
      <c r="L196" s="66">
        <f>+L197</f>
        <v>291500728983</v>
      </c>
      <c r="M196" s="253">
        <f t="shared" si="123"/>
        <v>3.6936412604137506E-2</v>
      </c>
      <c r="N196" s="62">
        <f t="shared" si="161"/>
        <v>0</v>
      </c>
      <c r="O196" s="62">
        <f t="shared" si="161"/>
        <v>210227634054</v>
      </c>
      <c r="P196" s="62">
        <f t="shared" si="161"/>
        <v>81273094929</v>
      </c>
      <c r="Q196" s="62">
        <f t="shared" si="161"/>
        <v>210227634054</v>
      </c>
      <c r="R196" s="62">
        <f t="shared" si="161"/>
        <v>81273094929</v>
      </c>
      <c r="S196" s="62">
        <f t="shared" si="161"/>
        <v>0</v>
      </c>
      <c r="T196" s="62">
        <f t="shared" si="161"/>
        <v>0</v>
      </c>
      <c r="U196" s="62">
        <f t="shared" si="161"/>
        <v>210227634054</v>
      </c>
      <c r="V196" s="62">
        <f t="shared" si="161"/>
        <v>0</v>
      </c>
      <c r="W196" s="62">
        <f t="shared" si="161"/>
        <v>0</v>
      </c>
      <c r="X196" s="38">
        <f t="shared" si="126"/>
        <v>0.72119076610014321</v>
      </c>
      <c r="Y196" s="38">
        <f t="shared" si="127"/>
        <v>0</v>
      </c>
      <c r="Z196" s="38">
        <f t="shared" si="128"/>
        <v>0</v>
      </c>
      <c r="AA196" s="38">
        <f t="shared" si="155"/>
        <v>0</v>
      </c>
      <c r="AB196" s="38" t="s">
        <v>40</v>
      </c>
    </row>
    <row r="197" spans="1:28" ht="30" customHeight="1" x14ac:dyDescent="0.25">
      <c r="A197" s="43" t="s">
        <v>345</v>
      </c>
      <c r="B197" s="44" t="s">
        <v>37</v>
      </c>
      <c r="C197" s="44">
        <v>10</v>
      </c>
      <c r="D197" s="44" t="s">
        <v>38</v>
      </c>
      <c r="E197" s="45" t="s">
        <v>258</v>
      </c>
      <c r="F197" s="46">
        <v>291500728983</v>
      </c>
      <c r="G197" s="46">
        <v>0</v>
      </c>
      <c r="H197" s="46">
        <v>0</v>
      </c>
      <c r="I197" s="46">
        <v>0</v>
      </c>
      <c r="J197" s="46">
        <v>0</v>
      </c>
      <c r="K197" s="46">
        <f t="shared" si="150"/>
        <v>0</v>
      </c>
      <c r="L197" s="56">
        <f>+F197+K197</f>
        <v>291500728983</v>
      </c>
      <c r="M197" s="266">
        <f t="shared" si="123"/>
        <v>3.6936412604137506E-2</v>
      </c>
      <c r="N197" s="46">
        <v>0</v>
      </c>
      <c r="O197" s="46">
        <v>210227634054</v>
      </c>
      <c r="P197" s="46">
        <f>L197-O197</f>
        <v>81273094929</v>
      </c>
      <c r="Q197" s="46">
        <v>210227634054</v>
      </c>
      <c r="R197" s="46">
        <f>+L197-Q197</f>
        <v>81273094929</v>
      </c>
      <c r="S197" s="46">
        <f>O197-Q197</f>
        <v>0</v>
      </c>
      <c r="T197" s="46">
        <v>0</v>
      </c>
      <c r="U197" s="46">
        <f>+Q197-T197</f>
        <v>210227634054</v>
      </c>
      <c r="V197" s="46">
        <v>0</v>
      </c>
      <c r="W197" s="48">
        <f>+T197-V197</f>
        <v>0</v>
      </c>
      <c r="X197" s="49">
        <f t="shared" si="126"/>
        <v>0.72119076610014321</v>
      </c>
      <c r="Y197" s="49">
        <f t="shared" si="127"/>
        <v>0</v>
      </c>
      <c r="Z197" s="49">
        <f t="shared" si="128"/>
        <v>0</v>
      </c>
      <c r="AA197" s="49">
        <f t="shared" si="155"/>
        <v>0</v>
      </c>
      <c r="AB197" s="49" t="s">
        <v>40</v>
      </c>
    </row>
    <row r="198" spans="1:28" ht="70.5" customHeight="1" x14ac:dyDescent="0.25">
      <c r="A198" s="39" t="s">
        <v>346</v>
      </c>
      <c r="B198" s="34" t="s">
        <v>37</v>
      </c>
      <c r="C198" s="34">
        <v>10</v>
      </c>
      <c r="D198" s="34" t="s">
        <v>38</v>
      </c>
      <c r="E198" s="40" t="s">
        <v>347</v>
      </c>
      <c r="F198" s="62">
        <f t="shared" ref="F198:J200" si="162">+F199</f>
        <v>152661368237</v>
      </c>
      <c r="G198" s="62">
        <f t="shared" si="162"/>
        <v>0</v>
      </c>
      <c r="H198" s="62">
        <f t="shared" si="162"/>
        <v>0</v>
      </c>
      <c r="I198" s="62">
        <f t="shared" si="162"/>
        <v>0</v>
      </c>
      <c r="J198" s="62">
        <f t="shared" si="162"/>
        <v>0</v>
      </c>
      <c r="K198" s="62">
        <f t="shared" si="150"/>
        <v>0</v>
      </c>
      <c r="L198" s="66">
        <f>+L199</f>
        <v>152661368237</v>
      </c>
      <c r="M198" s="253">
        <f t="shared" ref="M198:M261" si="163">L198/$L$304</f>
        <v>1.9343908008692665E-2</v>
      </c>
      <c r="N198" s="62">
        <f t="shared" ref="N198:W200" si="164">+N199</f>
        <v>0</v>
      </c>
      <c r="O198" s="62">
        <f t="shared" si="164"/>
        <v>89528985124</v>
      </c>
      <c r="P198" s="62">
        <f t="shared" si="164"/>
        <v>63132383113</v>
      </c>
      <c r="Q198" s="62">
        <f t="shared" si="164"/>
        <v>89528985124</v>
      </c>
      <c r="R198" s="62">
        <f t="shared" si="164"/>
        <v>63132383113</v>
      </c>
      <c r="S198" s="62">
        <f t="shared" si="164"/>
        <v>0</v>
      </c>
      <c r="T198" s="62">
        <f t="shared" si="164"/>
        <v>0</v>
      </c>
      <c r="U198" s="62">
        <f t="shared" si="164"/>
        <v>89528985124</v>
      </c>
      <c r="V198" s="62">
        <f t="shared" si="164"/>
        <v>0</v>
      </c>
      <c r="W198" s="62">
        <f t="shared" si="164"/>
        <v>0</v>
      </c>
      <c r="X198" s="38">
        <f t="shared" si="126"/>
        <v>0.5864547537986835</v>
      </c>
      <c r="Y198" s="38">
        <f t="shared" si="127"/>
        <v>0</v>
      </c>
      <c r="Z198" s="38">
        <f t="shared" si="128"/>
        <v>0</v>
      </c>
      <c r="AA198" s="38">
        <f t="shared" si="155"/>
        <v>0</v>
      </c>
      <c r="AB198" s="38" t="s">
        <v>40</v>
      </c>
    </row>
    <row r="199" spans="1:28" ht="70.5" customHeight="1" x14ac:dyDescent="0.25">
      <c r="A199" s="39" t="s">
        <v>348</v>
      </c>
      <c r="B199" s="34" t="s">
        <v>37</v>
      </c>
      <c r="C199" s="34">
        <v>10</v>
      </c>
      <c r="D199" s="34" t="s">
        <v>38</v>
      </c>
      <c r="E199" s="95" t="s">
        <v>347</v>
      </c>
      <c r="F199" s="62">
        <f t="shared" si="162"/>
        <v>152661368237</v>
      </c>
      <c r="G199" s="62">
        <f t="shared" si="162"/>
        <v>0</v>
      </c>
      <c r="H199" s="62">
        <f t="shared" si="162"/>
        <v>0</v>
      </c>
      <c r="I199" s="62">
        <f t="shared" si="162"/>
        <v>0</v>
      </c>
      <c r="J199" s="62">
        <f t="shared" si="162"/>
        <v>0</v>
      </c>
      <c r="K199" s="62">
        <f t="shared" si="150"/>
        <v>0</v>
      </c>
      <c r="L199" s="66">
        <f>+L200</f>
        <v>152661368237</v>
      </c>
      <c r="M199" s="253">
        <f t="shared" si="163"/>
        <v>1.9343908008692665E-2</v>
      </c>
      <c r="N199" s="62">
        <f t="shared" si="164"/>
        <v>0</v>
      </c>
      <c r="O199" s="62">
        <f t="shared" si="164"/>
        <v>89528985124</v>
      </c>
      <c r="P199" s="62">
        <f t="shared" si="164"/>
        <v>63132383113</v>
      </c>
      <c r="Q199" s="62">
        <f t="shared" si="164"/>
        <v>89528985124</v>
      </c>
      <c r="R199" s="62">
        <f t="shared" si="164"/>
        <v>63132383113</v>
      </c>
      <c r="S199" s="62">
        <f t="shared" si="164"/>
        <v>0</v>
      </c>
      <c r="T199" s="62">
        <f t="shared" si="164"/>
        <v>0</v>
      </c>
      <c r="U199" s="62">
        <f t="shared" si="164"/>
        <v>89528985124</v>
      </c>
      <c r="V199" s="62">
        <f t="shared" si="164"/>
        <v>0</v>
      </c>
      <c r="W199" s="62">
        <f t="shared" si="164"/>
        <v>0</v>
      </c>
      <c r="X199" s="38">
        <f t="shared" si="126"/>
        <v>0.5864547537986835</v>
      </c>
      <c r="Y199" s="38">
        <f t="shared" si="127"/>
        <v>0</v>
      </c>
      <c r="Z199" s="38">
        <f t="shared" si="128"/>
        <v>0</v>
      </c>
      <c r="AA199" s="38">
        <f t="shared" si="155"/>
        <v>0</v>
      </c>
      <c r="AB199" s="38" t="s">
        <v>40</v>
      </c>
    </row>
    <row r="200" spans="1:28" ht="32.25" customHeight="1" x14ac:dyDescent="0.25">
      <c r="A200" s="39" t="s">
        <v>349</v>
      </c>
      <c r="B200" s="34" t="s">
        <v>37</v>
      </c>
      <c r="C200" s="34">
        <v>10</v>
      </c>
      <c r="D200" s="34" t="s">
        <v>38</v>
      </c>
      <c r="E200" s="40" t="s">
        <v>268</v>
      </c>
      <c r="F200" s="62">
        <f t="shared" si="162"/>
        <v>152661368237</v>
      </c>
      <c r="G200" s="62">
        <f t="shared" si="162"/>
        <v>0</v>
      </c>
      <c r="H200" s="62">
        <f t="shared" si="162"/>
        <v>0</v>
      </c>
      <c r="I200" s="62">
        <f t="shared" si="162"/>
        <v>0</v>
      </c>
      <c r="J200" s="62">
        <f t="shared" si="162"/>
        <v>0</v>
      </c>
      <c r="K200" s="62">
        <f t="shared" si="150"/>
        <v>0</v>
      </c>
      <c r="L200" s="66">
        <f>+L201</f>
        <v>152661368237</v>
      </c>
      <c r="M200" s="253">
        <f t="shared" si="163"/>
        <v>1.9343908008692665E-2</v>
      </c>
      <c r="N200" s="62">
        <f t="shared" si="164"/>
        <v>0</v>
      </c>
      <c r="O200" s="62">
        <f t="shared" si="164"/>
        <v>89528985124</v>
      </c>
      <c r="P200" s="62">
        <f t="shared" si="164"/>
        <v>63132383113</v>
      </c>
      <c r="Q200" s="62">
        <f t="shared" si="164"/>
        <v>89528985124</v>
      </c>
      <c r="R200" s="62">
        <f t="shared" si="164"/>
        <v>63132383113</v>
      </c>
      <c r="S200" s="62">
        <f t="shared" si="164"/>
        <v>0</v>
      </c>
      <c r="T200" s="62">
        <f t="shared" si="164"/>
        <v>0</v>
      </c>
      <c r="U200" s="62">
        <f t="shared" si="164"/>
        <v>89528985124</v>
      </c>
      <c r="V200" s="62">
        <f t="shared" si="164"/>
        <v>0</v>
      </c>
      <c r="W200" s="62">
        <f t="shared" si="164"/>
        <v>0</v>
      </c>
      <c r="X200" s="38">
        <f t="shared" ref="X200:X263" si="165">+Q200/L200</f>
        <v>0.5864547537986835</v>
      </c>
      <c r="Y200" s="38">
        <f t="shared" ref="Y200:Y263" si="166">+T200/L200</f>
        <v>0</v>
      </c>
      <c r="Z200" s="38">
        <f t="shared" ref="Z200:AA263" si="167">+V200/L200</f>
        <v>0</v>
      </c>
      <c r="AA200" s="38">
        <f t="shared" si="155"/>
        <v>0</v>
      </c>
      <c r="AB200" s="38" t="s">
        <v>40</v>
      </c>
    </row>
    <row r="201" spans="1:28" ht="30" customHeight="1" x14ac:dyDescent="0.25">
      <c r="A201" s="43" t="s">
        <v>350</v>
      </c>
      <c r="B201" s="44" t="s">
        <v>37</v>
      </c>
      <c r="C201" s="44">
        <v>10</v>
      </c>
      <c r="D201" s="44" t="s">
        <v>38</v>
      </c>
      <c r="E201" s="45" t="s">
        <v>258</v>
      </c>
      <c r="F201" s="46">
        <v>152661368237</v>
      </c>
      <c r="G201" s="46">
        <v>0</v>
      </c>
      <c r="H201" s="46">
        <v>0</v>
      </c>
      <c r="I201" s="46">
        <v>0</v>
      </c>
      <c r="J201" s="46">
        <v>0</v>
      </c>
      <c r="K201" s="46">
        <f t="shared" si="150"/>
        <v>0</v>
      </c>
      <c r="L201" s="56">
        <f>+F201+K201</f>
        <v>152661368237</v>
      </c>
      <c r="M201" s="266">
        <f t="shared" si="163"/>
        <v>1.9343908008692665E-2</v>
      </c>
      <c r="N201" s="46">
        <v>0</v>
      </c>
      <c r="O201" s="46">
        <v>89528985124</v>
      </c>
      <c r="P201" s="46">
        <f>L201-O201</f>
        <v>63132383113</v>
      </c>
      <c r="Q201" s="46">
        <v>89528985124</v>
      </c>
      <c r="R201" s="46">
        <f>+L201-Q201</f>
        <v>63132383113</v>
      </c>
      <c r="S201" s="46">
        <f>O201-Q201</f>
        <v>0</v>
      </c>
      <c r="T201" s="46">
        <v>0</v>
      </c>
      <c r="U201" s="46">
        <f>+Q201-T201</f>
        <v>89528985124</v>
      </c>
      <c r="V201" s="46">
        <v>0</v>
      </c>
      <c r="W201" s="48">
        <f>+T201-V201</f>
        <v>0</v>
      </c>
      <c r="X201" s="49">
        <f t="shared" si="165"/>
        <v>0.5864547537986835</v>
      </c>
      <c r="Y201" s="49">
        <f t="shared" si="166"/>
        <v>0</v>
      </c>
      <c r="Z201" s="49">
        <f t="shared" si="167"/>
        <v>0</v>
      </c>
      <c r="AA201" s="49">
        <f t="shared" si="155"/>
        <v>0</v>
      </c>
      <c r="AB201" s="49" t="s">
        <v>40</v>
      </c>
    </row>
    <row r="202" spans="1:28" ht="70.5" customHeight="1" x14ac:dyDescent="0.25">
      <c r="A202" s="39" t="s">
        <v>351</v>
      </c>
      <c r="B202" s="34" t="s">
        <v>37</v>
      </c>
      <c r="C202" s="34">
        <v>10</v>
      </c>
      <c r="D202" s="34" t="s">
        <v>38</v>
      </c>
      <c r="E202" s="40" t="s">
        <v>352</v>
      </c>
      <c r="F202" s="62">
        <f t="shared" ref="F202:J204" si="168">+F203</f>
        <v>358538368230</v>
      </c>
      <c r="G202" s="62">
        <f t="shared" si="168"/>
        <v>0</v>
      </c>
      <c r="H202" s="62">
        <f t="shared" si="168"/>
        <v>0</v>
      </c>
      <c r="I202" s="62">
        <f t="shared" si="168"/>
        <v>0</v>
      </c>
      <c r="J202" s="62">
        <f t="shared" si="168"/>
        <v>0</v>
      </c>
      <c r="K202" s="62">
        <f t="shared" si="150"/>
        <v>0</v>
      </c>
      <c r="L202" s="66">
        <f>+L203</f>
        <v>358538368230</v>
      </c>
      <c r="M202" s="253">
        <f t="shared" si="163"/>
        <v>4.5430833567931796E-2</v>
      </c>
      <c r="N202" s="62">
        <f t="shared" ref="N202:W204" si="169">+N203</f>
        <v>0</v>
      </c>
      <c r="O202" s="62">
        <f t="shared" si="169"/>
        <v>267289408386</v>
      </c>
      <c r="P202" s="62">
        <f t="shared" si="169"/>
        <v>91248959844</v>
      </c>
      <c r="Q202" s="62">
        <f t="shared" si="169"/>
        <v>267289408386</v>
      </c>
      <c r="R202" s="62">
        <f t="shared" si="169"/>
        <v>91248959844</v>
      </c>
      <c r="S202" s="62">
        <f t="shared" si="169"/>
        <v>0</v>
      </c>
      <c r="T202" s="62">
        <f t="shared" si="169"/>
        <v>0</v>
      </c>
      <c r="U202" s="62">
        <f t="shared" si="169"/>
        <v>267289408386</v>
      </c>
      <c r="V202" s="62">
        <f t="shared" si="169"/>
        <v>0</v>
      </c>
      <c r="W202" s="62">
        <f t="shared" si="169"/>
        <v>0</v>
      </c>
      <c r="X202" s="38">
        <f t="shared" si="165"/>
        <v>0.74549736393772958</v>
      </c>
      <c r="Y202" s="38">
        <f t="shared" si="166"/>
        <v>0</v>
      </c>
      <c r="Z202" s="38">
        <f t="shared" si="167"/>
        <v>0</v>
      </c>
      <c r="AA202" s="38">
        <f t="shared" si="155"/>
        <v>0</v>
      </c>
      <c r="AB202" s="38" t="s">
        <v>40</v>
      </c>
    </row>
    <row r="203" spans="1:28" ht="70.5" customHeight="1" x14ac:dyDescent="0.25">
      <c r="A203" s="39" t="s">
        <v>353</v>
      </c>
      <c r="B203" s="34" t="s">
        <v>37</v>
      </c>
      <c r="C203" s="34">
        <v>10</v>
      </c>
      <c r="D203" s="34" t="s">
        <v>38</v>
      </c>
      <c r="E203" s="95" t="s">
        <v>352</v>
      </c>
      <c r="F203" s="62">
        <f t="shared" si="168"/>
        <v>358538368230</v>
      </c>
      <c r="G203" s="62">
        <f t="shared" si="168"/>
        <v>0</v>
      </c>
      <c r="H203" s="62">
        <f t="shared" si="168"/>
        <v>0</v>
      </c>
      <c r="I203" s="62">
        <f t="shared" si="168"/>
        <v>0</v>
      </c>
      <c r="J203" s="62">
        <f t="shared" si="168"/>
        <v>0</v>
      </c>
      <c r="K203" s="62">
        <f t="shared" si="150"/>
        <v>0</v>
      </c>
      <c r="L203" s="66">
        <f>+L204</f>
        <v>358538368230</v>
      </c>
      <c r="M203" s="253">
        <f t="shared" si="163"/>
        <v>4.5430833567931796E-2</v>
      </c>
      <c r="N203" s="62">
        <f t="shared" si="169"/>
        <v>0</v>
      </c>
      <c r="O203" s="62">
        <f t="shared" si="169"/>
        <v>267289408386</v>
      </c>
      <c r="P203" s="62">
        <f t="shared" si="169"/>
        <v>91248959844</v>
      </c>
      <c r="Q203" s="62">
        <f t="shared" si="169"/>
        <v>267289408386</v>
      </c>
      <c r="R203" s="62">
        <f t="shared" si="169"/>
        <v>91248959844</v>
      </c>
      <c r="S203" s="62">
        <f t="shared" si="169"/>
        <v>0</v>
      </c>
      <c r="T203" s="62">
        <f t="shared" si="169"/>
        <v>0</v>
      </c>
      <c r="U203" s="62">
        <f t="shared" si="169"/>
        <v>267289408386</v>
      </c>
      <c r="V203" s="62">
        <f t="shared" si="169"/>
        <v>0</v>
      </c>
      <c r="W203" s="62">
        <f t="shared" si="169"/>
        <v>0</v>
      </c>
      <c r="X203" s="38">
        <f t="shared" si="165"/>
        <v>0.74549736393772958</v>
      </c>
      <c r="Y203" s="38">
        <f t="shared" si="166"/>
        <v>0</v>
      </c>
      <c r="Z203" s="38">
        <f t="shared" si="167"/>
        <v>0</v>
      </c>
      <c r="AA203" s="38">
        <f t="shared" si="155"/>
        <v>0</v>
      </c>
      <c r="AB203" s="38" t="s">
        <v>40</v>
      </c>
    </row>
    <row r="204" spans="1:28" ht="34.5" customHeight="1" x14ac:dyDescent="0.25">
      <c r="A204" s="39" t="s">
        <v>354</v>
      </c>
      <c r="B204" s="34" t="s">
        <v>37</v>
      </c>
      <c r="C204" s="34">
        <v>10</v>
      </c>
      <c r="D204" s="34" t="s">
        <v>38</v>
      </c>
      <c r="E204" s="40" t="s">
        <v>268</v>
      </c>
      <c r="F204" s="62">
        <f t="shared" si="168"/>
        <v>358538368230</v>
      </c>
      <c r="G204" s="62">
        <f t="shared" si="168"/>
        <v>0</v>
      </c>
      <c r="H204" s="62">
        <f t="shared" si="168"/>
        <v>0</v>
      </c>
      <c r="I204" s="62">
        <f t="shared" si="168"/>
        <v>0</v>
      </c>
      <c r="J204" s="62">
        <f t="shared" si="168"/>
        <v>0</v>
      </c>
      <c r="K204" s="62">
        <f t="shared" si="150"/>
        <v>0</v>
      </c>
      <c r="L204" s="66">
        <f>+L205</f>
        <v>358538368230</v>
      </c>
      <c r="M204" s="253">
        <f t="shared" si="163"/>
        <v>4.5430833567931796E-2</v>
      </c>
      <c r="N204" s="62">
        <f t="shared" si="169"/>
        <v>0</v>
      </c>
      <c r="O204" s="62">
        <f t="shared" si="169"/>
        <v>267289408386</v>
      </c>
      <c r="P204" s="62">
        <f t="shared" si="169"/>
        <v>91248959844</v>
      </c>
      <c r="Q204" s="62">
        <f t="shared" si="169"/>
        <v>267289408386</v>
      </c>
      <c r="R204" s="62">
        <f t="shared" si="169"/>
        <v>91248959844</v>
      </c>
      <c r="S204" s="62">
        <f t="shared" si="169"/>
        <v>0</v>
      </c>
      <c r="T204" s="62">
        <f t="shared" si="169"/>
        <v>0</v>
      </c>
      <c r="U204" s="62">
        <f t="shared" si="169"/>
        <v>267289408386</v>
      </c>
      <c r="V204" s="62">
        <f t="shared" si="169"/>
        <v>0</v>
      </c>
      <c r="W204" s="62">
        <f t="shared" si="169"/>
        <v>0</v>
      </c>
      <c r="X204" s="38">
        <f t="shared" si="165"/>
        <v>0.74549736393772958</v>
      </c>
      <c r="Y204" s="38">
        <f t="shared" si="166"/>
        <v>0</v>
      </c>
      <c r="Z204" s="38">
        <f t="shared" si="167"/>
        <v>0</v>
      </c>
      <c r="AA204" s="38">
        <f t="shared" si="155"/>
        <v>0</v>
      </c>
      <c r="AB204" s="38" t="s">
        <v>40</v>
      </c>
    </row>
    <row r="205" spans="1:28" ht="30" customHeight="1" x14ac:dyDescent="0.25">
      <c r="A205" s="43" t="s">
        <v>355</v>
      </c>
      <c r="B205" s="44" t="s">
        <v>37</v>
      </c>
      <c r="C205" s="44">
        <v>10</v>
      </c>
      <c r="D205" s="44" t="s">
        <v>38</v>
      </c>
      <c r="E205" s="45" t="s">
        <v>258</v>
      </c>
      <c r="F205" s="46">
        <v>358538368230</v>
      </c>
      <c r="G205" s="46">
        <v>0</v>
      </c>
      <c r="H205" s="46">
        <v>0</v>
      </c>
      <c r="I205" s="46">
        <v>0</v>
      </c>
      <c r="J205" s="46">
        <v>0</v>
      </c>
      <c r="K205" s="46">
        <f t="shared" si="150"/>
        <v>0</v>
      </c>
      <c r="L205" s="56">
        <f>+F205+K205</f>
        <v>358538368230</v>
      </c>
      <c r="M205" s="266">
        <f t="shared" si="163"/>
        <v>4.5430833567931796E-2</v>
      </c>
      <c r="N205" s="46">
        <v>0</v>
      </c>
      <c r="O205" s="46">
        <v>267289408386</v>
      </c>
      <c r="P205" s="46">
        <f>L205-O205</f>
        <v>91248959844</v>
      </c>
      <c r="Q205" s="46">
        <v>267289408386</v>
      </c>
      <c r="R205" s="46">
        <f>+L205-Q205</f>
        <v>91248959844</v>
      </c>
      <c r="S205" s="46">
        <f>O205-Q205</f>
        <v>0</v>
      </c>
      <c r="T205" s="46">
        <v>0</v>
      </c>
      <c r="U205" s="46">
        <f>+Q205-T205</f>
        <v>267289408386</v>
      </c>
      <c r="V205" s="46">
        <v>0</v>
      </c>
      <c r="W205" s="48">
        <f>+T205-V205</f>
        <v>0</v>
      </c>
      <c r="X205" s="49">
        <f t="shared" si="165"/>
        <v>0.74549736393772958</v>
      </c>
      <c r="Y205" s="49">
        <f t="shared" si="166"/>
        <v>0</v>
      </c>
      <c r="Z205" s="49">
        <f t="shared" si="167"/>
        <v>0</v>
      </c>
      <c r="AA205" s="49">
        <f t="shared" si="155"/>
        <v>0</v>
      </c>
      <c r="AB205" s="49" t="s">
        <v>40</v>
      </c>
    </row>
    <row r="206" spans="1:28" ht="65.25" customHeight="1" x14ac:dyDescent="0.25">
      <c r="A206" s="39" t="s">
        <v>356</v>
      </c>
      <c r="B206" s="34" t="s">
        <v>37</v>
      </c>
      <c r="C206" s="34">
        <v>10</v>
      </c>
      <c r="D206" s="34" t="s">
        <v>38</v>
      </c>
      <c r="E206" s="40" t="s">
        <v>357</v>
      </c>
      <c r="F206" s="62">
        <f t="shared" ref="F206:J208" si="170">+F207</f>
        <v>115560588109</v>
      </c>
      <c r="G206" s="62">
        <f t="shared" si="170"/>
        <v>0</v>
      </c>
      <c r="H206" s="62">
        <f t="shared" si="170"/>
        <v>0</v>
      </c>
      <c r="I206" s="62">
        <f t="shared" si="170"/>
        <v>0</v>
      </c>
      <c r="J206" s="62">
        <f t="shared" si="170"/>
        <v>0</v>
      </c>
      <c r="K206" s="62">
        <f t="shared" si="150"/>
        <v>0</v>
      </c>
      <c r="L206" s="66">
        <f>+L207</f>
        <v>115560588109</v>
      </c>
      <c r="M206" s="253">
        <f t="shared" si="163"/>
        <v>1.4642822946146862E-2</v>
      </c>
      <c r="N206" s="62">
        <f t="shared" ref="N206:W208" si="171">+N207</f>
        <v>0</v>
      </c>
      <c r="O206" s="62">
        <f t="shared" si="171"/>
        <v>90602694750</v>
      </c>
      <c r="P206" s="62">
        <f t="shared" si="171"/>
        <v>24957893359</v>
      </c>
      <c r="Q206" s="62">
        <f t="shared" si="171"/>
        <v>90602694750</v>
      </c>
      <c r="R206" s="62">
        <f t="shared" si="171"/>
        <v>24957893359</v>
      </c>
      <c r="S206" s="62">
        <f t="shared" si="171"/>
        <v>0</v>
      </c>
      <c r="T206" s="62">
        <f t="shared" si="171"/>
        <v>0</v>
      </c>
      <c r="U206" s="62">
        <f t="shared" si="171"/>
        <v>90602694750</v>
      </c>
      <c r="V206" s="62">
        <f t="shared" si="171"/>
        <v>0</v>
      </c>
      <c r="W206" s="62">
        <f t="shared" si="171"/>
        <v>0</v>
      </c>
      <c r="X206" s="38">
        <f t="shared" si="165"/>
        <v>0.78402763634727257</v>
      </c>
      <c r="Y206" s="38">
        <f t="shared" si="166"/>
        <v>0</v>
      </c>
      <c r="Z206" s="38">
        <f t="shared" si="167"/>
        <v>0</v>
      </c>
      <c r="AA206" s="38">
        <f t="shared" si="155"/>
        <v>0</v>
      </c>
      <c r="AB206" s="38" t="s">
        <v>40</v>
      </c>
    </row>
    <row r="207" spans="1:28" ht="65.25" customHeight="1" x14ac:dyDescent="0.25">
      <c r="A207" s="39" t="s">
        <v>358</v>
      </c>
      <c r="B207" s="34" t="s">
        <v>37</v>
      </c>
      <c r="C207" s="34">
        <v>10</v>
      </c>
      <c r="D207" s="34" t="s">
        <v>38</v>
      </c>
      <c r="E207" s="95" t="s">
        <v>357</v>
      </c>
      <c r="F207" s="62">
        <f t="shared" si="170"/>
        <v>115560588109</v>
      </c>
      <c r="G207" s="62">
        <f t="shared" si="170"/>
        <v>0</v>
      </c>
      <c r="H207" s="62">
        <f t="shared" si="170"/>
        <v>0</v>
      </c>
      <c r="I207" s="62">
        <f t="shared" si="170"/>
        <v>0</v>
      </c>
      <c r="J207" s="62">
        <f t="shared" si="170"/>
        <v>0</v>
      </c>
      <c r="K207" s="62">
        <f t="shared" si="150"/>
        <v>0</v>
      </c>
      <c r="L207" s="66">
        <f>+L208</f>
        <v>115560588109</v>
      </c>
      <c r="M207" s="253">
        <f t="shared" si="163"/>
        <v>1.4642822946146862E-2</v>
      </c>
      <c r="N207" s="62">
        <f t="shared" si="171"/>
        <v>0</v>
      </c>
      <c r="O207" s="62">
        <f t="shared" si="171"/>
        <v>90602694750</v>
      </c>
      <c r="P207" s="62">
        <f t="shared" si="171"/>
        <v>24957893359</v>
      </c>
      <c r="Q207" s="62">
        <f t="shared" si="171"/>
        <v>90602694750</v>
      </c>
      <c r="R207" s="62">
        <f t="shared" si="171"/>
        <v>24957893359</v>
      </c>
      <c r="S207" s="62">
        <f t="shared" si="171"/>
        <v>0</v>
      </c>
      <c r="T207" s="62">
        <f t="shared" si="171"/>
        <v>0</v>
      </c>
      <c r="U207" s="62">
        <f t="shared" si="171"/>
        <v>90602694750</v>
      </c>
      <c r="V207" s="62">
        <f t="shared" si="171"/>
        <v>0</v>
      </c>
      <c r="W207" s="62">
        <f t="shared" si="171"/>
        <v>0</v>
      </c>
      <c r="X207" s="38">
        <f t="shared" si="165"/>
        <v>0.78402763634727257</v>
      </c>
      <c r="Y207" s="38">
        <f t="shared" si="166"/>
        <v>0</v>
      </c>
      <c r="Z207" s="38">
        <f t="shared" si="167"/>
        <v>0</v>
      </c>
      <c r="AA207" s="38">
        <f t="shared" si="155"/>
        <v>0</v>
      </c>
      <c r="AB207" s="38" t="s">
        <v>40</v>
      </c>
    </row>
    <row r="208" spans="1:28" ht="38.25" customHeight="1" x14ac:dyDescent="0.25">
      <c r="A208" s="39" t="s">
        <v>359</v>
      </c>
      <c r="B208" s="34" t="s">
        <v>37</v>
      </c>
      <c r="C208" s="34">
        <v>10</v>
      </c>
      <c r="D208" s="34" t="s">
        <v>38</v>
      </c>
      <c r="E208" s="40" t="s">
        <v>268</v>
      </c>
      <c r="F208" s="62">
        <f t="shared" si="170"/>
        <v>115560588109</v>
      </c>
      <c r="G208" s="62">
        <f t="shared" si="170"/>
        <v>0</v>
      </c>
      <c r="H208" s="62">
        <f t="shared" si="170"/>
        <v>0</v>
      </c>
      <c r="I208" s="62">
        <f t="shared" si="170"/>
        <v>0</v>
      </c>
      <c r="J208" s="62">
        <f t="shared" si="170"/>
        <v>0</v>
      </c>
      <c r="K208" s="62">
        <f>+K209</f>
        <v>0</v>
      </c>
      <c r="L208" s="66">
        <f>+L209</f>
        <v>115560588109</v>
      </c>
      <c r="M208" s="253">
        <f t="shared" si="163"/>
        <v>1.4642822946146862E-2</v>
      </c>
      <c r="N208" s="62">
        <f t="shared" si="171"/>
        <v>0</v>
      </c>
      <c r="O208" s="62">
        <f t="shared" si="171"/>
        <v>90602694750</v>
      </c>
      <c r="P208" s="62">
        <f t="shared" si="171"/>
        <v>24957893359</v>
      </c>
      <c r="Q208" s="62">
        <f t="shared" si="171"/>
        <v>90602694750</v>
      </c>
      <c r="R208" s="62">
        <f t="shared" si="171"/>
        <v>24957893359</v>
      </c>
      <c r="S208" s="62">
        <f t="shared" si="171"/>
        <v>0</v>
      </c>
      <c r="T208" s="62">
        <f t="shared" si="171"/>
        <v>0</v>
      </c>
      <c r="U208" s="62">
        <f t="shared" si="171"/>
        <v>90602694750</v>
      </c>
      <c r="V208" s="62">
        <f t="shared" si="171"/>
        <v>0</v>
      </c>
      <c r="W208" s="62">
        <f t="shared" si="171"/>
        <v>0</v>
      </c>
      <c r="X208" s="38">
        <f t="shared" si="165"/>
        <v>0.78402763634727257</v>
      </c>
      <c r="Y208" s="38">
        <f t="shared" si="166"/>
        <v>0</v>
      </c>
      <c r="Z208" s="38">
        <f t="shared" si="167"/>
        <v>0</v>
      </c>
      <c r="AA208" s="38">
        <f t="shared" si="155"/>
        <v>0</v>
      </c>
      <c r="AB208" s="38" t="s">
        <v>40</v>
      </c>
    </row>
    <row r="209" spans="1:28" ht="30" customHeight="1" x14ac:dyDescent="0.25">
      <c r="A209" s="43" t="s">
        <v>360</v>
      </c>
      <c r="B209" s="44" t="s">
        <v>37</v>
      </c>
      <c r="C209" s="44">
        <v>10</v>
      </c>
      <c r="D209" s="44" t="s">
        <v>38</v>
      </c>
      <c r="E209" s="45" t="s">
        <v>258</v>
      </c>
      <c r="F209" s="46">
        <v>115560588109</v>
      </c>
      <c r="G209" s="46">
        <v>0</v>
      </c>
      <c r="H209" s="46">
        <v>0</v>
      </c>
      <c r="I209" s="46">
        <v>0</v>
      </c>
      <c r="J209" s="46">
        <v>0</v>
      </c>
      <c r="K209" s="46">
        <f t="shared" ref="K209:K217" si="172">+G209-H209+I209-J209</f>
        <v>0</v>
      </c>
      <c r="L209" s="56">
        <f>+F209+K209</f>
        <v>115560588109</v>
      </c>
      <c r="M209" s="266">
        <f t="shared" si="163"/>
        <v>1.4642822946146862E-2</v>
      </c>
      <c r="N209" s="46">
        <v>0</v>
      </c>
      <c r="O209" s="46">
        <v>90602694750</v>
      </c>
      <c r="P209" s="46">
        <f>L209-O209</f>
        <v>24957893359</v>
      </c>
      <c r="Q209" s="46">
        <v>90602694750</v>
      </c>
      <c r="R209" s="46">
        <f>+L209-Q209</f>
        <v>24957893359</v>
      </c>
      <c r="S209" s="46">
        <f>O209-Q209</f>
        <v>0</v>
      </c>
      <c r="T209" s="46">
        <v>0</v>
      </c>
      <c r="U209" s="46">
        <f>+Q209-T209</f>
        <v>90602694750</v>
      </c>
      <c r="V209" s="46">
        <v>0</v>
      </c>
      <c r="W209" s="48">
        <f>+T209-V209</f>
        <v>0</v>
      </c>
      <c r="X209" s="49">
        <f t="shared" si="165"/>
        <v>0.78402763634727257</v>
      </c>
      <c r="Y209" s="49">
        <f t="shared" si="166"/>
        <v>0</v>
      </c>
      <c r="Z209" s="49">
        <f t="shared" si="167"/>
        <v>0</v>
      </c>
      <c r="AA209" s="49">
        <f t="shared" si="155"/>
        <v>0</v>
      </c>
      <c r="AB209" s="49" t="s">
        <v>40</v>
      </c>
    </row>
    <row r="210" spans="1:28" ht="64.5" customHeight="1" x14ac:dyDescent="0.25">
      <c r="A210" s="39" t="s">
        <v>361</v>
      </c>
      <c r="B210" s="34" t="s">
        <v>37</v>
      </c>
      <c r="C210" s="34">
        <v>10</v>
      </c>
      <c r="D210" s="34" t="s">
        <v>38</v>
      </c>
      <c r="E210" s="40" t="s">
        <v>362</v>
      </c>
      <c r="F210" s="62">
        <f t="shared" ref="F210:J212" si="173">+F211</f>
        <v>354209260659</v>
      </c>
      <c r="G210" s="62">
        <f t="shared" si="173"/>
        <v>0</v>
      </c>
      <c r="H210" s="62">
        <f t="shared" si="173"/>
        <v>0</v>
      </c>
      <c r="I210" s="62">
        <f t="shared" si="173"/>
        <v>0</v>
      </c>
      <c r="J210" s="62">
        <f t="shared" si="173"/>
        <v>0</v>
      </c>
      <c r="K210" s="62">
        <f t="shared" si="172"/>
        <v>0</v>
      </c>
      <c r="L210" s="66">
        <f>+L211</f>
        <v>354209260659</v>
      </c>
      <c r="M210" s="253">
        <f t="shared" si="163"/>
        <v>4.4882287071982975E-2</v>
      </c>
      <c r="N210" s="62">
        <f t="shared" ref="N210:W212" si="174">+N211</f>
        <v>0</v>
      </c>
      <c r="O210" s="62">
        <f t="shared" si="174"/>
        <v>286640298555</v>
      </c>
      <c r="P210" s="62">
        <f t="shared" si="174"/>
        <v>67568962104</v>
      </c>
      <c r="Q210" s="62">
        <f t="shared" si="174"/>
        <v>286640298555</v>
      </c>
      <c r="R210" s="62">
        <f t="shared" si="174"/>
        <v>67568962104</v>
      </c>
      <c r="S210" s="62">
        <f t="shared" si="174"/>
        <v>0</v>
      </c>
      <c r="T210" s="62">
        <f t="shared" si="174"/>
        <v>0</v>
      </c>
      <c r="U210" s="62">
        <f t="shared" si="174"/>
        <v>286640298555</v>
      </c>
      <c r="V210" s="62">
        <f t="shared" si="174"/>
        <v>0</v>
      </c>
      <c r="W210" s="62">
        <f t="shared" si="174"/>
        <v>0</v>
      </c>
      <c r="X210" s="38">
        <f t="shared" si="165"/>
        <v>0.80923999000396218</v>
      </c>
      <c r="Y210" s="38">
        <f t="shared" si="166"/>
        <v>0</v>
      </c>
      <c r="Z210" s="38">
        <f t="shared" si="167"/>
        <v>0</v>
      </c>
      <c r="AA210" s="38">
        <f t="shared" si="155"/>
        <v>0</v>
      </c>
      <c r="AB210" s="38" t="s">
        <v>40</v>
      </c>
    </row>
    <row r="211" spans="1:28" ht="64.5" customHeight="1" x14ac:dyDescent="0.25">
      <c r="A211" s="39" t="s">
        <v>363</v>
      </c>
      <c r="B211" s="34" t="s">
        <v>37</v>
      </c>
      <c r="C211" s="34">
        <v>10</v>
      </c>
      <c r="D211" s="34" t="s">
        <v>38</v>
      </c>
      <c r="E211" s="40" t="s">
        <v>362</v>
      </c>
      <c r="F211" s="62">
        <f t="shared" si="173"/>
        <v>354209260659</v>
      </c>
      <c r="G211" s="62">
        <f t="shared" si="173"/>
        <v>0</v>
      </c>
      <c r="H211" s="62">
        <f t="shared" si="173"/>
        <v>0</v>
      </c>
      <c r="I211" s="62">
        <f t="shared" si="173"/>
        <v>0</v>
      </c>
      <c r="J211" s="62">
        <f t="shared" si="173"/>
        <v>0</v>
      </c>
      <c r="K211" s="62">
        <f t="shared" si="172"/>
        <v>0</v>
      </c>
      <c r="L211" s="66">
        <f>+L212</f>
        <v>354209260659</v>
      </c>
      <c r="M211" s="253">
        <f t="shared" si="163"/>
        <v>4.4882287071982975E-2</v>
      </c>
      <c r="N211" s="62">
        <f t="shared" si="174"/>
        <v>0</v>
      </c>
      <c r="O211" s="62">
        <f t="shared" si="174"/>
        <v>286640298555</v>
      </c>
      <c r="P211" s="62">
        <f t="shared" si="174"/>
        <v>67568962104</v>
      </c>
      <c r="Q211" s="62">
        <f t="shared" si="174"/>
        <v>286640298555</v>
      </c>
      <c r="R211" s="62">
        <f t="shared" si="174"/>
        <v>67568962104</v>
      </c>
      <c r="S211" s="62">
        <f t="shared" si="174"/>
        <v>0</v>
      </c>
      <c r="T211" s="62">
        <f t="shared" si="174"/>
        <v>0</v>
      </c>
      <c r="U211" s="62">
        <f t="shared" si="174"/>
        <v>286640298555</v>
      </c>
      <c r="V211" s="62">
        <f t="shared" si="174"/>
        <v>0</v>
      </c>
      <c r="W211" s="62">
        <f t="shared" si="174"/>
        <v>0</v>
      </c>
      <c r="X211" s="38">
        <f t="shared" si="165"/>
        <v>0.80923999000396218</v>
      </c>
      <c r="Y211" s="38">
        <f t="shared" si="166"/>
        <v>0</v>
      </c>
      <c r="Z211" s="38">
        <f t="shared" si="167"/>
        <v>0</v>
      </c>
      <c r="AA211" s="38">
        <f t="shared" si="155"/>
        <v>0</v>
      </c>
      <c r="AB211" s="38" t="s">
        <v>40</v>
      </c>
    </row>
    <row r="212" spans="1:28" ht="38.25" customHeight="1" x14ac:dyDescent="0.25">
      <c r="A212" s="39" t="s">
        <v>364</v>
      </c>
      <c r="B212" s="34" t="s">
        <v>37</v>
      </c>
      <c r="C212" s="34">
        <v>10</v>
      </c>
      <c r="D212" s="34" t="s">
        <v>38</v>
      </c>
      <c r="E212" s="40" t="s">
        <v>268</v>
      </c>
      <c r="F212" s="62">
        <f t="shared" si="173"/>
        <v>354209260659</v>
      </c>
      <c r="G212" s="62">
        <f t="shared" si="173"/>
        <v>0</v>
      </c>
      <c r="H212" s="62">
        <f t="shared" si="173"/>
        <v>0</v>
      </c>
      <c r="I212" s="62">
        <f t="shared" si="173"/>
        <v>0</v>
      </c>
      <c r="J212" s="62">
        <f t="shared" si="173"/>
        <v>0</v>
      </c>
      <c r="K212" s="62">
        <f t="shared" si="172"/>
        <v>0</v>
      </c>
      <c r="L212" s="66">
        <f>+L213</f>
        <v>354209260659</v>
      </c>
      <c r="M212" s="253">
        <f t="shared" si="163"/>
        <v>4.4882287071982975E-2</v>
      </c>
      <c r="N212" s="62">
        <f t="shared" si="174"/>
        <v>0</v>
      </c>
      <c r="O212" s="62">
        <f t="shared" si="174"/>
        <v>286640298555</v>
      </c>
      <c r="P212" s="62">
        <f t="shared" si="174"/>
        <v>67568962104</v>
      </c>
      <c r="Q212" s="62">
        <f t="shared" si="174"/>
        <v>286640298555</v>
      </c>
      <c r="R212" s="62">
        <f t="shared" si="174"/>
        <v>67568962104</v>
      </c>
      <c r="S212" s="62">
        <f t="shared" si="174"/>
        <v>0</v>
      </c>
      <c r="T212" s="62">
        <f t="shared" si="174"/>
        <v>0</v>
      </c>
      <c r="U212" s="62">
        <f t="shared" si="174"/>
        <v>286640298555</v>
      </c>
      <c r="V212" s="62">
        <f t="shared" si="174"/>
        <v>0</v>
      </c>
      <c r="W212" s="62">
        <f t="shared" si="174"/>
        <v>0</v>
      </c>
      <c r="X212" s="38">
        <f t="shared" si="165"/>
        <v>0.80923999000396218</v>
      </c>
      <c r="Y212" s="38">
        <f t="shared" si="166"/>
        <v>0</v>
      </c>
      <c r="Z212" s="38">
        <f t="shared" si="167"/>
        <v>0</v>
      </c>
      <c r="AA212" s="38">
        <f t="shared" si="155"/>
        <v>0</v>
      </c>
      <c r="AB212" s="38" t="s">
        <v>40</v>
      </c>
    </row>
    <row r="213" spans="1:28" ht="30" customHeight="1" x14ac:dyDescent="0.25">
      <c r="A213" s="43" t="s">
        <v>365</v>
      </c>
      <c r="B213" s="44" t="s">
        <v>37</v>
      </c>
      <c r="C213" s="44">
        <v>10</v>
      </c>
      <c r="D213" s="44" t="s">
        <v>38</v>
      </c>
      <c r="E213" s="45" t="s">
        <v>258</v>
      </c>
      <c r="F213" s="46">
        <v>354209260659</v>
      </c>
      <c r="G213" s="46">
        <v>0</v>
      </c>
      <c r="H213" s="46">
        <v>0</v>
      </c>
      <c r="I213" s="46">
        <v>0</v>
      </c>
      <c r="J213" s="46">
        <v>0</v>
      </c>
      <c r="K213" s="46">
        <f t="shared" si="172"/>
        <v>0</v>
      </c>
      <c r="L213" s="56">
        <f>+F213+K213</f>
        <v>354209260659</v>
      </c>
      <c r="M213" s="266">
        <f t="shared" si="163"/>
        <v>4.4882287071982975E-2</v>
      </c>
      <c r="N213" s="46">
        <v>0</v>
      </c>
      <c r="O213" s="46">
        <v>286640298555</v>
      </c>
      <c r="P213" s="46">
        <f>L213-O213</f>
        <v>67568962104</v>
      </c>
      <c r="Q213" s="46">
        <v>286640298555</v>
      </c>
      <c r="R213" s="46">
        <f>+L213-Q213</f>
        <v>67568962104</v>
      </c>
      <c r="S213" s="46">
        <f>O213-Q213</f>
        <v>0</v>
      </c>
      <c r="T213" s="46">
        <v>0</v>
      </c>
      <c r="U213" s="46">
        <f>+Q213-T213</f>
        <v>286640298555</v>
      </c>
      <c r="V213" s="46">
        <v>0</v>
      </c>
      <c r="W213" s="48">
        <f>+T213-V213</f>
        <v>0</v>
      </c>
      <c r="X213" s="49">
        <f t="shared" si="165"/>
        <v>0.80923999000396218</v>
      </c>
      <c r="Y213" s="49">
        <f t="shared" si="166"/>
        <v>0</v>
      </c>
      <c r="Z213" s="49">
        <f t="shared" si="167"/>
        <v>0</v>
      </c>
      <c r="AA213" s="49">
        <f t="shared" si="155"/>
        <v>0</v>
      </c>
      <c r="AB213" s="49" t="s">
        <v>40</v>
      </c>
    </row>
    <row r="214" spans="1:28" ht="71.25" customHeight="1" x14ac:dyDescent="0.25">
      <c r="A214" s="39" t="s">
        <v>366</v>
      </c>
      <c r="B214" s="34" t="s">
        <v>37</v>
      </c>
      <c r="C214" s="34">
        <v>10</v>
      </c>
      <c r="D214" s="34" t="s">
        <v>38</v>
      </c>
      <c r="E214" s="40" t="s">
        <v>367</v>
      </c>
      <c r="F214" s="62">
        <f t="shared" ref="F214:J216" si="175">+F215</f>
        <v>53006481523</v>
      </c>
      <c r="G214" s="62">
        <f t="shared" si="175"/>
        <v>0</v>
      </c>
      <c r="H214" s="62">
        <f t="shared" si="175"/>
        <v>0</v>
      </c>
      <c r="I214" s="62">
        <f t="shared" si="175"/>
        <v>0</v>
      </c>
      <c r="J214" s="62">
        <f t="shared" si="175"/>
        <v>0</v>
      </c>
      <c r="K214" s="62">
        <f t="shared" si="172"/>
        <v>0</v>
      </c>
      <c r="L214" s="66">
        <f>+L215</f>
        <v>53006481523</v>
      </c>
      <c r="M214" s="42">
        <f t="shared" si="163"/>
        <v>6.7165158696440158E-3</v>
      </c>
      <c r="N214" s="62">
        <f t="shared" ref="N214:W216" si="176">+N215</f>
        <v>0</v>
      </c>
      <c r="O214" s="62">
        <f t="shared" si="176"/>
        <v>46618509423</v>
      </c>
      <c r="P214" s="62">
        <f t="shared" si="176"/>
        <v>6387972100</v>
      </c>
      <c r="Q214" s="62">
        <f t="shared" si="176"/>
        <v>46618509423</v>
      </c>
      <c r="R214" s="62">
        <f t="shared" si="176"/>
        <v>6387972100</v>
      </c>
      <c r="S214" s="62">
        <f t="shared" si="176"/>
        <v>0</v>
      </c>
      <c r="T214" s="62">
        <f t="shared" si="176"/>
        <v>0</v>
      </c>
      <c r="U214" s="62">
        <f t="shared" si="176"/>
        <v>46618509423</v>
      </c>
      <c r="V214" s="62">
        <f t="shared" si="176"/>
        <v>0</v>
      </c>
      <c r="W214" s="62">
        <f t="shared" si="176"/>
        <v>0</v>
      </c>
      <c r="X214" s="38">
        <f t="shared" si="165"/>
        <v>0.87948696241556423</v>
      </c>
      <c r="Y214" s="38">
        <f t="shared" si="166"/>
        <v>0</v>
      </c>
      <c r="Z214" s="38">
        <f t="shared" si="167"/>
        <v>0</v>
      </c>
      <c r="AA214" s="38">
        <f t="shared" si="155"/>
        <v>0</v>
      </c>
      <c r="AB214" s="38" t="s">
        <v>40</v>
      </c>
    </row>
    <row r="215" spans="1:28" ht="71.25" customHeight="1" x14ac:dyDescent="0.25">
      <c r="A215" s="39" t="s">
        <v>368</v>
      </c>
      <c r="B215" s="34" t="s">
        <v>37</v>
      </c>
      <c r="C215" s="34">
        <v>10</v>
      </c>
      <c r="D215" s="34" t="s">
        <v>38</v>
      </c>
      <c r="E215" s="95" t="s">
        <v>367</v>
      </c>
      <c r="F215" s="62">
        <f t="shared" si="175"/>
        <v>53006481523</v>
      </c>
      <c r="G215" s="62">
        <f t="shared" si="175"/>
        <v>0</v>
      </c>
      <c r="H215" s="62">
        <f t="shared" si="175"/>
        <v>0</v>
      </c>
      <c r="I215" s="62">
        <f t="shared" si="175"/>
        <v>0</v>
      </c>
      <c r="J215" s="62">
        <f t="shared" si="175"/>
        <v>0</v>
      </c>
      <c r="K215" s="62">
        <f t="shared" si="172"/>
        <v>0</v>
      </c>
      <c r="L215" s="66">
        <f>+L216</f>
        <v>53006481523</v>
      </c>
      <c r="M215" s="42">
        <f t="shared" si="163"/>
        <v>6.7165158696440158E-3</v>
      </c>
      <c r="N215" s="62">
        <f t="shared" si="176"/>
        <v>0</v>
      </c>
      <c r="O215" s="62">
        <f t="shared" si="176"/>
        <v>46618509423</v>
      </c>
      <c r="P215" s="62">
        <f t="shared" si="176"/>
        <v>6387972100</v>
      </c>
      <c r="Q215" s="62">
        <f t="shared" si="176"/>
        <v>46618509423</v>
      </c>
      <c r="R215" s="62">
        <f t="shared" si="176"/>
        <v>6387972100</v>
      </c>
      <c r="S215" s="62">
        <f t="shared" si="176"/>
        <v>0</v>
      </c>
      <c r="T215" s="62">
        <f t="shared" si="176"/>
        <v>0</v>
      </c>
      <c r="U215" s="62">
        <f t="shared" si="176"/>
        <v>46618509423</v>
      </c>
      <c r="V215" s="62">
        <f t="shared" si="176"/>
        <v>0</v>
      </c>
      <c r="W215" s="62">
        <f t="shared" si="176"/>
        <v>0</v>
      </c>
      <c r="X215" s="38">
        <f t="shared" si="165"/>
        <v>0.87948696241556423</v>
      </c>
      <c r="Y215" s="38">
        <f t="shared" si="166"/>
        <v>0</v>
      </c>
      <c r="Z215" s="38">
        <f t="shared" si="167"/>
        <v>0</v>
      </c>
      <c r="AA215" s="38">
        <f t="shared" si="155"/>
        <v>0</v>
      </c>
      <c r="AB215" s="38" t="s">
        <v>40</v>
      </c>
    </row>
    <row r="216" spans="1:28" ht="30.75" customHeight="1" x14ac:dyDescent="0.25">
      <c r="A216" s="39" t="s">
        <v>369</v>
      </c>
      <c r="B216" s="34" t="s">
        <v>37</v>
      </c>
      <c r="C216" s="34">
        <v>10</v>
      </c>
      <c r="D216" s="34" t="s">
        <v>38</v>
      </c>
      <c r="E216" s="40" t="s">
        <v>268</v>
      </c>
      <c r="F216" s="62">
        <f t="shared" si="175"/>
        <v>53006481523</v>
      </c>
      <c r="G216" s="62">
        <f t="shared" si="175"/>
        <v>0</v>
      </c>
      <c r="H216" s="62">
        <f t="shared" si="175"/>
        <v>0</v>
      </c>
      <c r="I216" s="62">
        <f t="shared" si="175"/>
        <v>0</v>
      </c>
      <c r="J216" s="62">
        <f t="shared" si="175"/>
        <v>0</v>
      </c>
      <c r="K216" s="62">
        <f t="shared" si="172"/>
        <v>0</v>
      </c>
      <c r="L216" s="66">
        <f>+L217</f>
        <v>53006481523</v>
      </c>
      <c r="M216" s="42">
        <f t="shared" si="163"/>
        <v>6.7165158696440158E-3</v>
      </c>
      <c r="N216" s="62">
        <f t="shared" si="176"/>
        <v>0</v>
      </c>
      <c r="O216" s="62">
        <f t="shared" si="176"/>
        <v>46618509423</v>
      </c>
      <c r="P216" s="62">
        <f t="shared" si="176"/>
        <v>6387972100</v>
      </c>
      <c r="Q216" s="62">
        <f t="shared" si="176"/>
        <v>46618509423</v>
      </c>
      <c r="R216" s="62">
        <f t="shared" si="176"/>
        <v>6387972100</v>
      </c>
      <c r="S216" s="62">
        <f t="shared" si="176"/>
        <v>0</v>
      </c>
      <c r="T216" s="62">
        <f t="shared" si="176"/>
        <v>0</v>
      </c>
      <c r="U216" s="62">
        <f t="shared" si="176"/>
        <v>46618509423</v>
      </c>
      <c r="V216" s="62">
        <f t="shared" si="176"/>
        <v>0</v>
      </c>
      <c r="W216" s="62">
        <f t="shared" si="176"/>
        <v>0</v>
      </c>
      <c r="X216" s="38">
        <f t="shared" si="165"/>
        <v>0.87948696241556423</v>
      </c>
      <c r="Y216" s="38">
        <f t="shared" si="166"/>
        <v>0</v>
      </c>
      <c r="Z216" s="38">
        <f t="shared" si="167"/>
        <v>0</v>
      </c>
      <c r="AA216" s="38">
        <f t="shared" si="155"/>
        <v>0</v>
      </c>
      <c r="AB216" s="38" t="s">
        <v>40</v>
      </c>
    </row>
    <row r="217" spans="1:28" ht="30" customHeight="1" x14ac:dyDescent="0.25">
      <c r="A217" s="43" t="s">
        <v>370</v>
      </c>
      <c r="B217" s="44" t="s">
        <v>37</v>
      </c>
      <c r="C217" s="44">
        <v>10</v>
      </c>
      <c r="D217" s="44" t="s">
        <v>38</v>
      </c>
      <c r="E217" s="45" t="s">
        <v>258</v>
      </c>
      <c r="F217" s="46">
        <v>53006481523</v>
      </c>
      <c r="G217" s="46">
        <v>0</v>
      </c>
      <c r="H217" s="46">
        <v>0</v>
      </c>
      <c r="I217" s="46">
        <v>0</v>
      </c>
      <c r="J217" s="46">
        <v>0</v>
      </c>
      <c r="K217" s="46">
        <f t="shared" si="172"/>
        <v>0</v>
      </c>
      <c r="L217" s="56">
        <f>+F217+K217</f>
        <v>53006481523</v>
      </c>
      <c r="M217" s="51">
        <f t="shared" si="163"/>
        <v>6.7165158696440158E-3</v>
      </c>
      <c r="N217" s="46">
        <v>0</v>
      </c>
      <c r="O217" s="46">
        <v>46618509423</v>
      </c>
      <c r="P217" s="46">
        <f>L217-O217</f>
        <v>6387972100</v>
      </c>
      <c r="Q217" s="46">
        <v>46618509423</v>
      </c>
      <c r="R217" s="46">
        <f>+L217-Q217</f>
        <v>6387972100</v>
      </c>
      <c r="S217" s="46">
        <f>O217-Q217</f>
        <v>0</v>
      </c>
      <c r="T217" s="46">
        <v>0</v>
      </c>
      <c r="U217" s="46">
        <f>+Q217-T217</f>
        <v>46618509423</v>
      </c>
      <c r="V217" s="46">
        <v>0</v>
      </c>
      <c r="W217" s="48">
        <f>+T217-V217</f>
        <v>0</v>
      </c>
      <c r="X217" s="49">
        <f t="shared" si="165"/>
        <v>0.87948696241556423</v>
      </c>
      <c r="Y217" s="49">
        <f t="shared" si="166"/>
        <v>0</v>
      </c>
      <c r="Z217" s="49">
        <f t="shared" si="167"/>
        <v>0</v>
      </c>
      <c r="AA217" s="49">
        <f t="shared" si="155"/>
        <v>0</v>
      </c>
      <c r="AB217" s="49" t="s">
        <v>40</v>
      </c>
    </row>
    <row r="218" spans="1:28" s="4" customFormat="1" ht="73.5" customHeight="1" x14ac:dyDescent="0.25">
      <c r="A218" s="96" t="s">
        <v>371</v>
      </c>
      <c r="B218" s="100" t="s">
        <v>37</v>
      </c>
      <c r="C218" s="34">
        <v>10</v>
      </c>
      <c r="D218" s="34" t="s">
        <v>38</v>
      </c>
      <c r="E218" s="95" t="s">
        <v>372</v>
      </c>
      <c r="F218" s="60">
        <f t="shared" ref="F218:L220" si="177">+F219</f>
        <v>2450000000</v>
      </c>
      <c r="G218" s="60">
        <f t="shared" si="177"/>
        <v>0</v>
      </c>
      <c r="H218" s="60">
        <f t="shared" si="177"/>
        <v>0</v>
      </c>
      <c r="I218" s="60">
        <f t="shared" si="177"/>
        <v>0</v>
      </c>
      <c r="J218" s="60">
        <f t="shared" si="177"/>
        <v>0</v>
      </c>
      <c r="K218" s="60">
        <f t="shared" si="177"/>
        <v>0</v>
      </c>
      <c r="L218" s="66">
        <f t="shared" si="177"/>
        <v>2450000000</v>
      </c>
      <c r="M218" s="42">
        <f t="shared" si="163"/>
        <v>3.1044248567012816E-4</v>
      </c>
      <c r="N218" s="60">
        <f t="shared" ref="N218:W220" si="178">+N219</f>
        <v>0</v>
      </c>
      <c r="O218" s="60">
        <f t="shared" si="178"/>
        <v>2210907721.6900001</v>
      </c>
      <c r="P218" s="60">
        <f t="shared" si="178"/>
        <v>239092278.30999994</v>
      </c>
      <c r="Q218" s="60">
        <f t="shared" si="178"/>
        <v>2197103932.8299999</v>
      </c>
      <c r="R218" s="60">
        <f t="shared" si="178"/>
        <v>252896067.17000008</v>
      </c>
      <c r="S218" s="60">
        <f t="shared" si="178"/>
        <v>13803788.860000134</v>
      </c>
      <c r="T218" s="60">
        <f t="shared" si="178"/>
        <v>1151137777.8299999</v>
      </c>
      <c r="U218" s="60">
        <f t="shared" si="178"/>
        <v>1045966155</v>
      </c>
      <c r="V218" s="60">
        <f t="shared" si="178"/>
        <v>1151137777.8299999</v>
      </c>
      <c r="W218" s="60">
        <f t="shared" si="178"/>
        <v>0</v>
      </c>
      <c r="X218" s="38">
        <f t="shared" si="165"/>
        <v>0.89677711544081629</v>
      </c>
      <c r="Y218" s="147">
        <f t="shared" si="166"/>
        <v>0.46985215421632648</v>
      </c>
      <c r="Z218" s="38">
        <f t="shared" si="167"/>
        <v>0.46985215421632648</v>
      </c>
      <c r="AA218" s="38">
        <f t="shared" si="155"/>
        <v>0.52393414832554885</v>
      </c>
      <c r="AB218" s="65">
        <f>+V218/T218</f>
        <v>1</v>
      </c>
    </row>
    <row r="219" spans="1:28" s="4" customFormat="1" ht="57" customHeight="1" x14ac:dyDescent="0.25">
      <c r="A219" s="96" t="s">
        <v>373</v>
      </c>
      <c r="B219" s="100" t="s">
        <v>37</v>
      </c>
      <c r="C219" s="34">
        <v>10</v>
      </c>
      <c r="D219" s="34" t="s">
        <v>38</v>
      </c>
      <c r="E219" s="95" t="s">
        <v>372</v>
      </c>
      <c r="F219" s="60">
        <f t="shared" si="177"/>
        <v>2450000000</v>
      </c>
      <c r="G219" s="60">
        <f t="shared" si="177"/>
        <v>0</v>
      </c>
      <c r="H219" s="60">
        <f t="shared" si="177"/>
        <v>0</v>
      </c>
      <c r="I219" s="60">
        <f t="shared" si="177"/>
        <v>0</v>
      </c>
      <c r="J219" s="60">
        <f t="shared" si="177"/>
        <v>0</v>
      </c>
      <c r="K219" s="60">
        <f t="shared" si="177"/>
        <v>0</v>
      </c>
      <c r="L219" s="66">
        <f t="shared" si="177"/>
        <v>2450000000</v>
      </c>
      <c r="M219" s="42">
        <f t="shared" si="163"/>
        <v>3.1044248567012816E-4</v>
      </c>
      <c r="N219" s="60">
        <f t="shared" si="178"/>
        <v>0</v>
      </c>
      <c r="O219" s="60">
        <f t="shared" si="178"/>
        <v>2210907721.6900001</v>
      </c>
      <c r="P219" s="60">
        <f t="shared" si="178"/>
        <v>239092278.30999994</v>
      </c>
      <c r="Q219" s="60">
        <f t="shared" si="178"/>
        <v>2197103932.8299999</v>
      </c>
      <c r="R219" s="60">
        <f t="shared" si="178"/>
        <v>252896067.17000008</v>
      </c>
      <c r="S219" s="60">
        <f t="shared" si="178"/>
        <v>13803788.860000134</v>
      </c>
      <c r="T219" s="60">
        <f t="shared" si="178"/>
        <v>1151137777.8299999</v>
      </c>
      <c r="U219" s="60">
        <f t="shared" si="178"/>
        <v>1045966155</v>
      </c>
      <c r="V219" s="60">
        <f t="shared" si="178"/>
        <v>1151137777.8299999</v>
      </c>
      <c r="W219" s="60">
        <f t="shared" si="178"/>
        <v>0</v>
      </c>
      <c r="X219" s="38">
        <f t="shared" si="165"/>
        <v>0.89677711544081629</v>
      </c>
      <c r="Y219" s="147">
        <f t="shared" si="166"/>
        <v>0.46985215421632648</v>
      </c>
      <c r="Z219" s="38">
        <f t="shared" si="167"/>
        <v>0.46985215421632648</v>
      </c>
      <c r="AA219" s="38">
        <f t="shared" si="155"/>
        <v>0.52393414832554885</v>
      </c>
      <c r="AB219" s="38">
        <f>+V219/T219</f>
        <v>1</v>
      </c>
    </row>
    <row r="220" spans="1:28" ht="45" customHeight="1" x14ac:dyDescent="0.25">
      <c r="A220" s="96" t="s">
        <v>374</v>
      </c>
      <c r="B220" s="100" t="s">
        <v>37</v>
      </c>
      <c r="C220" s="34">
        <v>10</v>
      </c>
      <c r="D220" s="34" t="s">
        <v>38</v>
      </c>
      <c r="E220" s="95" t="s">
        <v>268</v>
      </c>
      <c r="F220" s="60">
        <f t="shared" si="177"/>
        <v>2450000000</v>
      </c>
      <c r="G220" s="60">
        <f t="shared" si="177"/>
        <v>0</v>
      </c>
      <c r="H220" s="60">
        <f t="shared" si="177"/>
        <v>0</v>
      </c>
      <c r="I220" s="60">
        <f t="shared" si="177"/>
        <v>0</v>
      </c>
      <c r="J220" s="60">
        <f t="shared" si="177"/>
        <v>0</v>
      </c>
      <c r="K220" s="60">
        <f t="shared" si="177"/>
        <v>0</v>
      </c>
      <c r="L220" s="66">
        <f t="shared" si="177"/>
        <v>2450000000</v>
      </c>
      <c r="M220" s="42">
        <f t="shared" si="163"/>
        <v>3.1044248567012816E-4</v>
      </c>
      <c r="N220" s="60">
        <f t="shared" si="178"/>
        <v>0</v>
      </c>
      <c r="O220" s="60">
        <f t="shared" si="178"/>
        <v>2210907721.6900001</v>
      </c>
      <c r="P220" s="60">
        <f t="shared" si="178"/>
        <v>239092278.30999994</v>
      </c>
      <c r="Q220" s="60">
        <f t="shared" si="178"/>
        <v>2197103932.8299999</v>
      </c>
      <c r="R220" s="60">
        <f t="shared" si="178"/>
        <v>252896067.17000008</v>
      </c>
      <c r="S220" s="60">
        <f t="shared" si="178"/>
        <v>13803788.860000134</v>
      </c>
      <c r="T220" s="60">
        <f t="shared" si="178"/>
        <v>1151137777.8299999</v>
      </c>
      <c r="U220" s="60">
        <f t="shared" si="178"/>
        <v>1045966155</v>
      </c>
      <c r="V220" s="60">
        <f t="shared" si="178"/>
        <v>1151137777.8299999</v>
      </c>
      <c r="W220" s="60">
        <f t="shared" si="178"/>
        <v>0</v>
      </c>
      <c r="X220" s="38">
        <f t="shared" si="165"/>
        <v>0.89677711544081629</v>
      </c>
      <c r="Y220" s="147">
        <f t="shared" si="166"/>
        <v>0.46985215421632648</v>
      </c>
      <c r="Z220" s="147">
        <f t="shared" si="167"/>
        <v>0.46985215421632648</v>
      </c>
      <c r="AA220" s="147">
        <f t="shared" si="155"/>
        <v>0.52393414832554885</v>
      </c>
      <c r="AB220" s="38">
        <f>+V220/T220</f>
        <v>1</v>
      </c>
    </row>
    <row r="221" spans="1:28" ht="41.25" customHeight="1" x14ac:dyDescent="0.25">
      <c r="A221" s="102" t="s">
        <v>375</v>
      </c>
      <c r="B221" s="103" t="s">
        <v>37</v>
      </c>
      <c r="C221" s="44">
        <v>10</v>
      </c>
      <c r="D221" s="44" t="s">
        <v>38</v>
      </c>
      <c r="E221" s="45" t="s">
        <v>258</v>
      </c>
      <c r="F221" s="46">
        <v>2450000000</v>
      </c>
      <c r="G221" s="59">
        <v>0</v>
      </c>
      <c r="H221" s="59">
        <v>0</v>
      </c>
      <c r="I221" s="59">
        <v>0</v>
      </c>
      <c r="J221" s="59">
        <v>0</v>
      </c>
      <c r="K221" s="59">
        <f t="shared" ref="K221:K284" si="179">+G221-H221+I221-J221</f>
        <v>0</v>
      </c>
      <c r="L221" s="56">
        <f>+F221+K221</f>
        <v>2450000000</v>
      </c>
      <c r="M221" s="51">
        <f t="shared" si="163"/>
        <v>3.1044248567012816E-4</v>
      </c>
      <c r="N221" s="46">
        <v>0</v>
      </c>
      <c r="O221" s="46">
        <v>2210907721.6900001</v>
      </c>
      <c r="P221" s="59">
        <f>L221-O221</f>
        <v>239092278.30999994</v>
      </c>
      <c r="Q221" s="46">
        <v>2197103932.8299999</v>
      </c>
      <c r="R221" s="59">
        <f>+L221-Q221</f>
        <v>252896067.17000008</v>
      </c>
      <c r="S221" s="46">
        <f>O221-Q221</f>
        <v>13803788.860000134</v>
      </c>
      <c r="T221" s="59">
        <v>1151137777.8299999</v>
      </c>
      <c r="U221" s="46">
        <f>+Q221-T221</f>
        <v>1045966155</v>
      </c>
      <c r="V221" s="59">
        <v>1151137777.8299999</v>
      </c>
      <c r="W221" s="48">
        <f>+T221-V221</f>
        <v>0</v>
      </c>
      <c r="X221" s="49">
        <f t="shared" si="165"/>
        <v>0.89677711544081629</v>
      </c>
      <c r="Y221" s="55">
        <f t="shared" si="166"/>
        <v>0.46985215421632648</v>
      </c>
      <c r="Z221" s="55">
        <f t="shared" si="167"/>
        <v>0.46985215421632648</v>
      </c>
      <c r="AA221" s="55">
        <f t="shared" si="155"/>
        <v>0.52393414832554885</v>
      </c>
      <c r="AB221" s="49">
        <f>+V221/T221</f>
        <v>1</v>
      </c>
    </row>
    <row r="222" spans="1:28" s="4" customFormat="1" ht="81" customHeight="1" x14ac:dyDescent="0.25">
      <c r="A222" s="96" t="s">
        <v>376</v>
      </c>
      <c r="B222" s="100" t="s">
        <v>37</v>
      </c>
      <c r="C222" s="34">
        <v>10</v>
      </c>
      <c r="D222" s="34" t="s">
        <v>38</v>
      </c>
      <c r="E222" s="95" t="s">
        <v>377</v>
      </c>
      <c r="F222" s="60">
        <f t="shared" ref="F222:J224" si="180">+F223</f>
        <v>187318076171</v>
      </c>
      <c r="G222" s="60">
        <f t="shared" si="180"/>
        <v>0</v>
      </c>
      <c r="H222" s="60">
        <f t="shared" si="180"/>
        <v>0</v>
      </c>
      <c r="I222" s="60">
        <f t="shared" si="180"/>
        <v>0</v>
      </c>
      <c r="J222" s="60">
        <f t="shared" si="180"/>
        <v>0</v>
      </c>
      <c r="K222" s="60">
        <f t="shared" si="179"/>
        <v>0</v>
      </c>
      <c r="L222" s="66">
        <f>+L223</f>
        <v>187318076171</v>
      </c>
      <c r="M222" s="253">
        <f t="shared" si="163"/>
        <v>2.3735301705090465E-2</v>
      </c>
      <c r="N222" s="60">
        <f t="shared" ref="N222:W224" si="181">+N223</f>
        <v>0</v>
      </c>
      <c r="O222" s="60">
        <f t="shared" si="181"/>
        <v>187318076171</v>
      </c>
      <c r="P222" s="60">
        <f t="shared" si="181"/>
        <v>0</v>
      </c>
      <c r="Q222" s="60">
        <f t="shared" si="181"/>
        <v>187318076171</v>
      </c>
      <c r="R222" s="60">
        <f t="shared" si="181"/>
        <v>0</v>
      </c>
      <c r="S222" s="60">
        <f t="shared" si="181"/>
        <v>0</v>
      </c>
      <c r="T222" s="60">
        <f t="shared" si="181"/>
        <v>0</v>
      </c>
      <c r="U222" s="60">
        <f t="shared" si="181"/>
        <v>187318076171</v>
      </c>
      <c r="V222" s="60">
        <f t="shared" si="181"/>
        <v>0</v>
      </c>
      <c r="W222" s="60">
        <f t="shared" si="181"/>
        <v>0</v>
      </c>
      <c r="X222" s="38">
        <f t="shared" si="165"/>
        <v>1</v>
      </c>
      <c r="Y222" s="38">
        <f t="shared" si="166"/>
        <v>0</v>
      </c>
      <c r="Z222" s="38">
        <f t="shared" si="167"/>
        <v>0</v>
      </c>
      <c r="AA222" s="38">
        <f t="shared" si="155"/>
        <v>0</v>
      </c>
      <c r="AB222" s="38" t="s">
        <v>40</v>
      </c>
    </row>
    <row r="223" spans="1:28" s="4" customFormat="1" ht="75" customHeight="1" x14ac:dyDescent="0.25">
      <c r="A223" s="96" t="s">
        <v>378</v>
      </c>
      <c r="B223" s="100" t="s">
        <v>37</v>
      </c>
      <c r="C223" s="34">
        <v>10</v>
      </c>
      <c r="D223" s="34" t="s">
        <v>38</v>
      </c>
      <c r="E223" s="95" t="s">
        <v>377</v>
      </c>
      <c r="F223" s="60">
        <f t="shared" si="180"/>
        <v>187318076171</v>
      </c>
      <c r="G223" s="60">
        <f t="shared" si="180"/>
        <v>0</v>
      </c>
      <c r="H223" s="60">
        <f t="shared" si="180"/>
        <v>0</v>
      </c>
      <c r="I223" s="60">
        <f t="shared" si="180"/>
        <v>0</v>
      </c>
      <c r="J223" s="60">
        <f t="shared" si="180"/>
        <v>0</v>
      </c>
      <c r="K223" s="60">
        <f t="shared" si="179"/>
        <v>0</v>
      </c>
      <c r="L223" s="66">
        <f>+L224</f>
        <v>187318076171</v>
      </c>
      <c r="M223" s="253">
        <f t="shared" si="163"/>
        <v>2.3735301705090465E-2</v>
      </c>
      <c r="N223" s="60">
        <f t="shared" si="181"/>
        <v>0</v>
      </c>
      <c r="O223" s="60">
        <f t="shared" si="181"/>
        <v>187318076171</v>
      </c>
      <c r="P223" s="60">
        <f t="shared" si="181"/>
        <v>0</v>
      </c>
      <c r="Q223" s="60">
        <f t="shared" si="181"/>
        <v>187318076171</v>
      </c>
      <c r="R223" s="60">
        <f t="shared" si="181"/>
        <v>0</v>
      </c>
      <c r="S223" s="60">
        <f t="shared" si="181"/>
        <v>0</v>
      </c>
      <c r="T223" s="60">
        <f t="shared" si="181"/>
        <v>0</v>
      </c>
      <c r="U223" s="60">
        <f t="shared" si="181"/>
        <v>187318076171</v>
      </c>
      <c r="V223" s="60">
        <f t="shared" si="181"/>
        <v>0</v>
      </c>
      <c r="W223" s="60">
        <f t="shared" si="181"/>
        <v>0</v>
      </c>
      <c r="X223" s="38">
        <f t="shared" si="165"/>
        <v>1</v>
      </c>
      <c r="Y223" s="38">
        <f t="shared" si="166"/>
        <v>0</v>
      </c>
      <c r="Z223" s="38">
        <f t="shared" si="167"/>
        <v>0</v>
      </c>
      <c r="AA223" s="38">
        <f t="shared" si="155"/>
        <v>0</v>
      </c>
      <c r="AB223" s="38" t="s">
        <v>40</v>
      </c>
    </row>
    <row r="224" spans="1:28" ht="45" customHeight="1" x14ac:dyDescent="0.25">
      <c r="A224" s="96" t="s">
        <v>379</v>
      </c>
      <c r="B224" s="100" t="s">
        <v>37</v>
      </c>
      <c r="C224" s="34">
        <v>10</v>
      </c>
      <c r="D224" s="34" t="s">
        <v>38</v>
      </c>
      <c r="E224" s="95" t="s">
        <v>268</v>
      </c>
      <c r="F224" s="60">
        <f t="shared" si="180"/>
        <v>187318076171</v>
      </c>
      <c r="G224" s="60">
        <f t="shared" si="180"/>
        <v>0</v>
      </c>
      <c r="H224" s="60">
        <f t="shared" si="180"/>
        <v>0</v>
      </c>
      <c r="I224" s="60">
        <f t="shared" si="180"/>
        <v>0</v>
      </c>
      <c r="J224" s="60">
        <f t="shared" si="180"/>
        <v>0</v>
      </c>
      <c r="K224" s="60">
        <f t="shared" si="179"/>
        <v>0</v>
      </c>
      <c r="L224" s="66">
        <f>+L225</f>
        <v>187318076171</v>
      </c>
      <c r="M224" s="253">
        <f t="shared" si="163"/>
        <v>2.3735301705090465E-2</v>
      </c>
      <c r="N224" s="60">
        <f t="shared" si="181"/>
        <v>0</v>
      </c>
      <c r="O224" s="60">
        <f t="shared" si="181"/>
        <v>187318076171</v>
      </c>
      <c r="P224" s="60">
        <f t="shared" si="181"/>
        <v>0</v>
      </c>
      <c r="Q224" s="60">
        <f t="shared" si="181"/>
        <v>187318076171</v>
      </c>
      <c r="R224" s="60">
        <f t="shared" si="181"/>
        <v>0</v>
      </c>
      <c r="S224" s="60">
        <f t="shared" si="181"/>
        <v>0</v>
      </c>
      <c r="T224" s="60">
        <f t="shared" si="181"/>
        <v>0</v>
      </c>
      <c r="U224" s="60">
        <f t="shared" si="181"/>
        <v>187318076171</v>
      </c>
      <c r="V224" s="60">
        <f t="shared" si="181"/>
        <v>0</v>
      </c>
      <c r="W224" s="60">
        <f t="shared" si="181"/>
        <v>0</v>
      </c>
      <c r="X224" s="38">
        <f t="shared" si="165"/>
        <v>1</v>
      </c>
      <c r="Y224" s="38">
        <f t="shared" si="166"/>
        <v>0</v>
      </c>
      <c r="Z224" s="38">
        <f t="shared" si="167"/>
        <v>0</v>
      </c>
      <c r="AA224" s="38">
        <f t="shared" si="155"/>
        <v>0</v>
      </c>
      <c r="AB224" s="65" t="s">
        <v>40</v>
      </c>
    </row>
    <row r="225" spans="1:28" ht="41.25" customHeight="1" x14ac:dyDescent="0.25">
      <c r="A225" s="102" t="s">
        <v>380</v>
      </c>
      <c r="B225" s="103" t="s">
        <v>37</v>
      </c>
      <c r="C225" s="44">
        <v>10</v>
      </c>
      <c r="D225" s="44" t="s">
        <v>38</v>
      </c>
      <c r="E225" s="45" t="s">
        <v>258</v>
      </c>
      <c r="F225" s="46">
        <v>187318076171</v>
      </c>
      <c r="G225" s="59">
        <v>0</v>
      </c>
      <c r="H225" s="59">
        <v>0</v>
      </c>
      <c r="I225" s="59">
        <v>0</v>
      </c>
      <c r="J225" s="59">
        <v>0</v>
      </c>
      <c r="K225" s="59">
        <f t="shared" si="179"/>
        <v>0</v>
      </c>
      <c r="L225" s="56">
        <f>+F225+K225</f>
        <v>187318076171</v>
      </c>
      <c r="M225" s="266">
        <f t="shared" si="163"/>
        <v>2.3735301705090465E-2</v>
      </c>
      <c r="N225" s="46">
        <v>0</v>
      </c>
      <c r="O225" s="46">
        <v>187318076171</v>
      </c>
      <c r="P225" s="59">
        <f>L225-O225</f>
        <v>0</v>
      </c>
      <c r="Q225" s="46">
        <v>187318076171</v>
      </c>
      <c r="R225" s="59">
        <f>+L225-Q225</f>
        <v>0</v>
      </c>
      <c r="S225" s="46">
        <f>O225-Q225</f>
        <v>0</v>
      </c>
      <c r="T225" s="59">
        <v>0</v>
      </c>
      <c r="U225" s="46">
        <f>+Q225-T225</f>
        <v>187318076171</v>
      </c>
      <c r="V225" s="59">
        <v>0</v>
      </c>
      <c r="W225" s="48">
        <f>+T225-V225</f>
        <v>0</v>
      </c>
      <c r="X225" s="49">
        <f t="shared" si="165"/>
        <v>1</v>
      </c>
      <c r="Y225" s="49">
        <f t="shared" si="166"/>
        <v>0</v>
      </c>
      <c r="Z225" s="49">
        <f t="shared" si="167"/>
        <v>0</v>
      </c>
      <c r="AA225" s="49">
        <f t="shared" si="155"/>
        <v>0</v>
      </c>
      <c r="AB225" s="54" t="s">
        <v>40</v>
      </c>
    </row>
    <row r="226" spans="1:28" s="4" customFormat="1" ht="81" customHeight="1" x14ac:dyDescent="0.25">
      <c r="A226" s="96" t="s">
        <v>381</v>
      </c>
      <c r="B226" s="100" t="s">
        <v>37</v>
      </c>
      <c r="C226" s="34">
        <v>10</v>
      </c>
      <c r="D226" s="34" t="s">
        <v>38</v>
      </c>
      <c r="E226" s="95" t="s">
        <v>382</v>
      </c>
      <c r="F226" s="60">
        <f t="shared" ref="F226:J228" si="182">+F227</f>
        <v>133871788300</v>
      </c>
      <c r="G226" s="60">
        <f t="shared" si="182"/>
        <v>0</v>
      </c>
      <c r="H226" s="60">
        <f t="shared" si="182"/>
        <v>0</v>
      </c>
      <c r="I226" s="60">
        <f t="shared" si="182"/>
        <v>0</v>
      </c>
      <c r="J226" s="60">
        <f t="shared" si="182"/>
        <v>0</v>
      </c>
      <c r="K226" s="60">
        <f t="shared" si="179"/>
        <v>0</v>
      </c>
      <c r="L226" s="66">
        <f>+L227</f>
        <v>133871788300</v>
      </c>
      <c r="M226" s="253">
        <f t="shared" si="163"/>
        <v>1.6963057437125378E-2</v>
      </c>
      <c r="N226" s="60">
        <f t="shared" ref="N226:W228" si="183">+N227</f>
        <v>0</v>
      </c>
      <c r="O226" s="60">
        <f t="shared" si="183"/>
        <v>133871788300</v>
      </c>
      <c r="P226" s="60">
        <f t="shared" si="183"/>
        <v>0</v>
      </c>
      <c r="Q226" s="60">
        <f t="shared" si="183"/>
        <v>133871788300</v>
      </c>
      <c r="R226" s="60">
        <f t="shared" si="183"/>
        <v>0</v>
      </c>
      <c r="S226" s="60">
        <f t="shared" si="183"/>
        <v>0</v>
      </c>
      <c r="T226" s="60">
        <f t="shared" si="183"/>
        <v>0</v>
      </c>
      <c r="U226" s="60">
        <f t="shared" si="183"/>
        <v>133871788300</v>
      </c>
      <c r="V226" s="60">
        <f t="shared" si="183"/>
        <v>0</v>
      </c>
      <c r="W226" s="60">
        <f t="shared" si="183"/>
        <v>0</v>
      </c>
      <c r="X226" s="38">
        <f t="shared" si="165"/>
        <v>1</v>
      </c>
      <c r="Y226" s="38">
        <f t="shared" si="166"/>
        <v>0</v>
      </c>
      <c r="Z226" s="38">
        <f t="shared" si="167"/>
        <v>0</v>
      </c>
      <c r="AA226" s="38">
        <f t="shared" si="155"/>
        <v>0</v>
      </c>
      <c r="AB226" s="65" t="s">
        <v>40</v>
      </c>
    </row>
    <row r="227" spans="1:28" s="4" customFormat="1" ht="75" customHeight="1" x14ac:dyDescent="0.25">
      <c r="A227" s="96" t="s">
        <v>383</v>
      </c>
      <c r="B227" s="100" t="s">
        <v>37</v>
      </c>
      <c r="C227" s="34">
        <v>10</v>
      </c>
      <c r="D227" s="34" t="s">
        <v>38</v>
      </c>
      <c r="E227" s="95" t="s">
        <v>382</v>
      </c>
      <c r="F227" s="60">
        <f t="shared" si="182"/>
        <v>133871788300</v>
      </c>
      <c r="G227" s="60">
        <f t="shared" si="182"/>
        <v>0</v>
      </c>
      <c r="H227" s="60">
        <f t="shared" si="182"/>
        <v>0</v>
      </c>
      <c r="I227" s="60">
        <f t="shared" si="182"/>
        <v>0</v>
      </c>
      <c r="J227" s="60">
        <f t="shared" si="182"/>
        <v>0</v>
      </c>
      <c r="K227" s="60">
        <f t="shared" si="179"/>
        <v>0</v>
      </c>
      <c r="L227" s="66">
        <f>+L228</f>
        <v>133871788300</v>
      </c>
      <c r="M227" s="253">
        <f t="shared" si="163"/>
        <v>1.6963057437125378E-2</v>
      </c>
      <c r="N227" s="60">
        <f t="shared" si="183"/>
        <v>0</v>
      </c>
      <c r="O227" s="60">
        <f t="shared" si="183"/>
        <v>133871788300</v>
      </c>
      <c r="P227" s="60">
        <f t="shared" si="183"/>
        <v>0</v>
      </c>
      <c r="Q227" s="60">
        <f t="shared" si="183"/>
        <v>133871788300</v>
      </c>
      <c r="R227" s="60">
        <f t="shared" si="183"/>
        <v>0</v>
      </c>
      <c r="S227" s="60">
        <f t="shared" si="183"/>
        <v>0</v>
      </c>
      <c r="T227" s="60">
        <f t="shared" si="183"/>
        <v>0</v>
      </c>
      <c r="U227" s="60">
        <f t="shared" si="183"/>
        <v>133871788300</v>
      </c>
      <c r="V227" s="60">
        <f t="shared" si="183"/>
        <v>0</v>
      </c>
      <c r="W227" s="60">
        <f t="shared" si="183"/>
        <v>0</v>
      </c>
      <c r="X227" s="38">
        <f t="shared" si="165"/>
        <v>1</v>
      </c>
      <c r="Y227" s="38">
        <f t="shared" si="166"/>
        <v>0</v>
      </c>
      <c r="Z227" s="38">
        <f t="shared" si="167"/>
        <v>0</v>
      </c>
      <c r="AA227" s="38">
        <f t="shared" si="155"/>
        <v>0</v>
      </c>
      <c r="AB227" s="65" t="s">
        <v>40</v>
      </c>
    </row>
    <row r="228" spans="1:28" ht="45" customHeight="1" x14ac:dyDescent="0.25">
      <c r="A228" s="96" t="s">
        <v>384</v>
      </c>
      <c r="B228" s="100" t="s">
        <v>37</v>
      </c>
      <c r="C228" s="34">
        <v>10</v>
      </c>
      <c r="D228" s="34" t="s">
        <v>38</v>
      </c>
      <c r="E228" s="95" t="s">
        <v>268</v>
      </c>
      <c r="F228" s="60">
        <f t="shared" si="182"/>
        <v>133871788300</v>
      </c>
      <c r="G228" s="60">
        <f t="shared" si="182"/>
        <v>0</v>
      </c>
      <c r="H228" s="60">
        <f t="shared" si="182"/>
        <v>0</v>
      </c>
      <c r="I228" s="60">
        <f t="shared" si="182"/>
        <v>0</v>
      </c>
      <c r="J228" s="60">
        <f t="shared" si="182"/>
        <v>0</v>
      </c>
      <c r="K228" s="60">
        <f t="shared" si="179"/>
        <v>0</v>
      </c>
      <c r="L228" s="66">
        <f>+L229</f>
        <v>133871788300</v>
      </c>
      <c r="M228" s="253">
        <f t="shared" si="163"/>
        <v>1.6963057437125378E-2</v>
      </c>
      <c r="N228" s="60">
        <f t="shared" si="183"/>
        <v>0</v>
      </c>
      <c r="O228" s="60">
        <f t="shared" si="183"/>
        <v>133871788300</v>
      </c>
      <c r="P228" s="60">
        <f t="shared" si="183"/>
        <v>0</v>
      </c>
      <c r="Q228" s="60">
        <f t="shared" si="183"/>
        <v>133871788300</v>
      </c>
      <c r="R228" s="60">
        <f t="shared" si="183"/>
        <v>0</v>
      </c>
      <c r="S228" s="60">
        <f t="shared" si="183"/>
        <v>0</v>
      </c>
      <c r="T228" s="60">
        <f t="shared" si="183"/>
        <v>0</v>
      </c>
      <c r="U228" s="60">
        <f t="shared" si="183"/>
        <v>133871788300</v>
      </c>
      <c r="V228" s="60">
        <f t="shared" si="183"/>
        <v>0</v>
      </c>
      <c r="W228" s="60">
        <f t="shared" si="183"/>
        <v>0</v>
      </c>
      <c r="X228" s="38">
        <f t="shared" si="165"/>
        <v>1</v>
      </c>
      <c r="Y228" s="38">
        <f t="shared" si="166"/>
        <v>0</v>
      </c>
      <c r="Z228" s="38">
        <f t="shared" si="167"/>
        <v>0</v>
      </c>
      <c r="AA228" s="38">
        <f t="shared" si="155"/>
        <v>0</v>
      </c>
      <c r="AB228" s="65" t="s">
        <v>40</v>
      </c>
    </row>
    <row r="229" spans="1:28" ht="41.25" customHeight="1" x14ac:dyDescent="0.25">
      <c r="A229" s="102" t="s">
        <v>385</v>
      </c>
      <c r="B229" s="103" t="s">
        <v>37</v>
      </c>
      <c r="C229" s="44">
        <v>10</v>
      </c>
      <c r="D229" s="44" t="s">
        <v>38</v>
      </c>
      <c r="E229" s="45" t="s">
        <v>258</v>
      </c>
      <c r="F229" s="46">
        <v>133871788300</v>
      </c>
      <c r="G229" s="59">
        <v>0</v>
      </c>
      <c r="H229" s="59">
        <v>0</v>
      </c>
      <c r="I229" s="59">
        <v>0</v>
      </c>
      <c r="J229" s="59">
        <v>0</v>
      </c>
      <c r="K229" s="59">
        <f t="shared" si="179"/>
        <v>0</v>
      </c>
      <c r="L229" s="56">
        <f>+F229+K229</f>
        <v>133871788300</v>
      </c>
      <c r="M229" s="266">
        <f t="shared" si="163"/>
        <v>1.6963057437125378E-2</v>
      </c>
      <c r="N229" s="46">
        <v>0</v>
      </c>
      <c r="O229" s="46">
        <v>133871788300</v>
      </c>
      <c r="P229" s="59">
        <f>L229-O229</f>
        <v>0</v>
      </c>
      <c r="Q229" s="46">
        <v>133871788300</v>
      </c>
      <c r="R229" s="59">
        <f>+L229-Q229</f>
        <v>0</v>
      </c>
      <c r="S229" s="46">
        <f>O229-Q229</f>
        <v>0</v>
      </c>
      <c r="T229" s="59">
        <v>0</v>
      </c>
      <c r="U229" s="46">
        <f>+Q229-T229</f>
        <v>133871788300</v>
      </c>
      <c r="V229" s="59">
        <v>0</v>
      </c>
      <c r="W229" s="48">
        <f>+T229-V229</f>
        <v>0</v>
      </c>
      <c r="X229" s="49">
        <f t="shared" si="165"/>
        <v>1</v>
      </c>
      <c r="Y229" s="49">
        <f t="shared" si="166"/>
        <v>0</v>
      </c>
      <c r="Z229" s="49">
        <f t="shared" si="167"/>
        <v>0</v>
      </c>
      <c r="AA229" s="49">
        <f t="shared" si="155"/>
        <v>0</v>
      </c>
      <c r="AB229" s="54" t="s">
        <v>40</v>
      </c>
    </row>
    <row r="230" spans="1:28" ht="35.25" customHeight="1" x14ac:dyDescent="0.25">
      <c r="A230" s="39" t="s">
        <v>386</v>
      </c>
      <c r="B230" s="34" t="s">
        <v>37</v>
      </c>
      <c r="C230" s="34">
        <v>10</v>
      </c>
      <c r="D230" s="34" t="s">
        <v>38</v>
      </c>
      <c r="E230" s="95" t="s">
        <v>387</v>
      </c>
      <c r="F230" s="62">
        <f>+F231</f>
        <v>5210000000</v>
      </c>
      <c r="G230" s="62">
        <f>+G231</f>
        <v>0</v>
      </c>
      <c r="H230" s="62">
        <f>+H231</f>
        <v>0</v>
      </c>
      <c r="I230" s="62">
        <f>+I231</f>
        <v>0</v>
      </c>
      <c r="J230" s="62">
        <f>+J231</f>
        <v>0</v>
      </c>
      <c r="K230" s="62">
        <f t="shared" si="179"/>
        <v>0</v>
      </c>
      <c r="L230" s="66">
        <f>+L231</f>
        <v>5210000000</v>
      </c>
      <c r="M230" s="42">
        <f t="shared" si="163"/>
        <v>6.6016544911892553E-4</v>
      </c>
      <c r="N230" s="62">
        <f t="shared" ref="N230:W230" si="184">+N231</f>
        <v>0</v>
      </c>
      <c r="O230" s="62">
        <f t="shared" si="184"/>
        <v>3691283090</v>
      </c>
      <c r="P230" s="62">
        <f t="shared" si="184"/>
        <v>1518716910</v>
      </c>
      <c r="Q230" s="62">
        <f t="shared" si="184"/>
        <v>3576309241.8599997</v>
      </c>
      <c r="R230" s="62">
        <f t="shared" si="184"/>
        <v>1633690758.1400001</v>
      </c>
      <c r="S230" s="62">
        <f t="shared" si="184"/>
        <v>114973848.1400001</v>
      </c>
      <c r="T230" s="62">
        <f t="shared" si="184"/>
        <v>618749379.40999997</v>
      </c>
      <c r="U230" s="62">
        <f t="shared" si="184"/>
        <v>2957559862.4499998</v>
      </c>
      <c r="V230" s="62">
        <f t="shared" si="184"/>
        <v>612763618.40999997</v>
      </c>
      <c r="W230" s="62">
        <f t="shared" si="184"/>
        <v>5985761</v>
      </c>
      <c r="X230" s="38">
        <f t="shared" si="165"/>
        <v>0.68643171628790778</v>
      </c>
      <c r="Y230" s="38">
        <f t="shared" si="166"/>
        <v>0.11876187704606525</v>
      </c>
      <c r="Z230" s="38">
        <f t="shared" si="167"/>
        <v>0.11761297858157389</v>
      </c>
      <c r="AA230" s="38">
        <f t="shared" si="155"/>
        <v>0.17301338826286597</v>
      </c>
      <c r="AB230" s="38">
        <f t="shared" ref="AB230:AB235" si="185">+V230/T230</f>
        <v>0.99032603312554812</v>
      </c>
    </row>
    <row r="231" spans="1:28" ht="33" customHeight="1" x14ac:dyDescent="0.25">
      <c r="A231" s="39" t="s">
        <v>388</v>
      </c>
      <c r="B231" s="34" t="s">
        <v>37</v>
      </c>
      <c r="C231" s="34">
        <v>10</v>
      </c>
      <c r="D231" s="34" t="s">
        <v>38</v>
      </c>
      <c r="E231" s="40" t="s">
        <v>251</v>
      </c>
      <c r="F231" s="62">
        <f>+F232+F236</f>
        <v>5210000000</v>
      </c>
      <c r="G231" s="62">
        <f>+G232+G236</f>
        <v>0</v>
      </c>
      <c r="H231" s="62">
        <f>+H232+H236</f>
        <v>0</v>
      </c>
      <c r="I231" s="62">
        <f>+I232+I236</f>
        <v>0</v>
      </c>
      <c r="J231" s="62">
        <f>+J232+J236</f>
        <v>0</v>
      </c>
      <c r="K231" s="62">
        <f t="shared" si="179"/>
        <v>0</v>
      </c>
      <c r="L231" s="66">
        <f>+L232+L236</f>
        <v>5210000000</v>
      </c>
      <c r="M231" s="42">
        <f t="shared" si="163"/>
        <v>6.6016544911892553E-4</v>
      </c>
      <c r="N231" s="62">
        <f t="shared" ref="N231:W231" si="186">+N232+N236</f>
        <v>0</v>
      </c>
      <c r="O231" s="62">
        <f t="shared" si="186"/>
        <v>3691283090</v>
      </c>
      <c r="P231" s="62">
        <f t="shared" si="186"/>
        <v>1518716910</v>
      </c>
      <c r="Q231" s="62">
        <f t="shared" si="186"/>
        <v>3576309241.8599997</v>
      </c>
      <c r="R231" s="62">
        <f t="shared" si="186"/>
        <v>1633690758.1400001</v>
      </c>
      <c r="S231" s="62">
        <f t="shared" si="186"/>
        <v>114973848.1400001</v>
      </c>
      <c r="T231" s="62">
        <f t="shared" si="186"/>
        <v>618749379.40999997</v>
      </c>
      <c r="U231" s="62">
        <f t="shared" si="186"/>
        <v>2957559862.4499998</v>
      </c>
      <c r="V231" s="62">
        <f t="shared" si="186"/>
        <v>612763618.40999997</v>
      </c>
      <c r="W231" s="62">
        <f t="shared" si="186"/>
        <v>5985761</v>
      </c>
      <c r="X231" s="38">
        <f t="shared" si="165"/>
        <v>0.68643171628790778</v>
      </c>
      <c r="Y231" s="38">
        <f t="shared" si="166"/>
        <v>0.11876187704606525</v>
      </c>
      <c r="Z231" s="38">
        <f t="shared" si="167"/>
        <v>0.11761297858157389</v>
      </c>
      <c r="AA231" s="38">
        <f t="shared" si="155"/>
        <v>0.17301338826286597</v>
      </c>
      <c r="AB231" s="38">
        <f t="shared" si="185"/>
        <v>0.99032603312554812</v>
      </c>
    </row>
    <row r="232" spans="1:28" ht="51.75" customHeight="1" x14ac:dyDescent="0.25">
      <c r="A232" s="39" t="s">
        <v>389</v>
      </c>
      <c r="B232" s="34" t="s">
        <v>37</v>
      </c>
      <c r="C232" s="34">
        <v>10</v>
      </c>
      <c r="D232" s="34" t="s">
        <v>38</v>
      </c>
      <c r="E232" s="40" t="s">
        <v>390</v>
      </c>
      <c r="F232" s="62">
        <f t="shared" ref="F232:J234" si="187">+F233</f>
        <v>2210000000</v>
      </c>
      <c r="G232" s="62">
        <f t="shared" si="187"/>
        <v>0</v>
      </c>
      <c r="H232" s="62">
        <f t="shared" si="187"/>
        <v>0</v>
      </c>
      <c r="I232" s="62">
        <f t="shared" si="187"/>
        <v>0</v>
      </c>
      <c r="J232" s="62">
        <f t="shared" si="187"/>
        <v>0</v>
      </c>
      <c r="K232" s="62">
        <f t="shared" si="179"/>
        <v>0</v>
      </c>
      <c r="L232" s="66">
        <f>+L233</f>
        <v>2210000000</v>
      </c>
      <c r="M232" s="42">
        <f t="shared" si="163"/>
        <v>2.8003179319631969E-4</v>
      </c>
      <c r="N232" s="62">
        <f t="shared" ref="N232:W234" si="188">+N233</f>
        <v>0</v>
      </c>
      <c r="O232" s="62">
        <f t="shared" si="188"/>
        <v>1880110775</v>
      </c>
      <c r="P232" s="62">
        <f t="shared" si="188"/>
        <v>329889225</v>
      </c>
      <c r="Q232" s="62">
        <f t="shared" si="188"/>
        <v>1765136926.8599999</v>
      </c>
      <c r="R232" s="62">
        <f t="shared" si="188"/>
        <v>444863073.1400001</v>
      </c>
      <c r="S232" s="62">
        <f t="shared" si="188"/>
        <v>114973848.1400001</v>
      </c>
      <c r="T232" s="62">
        <f t="shared" si="188"/>
        <v>618749379.40999997</v>
      </c>
      <c r="U232" s="62">
        <f t="shared" si="188"/>
        <v>1146387547.4499998</v>
      </c>
      <c r="V232" s="62">
        <f t="shared" si="188"/>
        <v>612763618.40999997</v>
      </c>
      <c r="W232" s="62">
        <f t="shared" si="188"/>
        <v>5985761</v>
      </c>
      <c r="X232" s="38">
        <f t="shared" si="165"/>
        <v>0.79870449179185521</v>
      </c>
      <c r="Y232" s="38">
        <f t="shared" si="166"/>
        <v>0.27997709475565608</v>
      </c>
      <c r="Z232" s="38">
        <f t="shared" si="167"/>
        <v>0.27726860561538458</v>
      </c>
      <c r="AA232" s="38">
        <f t="shared" si="155"/>
        <v>0.35053902617667887</v>
      </c>
      <c r="AB232" s="38">
        <f t="shared" si="185"/>
        <v>0.99032603312554812</v>
      </c>
    </row>
    <row r="233" spans="1:28" ht="51.75" customHeight="1" x14ac:dyDescent="0.25">
      <c r="A233" s="39" t="s">
        <v>391</v>
      </c>
      <c r="B233" s="34" t="s">
        <v>37</v>
      </c>
      <c r="C233" s="34">
        <v>10</v>
      </c>
      <c r="D233" s="34" t="s">
        <v>38</v>
      </c>
      <c r="E233" s="40" t="s">
        <v>390</v>
      </c>
      <c r="F233" s="62">
        <f t="shared" si="187"/>
        <v>2210000000</v>
      </c>
      <c r="G233" s="62">
        <f t="shared" si="187"/>
        <v>0</v>
      </c>
      <c r="H233" s="62">
        <f t="shared" si="187"/>
        <v>0</v>
      </c>
      <c r="I233" s="62">
        <f t="shared" si="187"/>
        <v>0</v>
      </c>
      <c r="J233" s="62">
        <f t="shared" si="187"/>
        <v>0</v>
      </c>
      <c r="K233" s="62">
        <f t="shared" si="179"/>
        <v>0</v>
      </c>
      <c r="L233" s="66">
        <f>+L234</f>
        <v>2210000000</v>
      </c>
      <c r="M233" s="42">
        <f t="shared" si="163"/>
        <v>2.8003179319631969E-4</v>
      </c>
      <c r="N233" s="62">
        <f t="shared" si="188"/>
        <v>0</v>
      </c>
      <c r="O233" s="62">
        <f t="shared" si="188"/>
        <v>1880110775</v>
      </c>
      <c r="P233" s="62">
        <f t="shared" si="188"/>
        <v>329889225</v>
      </c>
      <c r="Q233" s="62">
        <f t="shared" si="188"/>
        <v>1765136926.8599999</v>
      </c>
      <c r="R233" s="62">
        <f t="shared" si="188"/>
        <v>444863073.1400001</v>
      </c>
      <c r="S233" s="62">
        <f t="shared" si="188"/>
        <v>114973848.1400001</v>
      </c>
      <c r="T233" s="62">
        <f t="shared" si="188"/>
        <v>618749379.40999997</v>
      </c>
      <c r="U233" s="62">
        <f t="shared" si="188"/>
        <v>1146387547.4499998</v>
      </c>
      <c r="V233" s="62">
        <f t="shared" si="188"/>
        <v>612763618.40999997</v>
      </c>
      <c r="W233" s="62">
        <f t="shared" si="188"/>
        <v>5985761</v>
      </c>
      <c r="X233" s="38">
        <f t="shared" si="165"/>
        <v>0.79870449179185521</v>
      </c>
      <c r="Y233" s="38">
        <f t="shared" si="166"/>
        <v>0.27997709475565608</v>
      </c>
      <c r="Z233" s="38">
        <f t="shared" si="167"/>
        <v>0.27726860561538458</v>
      </c>
      <c r="AA233" s="38">
        <f t="shared" si="155"/>
        <v>0.35053902617667887</v>
      </c>
      <c r="AB233" s="38">
        <f t="shared" si="185"/>
        <v>0.99032603312554812</v>
      </c>
    </row>
    <row r="234" spans="1:28" ht="29.25" customHeight="1" x14ac:dyDescent="0.25">
      <c r="A234" s="39" t="s">
        <v>392</v>
      </c>
      <c r="B234" s="34" t="s">
        <v>37</v>
      </c>
      <c r="C234" s="34">
        <v>10</v>
      </c>
      <c r="D234" s="34" t="s">
        <v>38</v>
      </c>
      <c r="E234" s="95" t="s">
        <v>393</v>
      </c>
      <c r="F234" s="62">
        <f t="shared" si="187"/>
        <v>2210000000</v>
      </c>
      <c r="G234" s="62">
        <f t="shared" si="187"/>
        <v>0</v>
      </c>
      <c r="H234" s="62">
        <f t="shared" si="187"/>
        <v>0</v>
      </c>
      <c r="I234" s="62">
        <f t="shared" si="187"/>
        <v>0</v>
      </c>
      <c r="J234" s="62">
        <f t="shared" si="187"/>
        <v>0</v>
      </c>
      <c r="K234" s="62">
        <f t="shared" si="179"/>
        <v>0</v>
      </c>
      <c r="L234" s="66">
        <f>+L235</f>
        <v>2210000000</v>
      </c>
      <c r="M234" s="42">
        <f t="shared" si="163"/>
        <v>2.8003179319631969E-4</v>
      </c>
      <c r="N234" s="62">
        <f t="shared" si="188"/>
        <v>0</v>
      </c>
      <c r="O234" s="62">
        <f t="shared" si="188"/>
        <v>1880110775</v>
      </c>
      <c r="P234" s="62">
        <f t="shared" si="188"/>
        <v>329889225</v>
      </c>
      <c r="Q234" s="62">
        <f t="shared" si="188"/>
        <v>1765136926.8599999</v>
      </c>
      <c r="R234" s="62">
        <f t="shared" si="188"/>
        <v>444863073.1400001</v>
      </c>
      <c r="S234" s="62">
        <f t="shared" si="188"/>
        <v>114973848.1400001</v>
      </c>
      <c r="T234" s="62">
        <f t="shared" si="188"/>
        <v>618749379.40999997</v>
      </c>
      <c r="U234" s="62">
        <f t="shared" si="188"/>
        <v>1146387547.4499998</v>
      </c>
      <c r="V234" s="62">
        <f t="shared" si="188"/>
        <v>612763618.40999997</v>
      </c>
      <c r="W234" s="62">
        <f t="shared" si="188"/>
        <v>5985761</v>
      </c>
      <c r="X234" s="38">
        <f t="shared" si="165"/>
        <v>0.79870449179185521</v>
      </c>
      <c r="Y234" s="38">
        <f t="shared" si="166"/>
        <v>0.27997709475565608</v>
      </c>
      <c r="Z234" s="38">
        <f t="shared" si="167"/>
        <v>0.27726860561538458</v>
      </c>
      <c r="AA234" s="38">
        <f t="shared" si="155"/>
        <v>0.35053902617667887</v>
      </c>
      <c r="AB234" s="38">
        <f t="shared" si="185"/>
        <v>0.99032603312554812</v>
      </c>
    </row>
    <row r="235" spans="1:28" ht="30" customHeight="1" x14ac:dyDescent="0.25">
      <c r="A235" s="43" t="s">
        <v>394</v>
      </c>
      <c r="B235" s="44" t="s">
        <v>37</v>
      </c>
      <c r="C235" s="44">
        <v>10</v>
      </c>
      <c r="D235" s="44" t="s">
        <v>38</v>
      </c>
      <c r="E235" s="45" t="s">
        <v>258</v>
      </c>
      <c r="F235" s="46">
        <v>2210000000</v>
      </c>
      <c r="G235" s="46">
        <v>0</v>
      </c>
      <c r="H235" s="46">
        <v>0</v>
      </c>
      <c r="I235" s="46">
        <v>0</v>
      </c>
      <c r="J235" s="46">
        <v>0</v>
      </c>
      <c r="K235" s="46">
        <f t="shared" si="179"/>
        <v>0</v>
      </c>
      <c r="L235" s="56">
        <f>+F235+K235</f>
        <v>2210000000</v>
      </c>
      <c r="M235" s="51">
        <f t="shared" si="163"/>
        <v>2.8003179319631969E-4</v>
      </c>
      <c r="N235" s="46">
        <v>0</v>
      </c>
      <c r="O235" s="46">
        <v>1880110775</v>
      </c>
      <c r="P235" s="46">
        <f>L235-O235</f>
        <v>329889225</v>
      </c>
      <c r="Q235" s="46">
        <v>1765136926.8599999</v>
      </c>
      <c r="R235" s="46">
        <f>+L235-Q235</f>
        <v>444863073.1400001</v>
      </c>
      <c r="S235" s="46">
        <f>O235-Q235</f>
        <v>114973848.1400001</v>
      </c>
      <c r="T235" s="46">
        <v>618749379.40999997</v>
      </c>
      <c r="U235" s="46">
        <f>+Q235-T235</f>
        <v>1146387547.4499998</v>
      </c>
      <c r="V235" s="46">
        <v>612763618.40999997</v>
      </c>
      <c r="W235" s="48">
        <f>+T235-V235</f>
        <v>5985761</v>
      </c>
      <c r="X235" s="49">
        <f t="shared" si="165"/>
        <v>0.79870449179185521</v>
      </c>
      <c r="Y235" s="49">
        <f t="shared" si="166"/>
        <v>0.27997709475565608</v>
      </c>
      <c r="Z235" s="49">
        <f t="shared" si="167"/>
        <v>0.27726860561538458</v>
      </c>
      <c r="AA235" s="49">
        <f t="shared" si="155"/>
        <v>0.35053902617667887</v>
      </c>
      <c r="AB235" s="49">
        <f t="shared" si="185"/>
        <v>0.99032603312554812</v>
      </c>
    </row>
    <row r="236" spans="1:28" ht="51.75" customHeight="1" x14ac:dyDescent="0.25">
      <c r="A236" s="39" t="s">
        <v>395</v>
      </c>
      <c r="B236" s="34" t="s">
        <v>37</v>
      </c>
      <c r="C236" s="34">
        <v>10</v>
      </c>
      <c r="D236" s="34" t="s">
        <v>38</v>
      </c>
      <c r="E236" s="40" t="s">
        <v>396</v>
      </c>
      <c r="F236" s="62">
        <f t="shared" ref="F236:J238" si="189">+F237</f>
        <v>3000000000</v>
      </c>
      <c r="G236" s="62">
        <f t="shared" si="189"/>
        <v>0</v>
      </c>
      <c r="H236" s="62">
        <f t="shared" si="189"/>
        <v>0</v>
      </c>
      <c r="I236" s="62">
        <f t="shared" si="189"/>
        <v>0</v>
      </c>
      <c r="J236" s="62">
        <f t="shared" si="189"/>
        <v>0</v>
      </c>
      <c r="K236" s="62">
        <f t="shared" si="179"/>
        <v>0</v>
      </c>
      <c r="L236" s="66">
        <f>+L237</f>
        <v>3000000000</v>
      </c>
      <c r="M236" s="42">
        <f t="shared" si="163"/>
        <v>3.8013365592260589E-4</v>
      </c>
      <c r="N236" s="62">
        <f t="shared" ref="N236:W238" si="190">+N237</f>
        <v>0</v>
      </c>
      <c r="O236" s="62">
        <f t="shared" si="190"/>
        <v>1811172315</v>
      </c>
      <c r="P236" s="62">
        <f t="shared" si="190"/>
        <v>1188827685</v>
      </c>
      <c r="Q236" s="62">
        <f t="shared" si="190"/>
        <v>1811172315</v>
      </c>
      <c r="R236" s="62">
        <f t="shared" si="190"/>
        <v>1188827685</v>
      </c>
      <c r="S236" s="62">
        <f t="shared" si="190"/>
        <v>0</v>
      </c>
      <c r="T236" s="62">
        <f t="shared" si="190"/>
        <v>0</v>
      </c>
      <c r="U236" s="62">
        <f t="shared" si="190"/>
        <v>1811172315</v>
      </c>
      <c r="V236" s="62">
        <f t="shared" si="190"/>
        <v>0</v>
      </c>
      <c r="W236" s="62">
        <f t="shared" si="190"/>
        <v>0</v>
      </c>
      <c r="X236" s="38">
        <f t="shared" si="165"/>
        <v>0.60372410499999996</v>
      </c>
      <c r="Y236" s="38">
        <f t="shared" si="166"/>
        <v>0</v>
      </c>
      <c r="Z236" s="38">
        <f t="shared" si="167"/>
        <v>0</v>
      </c>
      <c r="AA236" s="38">
        <f t="shared" si="167"/>
        <v>0</v>
      </c>
      <c r="AB236" s="38" t="s">
        <v>40</v>
      </c>
    </row>
    <row r="237" spans="1:28" ht="51.75" customHeight="1" x14ac:dyDescent="0.25">
      <c r="A237" s="39" t="s">
        <v>397</v>
      </c>
      <c r="B237" s="34" t="s">
        <v>37</v>
      </c>
      <c r="C237" s="34">
        <v>10</v>
      </c>
      <c r="D237" s="34" t="s">
        <v>38</v>
      </c>
      <c r="E237" s="40" t="s">
        <v>398</v>
      </c>
      <c r="F237" s="62">
        <f t="shared" si="189"/>
        <v>3000000000</v>
      </c>
      <c r="G237" s="62">
        <f t="shared" si="189"/>
        <v>0</v>
      </c>
      <c r="H237" s="62">
        <f t="shared" si="189"/>
        <v>0</v>
      </c>
      <c r="I237" s="62">
        <f t="shared" si="189"/>
        <v>0</v>
      </c>
      <c r="J237" s="62">
        <f t="shared" si="189"/>
        <v>0</v>
      </c>
      <c r="K237" s="62">
        <f t="shared" si="179"/>
        <v>0</v>
      </c>
      <c r="L237" s="66">
        <f>+L238</f>
        <v>3000000000</v>
      </c>
      <c r="M237" s="42">
        <f t="shared" si="163"/>
        <v>3.8013365592260589E-4</v>
      </c>
      <c r="N237" s="62">
        <f t="shared" si="190"/>
        <v>0</v>
      </c>
      <c r="O237" s="62">
        <f t="shared" si="190"/>
        <v>1811172315</v>
      </c>
      <c r="P237" s="62">
        <f t="shared" si="190"/>
        <v>1188827685</v>
      </c>
      <c r="Q237" s="62">
        <f t="shared" si="190"/>
        <v>1811172315</v>
      </c>
      <c r="R237" s="62">
        <f t="shared" si="190"/>
        <v>1188827685</v>
      </c>
      <c r="S237" s="62">
        <f t="shared" si="190"/>
        <v>0</v>
      </c>
      <c r="T237" s="62">
        <f t="shared" si="190"/>
        <v>0</v>
      </c>
      <c r="U237" s="62">
        <f t="shared" si="190"/>
        <v>1811172315</v>
      </c>
      <c r="V237" s="62">
        <f t="shared" si="190"/>
        <v>0</v>
      </c>
      <c r="W237" s="62">
        <f t="shared" si="190"/>
        <v>0</v>
      </c>
      <c r="X237" s="38">
        <f t="shared" si="165"/>
        <v>0.60372410499999996</v>
      </c>
      <c r="Y237" s="38">
        <f t="shared" si="166"/>
        <v>0</v>
      </c>
      <c r="Z237" s="38">
        <f t="shared" si="167"/>
        <v>0</v>
      </c>
      <c r="AA237" s="38">
        <f t="shared" si="167"/>
        <v>0</v>
      </c>
      <c r="AB237" s="38" t="s">
        <v>40</v>
      </c>
    </row>
    <row r="238" spans="1:28" ht="29.25" customHeight="1" x14ac:dyDescent="0.25">
      <c r="A238" s="39" t="s">
        <v>399</v>
      </c>
      <c r="B238" s="34" t="s">
        <v>37</v>
      </c>
      <c r="C238" s="34">
        <v>10</v>
      </c>
      <c r="D238" s="34" t="s">
        <v>38</v>
      </c>
      <c r="E238" s="95" t="s">
        <v>393</v>
      </c>
      <c r="F238" s="62">
        <f t="shared" si="189"/>
        <v>3000000000</v>
      </c>
      <c r="G238" s="62">
        <f t="shared" si="189"/>
        <v>0</v>
      </c>
      <c r="H238" s="62">
        <f t="shared" si="189"/>
        <v>0</v>
      </c>
      <c r="I238" s="62">
        <f t="shared" si="189"/>
        <v>0</v>
      </c>
      <c r="J238" s="62">
        <f t="shared" si="189"/>
        <v>0</v>
      </c>
      <c r="K238" s="62">
        <f t="shared" si="179"/>
        <v>0</v>
      </c>
      <c r="L238" s="66">
        <f>+L239</f>
        <v>3000000000</v>
      </c>
      <c r="M238" s="42">
        <f t="shared" si="163"/>
        <v>3.8013365592260589E-4</v>
      </c>
      <c r="N238" s="62">
        <f t="shared" si="190"/>
        <v>0</v>
      </c>
      <c r="O238" s="62">
        <f t="shared" si="190"/>
        <v>1811172315</v>
      </c>
      <c r="P238" s="62">
        <f t="shared" si="190"/>
        <v>1188827685</v>
      </c>
      <c r="Q238" s="62">
        <f t="shared" si="190"/>
        <v>1811172315</v>
      </c>
      <c r="R238" s="62">
        <f t="shared" si="190"/>
        <v>1188827685</v>
      </c>
      <c r="S238" s="62">
        <f t="shared" si="190"/>
        <v>0</v>
      </c>
      <c r="T238" s="62">
        <f t="shared" si="190"/>
        <v>0</v>
      </c>
      <c r="U238" s="62">
        <f t="shared" si="190"/>
        <v>1811172315</v>
      </c>
      <c r="V238" s="62">
        <f t="shared" si="190"/>
        <v>0</v>
      </c>
      <c r="W238" s="62">
        <f t="shared" si="190"/>
        <v>0</v>
      </c>
      <c r="X238" s="38">
        <f t="shared" si="165"/>
        <v>0.60372410499999996</v>
      </c>
      <c r="Y238" s="38">
        <f t="shared" si="166"/>
        <v>0</v>
      </c>
      <c r="Z238" s="38">
        <f t="shared" si="167"/>
        <v>0</v>
      </c>
      <c r="AA238" s="38">
        <f t="shared" si="167"/>
        <v>0</v>
      </c>
      <c r="AB238" s="38" t="s">
        <v>40</v>
      </c>
    </row>
    <row r="239" spans="1:28" ht="30" customHeight="1" x14ac:dyDescent="0.25">
      <c r="A239" s="43" t="s">
        <v>400</v>
      </c>
      <c r="B239" s="44" t="s">
        <v>37</v>
      </c>
      <c r="C239" s="44">
        <v>10</v>
      </c>
      <c r="D239" s="44" t="s">
        <v>38</v>
      </c>
      <c r="E239" s="45" t="s">
        <v>258</v>
      </c>
      <c r="F239" s="46">
        <v>3000000000</v>
      </c>
      <c r="G239" s="46">
        <v>0</v>
      </c>
      <c r="H239" s="46">
        <v>0</v>
      </c>
      <c r="I239" s="46">
        <v>0</v>
      </c>
      <c r="J239" s="46">
        <v>0</v>
      </c>
      <c r="K239" s="46">
        <f t="shared" si="179"/>
        <v>0</v>
      </c>
      <c r="L239" s="56">
        <f>+F239+K239</f>
        <v>3000000000</v>
      </c>
      <c r="M239" s="51">
        <f t="shared" si="163"/>
        <v>3.8013365592260589E-4</v>
      </c>
      <c r="N239" s="46">
        <v>0</v>
      </c>
      <c r="O239" s="46">
        <v>1811172315</v>
      </c>
      <c r="P239" s="46">
        <f>L239-O239</f>
        <v>1188827685</v>
      </c>
      <c r="Q239" s="46">
        <v>1811172315</v>
      </c>
      <c r="R239" s="46">
        <f>+L239-Q239</f>
        <v>1188827685</v>
      </c>
      <c r="S239" s="46">
        <f>O239-Q239</f>
        <v>0</v>
      </c>
      <c r="T239" s="46">
        <v>0</v>
      </c>
      <c r="U239" s="46">
        <f>+Q239-T239</f>
        <v>1811172315</v>
      </c>
      <c r="V239" s="46">
        <v>0</v>
      </c>
      <c r="W239" s="48">
        <f>+T239-V239</f>
        <v>0</v>
      </c>
      <c r="X239" s="49">
        <f t="shared" si="165"/>
        <v>0.60372410499999996</v>
      </c>
      <c r="Y239" s="49">
        <f t="shared" si="166"/>
        <v>0</v>
      </c>
      <c r="Z239" s="49">
        <f t="shared" si="167"/>
        <v>0</v>
      </c>
      <c r="AA239" s="49">
        <f t="shared" si="167"/>
        <v>0</v>
      </c>
      <c r="AB239" s="49" t="s">
        <v>40</v>
      </c>
    </row>
    <row r="240" spans="1:28" ht="29.25" customHeight="1" x14ac:dyDescent="0.25">
      <c r="A240" s="39" t="s">
        <v>401</v>
      </c>
      <c r="B240" s="34" t="s">
        <v>41</v>
      </c>
      <c r="C240" s="34">
        <v>20</v>
      </c>
      <c r="D240" s="34" t="s">
        <v>38</v>
      </c>
      <c r="E240" s="40" t="s">
        <v>402</v>
      </c>
      <c r="F240" s="62">
        <f>+F241</f>
        <v>125768894272</v>
      </c>
      <c r="G240" s="62">
        <f>+G241</f>
        <v>0</v>
      </c>
      <c r="H240" s="62">
        <f>+H241</f>
        <v>0</v>
      </c>
      <c r="I240" s="62">
        <f>+I241</f>
        <v>374626492</v>
      </c>
      <c r="J240" s="62">
        <f>+J241</f>
        <v>374626492</v>
      </c>
      <c r="K240" s="62">
        <f t="shared" si="179"/>
        <v>0</v>
      </c>
      <c r="L240" s="66">
        <f>+L241</f>
        <v>125768894272</v>
      </c>
      <c r="M240" s="253">
        <f t="shared" si="163"/>
        <v>1.5936329860319683E-2</v>
      </c>
      <c r="N240" s="62">
        <f t="shared" ref="N240:W240" si="191">+N241</f>
        <v>0</v>
      </c>
      <c r="O240" s="62">
        <f t="shared" si="191"/>
        <v>113128738713</v>
      </c>
      <c r="P240" s="62">
        <f t="shared" si="191"/>
        <v>12640155559</v>
      </c>
      <c r="Q240" s="62">
        <f t="shared" si="191"/>
        <v>81057398393.5</v>
      </c>
      <c r="R240" s="62">
        <f t="shared" si="191"/>
        <v>44711495878.5</v>
      </c>
      <c r="S240" s="62">
        <f t="shared" si="191"/>
        <v>32071340319.5</v>
      </c>
      <c r="T240" s="62">
        <f t="shared" si="191"/>
        <v>66279524880.020004</v>
      </c>
      <c r="U240" s="62">
        <f t="shared" si="191"/>
        <v>14777873513.48</v>
      </c>
      <c r="V240" s="62">
        <f t="shared" si="191"/>
        <v>66274651026.020004</v>
      </c>
      <c r="W240" s="62">
        <f t="shared" si="191"/>
        <v>4873854</v>
      </c>
      <c r="X240" s="38">
        <f t="shared" si="165"/>
        <v>0.64449480026593386</v>
      </c>
      <c r="Y240" s="244">
        <f t="shared" si="166"/>
        <v>0.52699457416455842</v>
      </c>
      <c r="Z240" s="147">
        <f t="shared" si="167"/>
        <v>0.5269558217049124</v>
      </c>
      <c r="AA240" s="38">
        <f t="shared" ref="AA240:AA284" si="192">+T240/Q240</f>
        <v>0.81768630863601666</v>
      </c>
      <c r="AB240" s="147">
        <f t="shared" ref="AB240:AB266" si="193">+V240/T240</f>
        <v>0.99992646516388251</v>
      </c>
    </row>
    <row r="241" spans="1:28" ht="29.25" customHeight="1" x14ac:dyDescent="0.25">
      <c r="A241" s="39" t="s">
        <v>403</v>
      </c>
      <c r="B241" s="34" t="s">
        <v>41</v>
      </c>
      <c r="C241" s="34">
        <v>20</v>
      </c>
      <c r="D241" s="34" t="s">
        <v>38</v>
      </c>
      <c r="E241" s="40" t="s">
        <v>251</v>
      </c>
      <c r="F241" s="62">
        <f>+F242+F248</f>
        <v>125768894272</v>
      </c>
      <c r="G241" s="62">
        <f>+G242+G248</f>
        <v>0</v>
      </c>
      <c r="H241" s="62">
        <f>+H242+H248</f>
        <v>0</v>
      </c>
      <c r="I241" s="62">
        <f>+I242+I248</f>
        <v>374626492</v>
      </c>
      <c r="J241" s="62">
        <f>+J242+J248</f>
        <v>374626492</v>
      </c>
      <c r="K241" s="62">
        <f t="shared" si="179"/>
        <v>0</v>
      </c>
      <c r="L241" s="66">
        <f>+L242+L248</f>
        <v>125768894272</v>
      </c>
      <c r="M241" s="253">
        <f t="shared" si="163"/>
        <v>1.5936329860319683E-2</v>
      </c>
      <c r="N241" s="62">
        <f t="shared" ref="N241:W241" si="194">+N242+N248</f>
        <v>0</v>
      </c>
      <c r="O241" s="62">
        <f t="shared" si="194"/>
        <v>113128738713</v>
      </c>
      <c r="P241" s="62">
        <f t="shared" si="194"/>
        <v>12640155559</v>
      </c>
      <c r="Q241" s="62">
        <f t="shared" si="194"/>
        <v>81057398393.5</v>
      </c>
      <c r="R241" s="62">
        <f t="shared" si="194"/>
        <v>44711495878.5</v>
      </c>
      <c r="S241" s="62">
        <f t="shared" si="194"/>
        <v>32071340319.5</v>
      </c>
      <c r="T241" s="62">
        <f t="shared" si="194"/>
        <v>66279524880.020004</v>
      </c>
      <c r="U241" s="62">
        <f t="shared" si="194"/>
        <v>14777873513.48</v>
      </c>
      <c r="V241" s="62">
        <f t="shared" si="194"/>
        <v>66274651026.020004</v>
      </c>
      <c r="W241" s="62">
        <f t="shared" si="194"/>
        <v>4873854</v>
      </c>
      <c r="X241" s="38">
        <f t="shared" si="165"/>
        <v>0.64449480026593386</v>
      </c>
      <c r="Y241" s="244">
        <f t="shared" si="166"/>
        <v>0.52699457416455842</v>
      </c>
      <c r="Z241" s="147">
        <f t="shared" si="167"/>
        <v>0.5269558217049124</v>
      </c>
      <c r="AA241" s="38">
        <f t="shared" si="192"/>
        <v>0.81768630863601666</v>
      </c>
      <c r="AB241" s="147">
        <f t="shared" si="193"/>
        <v>0.99992646516388251</v>
      </c>
    </row>
    <row r="242" spans="1:28" ht="49.5" customHeight="1" x14ac:dyDescent="0.25">
      <c r="A242" s="39" t="s">
        <v>404</v>
      </c>
      <c r="B242" s="34" t="s">
        <v>41</v>
      </c>
      <c r="C242" s="34">
        <v>20</v>
      </c>
      <c r="D242" s="34" t="s">
        <v>38</v>
      </c>
      <c r="E242" s="95" t="s">
        <v>405</v>
      </c>
      <c r="F242" s="62">
        <f>+F243</f>
        <v>124596460713</v>
      </c>
      <c r="G242" s="62">
        <f>+G243</f>
        <v>0</v>
      </c>
      <c r="H242" s="62">
        <f>+H243</f>
        <v>0</v>
      </c>
      <c r="I242" s="62">
        <f>+I243</f>
        <v>374626492</v>
      </c>
      <c r="J242" s="62">
        <f>+J243</f>
        <v>374626492</v>
      </c>
      <c r="K242" s="62">
        <f t="shared" si="179"/>
        <v>0</v>
      </c>
      <c r="L242" s="66">
        <f>+L243</f>
        <v>124596460713</v>
      </c>
      <c r="M242" s="253">
        <f t="shared" si="163"/>
        <v>1.5787769375283343E-2</v>
      </c>
      <c r="N242" s="62">
        <f t="shared" ref="N242:W242" si="195">+N243</f>
        <v>0</v>
      </c>
      <c r="O242" s="62">
        <f t="shared" si="195"/>
        <v>112153561757</v>
      </c>
      <c r="P242" s="62">
        <f t="shared" si="195"/>
        <v>12442898956</v>
      </c>
      <c r="Q242" s="62">
        <f t="shared" si="195"/>
        <v>80155817136.830002</v>
      </c>
      <c r="R242" s="62">
        <f t="shared" si="195"/>
        <v>44440643576.169998</v>
      </c>
      <c r="S242" s="62">
        <f t="shared" si="195"/>
        <v>31997744620.169998</v>
      </c>
      <c r="T242" s="62">
        <f t="shared" si="195"/>
        <v>65943753076.220001</v>
      </c>
      <c r="U242" s="62">
        <f t="shared" si="195"/>
        <v>14212064060.610001</v>
      </c>
      <c r="V242" s="62">
        <f t="shared" si="195"/>
        <v>65943753076.220001</v>
      </c>
      <c r="W242" s="62">
        <f t="shared" si="195"/>
        <v>0</v>
      </c>
      <c r="X242" s="38">
        <f t="shared" si="165"/>
        <v>0.6433233871824322</v>
      </c>
      <c r="Y242" s="38">
        <f t="shared" si="166"/>
        <v>0.52925863783656935</v>
      </c>
      <c r="Z242" s="147">
        <f t="shared" si="167"/>
        <v>0.52925863783656935</v>
      </c>
      <c r="AA242" s="65">
        <f t="shared" si="192"/>
        <v>0.82269453960715921</v>
      </c>
      <c r="AB242" s="38">
        <f t="shared" si="193"/>
        <v>1</v>
      </c>
    </row>
    <row r="243" spans="1:28" ht="49.5" customHeight="1" x14ac:dyDescent="0.25">
      <c r="A243" s="39" t="s">
        <v>406</v>
      </c>
      <c r="B243" s="34" t="s">
        <v>41</v>
      </c>
      <c r="C243" s="34">
        <v>20</v>
      </c>
      <c r="D243" s="34" t="s">
        <v>38</v>
      </c>
      <c r="E243" s="40" t="s">
        <v>405</v>
      </c>
      <c r="F243" s="62">
        <f>+F244+F246</f>
        <v>124596460713</v>
      </c>
      <c r="G243" s="62">
        <f>+G244+G246</f>
        <v>0</v>
      </c>
      <c r="H243" s="62">
        <f>+H244+H246</f>
        <v>0</v>
      </c>
      <c r="I243" s="62">
        <f>+I244+I246</f>
        <v>374626492</v>
      </c>
      <c r="J243" s="62">
        <f>+J244+J246</f>
        <v>374626492</v>
      </c>
      <c r="K243" s="62">
        <f t="shared" si="179"/>
        <v>0</v>
      </c>
      <c r="L243" s="66">
        <f>+L244+L246</f>
        <v>124596460713</v>
      </c>
      <c r="M243" s="253">
        <f t="shared" si="163"/>
        <v>1.5787769375283343E-2</v>
      </c>
      <c r="N243" s="62">
        <f t="shared" ref="N243:W243" si="196">+N244+N246</f>
        <v>0</v>
      </c>
      <c r="O243" s="62">
        <f t="shared" si="196"/>
        <v>112153561757</v>
      </c>
      <c r="P243" s="62">
        <f t="shared" si="196"/>
        <v>12442898956</v>
      </c>
      <c r="Q243" s="62">
        <f t="shared" si="196"/>
        <v>80155817136.830002</v>
      </c>
      <c r="R243" s="62">
        <f t="shared" si="196"/>
        <v>44440643576.169998</v>
      </c>
      <c r="S243" s="62">
        <f t="shared" si="196"/>
        <v>31997744620.169998</v>
      </c>
      <c r="T243" s="62">
        <f t="shared" si="196"/>
        <v>65943753076.220001</v>
      </c>
      <c r="U243" s="62">
        <f t="shared" si="196"/>
        <v>14212064060.610001</v>
      </c>
      <c r="V243" s="62">
        <f t="shared" si="196"/>
        <v>65943753076.220001</v>
      </c>
      <c r="W243" s="62">
        <f t="shared" si="196"/>
        <v>0</v>
      </c>
      <c r="X243" s="38">
        <f t="shared" si="165"/>
        <v>0.6433233871824322</v>
      </c>
      <c r="Y243" s="38">
        <f t="shared" si="166"/>
        <v>0.52925863783656935</v>
      </c>
      <c r="Z243" s="147">
        <f t="shared" si="167"/>
        <v>0.52925863783656935</v>
      </c>
      <c r="AA243" s="65">
        <f t="shared" si="192"/>
        <v>0.82269453960715921</v>
      </c>
      <c r="AB243" s="38">
        <f t="shared" si="193"/>
        <v>1</v>
      </c>
    </row>
    <row r="244" spans="1:28" ht="36.75" customHeight="1" x14ac:dyDescent="0.25">
      <c r="A244" s="39" t="s">
        <v>407</v>
      </c>
      <c r="B244" s="34" t="s">
        <v>41</v>
      </c>
      <c r="C244" s="34">
        <v>20</v>
      </c>
      <c r="D244" s="34" t="s">
        <v>38</v>
      </c>
      <c r="E244" s="40" t="s">
        <v>408</v>
      </c>
      <c r="F244" s="62">
        <f>+F245</f>
        <v>108096582879</v>
      </c>
      <c r="G244" s="62">
        <f>+G245</f>
        <v>0</v>
      </c>
      <c r="H244" s="62">
        <f>+H245</f>
        <v>0</v>
      </c>
      <c r="I244" s="62">
        <f>+I245</f>
        <v>374626492</v>
      </c>
      <c r="J244" s="62">
        <f>+J245</f>
        <v>0</v>
      </c>
      <c r="K244" s="62">
        <f t="shared" si="179"/>
        <v>374626492</v>
      </c>
      <c r="L244" s="66">
        <f>+L245</f>
        <v>108471209371</v>
      </c>
      <c r="M244" s="253">
        <f t="shared" si="163"/>
        <v>1.374451912684822E-2</v>
      </c>
      <c r="N244" s="62">
        <f t="shared" ref="N244:W244" si="197">+N245</f>
        <v>0</v>
      </c>
      <c r="O244" s="62">
        <f t="shared" si="197"/>
        <v>108173366704</v>
      </c>
      <c r="P244" s="62">
        <f t="shared" si="197"/>
        <v>297842667</v>
      </c>
      <c r="Q244" s="62">
        <f t="shared" si="197"/>
        <v>77976836202.830002</v>
      </c>
      <c r="R244" s="62">
        <f t="shared" si="197"/>
        <v>30494373168.169998</v>
      </c>
      <c r="S244" s="62">
        <f t="shared" si="197"/>
        <v>30196530501.169998</v>
      </c>
      <c r="T244" s="62">
        <f t="shared" si="197"/>
        <v>65098458748.220001</v>
      </c>
      <c r="U244" s="62">
        <f t="shared" si="197"/>
        <v>12878377454.610001</v>
      </c>
      <c r="V244" s="62">
        <f t="shared" si="197"/>
        <v>65098458748.220001</v>
      </c>
      <c r="W244" s="62">
        <f t="shared" si="197"/>
        <v>0</v>
      </c>
      <c r="X244" s="38">
        <f t="shared" si="165"/>
        <v>0.71887127151066199</v>
      </c>
      <c r="Y244" s="38">
        <f t="shared" si="166"/>
        <v>0.60014504425378157</v>
      </c>
      <c r="Z244" s="38">
        <f t="shared" si="167"/>
        <v>0.60014504425378157</v>
      </c>
      <c r="AA244" s="38">
        <f t="shared" si="192"/>
        <v>0.83484354993435084</v>
      </c>
      <c r="AB244" s="38">
        <f t="shared" si="193"/>
        <v>1</v>
      </c>
    </row>
    <row r="245" spans="1:28" ht="30" customHeight="1" x14ac:dyDescent="0.25">
      <c r="A245" s="43" t="s">
        <v>409</v>
      </c>
      <c r="B245" s="44" t="s">
        <v>41</v>
      </c>
      <c r="C245" s="44">
        <v>20</v>
      </c>
      <c r="D245" s="44" t="s">
        <v>38</v>
      </c>
      <c r="E245" s="45" t="s">
        <v>258</v>
      </c>
      <c r="F245" s="46">
        <v>108096582879</v>
      </c>
      <c r="G245" s="46">
        <v>0</v>
      </c>
      <c r="H245" s="46">
        <v>0</v>
      </c>
      <c r="I245" s="46">
        <v>374626492</v>
      </c>
      <c r="J245" s="46">
        <v>0</v>
      </c>
      <c r="K245" s="46">
        <f t="shared" si="179"/>
        <v>374626492</v>
      </c>
      <c r="L245" s="56">
        <f>+F245+K245</f>
        <v>108471209371</v>
      </c>
      <c r="M245" s="266">
        <f t="shared" si="163"/>
        <v>1.374451912684822E-2</v>
      </c>
      <c r="N245" s="46">
        <v>0</v>
      </c>
      <c r="O245" s="46">
        <v>108173366704</v>
      </c>
      <c r="P245" s="46">
        <f>L245-O245</f>
        <v>297842667</v>
      </c>
      <c r="Q245" s="46">
        <v>77976836202.830002</v>
      </c>
      <c r="R245" s="46">
        <f>+L245-Q245</f>
        <v>30494373168.169998</v>
      </c>
      <c r="S245" s="46">
        <f>O245-Q245</f>
        <v>30196530501.169998</v>
      </c>
      <c r="T245" s="46">
        <v>65098458748.220001</v>
      </c>
      <c r="U245" s="46">
        <f>+Q245-T245</f>
        <v>12878377454.610001</v>
      </c>
      <c r="V245" s="46">
        <v>65098458748.220001</v>
      </c>
      <c r="W245" s="48">
        <f>+T245-V245</f>
        <v>0</v>
      </c>
      <c r="X245" s="49">
        <f t="shared" si="165"/>
        <v>0.71887127151066199</v>
      </c>
      <c r="Y245" s="49">
        <f t="shared" si="166"/>
        <v>0.60014504425378157</v>
      </c>
      <c r="Z245" s="49">
        <f t="shared" si="167"/>
        <v>0.60014504425378157</v>
      </c>
      <c r="AA245" s="49">
        <f t="shared" si="192"/>
        <v>0.83484354993435084</v>
      </c>
      <c r="AB245" s="49">
        <f t="shared" si="193"/>
        <v>1</v>
      </c>
    </row>
    <row r="246" spans="1:28" ht="36.75" customHeight="1" x14ac:dyDescent="0.25">
      <c r="A246" s="39" t="s">
        <v>410</v>
      </c>
      <c r="B246" s="34" t="s">
        <v>41</v>
      </c>
      <c r="C246" s="34">
        <v>20</v>
      </c>
      <c r="D246" s="34" t="s">
        <v>38</v>
      </c>
      <c r="E246" s="40" t="s">
        <v>411</v>
      </c>
      <c r="F246" s="62">
        <f>+F247</f>
        <v>16499877834</v>
      </c>
      <c r="G246" s="62">
        <f>+G247</f>
        <v>0</v>
      </c>
      <c r="H246" s="62">
        <f>+H247</f>
        <v>0</v>
      </c>
      <c r="I246" s="62">
        <f>+I247</f>
        <v>0</v>
      </c>
      <c r="J246" s="62">
        <f>+J247</f>
        <v>374626492</v>
      </c>
      <c r="K246" s="62">
        <f t="shared" si="179"/>
        <v>-374626492</v>
      </c>
      <c r="L246" s="66">
        <f>+L247</f>
        <v>16125251342</v>
      </c>
      <c r="M246" s="42">
        <f t="shared" si="163"/>
        <v>2.0432502484351222E-3</v>
      </c>
      <c r="N246" s="62">
        <f t="shared" ref="N246:W246" si="198">+N247</f>
        <v>0</v>
      </c>
      <c r="O246" s="62">
        <f t="shared" si="198"/>
        <v>3980195053</v>
      </c>
      <c r="P246" s="62">
        <f t="shared" si="198"/>
        <v>12145056289</v>
      </c>
      <c r="Q246" s="62">
        <f t="shared" si="198"/>
        <v>2178980934</v>
      </c>
      <c r="R246" s="62">
        <f t="shared" si="198"/>
        <v>13946270408</v>
      </c>
      <c r="S246" s="62">
        <f t="shared" si="198"/>
        <v>1801214119</v>
      </c>
      <c r="T246" s="62">
        <f t="shared" si="198"/>
        <v>845294328</v>
      </c>
      <c r="U246" s="62">
        <f t="shared" si="198"/>
        <v>1333686606</v>
      </c>
      <c r="V246" s="62">
        <f t="shared" si="198"/>
        <v>845294328</v>
      </c>
      <c r="W246" s="62">
        <f t="shared" si="198"/>
        <v>0</v>
      </c>
      <c r="X246" s="38">
        <f t="shared" si="165"/>
        <v>0.13512849429668133</v>
      </c>
      <c r="Y246" s="38">
        <f t="shared" si="166"/>
        <v>5.2420536590232082E-2</v>
      </c>
      <c r="Z246" s="38">
        <f t="shared" si="167"/>
        <v>5.2420536590232082E-2</v>
      </c>
      <c r="AA246" s="38">
        <f t="shared" si="192"/>
        <v>0.38793103455397193</v>
      </c>
      <c r="AB246" s="38">
        <f t="shared" si="193"/>
        <v>1</v>
      </c>
    </row>
    <row r="247" spans="1:28" ht="30" customHeight="1" x14ac:dyDescent="0.25">
      <c r="A247" s="43" t="s">
        <v>412</v>
      </c>
      <c r="B247" s="44" t="s">
        <v>41</v>
      </c>
      <c r="C247" s="44">
        <v>20</v>
      </c>
      <c r="D247" s="44" t="s">
        <v>38</v>
      </c>
      <c r="E247" s="45" t="s">
        <v>258</v>
      </c>
      <c r="F247" s="46">
        <v>16499877834</v>
      </c>
      <c r="G247" s="46">
        <v>0</v>
      </c>
      <c r="H247" s="46">
        <v>0</v>
      </c>
      <c r="I247" s="46">
        <v>0</v>
      </c>
      <c r="J247" s="46">
        <v>374626492</v>
      </c>
      <c r="K247" s="46">
        <f t="shared" si="179"/>
        <v>-374626492</v>
      </c>
      <c r="L247" s="56">
        <f>+F247+K247</f>
        <v>16125251342</v>
      </c>
      <c r="M247" s="42">
        <f t="shared" si="163"/>
        <v>2.0432502484351222E-3</v>
      </c>
      <c r="N247" s="46">
        <v>0</v>
      </c>
      <c r="O247" s="46">
        <v>3980195053</v>
      </c>
      <c r="P247" s="46">
        <f>L247-O247</f>
        <v>12145056289</v>
      </c>
      <c r="Q247" s="46">
        <v>2178980934</v>
      </c>
      <c r="R247" s="46">
        <f>+L247-Q247</f>
        <v>13946270408</v>
      </c>
      <c r="S247" s="46">
        <f>O247-Q247</f>
        <v>1801214119</v>
      </c>
      <c r="T247" s="46">
        <v>845294328</v>
      </c>
      <c r="U247" s="46">
        <f>+Q247-T247</f>
        <v>1333686606</v>
      </c>
      <c r="V247" s="46">
        <v>845294328</v>
      </c>
      <c r="W247" s="48">
        <f>+T247-V247</f>
        <v>0</v>
      </c>
      <c r="X247" s="49">
        <f t="shared" si="165"/>
        <v>0.13512849429668133</v>
      </c>
      <c r="Y247" s="49">
        <f t="shared" si="166"/>
        <v>5.2420536590232082E-2</v>
      </c>
      <c r="Z247" s="49">
        <f t="shared" si="167"/>
        <v>5.2420536590232082E-2</v>
      </c>
      <c r="AA247" s="49">
        <f t="shared" si="192"/>
        <v>0.38793103455397193</v>
      </c>
      <c r="AB247" s="49">
        <f t="shared" si="193"/>
        <v>1</v>
      </c>
    </row>
    <row r="248" spans="1:28" ht="39" customHeight="1" x14ac:dyDescent="0.25">
      <c r="A248" s="39" t="s">
        <v>413</v>
      </c>
      <c r="B248" s="34" t="s">
        <v>41</v>
      </c>
      <c r="C248" s="34">
        <v>20</v>
      </c>
      <c r="D248" s="34" t="s">
        <v>38</v>
      </c>
      <c r="E248" s="40" t="s">
        <v>414</v>
      </c>
      <c r="F248" s="62">
        <f t="shared" ref="F248:J250" si="199">+F249</f>
        <v>1172433559</v>
      </c>
      <c r="G248" s="62">
        <f t="shared" si="199"/>
        <v>0</v>
      </c>
      <c r="H248" s="62">
        <f t="shared" si="199"/>
        <v>0</v>
      </c>
      <c r="I248" s="62">
        <f t="shared" si="199"/>
        <v>0</v>
      </c>
      <c r="J248" s="62">
        <f t="shared" si="199"/>
        <v>0</v>
      </c>
      <c r="K248" s="62">
        <f t="shared" si="179"/>
        <v>0</v>
      </c>
      <c r="L248" s="66">
        <f>+L249</f>
        <v>1172433559</v>
      </c>
      <c r="M248" s="42">
        <f t="shared" si="163"/>
        <v>1.4856048503634076E-4</v>
      </c>
      <c r="N248" s="62">
        <f t="shared" ref="N248:W250" si="200">+N249</f>
        <v>0</v>
      </c>
      <c r="O248" s="62">
        <f t="shared" si="200"/>
        <v>975176956</v>
      </c>
      <c r="P248" s="62">
        <f t="shared" si="200"/>
        <v>197256603</v>
      </c>
      <c r="Q248" s="62">
        <f t="shared" si="200"/>
        <v>901581256.66999996</v>
      </c>
      <c r="R248" s="62">
        <f t="shared" si="200"/>
        <v>270852302.33000004</v>
      </c>
      <c r="S248" s="62">
        <f t="shared" si="200"/>
        <v>73595699.330000043</v>
      </c>
      <c r="T248" s="62">
        <f t="shared" si="200"/>
        <v>335771803.80000001</v>
      </c>
      <c r="U248" s="62">
        <f t="shared" si="200"/>
        <v>565809452.86999989</v>
      </c>
      <c r="V248" s="62">
        <f t="shared" si="200"/>
        <v>330897949.80000001</v>
      </c>
      <c r="W248" s="62">
        <f t="shared" si="200"/>
        <v>4873854</v>
      </c>
      <c r="X248" s="38">
        <f t="shared" si="165"/>
        <v>0.76898281335360508</v>
      </c>
      <c r="Y248" s="38">
        <f t="shared" si="166"/>
        <v>0.28638876908844946</v>
      </c>
      <c r="Z248" s="38">
        <f t="shared" si="167"/>
        <v>0.28223172840790378</v>
      </c>
      <c r="AA248" s="38">
        <f t="shared" si="192"/>
        <v>0.37242544841734704</v>
      </c>
      <c r="AB248" s="38">
        <f t="shared" si="193"/>
        <v>0.98548462394745007</v>
      </c>
    </row>
    <row r="249" spans="1:28" ht="39" customHeight="1" x14ac:dyDescent="0.25">
      <c r="A249" s="39" t="s">
        <v>415</v>
      </c>
      <c r="B249" s="34" t="s">
        <v>41</v>
      </c>
      <c r="C249" s="34">
        <v>20</v>
      </c>
      <c r="D249" s="34" t="s">
        <v>38</v>
      </c>
      <c r="E249" s="40" t="s">
        <v>414</v>
      </c>
      <c r="F249" s="62">
        <f t="shared" si="199"/>
        <v>1172433559</v>
      </c>
      <c r="G249" s="62">
        <f t="shared" si="199"/>
        <v>0</v>
      </c>
      <c r="H249" s="62">
        <f t="shared" si="199"/>
        <v>0</v>
      </c>
      <c r="I249" s="62">
        <f t="shared" si="199"/>
        <v>0</v>
      </c>
      <c r="J249" s="62">
        <f t="shared" si="199"/>
        <v>0</v>
      </c>
      <c r="K249" s="62">
        <f t="shared" si="179"/>
        <v>0</v>
      </c>
      <c r="L249" s="66">
        <f>+L250</f>
        <v>1172433559</v>
      </c>
      <c r="M249" s="42">
        <f t="shared" si="163"/>
        <v>1.4856048503634076E-4</v>
      </c>
      <c r="N249" s="62">
        <f t="shared" si="200"/>
        <v>0</v>
      </c>
      <c r="O249" s="62">
        <f t="shared" si="200"/>
        <v>975176956</v>
      </c>
      <c r="P249" s="62">
        <f t="shared" si="200"/>
        <v>197256603</v>
      </c>
      <c r="Q249" s="62">
        <f t="shared" si="200"/>
        <v>901581256.66999996</v>
      </c>
      <c r="R249" s="62">
        <f t="shared" si="200"/>
        <v>270852302.33000004</v>
      </c>
      <c r="S249" s="62">
        <f t="shared" si="200"/>
        <v>73595699.330000043</v>
      </c>
      <c r="T249" s="62">
        <f t="shared" si="200"/>
        <v>335771803.80000001</v>
      </c>
      <c r="U249" s="62">
        <f t="shared" si="200"/>
        <v>565809452.86999989</v>
      </c>
      <c r="V249" s="62">
        <f t="shared" si="200"/>
        <v>330897949.80000001</v>
      </c>
      <c r="W249" s="62">
        <f t="shared" si="200"/>
        <v>4873854</v>
      </c>
      <c r="X249" s="38">
        <f t="shared" si="165"/>
        <v>0.76898281335360508</v>
      </c>
      <c r="Y249" s="38">
        <f t="shared" si="166"/>
        <v>0.28638876908844946</v>
      </c>
      <c r="Z249" s="38">
        <f t="shared" si="167"/>
        <v>0.28223172840790378</v>
      </c>
      <c r="AA249" s="38">
        <f t="shared" si="192"/>
        <v>0.37242544841734704</v>
      </c>
      <c r="AB249" s="38">
        <f t="shared" si="193"/>
        <v>0.98548462394745007</v>
      </c>
    </row>
    <row r="250" spans="1:28" ht="39" customHeight="1" x14ac:dyDescent="0.25">
      <c r="A250" s="39" t="s">
        <v>416</v>
      </c>
      <c r="B250" s="34" t="s">
        <v>41</v>
      </c>
      <c r="C250" s="34">
        <v>20</v>
      </c>
      <c r="D250" s="34" t="s">
        <v>38</v>
      </c>
      <c r="E250" s="40" t="s">
        <v>393</v>
      </c>
      <c r="F250" s="41">
        <f t="shared" si="199"/>
        <v>1172433559</v>
      </c>
      <c r="G250" s="41">
        <f t="shared" si="199"/>
        <v>0</v>
      </c>
      <c r="H250" s="41">
        <f t="shared" si="199"/>
        <v>0</v>
      </c>
      <c r="I250" s="41">
        <f t="shared" si="199"/>
        <v>0</v>
      </c>
      <c r="J250" s="41">
        <f t="shared" si="199"/>
        <v>0</v>
      </c>
      <c r="K250" s="41">
        <f t="shared" si="179"/>
        <v>0</v>
      </c>
      <c r="L250" s="250">
        <f>+L251</f>
        <v>1172433559</v>
      </c>
      <c r="M250" s="42">
        <f t="shared" si="163"/>
        <v>1.4856048503634076E-4</v>
      </c>
      <c r="N250" s="41">
        <f t="shared" si="200"/>
        <v>0</v>
      </c>
      <c r="O250" s="41">
        <f t="shared" si="200"/>
        <v>975176956</v>
      </c>
      <c r="P250" s="41">
        <f t="shared" si="200"/>
        <v>197256603</v>
      </c>
      <c r="Q250" s="41">
        <f t="shared" si="200"/>
        <v>901581256.66999996</v>
      </c>
      <c r="R250" s="41">
        <f t="shared" si="200"/>
        <v>270852302.33000004</v>
      </c>
      <c r="S250" s="41">
        <f t="shared" si="200"/>
        <v>73595699.330000043</v>
      </c>
      <c r="T250" s="41">
        <f t="shared" si="200"/>
        <v>335771803.80000001</v>
      </c>
      <c r="U250" s="41">
        <f t="shared" si="200"/>
        <v>565809452.86999989</v>
      </c>
      <c r="V250" s="41">
        <f t="shared" si="200"/>
        <v>330897949.80000001</v>
      </c>
      <c r="W250" s="41">
        <f t="shared" si="200"/>
        <v>4873854</v>
      </c>
      <c r="X250" s="38">
        <f t="shared" si="165"/>
        <v>0.76898281335360508</v>
      </c>
      <c r="Y250" s="38">
        <f t="shared" si="166"/>
        <v>0.28638876908844946</v>
      </c>
      <c r="Z250" s="38">
        <f t="shared" si="167"/>
        <v>0.28223172840790378</v>
      </c>
      <c r="AA250" s="38">
        <f t="shared" si="192"/>
        <v>0.37242544841734704</v>
      </c>
      <c r="AB250" s="38">
        <f t="shared" si="193"/>
        <v>0.98548462394745007</v>
      </c>
    </row>
    <row r="251" spans="1:28" ht="30" customHeight="1" x14ac:dyDescent="0.25">
      <c r="A251" s="43" t="s">
        <v>417</v>
      </c>
      <c r="B251" s="44" t="s">
        <v>41</v>
      </c>
      <c r="C251" s="44">
        <v>20</v>
      </c>
      <c r="D251" s="44" t="s">
        <v>38</v>
      </c>
      <c r="E251" s="45" t="s">
        <v>258</v>
      </c>
      <c r="F251" s="46">
        <v>1172433559</v>
      </c>
      <c r="G251" s="46">
        <v>0</v>
      </c>
      <c r="H251" s="46">
        <v>0</v>
      </c>
      <c r="I251" s="46">
        <v>0</v>
      </c>
      <c r="J251" s="46">
        <v>0</v>
      </c>
      <c r="K251" s="46">
        <f t="shared" si="179"/>
        <v>0</v>
      </c>
      <c r="L251" s="56">
        <f>+F251+K251</f>
        <v>1172433559</v>
      </c>
      <c r="M251" s="51">
        <f t="shared" si="163"/>
        <v>1.4856048503634076E-4</v>
      </c>
      <c r="N251" s="46">
        <v>0</v>
      </c>
      <c r="O251" s="46">
        <v>975176956</v>
      </c>
      <c r="P251" s="46">
        <f>L251-O251</f>
        <v>197256603</v>
      </c>
      <c r="Q251" s="46">
        <v>901581256.66999996</v>
      </c>
      <c r="R251" s="46">
        <f>+L251-Q251</f>
        <v>270852302.33000004</v>
      </c>
      <c r="S251" s="46">
        <f>O251-Q251</f>
        <v>73595699.330000043</v>
      </c>
      <c r="T251" s="46">
        <v>335771803.80000001</v>
      </c>
      <c r="U251" s="46">
        <f>+Q251-T251</f>
        <v>565809452.86999989</v>
      </c>
      <c r="V251" s="46">
        <v>330897949.80000001</v>
      </c>
      <c r="W251" s="48">
        <f>+T251-V251</f>
        <v>4873854</v>
      </c>
      <c r="X251" s="49">
        <f t="shared" si="165"/>
        <v>0.76898281335360508</v>
      </c>
      <c r="Y251" s="49">
        <f t="shared" si="166"/>
        <v>0.28638876908844946</v>
      </c>
      <c r="Z251" s="49">
        <f t="shared" si="167"/>
        <v>0.28223172840790378</v>
      </c>
      <c r="AA251" s="49">
        <f t="shared" si="192"/>
        <v>0.37242544841734704</v>
      </c>
      <c r="AB251" s="49">
        <f t="shared" si="193"/>
        <v>0.98548462394745007</v>
      </c>
    </row>
    <row r="252" spans="1:28" ht="34.5" customHeight="1" x14ac:dyDescent="0.25">
      <c r="A252" s="39" t="s">
        <v>418</v>
      </c>
      <c r="B252" s="34" t="s">
        <v>37</v>
      </c>
      <c r="C252" s="34">
        <v>10</v>
      </c>
      <c r="D252" s="34" t="s">
        <v>38</v>
      </c>
      <c r="E252" s="40" t="s">
        <v>419</v>
      </c>
      <c r="F252" s="60">
        <f>+F253</f>
        <v>3746000000</v>
      </c>
      <c r="G252" s="60">
        <f>+G253</f>
        <v>0</v>
      </c>
      <c r="H252" s="60">
        <f>+H253</f>
        <v>0</v>
      </c>
      <c r="I252" s="60">
        <f>+I253</f>
        <v>0</v>
      </c>
      <c r="J252" s="60">
        <f>+J253</f>
        <v>0</v>
      </c>
      <c r="K252" s="60">
        <f t="shared" si="179"/>
        <v>0</v>
      </c>
      <c r="L252" s="66">
        <f>+L253</f>
        <v>3746000000</v>
      </c>
      <c r="M252" s="42">
        <f t="shared" si="163"/>
        <v>4.7466022502869388E-4</v>
      </c>
      <c r="N252" s="60">
        <f t="shared" ref="N252:W252" si="201">+N253</f>
        <v>0</v>
      </c>
      <c r="O252" s="60">
        <f t="shared" si="201"/>
        <v>3409534992</v>
      </c>
      <c r="P252" s="60">
        <f t="shared" si="201"/>
        <v>336465008</v>
      </c>
      <c r="Q252" s="60">
        <f t="shared" si="201"/>
        <v>2669100928.52</v>
      </c>
      <c r="R252" s="60">
        <f t="shared" si="201"/>
        <v>1076899071.48</v>
      </c>
      <c r="S252" s="60">
        <f t="shared" si="201"/>
        <v>740434063.48000002</v>
      </c>
      <c r="T252" s="60">
        <f t="shared" si="201"/>
        <v>941734548.04999995</v>
      </c>
      <c r="U252" s="60">
        <f t="shared" si="201"/>
        <v>1727366380.47</v>
      </c>
      <c r="V252" s="60">
        <f t="shared" si="201"/>
        <v>936909081.04999995</v>
      </c>
      <c r="W252" s="60">
        <f t="shared" si="201"/>
        <v>4825467</v>
      </c>
      <c r="X252" s="38">
        <f t="shared" si="165"/>
        <v>0.71252026922584089</v>
      </c>
      <c r="Y252" s="38">
        <f t="shared" si="166"/>
        <v>0.25139737000800855</v>
      </c>
      <c r="Z252" s="38">
        <f t="shared" si="167"/>
        <v>0.25010920476508275</v>
      </c>
      <c r="AA252" s="38">
        <f t="shared" si="192"/>
        <v>0.35282837677186901</v>
      </c>
      <c r="AB252" s="38">
        <f t="shared" si="193"/>
        <v>0.99487597963779517</v>
      </c>
    </row>
    <row r="253" spans="1:28" ht="34.5" customHeight="1" x14ac:dyDescent="0.25">
      <c r="A253" s="39" t="s">
        <v>420</v>
      </c>
      <c r="B253" s="34" t="s">
        <v>37</v>
      </c>
      <c r="C253" s="34">
        <v>10</v>
      </c>
      <c r="D253" s="34" t="s">
        <v>38</v>
      </c>
      <c r="E253" s="95" t="s">
        <v>251</v>
      </c>
      <c r="F253" s="60">
        <f>+F254+F258</f>
        <v>3746000000</v>
      </c>
      <c r="G253" s="60">
        <f>+G254+G258</f>
        <v>0</v>
      </c>
      <c r="H253" s="60">
        <f>+H254+H258</f>
        <v>0</v>
      </c>
      <c r="I253" s="60">
        <f>+I254+I258</f>
        <v>0</v>
      </c>
      <c r="J253" s="60">
        <f>+J254+J258</f>
        <v>0</v>
      </c>
      <c r="K253" s="60">
        <f t="shared" si="179"/>
        <v>0</v>
      </c>
      <c r="L253" s="66">
        <f>+L254+L258</f>
        <v>3746000000</v>
      </c>
      <c r="M253" s="42">
        <f t="shared" si="163"/>
        <v>4.7466022502869388E-4</v>
      </c>
      <c r="N253" s="60">
        <f t="shared" ref="N253:W253" si="202">+N254+N258</f>
        <v>0</v>
      </c>
      <c r="O253" s="60">
        <f t="shared" si="202"/>
        <v>3409534992</v>
      </c>
      <c r="P253" s="60">
        <f t="shared" si="202"/>
        <v>336465008</v>
      </c>
      <c r="Q253" s="60">
        <f t="shared" si="202"/>
        <v>2669100928.52</v>
      </c>
      <c r="R253" s="60">
        <f t="shared" si="202"/>
        <v>1076899071.48</v>
      </c>
      <c r="S253" s="60">
        <f t="shared" si="202"/>
        <v>740434063.48000002</v>
      </c>
      <c r="T253" s="60">
        <f t="shared" si="202"/>
        <v>941734548.04999995</v>
      </c>
      <c r="U253" s="60">
        <f t="shared" si="202"/>
        <v>1727366380.47</v>
      </c>
      <c r="V253" s="60">
        <f t="shared" si="202"/>
        <v>936909081.04999995</v>
      </c>
      <c r="W253" s="60">
        <f t="shared" si="202"/>
        <v>4825467</v>
      </c>
      <c r="X253" s="38">
        <f t="shared" si="165"/>
        <v>0.71252026922584089</v>
      </c>
      <c r="Y253" s="38">
        <f t="shared" si="166"/>
        <v>0.25139737000800855</v>
      </c>
      <c r="Z253" s="38">
        <f t="shared" si="167"/>
        <v>0.25010920476508275</v>
      </c>
      <c r="AA253" s="38">
        <f t="shared" si="192"/>
        <v>0.35282837677186901</v>
      </c>
      <c r="AB253" s="38">
        <f t="shared" si="193"/>
        <v>0.99487597963779517</v>
      </c>
    </row>
    <row r="254" spans="1:28" ht="34.5" customHeight="1" x14ac:dyDescent="0.25">
      <c r="A254" s="39" t="s">
        <v>421</v>
      </c>
      <c r="B254" s="34" t="s">
        <v>37</v>
      </c>
      <c r="C254" s="34">
        <v>10</v>
      </c>
      <c r="D254" s="34" t="s">
        <v>38</v>
      </c>
      <c r="E254" s="40" t="s">
        <v>422</v>
      </c>
      <c r="F254" s="60">
        <f>F255</f>
        <v>700000000</v>
      </c>
      <c r="G254" s="60">
        <f>G255</f>
        <v>0</v>
      </c>
      <c r="H254" s="60">
        <f>H255</f>
        <v>0</v>
      </c>
      <c r="I254" s="60">
        <f>I255</f>
        <v>0</v>
      </c>
      <c r="J254" s="60">
        <f>J255</f>
        <v>0</v>
      </c>
      <c r="K254" s="60">
        <f t="shared" si="179"/>
        <v>0</v>
      </c>
      <c r="L254" s="66">
        <f>L255</f>
        <v>700000000</v>
      </c>
      <c r="M254" s="42">
        <f t="shared" si="163"/>
        <v>8.8697853048608037E-5</v>
      </c>
      <c r="N254" s="60">
        <f t="shared" ref="N254:W254" si="203">N255</f>
        <v>0</v>
      </c>
      <c r="O254" s="60">
        <f t="shared" si="203"/>
        <v>645008800</v>
      </c>
      <c r="P254" s="60">
        <f t="shared" si="203"/>
        <v>54991200</v>
      </c>
      <c r="Q254" s="60">
        <f t="shared" si="203"/>
        <v>4918.0200000000004</v>
      </c>
      <c r="R254" s="60">
        <f t="shared" si="203"/>
        <v>699995081.98000002</v>
      </c>
      <c r="S254" s="60">
        <f t="shared" si="203"/>
        <v>645003881.98000002</v>
      </c>
      <c r="T254" s="60">
        <f t="shared" si="203"/>
        <v>4918.0200000000004</v>
      </c>
      <c r="U254" s="60">
        <f t="shared" si="203"/>
        <v>0</v>
      </c>
      <c r="V254" s="60">
        <f t="shared" si="203"/>
        <v>4918.0200000000004</v>
      </c>
      <c r="W254" s="60">
        <f t="shared" si="203"/>
        <v>0</v>
      </c>
      <c r="X254" s="97">
        <f t="shared" si="165"/>
        <v>7.0257428571428575E-6</v>
      </c>
      <c r="Y254" s="97">
        <f t="shared" si="166"/>
        <v>7.0257428571428575E-6</v>
      </c>
      <c r="Z254" s="97">
        <f t="shared" si="167"/>
        <v>7.0257428571428575E-6</v>
      </c>
      <c r="AA254" s="38">
        <f t="shared" si="192"/>
        <v>1</v>
      </c>
      <c r="AB254" s="38">
        <f t="shared" si="193"/>
        <v>1</v>
      </c>
    </row>
    <row r="255" spans="1:28" ht="43.5" customHeight="1" x14ac:dyDescent="0.25">
      <c r="A255" s="39" t="s">
        <v>423</v>
      </c>
      <c r="B255" s="34" t="s">
        <v>37</v>
      </c>
      <c r="C255" s="34">
        <v>10</v>
      </c>
      <c r="D255" s="34" t="s">
        <v>38</v>
      </c>
      <c r="E255" s="40" t="s">
        <v>422</v>
      </c>
      <c r="F255" s="60">
        <f t="shared" ref="F255:J256" si="204">+F256</f>
        <v>700000000</v>
      </c>
      <c r="G255" s="60">
        <f t="shared" si="204"/>
        <v>0</v>
      </c>
      <c r="H255" s="60">
        <f t="shared" si="204"/>
        <v>0</v>
      </c>
      <c r="I255" s="60">
        <f t="shared" si="204"/>
        <v>0</v>
      </c>
      <c r="J255" s="60">
        <f t="shared" si="204"/>
        <v>0</v>
      </c>
      <c r="K255" s="60">
        <f t="shared" si="179"/>
        <v>0</v>
      </c>
      <c r="L255" s="66">
        <f>+L256</f>
        <v>700000000</v>
      </c>
      <c r="M255" s="42">
        <f t="shared" si="163"/>
        <v>8.8697853048608037E-5</v>
      </c>
      <c r="N255" s="60">
        <f t="shared" ref="N255:W256" si="205">+N256</f>
        <v>0</v>
      </c>
      <c r="O255" s="60">
        <f t="shared" si="205"/>
        <v>645008800</v>
      </c>
      <c r="P255" s="60">
        <f t="shared" si="205"/>
        <v>54991200</v>
      </c>
      <c r="Q255" s="60">
        <f t="shared" si="205"/>
        <v>4918.0200000000004</v>
      </c>
      <c r="R255" s="60">
        <f t="shared" si="205"/>
        <v>699995081.98000002</v>
      </c>
      <c r="S255" s="60">
        <f t="shared" si="205"/>
        <v>645003881.98000002</v>
      </c>
      <c r="T255" s="60">
        <f t="shared" si="205"/>
        <v>4918.0200000000004</v>
      </c>
      <c r="U255" s="60">
        <f t="shared" si="205"/>
        <v>0</v>
      </c>
      <c r="V255" s="60">
        <f t="shared" si="205"/>
        <v>4918.0200000000004</v>
      </c>
      <c r="W255" s="60">
        <f t="shared" si="205"/>
        <v>0</v>
      </c>
      <c r="X255" s="97">
        <f t="shared" si="165"/>
        <v>7.0257428571428575E-6</v>
      </c>
      <c r="Y255" s="97">
        <f t="shared" si="166"/>
        <v>7.0257428571428575E-6</v>
      </c>
      <c r="Z255" s="97">
        <f t="shared" si="167"/>
        <v>7.0257428571428575E-6</v>
      </c>
      <c r="AA255" s="38">
        <f t="shared" si="192"/>
        <v>1</v>
      </c>
      <c r="AB255" s="38">
        <f t="shared" si="193"/>
        <v>1</v>
      </c>
    </row>
    <row r="256" spans="1:28" ht="33.75" customHeight="1" x14ac:dyDescent="0.25">
      <c r="A256" s="39" t="s">
        <v>424</v>
      </c>
      <c r="B256" s="34" t="s">
        <v>37</v>
      </c>
      <c r="C256" s="34">
        <v>10</v>
      </c>
      <c r="D256" s="34" t="s">
        <v>38</v>
      </c>
      <c r="E256" s="40" t="s">
        <v>425</v>
      </c>
      <c r="F256" s="60">
        <f t="shared" si="204"/>
        <v>700000000</v>
      </c>
      <c r="G256" s="60">
        <f t="shared" si="204"/>
        <v>0</v>
      </c>
      <c r="H256" s="60">
        <f t="shared" si="204"/>
        <v>0</v>
      </c>
      <c r="I256" s="60">
        <f t="shared" si="204"/>
        <v>0</v>
      </c>
      <c r="J256" s="60">
        <f t="shared" si="204"/>
        <v>0</v>
      </c>
      <c r="K256" s="60">
        <f t="shared" si="179"/>
        <v>0</v>
      </c>
      <c r="L256" s="66">
        <f>+L257</f>
        <v>700000000</v>
      </c>
      <c r="M256" s="42">
        <f t="shared" si="163"/>
        <v>8.8697853048608037E-5</v>
      </c>
      <c r="N256" s="60">
        <f t="shared" si="205"/>
        <v>0</v>
      </c>
      <c r="O256" s="60">
        <f t="shared" si="205"/>
        <v>645008800</v>
      </c>
      <c r="P256" s="60">
        <f t="shared" si="205"/>
        <v>54991200</v>
      </c>
      <c r="Q256" s="60">
        <f t="shared" si="205"/>
        <v>4918.0200000000004</v>
      </c>
      <c r="R256" s="60">
        <f t="shared" si="205"/>
        <v>699995081.98000002</v>
      </c>
      <c r="S256" s="60">
        <f t="shared" si="205"/>
        <v>645003881.98000002</v>
      </c>
      <c r="T256" s="60">
        <f t="shared" si="205"/>
        <v>4918.0200000000004</v>
      </c>
      <c r="U256" s="60">
        <f t="shared" si="205"/>
        <v>0</v>
      </c>
      <c r="V256" s="60">
        <f t="shared" si="205"/>
        <v>4918.0200000000004</v>
      </c>
      <c r="W256" s="60">
        <f t="shared" si="205"/>
        <v>0</v>
      </c>
      <c r="X256" s="97">
        <f t="shared" si="165"/>
        <v>7.0257428571428575E-6</v>
      </c>
      <c r="Y256" s="97">
        <f t="shared" si="166"/>
        <v>7.0257428571428575E-6</v>
      </c>
      <c r="Z256" s="97">
        <f t="shared" si="167"/>
        <v>7.0257428571428575E-6</v>
      </c>
      <c r="AA256" s="38">
        <f t="shared" si="192"/>
        <v>1</v>
      </c>
      <c r="AB256" s="38">
        <f t="shared" si="193"/>
        <v>1</v>
      </c>
    </row>
    <row r="257" spans="1:28" ht="41.25" customHeight="1" x14ac:dyDescent="0.25">
      <c r="A257" s="43" t="s">
        <v>426</v>
      </c>
      <c r="B257" s="44" t="s">
        <v>37</v>
      </c>
      <c r="C257" s="44">
        <v>10</v>
      </c>
      <c r="D257" s="44" t="s">
        <v>38</v>
      </c>
      <c r="E257" s="45" t="s">
        <v>258</v>
      </c>
      <c r="F257" s="46">
        <v>700000000</v>
      </c>
      <c r="G257" s="46">
        <v>0</v>
      </c>
      <c r="H257" s="46">
        <v>0</v>
      </c>
      <c r="I257" s="46">
        <v>0</v>
      </c>
      <c r="J257" s="46">
        <v>0</v>
      </c>
      <c r="K257" s="46">
        <f t="shared" si="179"/>
        <v>0</v>
      </c>
      <c r="L257" s="56">
        <f>+F257+K257</f>
        <v>700000000</v>
      </c>
      <c r="M257" s="51">
        <f t="shared" si="163"/>
        <v>8.8697853048608037E-5</v>
      </c>
      <c r="N257" s="46">
        <v>0</v>
      </c>
      <c r="O257" s="46">
        <v>645008800</v>
      </c>
      <c r="P257" s="46">
        <f>L257-O257</f>
        <v>54991200</v>
      </c>
      <c r="Q257" s="46">
        <v>4918.0200000000004</v>
      </c>
      <c r="R257" s="46">
        <f>+L257-Q257</f>
        <v>699995081.98000002</v>
      </c>
      <c r="S257" s="46">
        <f>O257-Q257</f>
        <v>645003881.98000002</v>
      </c>
      <c r="T257" s="46">
        <v>4918.0200000000004</v>
      </c>
      <c r="U257" s="46">
        <f>+Q257-T257</f>
        <v>0</v>
      </c>
      <c r="V257" s="46">
        <v>4918.0200000000004</v>
      </c>
      <c r="W257" s="48">
        <f>+T257-V257</f>
        <v>0</v>
      </c>
      <c r="X257" s="72">
        <f t="shared" si="165"/>
        <v>7.0257428571428575E-6</v>
      </c>
      <c r="Y257" s="72">
        <f t="shared" si="166"/>
        <v>7.0257428571428575E-6</v>
      </c>
      <c r="Z257" s="72">
        <f t="shared" si="167"/>
        <v>7.0257428571428575E-6</v>
      </c>
      <c r="AA257" s="49">
        <f t="shared" si="192"/>
        <v>1</v>
      </c>
      <c r="AB257" s="49">
        <f t="shared" si="193"/>
        <v>1</v>
      </c>
    </row>
    <row r="258" spans="1:28" ht="49.5" customHeight="1" x14ac:dyDescent="0.25">
      <c r="A258" s="39" t="s">
        <v>427</v>
      </c>
      <c r="B258" s="34" t="s">
        <v>37</v>
      </c>
      <c r="C258" s="34">
        <v>10</v>
      </c>
      <c r="D258" s="34" t="s">
        <v>38</v>
      </c>
      <c r="E258" s="40" t="s">
        <v>428</v>
      </c>
      <c r="F258" s="62">
        <f t="shared" ref="F258:J260" si="206">+F259</f>
        <v>3046000000</v>
      </c>
      <c r="G258" s="62">
        <f t="shared" si="206"/>
        <v>0</v>
      </c>
      <c r="H258" s="62">
        <f t="shared" si="206"/>
        <v>0</v>
      </c>
      <c r="I258" s="62">
        <f t="shared" si="206"/>
        <v>0</v>
      </c>
      <c r="J258" s="62">
        <f t="shared" si="206"/>
        <v>0</v>
      </c>
      <c r="K258" s="62">
        <f t="shared" si="179"/>
        <v>0</v>
      </c>
      <c r="L258" s="66">
        <f>+L259</f>
        <v>3046000000</v>
      </c>
      <c r="M258" s="42">
        <f t="shared" si="163"/>
        <v>3.8596237198008584E-4</v>
      </c>
      <c r="N258" s="62">
        <f t="shared" ref="N258:W260" si="207">+N259</f>
        <v>0</v>
      </c>
      <c r="O258" s="62">
        <f t="shared" si="207"/>
        <v>2764526192</v>
      </c>
      <c r="P258" s="62">
        <f t="shared" si="207"/>
        <v>281473808</v>
      </c>
      <c r="Q258" s="62">
        <f t="shared" si="207"/>
        <v>2669096010.5</v>
      </c>
      <c r="R258" s="62">
        <f t="shared" si="207"/>
        <v>376903989.5</v>
      </c>
      <c r="S258" s="62">
        <f t="shared" si="207"/>
        <v>95430181.5</v>
      </c>
      <c r="T258" s="62">
        <f t="shared" si="207"/>
        <v>941729630.02999997</v>
      </c>
      <c r="U258" s="62">
        <f t="shared" si="207"/>
        <v>1727366380.47</v>
      </c>
      <c r="V258" s="62">
        <f t="shared" si="207"/>
        <v>936904163.02999997</v>
      </c>
      <c r="W258" s="62">
        <f t="shared" si="207"/>
        <v>4825467</v>
      </c>
      <c r="X258" s="38">
        <f t="shared" si="165"/>
        <v>0.8762626429743926</v>
      </c>
      <c r="Y258" s="38">
        <f t="shared" si="166"/>
        <v>0.30916928103414315</v>
      </c>
      <c r="Z258" s="38">
        <f t="shared" si="167"/>
        <v>0.30758508306959947</v>
      </c>
      <c r="AA258" s="38">
        <f t="shared" si="192"/>
        <v>0.3528271843070892</v>
      </c>
      <c r="AB258" s="38">
        <f t="shared" si="193"/>
        <v>0.99487595287848563</v>
      </c>
    </row>
    <row r="259" spans="1:28" ht="49.5" customHeight="1" x14ac:dyDescent="0.25">
      <c r="A259" s="39" t="s">
        <v>429</v>
      </c>
      <c r="B259" s="34" t="s">
        <v>37</v>
      </c>
      <c r="C259" s="34">
        <v>10</v>
      </c>
      <c r="D259" s="34" t="s">
        <v>38</v>
      </c>
      <c r="E259" s="40" t="s">
        <v>428</v>
      </c>
      <c r="F259" s="62">
        <f t="shared" si="206"/>
        <v>3046000000</v>
      </c>
      <c r="G259" s="62">
        <f t="shared" si="206"/>
        <v>0</v>
      </c>
      <c r="H259" s="62">
        <f t="shared" si="206"/>
        <v>0</v>
      </c>
      <c r="I259" s="62">
        <f t="shared" si="206"/>
        <v>0</v>
      </c>
      <c r="J259" s="62">
        <f t="shared" si="206"/>
        <v>0</v>
      </c>
      <c r="K259" s="62">
        <f t="shared" si="179"/>
        <v>0</v>
      </c>
      <c r="L259" s="66">
        <f>+L260</f>
        <v>3046000000</v>
      </c>
      <c r="M259" s="42">
        <f t="shared" si="163"/>
        <v>3.8596237198008584E-4</v>
      </c>
      <c r="N259" s="62">
        <f t="shared" si="207"/>
        <v>0</v>
      </c>
      <c r="O259" s="62">
        <f t="shared" si="207"/>
        <v>2764526192</v>
      </c>
      <c r="P259" s="62">
        <f t="shared" si="207"/>
        <v>281473808</v>
      </c>
      <c r="Q259" s="62">
        <f t="shared" si="207"/>
        <v>2669096010.5</v>
      </c>
      <c r="R259" s="62">
        <f t="shared" si="207"/>
        <v>376903989.5</v>
      </c>
      <c r="S259" s="62">
        <f t="shared" si="207"/>
        <v>95430181.5</v>
      </c>
      <c r="T259" s="62">
        <f t="shared" si="207"/>
        <v>941729630.02999997</v>
      </c>
      <c r="U259" s="62">
        <f t="shared" si="207"/>
        <v>1727366380.47</v>
      </c>
      <c r="V259" s="62">
        <f t="shared" si="207"/>
        <v>936904163.02999997</v>
      </c>
      <c r="W259" s="62">
        <f t="shared" si="207"/>
        <v>4825467</v>
      </c>
      <c r="X259" s="38">
        <f t="shared" si="165"/>
        <v>0.8762626429743926</v>
      </c>
      <c r="Y259" s="38">
        <f t="shared" si="166"/>
        <v>0.30916928103414315</v>
      </c>
      <c r="Z259" s="38">
        <f t="shared" si="167"/>
        <v>0.30758508306959947</v>
      </c>
      <c r="AA259" s="38">
        <f t="shared" si="192"/>
        <v>0.3528271843070892</v>
      </c>
      <c r="AB259" s="38">
        <f t="shared" si="193"/>
        <v>0.99487595287848563</v>
      </c>
    </row>
    <row r="260" spans="1:28" ht="34.5" customHeight="1" x14ac:dyDescent="0.25">
      <c r="A260" s="39" t="s">
        <v>430</v>
      </c>
      <c r="B260" s="34" t="s">
        <v>37</v>
      </c>
      <c r="C260" s="34">
        <v>10</v>
      </c>
      <c r="D260" s="34" t="s">
        <v>38</v>
      </c>
      <c r="E260" s="40" t="s">
        <v>393</v>
      </c>
      <c r="F260" s="62">
        <f t="shared" si="206"/>
        <v>3046000000</v>
      </c>
      <c r="G260" s="62">
        <f t="shared" si="206"/>
        <v>0</v>
      </c>
      <c r="H260" s="62">
        <f t="shared" si="206"/>
        <v>0</v>
      </c>
      <c r="I260" s="62">
        <f t="shared" si="206"/>
        <v>0</v>
      </c>
      <c r="J260" s="62">
        <f t="shared" si="206"/>
        <v>0</v>
      </c>
      <c r="K260" s="62">
        <f t="shared" si="179"/>
        <v>0</v>
      </c>
      <c r="L260" s="66">
        <f>+L261</f>
        <v>3046000000</v>
      </c>
      <c r="M260" s="42">
        <f t="shared" si="163"/>
        <v>3.8596237198008584E-4</v>
      </c>
      <c r="N260" s="62">
        <f t="shared" si="207"/>
        <v>0</v>
      </c>
      <c r="O260" s="62">
        <f t="shared" si="207"/>
        <v>2764526192</v>
      </c>
      <c r="P260" s="62">
        <f t="shared" si="207"/>
        <v>281473808</v>
      </c>
      <c r="Q260" s="62">
        <f t="shared" si="207"/>
        <v>2669096010.5</v>
      </c>
      <c r="R260" s="62">
        <f t="shared" si="207"/>
        <v>376903989.5</v>
      </c>
      <c r="S260" s="62">
        <f t="shared" si="207"/>
        <v>95430181.5</v>
      </c>
      <c r="T260" s="62">
        <f t="shared" si="207"/>
        <v>941729630.02999997</v>
      </c>
      <c r="U260" s="62">
        <f t="shared" si="207"/>
        <v>1727366380.47</v>
      </c>
      <c r="V260" s="62">
        <f t="shared" si="207"/>
        <v>936904163.02999997</v>
      </c>
      <c r="W260" s="62">
        <f t="shared" si="207"/>
        <v>4825467</v>
      </c>
      <c r="X260" s="38">
        <f t="shared" si="165"/>
        <v>0.8762626429743926</v>
      </c>
      <c r="Y260" s="38">
        <f t="shared" si="166"/>
        <v>0.30916928103414315</v>
      </c>
      <c r="Z260" s="38">
        <f t="shared" si="167"/>
        <v>0.30758508306959947</v>
      </c>
      <c r="AA260" s="38">
        <f t="shared" si="192"/>
        <v>0.3528271843070892</v>
      </c>
      <c r="AB260" s="38">
        <f t="shared" si="193"/>
        <v>0.99487595287848563</v>
      </c>
    </row>
    <row r="261" spans="1:28" ht="30" customHeight="1" x14ac:dyDescent="0.25">
      <c r="A261" s="43" t="s">
        <v>431</v>
      </c>
      <c r="B261" s="44" t="s">
        <v>37</v>
      </c>
      <c r="C261" s="44">
        <v>10</v>
      </c>
      <c r="D261" s="44" t="s">
        <v>38</v>
      </c>
      <c r="E261" s="45" t="s">
        <v>258</v>
      </c>
      <c r="F261" s="46">
        <v>3046000000</v>
      </c>
      <c r="G261" s="46">
        <v>0</v>
      </c>
      <c r="H261" s="46">
        <v>0</v>
      </c>
      <c r="I261" s="46">
        <v>0</v>
      </c>
      <c r="J261" s="46">
        <v>0</v>
      </c>
      <c r="K261" s="46">
        <f t="shared" si="179"/>
        <v>0</v>
      </c>
      <c r="L261" s="56">
        <f>+F261+K261</f>
        <v>3046000000</v>
      </c>
      <c r="M261" s="51">
        <f t="shared" si="163"/>
        <v>3.8596237198008584E-4</v>
      </c>
      <c r="N261" s="46">
        <v>0</v>
      </c>
      <c r="O261" s="46">
        <v>2764526192</v>
      </c>
      <c r="P261" s="46">
        <f>L261-O261</f>
        <v>281473808</v>
      </c>
      <c r="Q261" s="46">
        <v>2669096010.5</v>
      </c>
      <c r="R261" s="46">
        <f>+L261-Q261</f>
        <v>376903989.5</v>
      </c>
      <c r="S261" s="46">
        <f>O261-Q261</f>
        <v>95430181.5</v>
      </c>
      <c r="T261" s="46">
        <v>941729630.02999997</v>
      </c>
      <c r="U261" s="46">
        <f>+Q261-T261</f>
        <v>1727366380.47</v>
      </c>
      <c r="V261" s="46">
        <v>936904163.02999997</v>
      </c>
      <c r="W261" s="48">
        <f>+T261-V261</f>
        <v>4825467</v>
      </c>
      <c r="X261" s="49">
        <f t="shared" si="165"/>
        <v>0.8762626429743926</v>
      </c>
      <c r="Y261" s="49">
        <f t="shared" si="166"/>
        <v>0.30916928103414315</v>
      </c>
      <c r="Z261" s="49">
        <f t="shared" si="167"/>
        <v>0.30758508306959947</v>
      </c>
      <c r="AA261" s="49">
        <f t="shared" si="192"/>
        <v>0.3528271843070892</v>
      </c>
      <c r="AB261" s="49">
        <f t="shared" si="193"/>
        <v>0.99487595287848563</v>
      </c>
    </row>
    <row r="262" spans="1:28" ht="34.5" customHeight="1" x14ac:dyDescent="0.25">
      <c r="A262" s="39" t="s">
        <v>432</v>
      </c>
      <c r="B262" s="34" t="s">
        <v>37</v>
      </c>
      <c r="C262" s="34">
        <v>10</v>
      </c>
      <c r="D262" s="34" t="s">
        <v>38</v>
      </c>
      <c r="E262" s="40" t="s">
        <v>433</v>
      </c>
      <c r="F262" s="60">
        <f t="shared" ref="F262:J266" si="208">+F263</f>
        <v>49596199265</v>
      </c>
      <c r="G262" s="60">
        <f t="shared" si="208"/>
        <v>0</v>
      </c>
      <c r="H262" s="60">
        <f t="shared" si="208"/>
        <v>0</v>
      </c>
      <c r="I262" s="60">
        <f t="shared" si="208"/>
        <v>0</v>
      </c>
      <c r="J262" s="60">
        <f t="shared" si="208"/>
        <v>0</v>
      </c>
      <c r="K262" s="60">
        <f t="shared" si="179"/>
        <v>0</v>
      </c>
      <c r="L262" s="66">
        <f>+L263</f>
        <v>49596199265</v>
      </c>
      <c r="M262" s="42">
        <f t="shared" ref="M262:M304" si="209">L262/$L$304</f>
        <v>6.2843948488235032E-3</v>
      </c>
      <c r="N262" s="60">
        <f t="shared" ref="N262:W266" si="210">+N263</f>
        <v>0</v>
      </c>
      <c r="O262" s="60">
        <f t="shared" si="210"/>
        <v>49596199265</v>
      </c>
      <c r="P262" s="60">
        <f t="shared" si="210"/>
        <v>0</v>
      </c>
      <c r="Q262" s="60">
        <f t="shared" si="210"/>
        <v>49596199265</v>
      </c>
      <c r="R262" s="60">
        <f t="shared" si="210"/>
        <v>0</v>
      </c>
      <c r="S262" s="60">
        <f t="shared" si="210"/>
        <v>0</v>
      </c>
      <c r="T262" s="60">
        <f t="shared" si="210"/>
        <v>38463205748.410004</v>
      </c>
      <c r="U262" s="60">
        <f t="shared" si="210"/>
        <v>11132993516.589996</v>
      </c>
      <c r="V262" s="60">
        <f t="shared" si="210"/>
        <v>38463205748.410004</v>
      </c>
      <c r="W262" s="60">
        <f t="shared" si="210"/>
        <v>0</v>
      </c>
      <c r="X262" s="38">
        <f t="shared" si="165"/>
        <v>1</v>
      </c>
      <c r="Y262" s="38">
        <f t="shared" si="166"/>
        <v>0.77552728471984866</v>
      </c>
      <c r="Z262" s="38">
        <f t="shared" si="167"/>
        <v>0.77552728471984866</v>
      </c>
      <c r="AA262" s="38">
        <f t="shared" si="192"/>
        <v>0.77552728471984866</v>
      </c>
      <c r="AB262" s="38">
        <f t="shared" si="193"/>
        <v>1</v>
      </c>
    </row>
    <row r="263" spans="1:28" ht="34.5" customHeight="1" x14ac:dyDescent="0.25">
      <c r="A263" s="39" t="s">
        <v>434</v>
      </c>
      <c r="B263" s="34" t="s">
        <v>37</v>
      </c>
      <c r="C263" s="34">
        <v>10</v>
      </c>
      <c r="D263" s="34" t="s">
        <v>38</v>
      </c>
      <c r="E263" s="95" t="s">
        <v>251</v>
      </c>
      <c r="F263" s="60">
        <f t="shared" si="208"/>
        <v>49596199265</v>
      </c>
      <c r="G263" s="60">
        <f t="shared" si="208"/>
        <v>0</v>
      </c>
      <c r="H263" s="60">
        <f t="shared" si="208"/>
        <v>0</v>
      </c>
      <c r="I263" s="60">
        <f t="shared" si="208"/>
        <v>0</v>
      </c>
      <c r="J263" s="60">
        <f t="shared" si="208"/>
        <v>0</v>
      </c>
      <c r="K263" s="60">
        <f t="shared" si="179"/>
        <v>0</v>
      </c>
      <c r="L263" s="66">
        <f>+L264</f>
        <v>49596199265</v>
      </c>
      <c r="M263" s="42">
        <f t="shared" si="209"/>
        <v>6.2843948488235032E-3</v>
      </c>
      <c r="N263" s="60">
        <f t="shared" si="210"/>
        <v>0</v>
      </c>
      <c r="O263" s="60">
        <f t="shared" si="210"/>
        <v>49596199265</v>
      </c>
      <c r="P263" s="60">
        <f t="shared" si="210"/>
        <v>0</v>
      </c>
      <c r="Q263" s="60">
        <f t="shared" si="210"/>
        <v>49596199265</v>
      </c>
      <c r="R263" s="60">
        <f t="shared" si="210"/>
        <v>0</v>
      </c>
      <c r="S263" s="60">
        <f t="shared" si="210"/>
        <v>0</v>
      </c>
      <c r="T263" s="60">
        <f t="shared" si="210"/>
        <v>38463205748.410004</v>
      </c>
      <c r="U263" s="60">
        <f t="shared" si="210"/>
        <v>11132993516.589996</v>
      </c>
      <c r="V263" s="60">
        <f t="shared" si="210"/>
        <v>38463205748.410004</v>
      </c>
      <c r="W263" s="60">
        <f t="shared" si="210"/>
        <v>0</v>
      </c>
      <c r="X263" s="38">
        <f t="shared" si="165"/>
        <v>1</v>
      </c>
      <c r="Y263" s="38">
        <f t="shared" si="166"/>
        <v>0.77552728471984866</v>
      </c>
      <c r="Z263" s="38">
        <f t="shared" si="167"/>
        <v>0.77552728471984866</v>
      </c>
      <c r="AA263" s="38">
        <f t="shared" si="192"/>
        <v>0.77552728471984866</v>
      </c>
      <c r="AB263" s="38">
        <f t="shared" si="193"/>
        <v>1</v>
      </c>
    </row>
    <row r="264" spans="1:28" ht="34.5" customHeight="1" x14ac:dyDescent="0.25">
      <c r="A264" s="39" t="s">
        <v>435</v>
      </c>
      <c r="B264" s="34" t="s">
        <v>37</v>
      </c>
      <c r="C264" s="34">
        <v>10</v>
      </c>
      <c r="D264" s="34" t="s">
        <v>38</v>
      </c>
      <c r="E264" s="40" t="s">
        <v>436</v>
      </c>
      <c r="F264" s="60">
        <f t="shared" si="208"/>
        <v>49596199265</v>
      </c>
      <c r="G264" s="60">
        <f t="shared" si="208"/>
        <v>0</v>
      </c>
      <c r="H264" s="60">
        <f t="shared" si="208"/>
        <v>0</v>
      </c>
      <c r="I264" s="60">
        <f t="shared" si="208"/>
        <v>0</v>
      </c>
      <c r="J264" s="60">
        <f t="shared" si="208"/>
        <v>0</v>
      </c>
      <c r="K264" s="60">
        <f t="shared" si="179"/>
        <v>0</v>
      </c>
      <c r="L264" s="66">
        <f>+L265</f>
        <v>49596199265</v>
      </c>
      <c r="M264" s="42">
        <f t="shared" si="209"/>
        <v>6.2843948488235032E-3</v>
      </c>
      <c r="N264" s="60">
        <f t="shared" si="210"/>
        <v>0</v>
      </c>
      <c r="O264" s="60">
        <f t="shared" si="210"/>
        <v>49596199265</v>
      </c>
      <c r="P264" s="60">
        <f t="shared" si="210"/>
        <v>0</v>
      </c>
      <c r="Q264" s="60">
        <f t="shared" si="210"/>
        <v>49596199265</v>
      </c>
      <c r="R264" s="60">
        <f t="shared" si="210"/>
        <v>0</v>
      </c>
      <c r="S264" s="60">
        <f t="shared" si="210"/>
        <v>0</v>
      </c>
      <c r="T264" s="60">
        <f t="shared" si="210"/>
        <v>38463205748.410004</v>
      </c>
      <c r="U264" s="60">
        <f t="shared" si="210"/>
        <v>11132993516.589996</v>
      </c>
      <c r="V264" s="60">
        <f t="shared" si="210"/>
        <v>38463205748.410004</v>
      </c>
      <c r="W264" s="60">
        <f t="shared" si="210"/>
        <v>0</v>
      </c>
      <c r="X264" s="38">
        <f t="shared" ref="X264:X304" si="211">+Q264/L264</f>
        <v>1</v>
      </c>
      <c r="Y264" s="38">
        <f t="shared" ref="Y264:Y304" si="212">+T264/L264</f>
        <v>0.77552728471984866</v>
      </c>
      <c r="Z264" s="38">
        <f t="shared" ref="Z264:Z304" si="213">+V264/L264</f>
        <v>0.77552728471984866</v>
      </c>
      <c r="AA264" s="38">
        <f t="shared" si="192"/>
        <v>0.77552728471984866</v>
      </c>
      <c r="AB264" s="38">
        <f t="shared" si="193"/>
        <v>1</v>
      </c>
    </row>
    <row r="265" spans="1:28" ht="43.5" customHeight="1" x14ac:dyDescent="0.25">
      <c r="A265" s="39" t="s">
        <v>437</v>
      </c>
      <c r="B265" s="34" t="s">
        <v>37</v>
      </c>
      <c r="C265" s="34">
        <v>10</v>
      </c>
      <c r="D265" s="34" t="s">
        <v>38</v>
      </c>
      <c r="E265" s="40" t="s">
        <v>436</v>
      </c>
      <c r="F265" s="60">
        <f t="shared" si="208"/>
        <v>49596199265</v>
      </c>
      <c r="G265" s="60">
        <f t="shared" si="208"/>
        <v>0</v>
      </c>
      <c r="H265" s="60">
        <f t="shared" si="208"/>
        <v>0</v>
      </c>
      <c r="I265" s="60">
        <f t="shared" si="208"/>
        <v>0</v>
      </c>
      <c r="J265" s="60">
        <f t="shared" si="208"/>
        <v>0</v>
      </c>
      <c r="K265" s="60">
        <f t="shared" si="179"/>
        <v>0</v>
      </c>
      <c r="L265" s="66">
        <f>+L266</f>
        <v>49596199265</v>
      </c>
      <c r="M265" s="42">
        <f t="shared" si="209"/>
        <v>6.2843948488235032E-3</v>
      </c>
      <c r="N265" s="60">
        <f t="shared" si="210"/>
        <v>0</v>
      </c>
      <c r="O265" s="60">
        <f t="shared" si="210"/>
        <v>49596199265</v>
      </c>
      <c r="P265" s="60">
        <f t="shared" si="210"/>
        <v>0</v>
      </c>
      <c r="Q265" s="60">
        <f t="shared" si="210"/>
        <v>49596199265</v>
      </c>
      <c r="R265" s="60">
        <f t="shared" si="210"/>
        <v>0</v>
      </c>
      <c r="S265" s="60">
        <f t="shared" si="210"/>
        <v>0</v>
      </c>
      <c r="T265" s="60">
        <f t="shared" si="210"/>
        <v>38463205748.410004</v>
      </c>
      <c r="U265" s="60">
        <f t="shared" si="210"/>
        <v>11132993516.589996</v>
      </c>
      <c r="V265" s="60">
        <f t="shared" si="210"/>
        <v>38463205748.410004</v>
      </c>
      <c r="W265" s="60">
        <f t="shared" si="210"/>
        <v>0</v>
      </c>
      <c r="X265" s="38">
        <f t="shared" si="211"/>
        <v>1</v>
      </c>
      <c r="Y265" s="38">
        <f t="shared" si="212"/>
        <v>0.77552728471984866</v>
      </c>
      <c r="Z265" s="38">
        <f t="shared" si="213"/>
        <v>0.77552728471984866</v>
      </c>
      <c r="AA265" s="38">
        <f t="shared" si="192"/>
        <v>0.77552728471984866</v>
      </c>
      <c r="AB265" s="38">
        <f t="shared" si="193"/>
        <v>1</v>
      </c>
    </row>
    <row r="266" spans="1:28" ht="33.75" customHeight="1" x14ac:dyDescent="0.25">
      <c r="A266" s="39" t="s">
        <v>438</v>
      </c>
      <c r="B266" s="34" t="s">
        <v>37</v>
      </c>
      <c r="C266" s="34">
        <v>10</v>
      </c>
      <c r="D266" s="34" t="s">
        <v>38</v>
      </c>
      <c r="E266" s="40" t="s">
        <v>439</v>
      </c>
      <c r="F266" s="60">
        <f t="shared" si="208"/>
        <v>49596199265</v>
      </c>
      <c r="G266" s="60">
        <f t="shared" si="208"/>
        <v>0</v>
      </c>
      <c r="H266" s="60">
        <f t="shared" si="208"/>
        <v>0</v>
      </c>
      <c r="I266" s="60">
        <f t="shared" si="208"/>
        <v>0</v>
      </c>
      <c r="J266" s="60">
        <f t="shared" si="208"/>
        <v>0</v>
      </c>
      <c r="K266" s="60">
        <f t="shared" si="179"/>
        <v>0</v>
      </c>
      <c r="L266" s="66">
        <f>+L267</f>
        <v>49596199265</v>
      </c>
      <c r="M266" s="42">
        <f t="shared" si="209"/>
        <v>6.2843948488235032E-3</v>
      </c>
      <c r="N266" s="60">
        <f t="shared" si="210"/>
        <v>0</v>
      </c>
      <c r="O266" s="60">
        <f t="shared" si="210"/>
        <v>49596199265</v>
      </c>
      <c r="P266" s="60">
        <f t="shared" si="210"/>
        <v>0</v>
      </c>
      <c r="Q266" s="60">
        <f t="shared" si="210"/>
        <v>49596199265</v>
      </c>
      <c r="R266" s="60">
        <f t="shared" si="210"/>
        <v>0</v>
      </c>
      <c r="S266" s="60">
        <f t="shared" si="210"/>
        <v>0</v>
      </c>
      <c r="T266" s="60">
        <f t="shared" si="210"/>
        <v>38463205748.410004</v>
      </c>
      <c r="U266" s="60">
        <f t="shared" si="210"/>
        <v>11132993516.589996</v>
      </c>
      <c r="V266" s="60">
        <f t="shared" si="210"/>
        <v>38463205748.410004</v>
      </c>
      <c r="W266" s="60">
        <f t="shared" si="210"/>
        <v>0</v>
      </c>
      <c r="X266" s="38">
        <f t="shared" si="211"/>
        <v>1</v>
      </c>
      <c r="Y266" s="38">
        <f t="shared" si="212"/>
        <v>0.77552728471984866</v>
      </c>
      <c r="Z266" s="38">
        <f t="shared" si="213"/>
        <v>0.77552728471984866</v>
      </c>
      <c r="AA266" s="38">
        <f t="shared" si="192"/>
        <v>0.77552728471984866</v>
      </c>
      <c r="AB266" s="38">
        <f t="shared" si="193"/>
        <v>1</v>
      </c>
    </row>
    <row r="267" spans="1:28" ht="41.25" customHeight="1" x14ac:dyDescent="0.25">
      <c r="A267" s="43" t="s">
        <v>440</v>
      </c>
      <c r="B267" s="44" t="s">
        <v>37</v>
      </c>
      <c r="C267" s="44">
        <v>10</v>
      </c>
      <c r="D267" s="44" t="s">
        <v>38</v>
      </c>
      <c r="E267" s="45" t="s">
        <v>258</v>
      </c>
      <c r="F267" s="46">
        <v>49596199265</v>
      </c>
      <c r="G267" s="46">
        <v>0</v>
      </c>
      <c r="H267" s="46">
        <v>0</v>
      </c>
      <c r="I267" s="46">
        <v>0</v>
      </c>
      <c r="J267" s="46">
        <v>0</v>
      </c>
      <c r="K267" s="46">
        <f t="shared" si="179"/>
        <v>0</v>
      </c>
      <c r="L267" s="56">
        <f>+F267+K267</f>
        <v>49596199265</v>
      </c>
      <c r="M267" s="51">
        <f t="shared" si="209"/>
        <v>6.2843948488235032E-3</v>
      </c>
      <c r="N267" s="46">
        <v>0</v>
      </c>
      <c r="O267" s="46">
        <v>49596199265</v>
      </c>
      <c r="P267" s="46">
        <f>L267-O267</f>
        <v>0</v>
      </c>
      <c r="Q267" s="46">
        <v>49596199265</v>
      </c>
      <c r="R267" s="46">
        <f>+L267-Q267</f>
        <v>0</v>
      </c>
      <c r="S267" s="46">
        <f>O267-Q267</f>
        <v>0</v>
      </c>
      <c r="T267" s="46">
        <v>38463205748.410004</v>
      </c>
      <c r="U267" s="46">
        <f>+Q267-T267</f>
        <v>11132993516.589996</v>
      </c>
      <c r="V267" s="46">
        <v>38463205748.410004</v>
      </c>
      <c r="W267" s="48">
        <f>+T267-V267</f>
        <v>0</v>
      </c>
      <c r="X267" s="49">
        <f t="shared" si="211"/>
        <v>1</v>
      </c>
      <c r="Y267" s="49">
        <f t="shared" si="212"/>
        <v>0.77552728471984866</v>
      </c>
      <c r="Z267" s="49">
        <f t="shared" si="213"/>
        <v>0.77552728471984866</v>
      </c>
      <c r="AA267" s="49">
        <f t="shared" si="192"/>
        <v>0.77552728471984866</v>
      </c>
      <c r="AB267" s="49">
        <f>+V267/T267</f>
        <v>1</v>
      </c>
    </row>
    <row r="268" spans="1:28" ht="34.5" customHeight="1" x14ac:dyDescent="0.25">
      <c r="A268" s="105" t="s">
        <v>441</v>
      </c>
      <c r="B268" s="100" t="s">
        <v>37</v>
      </c>
      <c r="C268" s="34">
        <v>10</v>
      </c>
      <c r="D268" s="34" t="s">
        <v>38</v>
      </c>
      <c r="E268" s="95" t="s">
        <v>442</v>
      </c>
      <c r="F268" s="66">
        <f t="shared" ref="F268:J270" si="214">+F271</f>
        <v>26169238642</v>
      </c>
      <c r="G268" s="66">
        <f t="shared" si="214"/>
        <v>0</v>
      </c>
      <c r="H268" s="66">
        <f t="shared" si="214"/>
        <v>0</v>
      </c>
      <c r="I268" s="66">
        <f t="shared" si="214"/>
        <v>0</v>
      </c>
      <c r="J268" s="66">
        <f t="shared" si="214"/>
        <v>0</v>
      </c>
      <c r="K268" s="66">
        <f t="shared" si="179"/>
        <v>0</v>
      </c>
      <c r="L268" s="66">
        <f>+L271</f>
        <v>26169238642</v>
      </c>
      <c r="M268" s="42">
        <f t="shared" si="209"/>
        <v>3.3159361192315303E-3</v>
      </c>
      <c r="N268" s="66">
        <f t="shared" ref="N268:W270" si="215">+N271</f>
        <v>0</v>
      </c>
      <c r="O268" s="66">
        <f t="shared" si="215"/>
        <v>20013987848.879997</v>
      </c>
      <c r="P268" s="66">
        <f t="shared" si="215"/>
        <v>6155250793.1199999</v>
      </c>
      <c r="Q268" s="66">
        <f t="shared" si="215"/>
        <v>17476200916.25</v>
      </c>
      <c r="R268" s="66">
        <f t="shared" si="215"/>
        <v>8693037725.75</v>
      </c>
      <c r="S268" s="66">
        <f t="shared" si="215"/>
        <v>2537786932.6300011</v>
      </c>
      <c r="T268" s="66">
        <f t="shared" si="215"/>
        <v>6756304824.6099997</v>
      </c>
      <c r="U268" s="66">
        <f t="shared" si="215"/>
        <v>10719896091.639999</v>
      </c>
      <c r="V268" s="66">
        <f t="shared" si="215"/>
        <v>6751320405.6099997</v>
      </c>
      <c r="W268" s="66">
        <f t="shared" si="215"/>
        <v>4984419</v>
      </c>
      <c r="X268" s="38">
        <f t="shared" si="211"/>
        <v>0.66781464892149311</v>
      </c>
      <c r="Y268" s="38">
        <f t="shared" si="212"/>
        <v>0.25817735536893116</v>
      </c>
      <c r="Z268" s="38">
        <f t="shared" si="213"/>
        <v>0.25798688674016484</v>
      </c>
      <c r="AA268" s="38">
        <f t="shared" si="192"/>
        <v>0.38660031759692948</v>
      </c>
      <c r="AB268" s="38">
        <f>+V268/T268</f>
        <v>0.99926225664332902</v>
      </c>
    </row>
    <row r="269" spans="1:28" ht="34.5" customHeight="1" x14ac:dyDescent="0.25">
      <c r="A269" s="105" t="s">
        <v>441</v>
      </c>
      <c r="B269" s="100" t="s">
        <v>37</v>
      </c>
      <c r="C269" s="34">
        <v>13</v>
      </c>
      <c r="D269" s="34" t="s">
        <v>38</v>
      </c>
      <c r="E269" s="95" t="s">
        <v>442</v>
      </c>
      <c r="F269" s="66">
        <f t="shared" si="214"/>
        <v>15000000000</v>
      </c>
      <c r="G269" s="66">
        <f t="shared" si="214"/>
        <v>0</v>
      </c>
      <c r="H269" s="66">
        <f t="shared" si="214"/>
        <v>0</v>
      </c>
      <c r="I269" s="66">
        <f t="shared" si="214"/>
        <v>2925000000</v>
      </c>
      <c r="J269" s="66">
        <f t="shared" si="214"/>
        <v>2925000000</v>
      </c>
      <c r="K269" s="66">
        <f t="shared" si="179"/>
        <v>0</v>
      </c>
      <c r="L269" s="66">
        <f>+L272</f>
        <v>15000000000</v>
      </c>
      <c r="M269" s="42">
        <f t="shared" si="209"/>
        <v>1.9006682796130295E-3</v>
      </c>
      <c r="N269" s="66">
        <f t="shared" si="215"/>
        <v>0</v>
      </c>
      <c r="O269" s="66">
        <f t="shared" si="215"/>
        <v>10555000000</v>
      </c>
      <c r="P269" s="66">
        <f t="shared" si="215"/>
        <v>4445000000</v>
      </c>
      <c r="Q269" s="66">
        <f t="shared" si="215"/>
        <v>6405089410</v>
      </c>
      <c r="R269" s="66">
        <f t="shared" si="215"/>
        <v>8594910590</v>
      </c>
      <c r="S269" s="66">
        <f t="shared" si="215"/>
        <v>4149910590</v>
      </c>
      <c r="T269" s="66">
        <f t="shared" si="215"/>
        <v>0</v>
      </c>
      <c r="U269" s="66">
        <f t="shared" si="215"/>
        <v>6405089410</v>
      </c>
      <c r="V269" s="66">
        <f t="shared" si="215"/>
        <v>0</v>
      </c>
      <c r="W269" s="66">
        <f t="shared" si="215"/>
        <v>0</v>
      </c>
      <c r="X269" s="38">
        <f t="shared" si="211"/>
        <v>0.42700596066666668</v>
      </c>
      <c r="Y269" s="38">
        <f t="shared" si="212"/>
        <v>0</v>
      </c>
      <c r="Z269" s="38">
        <f t="shared" si="213"/>
        <v>0</v>
      </c>
      <c r="AA269" s="38">
        <f t="shared" si="192"/>
        <v>0</v>
      </c>
      <c r="AB269" s="38" t="s">
        <v>40</v>
      </c>
    </row>
    <row r="270" spans="1:28" ht="34.5" customHeight="1" x14ac:dyDescent="0.25">
      <c r="A270" s="105" t="s">
        <v>441</v>
      </c>
      <c r="B270" s="100" t="s">
        <v>41</v>
      </c>
      <c r="C270" s="34">
        <v>20</v>
      </c>
      <c r="D270" s="34" t="s">
        <v>38</v>
      </c>
      <c r="E270" s="95" t="s">
        <v>442</v>
      </c>
      <c r="F270" s="60">
        <f t="shared" si="214"/>
        <v>21336005728</v>
      </c>
      <c r="G270" s="60">
        <f t="shared" si="214"/>
        <v>0</v>
      </c>
      <c r="H270" s="60">
        <f t="shared" si="214"/>
        <v>0</v>
      </c>
      <c r="I270" s="60">
        <f t="shared" si="214"/>
        <v>2074546116</v>
      </c>
      <c r="J270" s="60">
        <f t="shared" si="214"/>
        <v>2074546116</v>
      </c>
      <c r="K270" s="66">
        <f t="shared" si="179"/>
        <v>0</v>
      </c>
      <c r="L270" s="66">
        <f>+L273</f>
        <v>21336005728</v>
      </c>
      <c r="M270" s="42">
        <f t="shared" si="209"/>
        <v>2.7035112867234336E-3</v>
      </c>
      <c r="N270" s="60">
        <f t="shared" si="215"/>
        <v>0</v>
      </c>
      <c r="O270" s="60">
        <f t="shared" si="215"/>
        <v>16009440935</v>
      </c>
      <c r="P270" s="60">
        <f t="shared" si="215"/>
        <v>5326564793</v>
      </c>
      <c r="Q270" s="60">
        <f t="shared" si="215"/>
        <v>5270277609.75</v>
      </c>
      <c r="R270" s="60">
        <f t="shared" si="215"/>
        <v>16065728118.25</v>
      </c>
      <c r="S270" s="60">
        <f t="shared" si="215"/>
        <v>10739163325.25</v>
      </c>
      <c r="T270" s="60">
        <f t="shared" si="215"/>
        <v>1879699407.75</v>
      </c>
      <c r="U270" s="60">
        <f t="shared" si="215"/>
        <v>3390578202</v>
      </c>
      <c r="V270" s="60">
        <f t="shared" si="215"/>
        <v>1867243579.75</v>
      </c>
      <c r="W270" s="60">
        <f t="shared" si="215"/>
        <v>12455828</v>
      </c>
      <c r="X270" s="38">
        <f t="shared" si="211"/>
        <v>0.24701331996895873</v>
      </c>
      <c r="Y270" s="38">
        <f t="shared" si="212"/>
        <v>8.8099873599265285E-2</v>
      </c>
      <c r="Z270" s="38">
        <f t="shared" si="213"/>
        <v>8.7516079792739732E-2</v>
      </c>
      <c r="AA270" s="38">
        <f t="shared" si="192"/>
        <v>0.35666041657322967</v>
      </c>
      <c r="AB270" s="38">
        <f>+V270/T270</f>
        <v>0.9933735000667423</v>
      </c>
    </row>
    <row r="271" spans="1:28" ht="34.5" customHeight="1" x14ac:dyDescent="0.25">
      <c r="A271" s="105" t="s">
        <v>443</v>
      </c>
      <c r="B271" s="100" t="s">
        <v>37</v>
      </c>
      <c r="C271" s="34">
        <v>10</v>
      </c>
      <c r="D271" s="34" t="s">
        <v>38</v>
      </c>
      <c r="E271" s="95" t="s">
        <v>251</v>
      </c>
      <c r="F271" s="66">
        <f>+F274+F278+F296+F300</f>
        <v>26169238642</v>
      </c>
      <c r="G271" s="66">
        <f>+G274+G278+G296+G300</f>
        <v>0</v>
      </c>
      <c r="H271" s="66">
        <f>+H274+H278+H296+H300</f>
        <v>0</v>
      </c>
      <c r="I271" s="66">
        <f>+I274+I278+I296+I300</f>
        <v>0</v>
      </c>
      <c r="J271" s="66">
        <f>+J274+J278+J296+J300</f>
        <v>0</v>
      </c>
      <c r="K271" s="66">
        <f t="shared" si="179"/>
        <v>0</v>
      </c>
      <c r="L271" s="66">
        <f>+L274+L278+L296+L300</f>
        <v>26169238642</v>
      </c>
      <c r="M271" s="42">
        <f t="shared" si="209"/>
        <v>3.3159361192315303E-3</v>
      </c>
      <c r="N271" s="66">
        <f t="shared" ref="N271:W271" si="216">+N274+N278+N296+N300</f>
        <v>0</v>
      </c>
      <c r="O271" s="66">
        <f t="shared" si="216"/>
        <v>20013987848.879997</v>
      </c>
      <c r="P271" s="66">
        <f t="shared" si="216"/>
        <v>6155250793.1199999</v>
      </c>
      <c r="Q271" s="66">
        <f t="shared" si="216"/>
        <v>17476200916.25</v>
      </c>
      <c r="R271" s="66">
        <f t="shared" si="216"/>
        <v>8693037725.75</v>
      </c>
      <c r="S271" s="66">
        <f t="shared" si="216"/>
        <v>2537786932.6300011</v>
      </c>
      <c r="T271" s="66">
        <f t="shared" si="216"/>
        <v>6756304824.6099997</v>
      </c>
      <c r="U271" s="66">
        <f t="shared" si="216"/>
        <v>10719896091.639999</v>
      </c>
      <c r="V271" s="66">
        <f t="shared" si="216"/>
        <v>6751320405.6099997</v>
      </c>
      <c r="W271" s="66">
        <f t="shared" si="216"/>
        <v>4984419</v>
      </c>
      <c r="X271" s="38">
        <f t="shared" si="211"/>
        <v>0.66781464892149311</v>
      </c>
      <c r="Y271" s="38">
        <f t="shared" si="212"/>
        <v>0.25817735536893116</v>
      </c>
      <c r="Z271" s="38">
        <f t="shared" si="213"/>
        <v>0.25798688674016484</v>
      </c>
      <c r="AA271" s="38">
        <f t="shared" si="192"/>
        <v>0.38660031759692948</v>
      </c>
      <c r="AB271" s="38">
        <f>+V271/T271</f>
        <v>0.99926225664332902</v>
      </c>
    </row>
    <row r="272" spans="1:28" ht="34.5" customHeight="1" x14ac:dyDescent="0.25">
      <c r="A272" s="105" t="s">
        <v>443</v>
      </c>
      <c r="B272" s="100" t="s">
        <v>37</v>
      </c>
      <c r="C272" s="34">
        <v>13</v>
      </c>
      <c r="D272" s="34" t="s">
        <v>38</v>
      </c>
      <c r="E272" s="95" t="s">
        <v>251</v>
      </c>
      <c r="F272" s="66">
        <f t="shared" ref="F272:J273" si="217">+F279</f>
        <v>15000000000</v>
      </c>
      <c r="G272" s="66">
        <f t="shared" si="217"/>
        <v>0</v>
      </c>
      <c r="H272" s="66">
        <f t="shared" si="217"/>
        <v>0</v>
      </c>
      <c r="I272" s="66">
        <f t="shared" si="217"/>
        <v>2925000000</v>
      </c>
      <c r="J272" s="66">
        <f t="shared" si="217"/>
        <v>2925000000</v>
      </c>
      <c r="K272" s="66">
        <f t="shared" si="179"/>
        <v>0</v>
      </c>
      <c r="L272" s="66">
        <f>+L279</f>
        <v>15000000000</v>
      </c>
      <c r="M272" s="42">
        <f t="shared" si="209"/>
        <v>1.9006682796130295E-3</v>
      </c>
      <c r="N272" s="66">
        <f t="shared" ref="N272:W273" si="218">+N279</f>
        <v>0</v>
      </c>
      <c r="O272" s="66">
        <f t="shared" si="218"/>
        <v>10555000000</v>
      </c>
      <c r="P272" s="66">
        <f t="shared" si="218"/>
        <v>4445000000</v>
      </c>
      <c r="Q272" s="66">
        <f t="shared" si="218"/>
        <v>6405089410</v>
      </c>
      <c r="R272" s="66">
        <f t="shared" si="218"/>
        <v>8594910590</v>
      </c>
      <c r="S272" s="66">
        <f t="shared" si="218"/>
        <v>4149910590</v>
      </c>
      <c r="T272" s="66">
        <f t="shared" si="218"/>
        <v>0</v>
      </c>
      <c r="U272" s="66">
        <f t="shared" si="218"/>
        <v>6405089410</v>
      </c>
      <c r="V272" s="66">
        <f t="shared" si="218"/>
        <v>0</v>
      </c>
      <c r="W272" s="66">
        <f t="shared" si="218"/>
        <v>0</v>
      </c>
      <c r="X272" s="38">
        <f t="shared" si="211"/>
        <v>0.42700596066666668</v>
      </c>
      <c r="Y272" s="38">
        <f t="shared" si="212"/>
        <v>0</v>
      </c>
      <c r="Z272" s="38">
        <f t="shared" si="213"/>
        <v>0</v>
      </c>
      <c r="AA272" s="38">
        <f t="shared" si="192"/>
        <v>0</v>
      </c>
      <c r="AB272" s="38" t="s">
        <v>40</v>
      </c>
    </row>
    <row r="273" spans="1:28" ht="34.5" customHeight="1" x14ac:dyDescent="0.25">
      <c r="A273" s="105" t="s">
        <v>443</v>
      </c>
      <c r="B273" s="100" t="s">
        <v>41</v>
      </c>
      <c r="C273" s="34">
        <v>20</v>
      </c>
      <c r="D273" s="34" t="s">
        <v>38</v>
      </c>
      <c r="E273" s="95" t="s">
        <v>251</v>
      </c>
      <c r="F273" s="66">
        <f t="shared" si="217"/>
        <v>21336005728</v>
      </c>
      <c r="G273" s="66">
        <f t="shared" si="217"/>
        <v>0</v>
      </c>
      <c r="H273" s="66">
        <f t="shared" si="217"/>
        <v>0</v>
      </c>
      <c r="I273" s="66">
        <f t="shared" si="217"/>
        <v>2074546116</v>
      </c>
      <c r="J273" s="66">
        <f t="shared" si="217"/>
        <v>2074546116</v>
      </c>
      <c r="K273" s="66">
        <f t="shared" si="179"/>
        <v>0</v>
      </c>
      <c r="L273" s="66">
        <f>+L280</f>
        <v>21336005728</v>
      </c>
      <c r="M273" s="42">
        <f t="shared" si="209"/>
        <v>2.7035112867234336E-3</v>
      </c>
      <c r="N273" s="66">
        <f t="shared" si="218"/>
        <v>0</v>
      </c>
      <c r="O273" s="66">
        <f t="shared" si="218"/>
        <v>16009440935</v>
      </c>
      <c r="P273" s="66">
        <f t="shared" si="218"/>
        <v>5326564793</v>
      </c>
      <c r="Q273" s="66">
        <f t="shared" si="218"/>
        <v>5270277609.75</v>
      </c>
      <c r="R273" s="66">
        <f t="shared" si="218"/>
        <v>16065728118.25</v>
      </c>
      <c r="S273" s="66">
        <f t="shared" si="218"/>
        <v>10739163325.25</v>
      </c>
      <c r="T273" s="66">
        <f t="shared" si="218"/>
        <v>1879699407.75</v>
      </c>
      <c r="U273" s="66">
        <f t="shared" si="218"/>
        <v>3390578202</v>
      </c>
      <c r="V273" s="66">
        <f t="shared" si="218"/>
        <v>1867243579.75</v>
      </c>
      <c r="W273" s="66">
        <f t="shared" si="218"/>
        <v>12455828</v>
      </c>
      <c r="X273" s="38">
        <f t="shared" si="211"/>
        <v>0.24701331996895873</v>
      </c>
      <c r="Y273" s="38">
        <f t="shared" si="212"/>
        <v>8.8099873599265285E-2</v>
      </c>
      <c r="Z273" s="38">
        <f t="shared" si="213"/>
        <v>8.7516079792739732E-2</v>
      </c>
      <c r="AA273" s="38">
        <f t="shared" si="192"/>
        <v>0.35666041657322967</v>
      </c>
      <c r="AB273" s="38">
        <f t="shared" ref="AB273:AB278" si="219">+V273/T273</f>
        <v>0.9933735000667423</v>
      </c>
    </row>
    <row r="274" spans="1:28" ht="66" customHeight="1" x14ac:dyDescent="0.25">
      <c r="A274" s="96" t="s">
        <v>444</v>
      </c>
      <c r="B274" s="100" t="s">
        <v>37</v>
      </c>
      <c r="C274" s="34">
        <v>10</v>
      </c>
      <c r="D274" s="34" t="s">
        <v>38</v>
      </c>
      <c r="E274" s="95" t="s">
        <v>445</v>
      </c>
      <c r="F274" s="66">
        <f t="shared" ref="F274:J276" si="220">+F275</f>
        <v>50000000</v>
      </c>
      <c r="G274" s="66">
        <f t="shared" si="220"/>
        <v>0</v>
      </c>
      <c r="H274" s="66">
        <f t="shared" si="220"/>
        <v>0</v>
      </c>
      <c r="I274" s="66">
        <f t="shared" si="220"/>
        <v>0</v>
      </c>
      <c r="J274" s="66">
        <f t="shared" si="220"/>
        <v>0</v>
      </c>
      <c r="K274" s="66">
        <f t="shared" si="179"/>
        <v>0</v>
      </c>
      <c r="L274" s="66">
        <f>+L275</f>
        <v>50000000</v>
      </c>
      <c r="M274" s="61">
        <f t="shared" si="209"/>
        <v>6.3355609320434317E-6</v>
      </c>
      <c r="N274" s="66">
        <f t="shared" ref="N274:W276" si="221">+N275</f>
        <v>0</v>
      </c>
      <c r="O274" s="66">
        <f t="shared" si="221"/>
        <v>29022761</v>
      </c>
      <c r="P274" s="66">
        <f t="shared" si="221"/>
        <v>20977239</v>
      </c>
      <c r="Q274" s="66">
        <f t="shared" si="221"/>
        <v>15640603.140000001</v>
      </c>
      <c r="R274" s="66">
        <f t="shared" si="221"/>
        <v>34359396.859999999</v>
      </c>
      <c r="S274" s="66">
        <f t="shared" si="221"/>
        <v>13382157.859999999</v>
      </c>
      <c r="T274" s="66">
        <f t="shared" si="221"/>
        <v>6211619.1399999997</v>
      </c>
      <c r="U274" s="66">
        <f t="shared" si="221"/>
        <v>9428984</v>
      </c>
      <c r="V274" s="66">
        <f t="shared" si="221"/>
        <v>6211619.1399999997</v>
      </c>
      <c r="W274" s="66">
        <f t="shared" si="221"/>
        <v>0</v>
      </c>
      <c r="X274" s="38">
        <f t="shared" si="211"/>
        <v>0.31281206280000001</v>
      </c>
      <c r="Y274" s="38">
        <f t="shared" si="212"/>
        <v>0.1242323828</v>
      </c>
      <c r="Z274" s="38">
        <f t="shared" si="213"/>
        <v>0.1242323828</v>
      </c>
      <c r="AA274" s="38">
        <f t="shared" si="192"/>
        <v>0.39714703355103476</v>
      </c>
      <c r="AB274" s="38">
        <f t="shared" si="219"/>
        <v>1</v>
      </c>
    </row>
    <row r="275" spans="1:28" ht="49.5" customHeight="1" x14ac:dyDescent="0.25">
      <c r="A275" s="96" t="s">
        <v>446</v>
      </c>
      <c r="B275" s="100" t="s">
        <v>37</v>
      </c>
      <c r="C275" s="34">
        <v>10</v>
      </c>
      <c r="D275" s="34" t="s">
        <v>38</v>
      </c>
      <c r="E275" s="95" t="s">
        <v>445</v>
      </c>
      <c r="F275" s="66">
        <f t="shared" si="220"/>
        <v>50000000</v>
      </c>
      <c r="G275" s="66">
        <f t="shared" si="220"/>
        <v>0</v>
      </c>
      <c r="H275" s="66">
        <f t="shared" si="220"/>
        <v>0</v>
      </c>
      <c r="I275" s="66">
        <f t="shared" si="220"/>
        <v>0</v>
      </c>
      <c r="J275" s="66">
        <f t="shared" si="220"/>
        <v>0</v>
      </c>
      <c r="K275" s="66">
        <f t="shared" si="179"/>
        <v>0</v>
      </c>
      <c r="L275" s="66">
        <f>+L276</f>
        <v>50000000</v>
      </c>
      <c r="M275" s="61">
        <f t="shared" si="209"/>
        <v>6.3355609320434317E-6</v>
      </c>
      <c r="N275" s="66">
        <f t="shared" si="221"/>
        <v>0</v>
      </c>
      <c r="O275" s="66">
        <f t="shared" si="221"/>
        <v>29022761</v>
      </c>
      <c r="P275" s="66">
        <f t="shared" si="221"/>
        <v>20977239</v>
      </c>
      <c r="Q275" s="66">
        <f t="shared" si="221"/>
        <v>15640603.140000001</v>
      </c>
      <c r="R275" s="66">
        <f t="shared" si="221"/>
        <v>34359396.859999999</v>
      </c>
      <c r="S275" s="66">
        <f t="shared" si="221"/>
        <v>13382157.859999999</v>
      </c>
      <c r="T275" s="66">
        <f t="shared" si="221"/>
        <v>6211619.1399999997</v>
      </c>
      <c r="U275" s="66">
        <f t="shared" si="221"/>
        <v>9428984</v>
      </c>
      <c r="V275" s="66">
        <f t="shared" si="221"/>
        <v>6211619.1399999997</v>
      </c>
      <c r="W275" s="66">
        <f t="shared" si="221"/>
        <v>0</v>
      </c>
      <c r="X275" s="38">
        <f t="shared" si="211"/>
        <v>0.31281206280000001</v>
      </c>
      <c r="Y275" s="38">
        <f t="shared" si="212"/>
        <v>0.1242323828</v>
      </c>
      <c r="Z275" s="38">
        <f t="shared" si="213"/>
        <v>0.1242323828</v>
      </c>
      <c r="AA275" s="38">
        <f t="shared" si="192"/>
        <v>0.39714703355103476</v>
      </c>
      <c r="AB275" s="38">
        <f t="shared" si="219"/>
        <v>1</v>
      </c>
    </row>
    <row r="276" spans="1:28" ht="35.25" customHeight="1" x14ac:dyDescent="0.25">
      <c r="A276" s="96" t="s">
        <v>447</v>
      </c>
      <c r="B276" s="100" t="s">
        <v>37</v>
      </c>
      <c r="C276" s="34">
        <v>10</v>
      </c>
      <c r="D276" s="34" t="s">
        <v>38</v>
      </c>
      <c r="E276" s="95" t="s">
        <v>448</v>
      </c>
      <c r="F276" s="66">
        <f t="shared" si="220"/>
        <v>50000000</v>
      </c>
      <c r="G276" s="66">
        <f t="shared" si="220"/>
        <v>0</v>
      </c>
      <c r="H276" s="66">
        <f t="shared" si="220"/>
        <v>0</v>
      </c>
      <c r="I276" s="66">
        <f t="shared" si="220"/>
        <v>0</v>
      </c>
      <c r="J276" s="66">
        <f t="shared" si="220"/>
        <v>0</v>
      </c>
      <c r="K276" s="66">
        <f t="shared" si="179"/>
        <v>0</v>
      </c>
      <c r="L276" s="66">
        <f>+L277</f>
        <v>50000000</v>
      </c>
      <c r="M276" s="61">
        <f t="shared" si="209"/>
        <v>6.3355609320434317E-6</v>
      </c>
      <c r="N276" s="66">
        <f t="shared" si="221"/>
        <v>0</v>
      </c>
      <c r="O276" s="66">
        <f t="shared" si="221"/>
        <v>29022761</v>
      </c>
      <c r="P276" s="66">
        <f t="shared" si="221"/>
        <v>20977239</v>
      </c>
      <c r="Q276" s="66">
        <f t="shared" si="221"/>
        <v>15640603.140000001</v>
      </c>
      <c r="R276" s="66">
        <f t="shared" si="221"/>
        <v>34359396.859999999</v>
      </c>
      <c r="S276" s="66">
        <f t="shared" si="221"/>
        <v>13382157.859999999</v>
      </c>
      <c r="T276" s="66">
        <f t="shared" si="221"/>
        <v>6211619.1399999997</v>
      </c>
      <c r="U276" s="66">
        <f t="shared" si="221"/>
        <v>9428984</v>
      </c>
      <c r="V276" s="66">
        <f t="shared" si="221"/>
        <v>6211619.1399999997</v>
      </c>
      <c r="W276" s="66">
        <f t="shared" si="221"/>
        <v>0</v>
      </c>
      <c r="X276" s="38">
        <f t="shared" si="211"/>
        <v>0.31281206280000001</v>
      </c>
      <c r="Y276" s="38">
        <f t="shared" si="212"/>
        <v>0.1242323828</v>
      </c>
      <c r="Z276" s="38">
        <f t="shared" si="213"/>
        <v>0.1242323828</v>
      </c>
      <c r="AA276" s="38">
        <f t="shared" si="192"/>
        <v>0.39714703355103476</v>
      </c>
      <c r="AB276" s="38">
        <f t="shared" si="219"/>
        <v>1</v>
      </c>
    </row>
    <row r="277" spans="1:28" ht="48" customHeight="1" x14ac:dyDescent="0.25">
      <c r="A277" s="43" t="s">
        <v>449</v>
      </c>
      <c r="B277" s="103" t="s">
        <v>37</v>
      </c>
      <c r="C277" s="44">
        <v>10</v>
      </c>
      <c r="D277" s="44" t="s">
        <v>38</v>
      </c>
      <c r="E277" s="45" t="s">
        <v>258</v>
      </c>
      <c r="F277" s="46">
        <v>50000000</v>
      </c>
      <c r="G277" s="46">
        <v>0</v>
      </c>
      <c r="H277" s="46">
        <v>0</v>
      </c>
      <c r="I277" s="46">
        <v>0</v>
      </c>
      <c r="J277" s="46">
        <v>0</v>
      </c>
      <c r="K277" s="46">
        <f t="shared" si="179"/>
        <v>0</v>
      </c>
      <c r="L277" s="56">
        <f>+F277+K277</f>
        <v>50000000</v>
      </c>
      <c r="M277" s="53">
        <f t="shared" si="209"/>
        <v>6.3355609320434317E-6</v>
      </c>
      <c r="N277" s="46">
        <v>0</v>
      </c>
      <c r="O277" s="46">
        <v>29022761</v>
      </c>
      <c r="P277" s="46">
        <f>L277-O277</f>
        <v>20977239</v>
      </c>
      <c r="Q277" s="46">
        <v>15640603.140000001</v>
      </c>
      <c r="R277" s="46">
        <f>+L277-Q277</f>
        <v>34359396.859999999</v>
      </c>
      <c r="S277" s="46">
        <f>O277-Q277</f>
        <v>13382157.859999999</v>
      </c>
      <c r="T277" s="46">
        <v>6211619.1399999997</v>
      </c>
      <c r="U277" s="46">
        <f>+Q277-T277</f>
        <v>9428984</v>
      </c>
      <c r="V277" s="46">
        <v>6211619.1399999997</v>
      </c>
      <c r="W277" s="48">
        <f>+T277-V277</f>
        <v>0</v>
      </c>
      <c r="X277" s="49">
        <f t="shared" si="211"/>
        <v>0.31281206280000001</v>
      </c>
      <c r="Y277" s="49">
        <f t="shared" si="212"/>
        <v>0.1242323828</v>
      </c>
      <c r="Z277" s="49">
        <f t="shared" si="213"/>
        <v>0.1242323828</v>
      </c>
      <c r="AA277" s="49">
        <f t="shared" si="192"/>
        <v>0.39714703355103476</v>
      </c>
      <c r="AB277" s="258">
        <f t="shared" si="219"/>
        <v>1</v>
      </c>
    </row>
    <row r="278" spans="1:28" ht="64.5" customHeight="1" x14ac:dyDescent="0.25">
      <c r="A278" s="96" t="s">
        <v>450</v>
      </c>
      <c r="B278" s="107" t="s">
        <v>37</v>
      </c>
      <c r="C278" s="34">
        <v>10</v>
      </c>
      <c r="D278" s="34" t="s">
        <v>38</v>
      </c>
      <c r="E278" s="95" t="s">
        <v>451</v>
      </c>
      <c r="F278" s="60">
        <f t="shared" ref="F278:J280" si="222">+F281</f>
        <v>19000238642</v>
      </c>
      <c r="G278" s="60">
        <f t="shared" si="222"/>
        <v>0</v>
      </c>
      <c r="H278" s="60">
        <f t="shared" si="222"/>
        <v>0</v>
      </c>
      <c r="I278" s="60">
        <f t="shared" si="222"/>
        <v>0</v>
      </c>
      <c r="J278" s="60">
        <f t="shared" si="222"/>
        <v>0</v>
      </c>
      <c r="K278" s="66">
        <f t="shared" si="179"/>
        <v>0</v>
      </c>
      <c r="L278" s="66">
        <f>+L281</f>
        <v>19000238642</v>
      </c>
      <c r="M278" s="42">
        <f t="shared" si="209"/>
        <v>2.407543392795143E-3</v>
      </c>
      <c r="N278" s="60">
        <f t="shared" ref="N278:W280" si="223">+N281</f>
        <v>0</v>
      </c>
      <c r="O278" s="60">
        <f t="shared" si="223"/>
        <v>14566959277</v>
      </c>
      <c r="P278" s="60">
        <f t="shared" si="223"/>
        <v>4433279365</v>
      </c>
      <c r="Q278" s="60">
        <f t="shared" si="223"/>
        <v>12642247656.969999</v>
      </c>
      <c r="R278" s="60">
        <f t="shared" si="223"/>
        <v>6357990985.0300007</v>
      </c>
      <c r="S278" s="60">
        <f t="shared" si="223"/>
        <v>1924711620.0300007</v>
      </c>
      <c r="T278" s="60">
        <f t="shared" si="223"/>
        <v>3889155403.8299999</v>
      </c>
      <c r="U278" s="60">
        <f t="shared" si="223"/>
        <v>8753092253.1399994</v>
      </c>
      <c r="V278" s="60">
        <f t="shared" si="223"/>
        <v>3884170984.8299999</v>
      </c>
      <c r="W278" s="60">
        <f t="shared" si="223"/>
        <v>4984419</v>
      </c>
      <c r="X278" s="38">
        <f t="shared" si="211"/>
        <v>0.66537309847384385</v>
      </c>
      <c r="Y278" s="38">
        <f t="shared" si="212"/>
        <v>0.20468981874959336</v>
      </c>
      <c r="Z278" s="38">
        <f t="shared" si="213"/>
        <v>0.20442748420243761</v>
      </c>
      <c r="AA278" s="38">
        <f t="shared" si="192"/>
        <v>0.30763164188496239</v>
      </c>
      <c r="AB278" s="38">
        <f t="shared" si="219"/>
        <v>0.99871838008964842</v>
      </c>
    </row>
    <row r="279" spans="1:28" ht="64.5" customHeight="1" x14ac:dyDescent="0.25">
      <c r="A279" s="96" t="s">
        <v>450</v>
      </c>
      <c r="B279" s="100" t="s">
        <v>37</v>
      </c>
      <c r="C279" s="34">
        <v>13</v>
      </c>
      <c r="D279" s="34" t="s">
        <v>38</v>
      </c>
      <c r="E279" s="95" t="s">
        <v>451</v>
      </c>
      <c r="F279" s="60">
        <f t="shared" si="222"/>
        <v>15000000000</v>
      </c>
      <c r="G279" s="60">
        <f t="shared" si="222"/>
        <v>0</v>
      </c>
      <c r="H279" s="60">
        <f t="shared" si="222"/>
        <v>0</v>
      </c>
      <c r="I279" s="60">
        <f t="shared" si="222"/>
        <v>2925000000</v>
      </c>
      <c r="J279" s="60">
        <f t="shared" si="222"/>
        <v>2925000000</v>
      </c>
      <c r="K279" s="66">
        <f t="shared" si="179"/>
        <v>0</v>
      </c>
      <c r="L279" s="66">
        <f>+L282</f>
        <v>15000000000</v>
      </c>
      <c r="M279" s="42">
        <f t="shared" si="209"/>
        <v>1.9006682796130295E-3</v>
      </c>
      <c r="N279" s="60">
        <f t="shared" si="223"/>
        <v>0</v>
      </c>
      <c r="O279" s="60">
        <f t="shared" si="223"/>
        <v>10555000000</v>
      </c>
      <c r="P279" s="60">
        <f t="shared" si="223"/>
        <v>4445000000</v>
      </c>
      <c r="Q279" s="60">
        <f t="shared" si="223"/>
        <v>6405089410</v>
      </c>
      <c r="R279" s="60">
        <f t="shared" si="223"/>
        <v>8594910590</v>
      </c>
      <c r="S279" s="60">
        <f t="shared" si="223"/>
        <v>4149910590</v>
      </c>
      <c r="T279" s="60">
        <f t="shared" si="223"/>
        <v>0</v>
      </c>
      <c r="U279" s="60">
        <f t="shared" si="223"/>
        <v>6405089410</v>
      </c>
      <c r="V279" s="60">
        <f t="shared" si="223"/>
        <v>0</v>
      </c>
      <c r="W279" s="60">
        <f t="shared" si="223"/>
        <v>0</v>
      </c>
      <c r="X279" s="38">
        <f t="shared" si="211"/>
        <v>0.42700596066666668</v>
      </c>
      <c r="Y279" s="38">
        <f t="shared" si="212"/>
        <v>0</v>
      </c>
      <c r="Z279" s="38">
        <f t="shared" si="213"/>
        <v>0</v>
      </c>
      <c r="AA279" s="38">
        <f t="shared" si="192"/>
        <v>0</v>
      </c>
      <c r="AB279" s="38" t="s">
        <v>40</v>
      </c>
    </row>
    <row r="280" spans="1:28" ht="64.5" customHeight="1" x14ac:dyDescent="0.25">
      <c r="A280" s="96" t="s">
        <v>450</v>
      </c>
      <c r="B280" s="100" t="s">
        <v>41</v>
      </c>
      <c r="C280" s="34">
        <v>20</v>
      </c>
      <c r="D280" s="34" t="s">
        <v>38</v>
      </c>
      <c r="E280" s="95" t="s">
        <v>451</v>
      </c>
      <c r="F280" s="60">
        <f t="shared" si="222"/>
        <v>21336005728</v>
      </c>
      <c r="G280" s="60">
        <f t="shared" si="222"/>
        <v>0</v>
      </c>
      <c r="H280" s="60">
        <f t="shared" si="222"/>
        <v>0</v>
      </c>
      <c r="I280" s="60">
        <f t="shared" si="222"/>
        <v>2074546116</v>
      </c>
      <c r="J280" s="60">
        <f t="shared" si="222"/>
        <v>2074546116</v>
      </c>
      <c r="K280" s="66">
        <f t="shared" si="179"/>
        <v>0</v>
      </c>
      <c r="L280" s="66">
        <f>+L283</f>
        <v>21336005728</v>
      </c>
      <c r="M280" s="42">
        <f t="shared" si="209"/>
        <v>2.7035112867234336E-3</v>
      </c>
      <c r="N280" s="60">
        <f t="shared" si="223"/>
        <v>0</v>
      </c>
      <c r="O280" s="60">
        <f t="shared" si="223"/>
        <v>16009440935</v>
      </c>
      <c r="P280" s="60">
        <f t="shared" si="223"/>
        <v>5326564793</v>
      </c>
      <c r="Q280" s="60">
        <f t="shared" si="223"/>
        <v>5270277609.75</v>
      </c>
      <c r="R280" s="60">
        <f t="shared" si="223"/>
        <v>16065728118.25</v>
      </c>
      <c r="S280" s="60">
        <f t="shared" si="223"/>
        <v>10739163325.25</v>
      </c>
      <c r="T280" s="60">
        <f t="shared" si="223"/>
        <v>1879699407.75</v>
      </c>
      <c r="U280" s="60">
        <f t="shared" si="223"/>
        <v>3390578202</v>
      </c>
      <c r="V280" s="60">
        <f t="shared" si="223"/>
        <v>1867243579.75</v>
      </c>
      <c r="W280" s="60">
        <f t="shared" si="223"/>
        <v>12455828</v>
      </c>
      <c r="X280" s="38">
        <f t="shared" si="211"/>
        <v>0.24701331996895873</v>
      </c>
      <c r="Y280" s="38">
        <f t="shared" si="212"/>
        <v>8.8099873599265285E-2</v>
      </c>
      <c r="Z280" s="38">
        <f t="shared" si="213"/>
        <v>8.7516079792739732E-2</v>
      </c>
      <c r="AA280" s="38">
        <f t="shared" si="192"/>
        <v>0.35666041657322967</v>
      </c>
      <c r="AB280" s="38">
        <f>+V280/T280</f>
        <v>0.9933735000667423</v>
      </c>
    </row>
    <row r="281" spans="1:28" ht="49.5" customHeight="1" x14ac:dyDescent="0.25">
      <c r="A281" s="96" t="s">
        <v>452</v>
      </c>
      <c r="B281" s="107" t="s">
        <v>37</v>
      </c>
      <c r="C281" s="34">
        <v>10</v>
      </c>
      <c r="D281" s="34" t="s">
        <v>38</v>
      </c>
      <c r="E281" s="95" t="s">
        <v>451</v>
      </c>
      <c r="F281" s="66">
        <f t="shared" ref="F281:J283" si="224">+F284+F287</f>
        <v>19000238642</v>
      </c>
      <c r="G281" s="66">
        <f t="shared" si="224"/>
        <v>0</v>
      </c>
      <c r="H281" s="66">
        <f t="shared" si="224"/>
        <v>0</v>
      </c>
      <c r="I281" s="66">
        <f t="shared" si="224"/>
        <v>0</v>
      </c>
      <c r="J281" s="66">
        <f t="shared" si="224"/>
        <v>0</v>
      </c>
      <c r="K281" s="66">
        <f t="shared" si="179"/>
        <v>0</v>
      </c>
      <c r="L281" s="66">
        <f>+L284+L287</f>
        <v>19000238642</v>
      </c>
      <c r="M281" s="42">
        <f t="shared" si="209"/>
        <v>2.407543392795143E-3</v>
      </c>
      <c r="N281" s="66">
        <f t="shared" ref="N281:W283" si="225">+N284+N287</f>
        <v>0</v>
      </c>
      <c r="O281" s="66">
        <f t="shared" si="225"/>
        <v>14566959277</v>
      </c>
      <c r="P281" s="66">
        <f t="shared" si="225"/>
        <v>4433279365</v>
      </c>
      <c r="Q281" s="66">
        <f t="shared" si="225"/>
        <v>12642247656.969999</v>
      </c>
      <c r="R281" s="66">
        <f t="shared" si="225"/>
        <v>6357990985.0300007</v>
      </c>
      <c r="S281" s="66">
        <f t="shared" si="225"/>
        <v>1924711620.0300007</v>
      </c>
      <c r="T281" s="66">
        <f t="shared" si="225"/>
        <v>3889155403.8299999</v>
      </c>
      <c r="U281" s="66">
        <f t="shared" si="225"/>
        <v>8753092253.1399994</v>
      </c>
      <c r="V281" s="66">
        <f t="shared" si="225"/>
        <v>3884170984.8299999</v>
      </c>
      <c r="W281" s="66">
        <f t="shared" si="225"/>
        <v>4984419</v>
      </c>
      <c r="X281" s="38">
        <f t="shared" si="211"/>
        <v>0.66537309847384385</v>
      </c>
      <c r="Y281" s="38">
        <f t="shared" si="212"/>
        <v>0.20468981874959336</v>
      </c>
      <c r="Z281" s="38">
        <f t="shared" si="213"/>
        <v>0.20442748420243761</v>
      </c>
      <c r="AA281" s="38">
        <f t="shared" si="192"/>
        <v>0.30763164188496239</v>
      </c>
      <c r="AB281" s="38">
        <f>+V281/T281</f>
        <v>0.99871838008964842</v>
      </c>
    </row>
    <row r="282" spans="1:28" ht="49.5" customHeight="1" x14ac:dyDescent="0.25">
      <c r="A282" s="96" t="s">
        <v>452</v>
      </c>
      <c r="B282" s="100" t="s">
        <v>37</v>
      </c>
      <c r="C282" s="34">
        <v>13</v>
      </c>
      <c r="D282" s="34" t="s">
        <v>38</v>
      </c>
      <c r="E282" s="95" t="s">
        <v>451</v>
      </c>
      <c r="F282" s="66">
        <f t="shared" si="224"/>
        <v>15000000000</v>
      </c>
      <c r="G282" s="66">
        <f t="shared" si="224"/>
        <v>0</v>
      </c>
      <c r="H282" s="66">
        <f t="shared" si="224"/>
        <v>0</v>
      </c>
      <c r="I282" s="66">
        <f t="shared" si="224"/>
        <v>2925000000</v>
      </c>
      <c r="J282" s="66">
        <f t="shared" si="224"/>
        <v>2925000000</v>
      </c>
      <c r="K282" s="66">
        <f t="shared" si="179"/>
        <v>0</v>
      </c>
      <c r="L282" s="66">
        <f>+L285+L288</f>
        <v>15000000000</v>
      </c>
      <c r="M282" s="42">
        <f t="shared" si="209"/>
        <v>1.9006682796130295E-3</v>
      </c>
      <c r="N282" s="66">
        <f>+N288</f>
        <v>0</v>
      </c>
      <c r="O282" s="66">
        <f t="shared" si="225"/>
        <v>10555000000</v>
      </c>
      <c r="P282" s="66">
        <f t="shared" si="225"/>
        <v>4445000000</v>
      </c>
      <c r="Q282" s="66">
        <f t="shared" si="225"/>
        <v>6405089410</v>
      </c>
      <c r="R282" s="66">
        <f t="shared" si="225"/>
        <v>8594910590</v>
      </c>
      <c r="S282" s="66">
        <f t="shared" si="225"/>
        <v>4149910590</v>
      </c>
      <c r="T282" s="66">
        <f t="shared" si="225"/>
        <v>0</v>
      </c>
      <c r="U282" s="66">
        <f t="shared" si="225"/>
        <v>6405089410</v>
      </c>
      <c r="V282" s="66">
        <f t="shared" si="225"/>
        <v>0</v>
      </c>
      <c r="W282" s="66">
        <f t="shared" si="225"/>
        <v>0</v>
      </c>
      <c r="X282" s="38">
        <f t="shared" si="211"/>
        <v>0.42700596066666668</v>
      </c>
      <c r="Y282" s="38">
        <f t="shared" si="212"/>
        <v>0</v>
      </c>
      <c r="Z282" s="38">
        <f t="shared" si="213"/>
        <v>0</v>
      </c>
      <c r="AA282" s="38">
        <f t="shared" si="192"/>
        <v>0</v>
      </c>
      <c r="AB282" s="38" t="s">
        <v>40</v>
      </c>
    </row>
    <row r="283" spans="1:28" ht="49.5" customHeight="1" x14ac:dyDescent="0.25">
      <c r="A283" s="96" t="s">
        <v>452</v>
      </c>
      <c r="B283" s="100" t="s">
        <v>41</v>
      </c>
      <c r="C283" s="34">
        <v>20</v>
      </c>
      <c r="D283" s="34" t="s">
        <v>38</v>
      </c>
      <c r="E283" s="95" t="s">
        <v>451</v>
      </c>
      <c r="F283" s="66">
        <f t="shared" si="224"/>
        <v>21336005728</v>
      </c>
      <c r="G283" s="66">
        <f t="shared" si="224"/>
        <v>0</v>
      </c>
      <c r="H283" s="66">
        <f t="shared" si="224"/>
        <v>0</v>
      </c>
      <c r="I283" s="66">
        <f t="shared" si="224"/>
        <v>2074546116</v>
      </c>
      <c r="J283" s="66">
        <f t="shared" si="224"/>
        <v>2074546116</v>
      </c>
      <c r="K283" s="66">
        <f t="shared" si="179"/>
        <v>0</v>
      </c>
      <c r="L283" s="66">
        <f>+L286+L289</f>
        <v>21336005728</v>
      </c>
      <c r="M283" s="42">
        <f t="shared" si="209"/>
        <v>2.7035112867234336E-3</v>
      </c>
      <c r="N283" s="66">
        <f>+N286+N289</f>
        <v>0</v>
      </c>
      <c r="O283" s="66">
        <f t="shared" si="225"/>
        <v>16009440935</v>
      </c>
      <c r="P283" s="66">
        <f t="shared" si="225"/>
        <v>5326564793</v>
      </c>
      <c r="Q283" s="66">
        <f t="shared" si="225"/>
        <v>5270277609.75</v>
      </c>
      <c r="R283" s="66">
        <f t="shared" si="225"/>
        <v>16065728118.25</v>
      </c>
      <c r="S283" s="66">
        <f t="shared" si="225"/>
        <v>10739163325.25</v>
      </c>
      <c r="T283" s="66">
        <f t="shared" si="225"/>
        <v>1879699407.75</v>
      </c>
      <c r="U283" s="66">
        <f t="shared" si="225"/>
        <v>3390578202</v>
      </c>
      <c r="V283" s="66">
        <f t="shared" si="225"/>
        <v>1867243579.75</v>
      </c>
      <c r="W283" s="66">
        <f t="shared" si="225"/>
        <v>12455828</v>
      </c>
      <c r="X283" s="38">
        <f t="shared" si="211"/>
        <v>0.24701331996895873</v>
      </c>
      <c r="Y283" s="38">
        <f t="shared" si="212"/>
        <v>8.8099873599265285E-2</v>
      </c>
      <c r="Z283" s="38">
        <f t="shared" si="213"/>
        <v>8.7516079792739732E-2</v>
      </c>
      <c r="AA283" s="38">
        <f t="shared" si="192"/>
        <v>0.35666041657322967</v>
      </c>
      <c r="AB283" s="38">
        <f>+V283/T283</f>
        <v>0.9933735000667423</v>
      </c>
    </row>
    <row r="284" spans="1:28" ht="34.5" customHeight="1" x14ac:dyDescent="0.25">
      <c r="A284" s="96" t="s">
        <v>453</v>
      </c>
      <c r="B284" s="107" t="s">
        <v>37</v>
      </c>
      <c r="C284" s="34">
        <v>10</v>
      </c>
      <c r="D284" s="34" t="s">
        <v>38</v>
      </c>
      <c r="E284" s="40" t="s">
        <v>393</v>
      </c>
      <c r="F284" s="66">
        <f t="shared" ref="F284:J289" si="226">+F290</f>
        <v>18384779632</v>
      </c>
      <c r="G284" s="66">
        <f t="shared" si="226"/>
        <v>0</v>
      </c>
      <c r="H284" s="66">
        <f t="shared" si="226"/>
        <v>0</v>
      </c>
      <c r="I284" s="66">
        <f t="shared" si="226"/>
        <v>0</v>
      </c>
      <c r="J284" s="66">
        <f t="shared" si="226"/>
        <v>0</v>
      </c>
      <c r="K284" s="66">
        <f t="shared" si="179"/>
        <v>0</v>
      </c>
      <c r="L284" s="66">
        <f t="shared" ref="L284:L289" si="227">+L290</f>
        <v>18384779632</v>
      </c>
      <c r="M284" s="42">
        <f t="shared" si="209"/>
        <v>2.3295578316145401E-3</v>
      </c>
      <c r="N284" s="66">
        <f t="shared" ref="N284:W289" si="228">+N290</f>
        <v>0</v>
      </c>
      <c r="O284" s="66">
        <f t="shared" si="228"/>
        <v>13971369867</v>
      </c>
      <c r="P284" s="66">
        <f t="shared" si="228"/>
        <v>4413409765</v>
      </c>
      <c r="Q284" s="66">
        <f t="shared" si="228"/>
        <v>12642247656.969999</v>
      </c>
      <c r="R284" s="66">
        <f t="shared" si="228"/>
        <v>5742531975.0300007</v>
      </c>
      <c r="S284" s="66">
        <f t="shared" si="228"/>
        <v>1329122210.0300007</v>
      </c>
      <c r="T284" s="66">
        <f t="shared" si="228"/>
        <v>3889155403.8299999</v>
      </c>
      <c r="U284" s="66">
        <f t="shared" si="228"/>
        <v>8753092253.1399994</v>
      </c>
      <c r="V284" s="66">
        <f t="shared" si="228"/>
        <v>3884170984.8299999</v>
      </c>
      <c r="W284" s="66">
        <f t="shared" si="228"/>
        <v>4984419</v>
      </c>
      <c r="X284" s="38">
        <f t="shared" si="211"/>
        <v>0.68764749483128318</v>
      </c>
      <c r="Y284" s="38">
        <f t="shared" si="212"/>
        <v>0.21154212787302884</v>
      </c>
      <c r="Z284" s="38">
        <f t="shared" si="213"/>
        <v>0.21127101127006861</v>
      </c>
      <c r="AA284" s="38">
        <f t="shared" si="192"/>
        <v>0.30763164188496239</v>
      </c>
      <c r="AB284" s="38">
        <f>+V284/T284</f>
        <v>0.99871838008964842</v>
      </c>
    </row>
    <row r="285" spans="1:28" ht="34.5" customHeight="1" x14ac:dyDescent="0.25">
      <c r="A285" s="96" t="s">
        <v>453</v>
      </c>
      <c r="B285" s="107" t="s">
        <v>37</v>
      </c>
      <c r="C285" s="34">
        <v>13</v>
      </c>
      <c r="D285" s="34" t="s">
        <v>38</v>
      </c>
      <c r="E285" s="40" t="s">
        <v>393</v>
      </c>
      <c r="F285" s="66">
        <f t="shared" si="226"/>
        <v>0</v>
      </c>
      <c r="G285" s="66">
        <f t="shared" si="226"/>
        <v>0</v>
      </c>
      <c r="H285" s="66">
        <f t="shared" si="226"/>
        <v>0</v>
      </c>
      <c r="I285" s="66">
        <f t="shared" si="226"/>
        <v>2925000000</v>
      </c>
      <c r="J285" s="66">
        <f t="shared" si="226"/>
        <v>0</v>
      </c>
      <c r="K285" s="66">
        <f t="shared" ref="K285:K304" si="229">+G285-H285+I285-J285</f>
        <v>2925000000</v>
      </c>
      <c r="L285" s="66">
        <f t="shared" si="227"/>
        <v>2925000000</v>
      </c>
      <c r="M285" s="42">
        <f t="shared" si="209"/>
        <v>3.7063031452454074E-4</v>
      </c>
      <c r="N285" s="66">
        <f t="shared" si="228"/>
        <v>0</v>
      </c>
      <c r="O285" s="66">
        <f t="shared" si="228"/>
        <v>0</v>
      </c>
      <c r="P285" s="66">
        <f t="shared" si="228"/>
        <v>2925000000</v>
      </c>
      <c r="Q285" s="66">
        <f t="shared" si="228"/>
        <v>0</v>
      </c>
      <c r="R285" s="66">
        <f t="shared" si="228"/>
        <v>2925000000</v>
      </c>
      <c r="S285" s="66">
        <f t="shared" si="228"/>
        <v>0</v>
      </c>
      <c r="T285" s="66">
        <f t="shared" si="228"/>
        <v>0</v>
      </c>
      <c r="U285" s="66">
        <f t="shared" si="228"/>
        <v>0</v>
      </c>
      <c r="V285" s="66">
        <f t="shared" si="228"/>
        <v>0</v>
      </c>
      <c r="W285" s="66">
        <f t="shared" si="228"/>
        <v>0</v>
      </c>
      <c r="X285" s="38">
        <f t="shared" si="211"/>
        <v>0</v>
      </c>
      <c r="Y285" s="38">
        <f t="shared" si="212"/>
        <v>0</v>
      </c>
      <c r="Z285" s="38">
        <f t="shared" si="213"/>
        <v>0</v>
      </c>
      <c r="AA285" s="38" t="s">
        <v>40</v>
      </c>
      <c r="AB285" s="38" t="s">
        <v>40</v>
      </c>
    </row>
    <row r="286" spans="1:28" ht="34.5" customHeight="1" x14ac:dyDescent="0.25">
      <c r="A286" s="96" t="s">
        <v>453</v>
      </c>
      <c r="B286" s="107" t="s">
        <v>41</v>
      </c>
      <c r="C286" s="34">
        <v>20</v>
      </c>
      <c r="D286" s="34" t="s">
        <v>38</v>
      </c>
      <c r="E286" s="40" t="s">
        <v>393</v>
      </c>
      <c r="F286" s="66">
        <f t="shared" si="226"/>
        <v>5269459612</v>
      </c>
      <c r="G286" s="66">
        <f t="shared" si="226"/>
        <v>0</v>
      </c>
      <c r="H286" s="66">
        <f t="shared" si="226"/>
        <v>0</v>
      </c>
      <c r="I286" s="66">
        <f t="shared" si="226"/>
        <v>2074546116</v>
      </c>
      <c r="J286" s="66">
        <f t="shared" si="226"/>
        <v>0</v>
      </c>
      <c r="K286" s="66">
        <f t="shared" si="229"/>
        <v>2074546116</v>
      </c>
      <c r="L286" s="66">
        <f t="shared" si="227"/>
        <v>7344005728</v>
      </c>
      <c r="M286" s="42">
        <f t="shared" si="209"/>
        <v>9.3056791550039965E-4</v>
      </c>
      <c r="N286" s="66">
        <f t="shared" si="228"/>
        <v>0</v>
      </c>
      <c r="O286" s="66">
        <f t="shared" si="228"/>
        <v>5089389970</v>
      </c>
      <c r="P286" s="66">
        <f t="shared" si="228"/>
        <v>2254615758</v>
      </c>
      <c r="Q286" s="66">
        <f t="shared" si="228"/>
        <v>4478219130</v>
      </c>
      <c r="R286" s="66">
        <f t="shared" si="228"/>
        <v>2865786598</v>
      </c>
      <c r="S286" s="66">
        <f t="shared" si="228"/>
        <v>611170840</v>
      </c>
      <c r="T286" s="66">
        <f t="shared" si="228"/>
        <v>1087640928</v>
      </c>
      <c r="U286" s="66">
        <f t="shared" si="228"/>
        <v>3390578202</v>
      </c>
      <c r="V286" s="66">
        <f t="shared" si="228"/>
        <v>1075185100</v>
      </c>
      <c r="W286" s="66">
        <f t="shared" si="228"/>
        <v>12455828</v>
      </c>
      <c r="X286" s="38">
        <f t="shared" si="211"/>
        <v>0.60977881769974562</v>
      </c>
      <c r="Y286" s="38">
        <f t="shared" si="212"/>
        <v>0.14809913939108518</v>
      </c>
      <c r="Z286" s="38">
        <f t="shared" si="213"/>
        <v>0.14640308570303992</v>
      </c>
      <c r="AA286" s="38">
        <f>+T286/Q286</f>
        <v>0.24287353888374819</v>
      </c>
      <c r="AB286" s="38">
        <f>+V286/T286</f>
        <v>0.98854784912985549</v>
      </c>
    </row>
    <row r="287" spans="1:28" ht="30.75" customHeight="1" x14ac:dyDescent="0.25">
      <c r="A287" s="96" t="s">
        <v>454</v>
      </c>
      <c r="B287" s="107" t="s">
        <v>37</v>
      </c>
      <c r="C287" s="34">
        <v>10</v>
      </c>
      <c r="D287" s="34" t="s">
        <v>38</v>
      </c>
      <c r="E287" s="40" t="s">
        <v>455</v>
      </c>
      <c r="F287" s="62">
        <f t="shared" si="226"/>
        <v>615459010</v>
      </c>
      <c r="G287" s="62">
        <f t="shared" si="226"/>
        <v>0</v>
      </c>
      <c r="H287" s="62">
        <f t="shared" si="226"/>
        <v>0</v>
      </c>
      <c r="I287" s="62">
        <f t="shared" si="226"/>
        <v>0</v>
      </c>
      <c r="J287" s="62">
        <f t="shared" si="226"/>
        <v>0</v>
      </c>
      <c r="K287" s="62">
        <f t="shared" si="229"/>
        <v>0</v>
      </c>
      <c r="L287" s="66">
        <f t="shared" si="227"/>
        <v>615459010</v>
      </c>
      <c r="M287" s="42">
        <f t="shared" si="209"/>
        <v>7.798556118060255E-5</v>
      </c>
      <c r="N287" s="62">
        <f t="shared" si="228"/>
        <v>0</v>
      </c>
      <c r="O287" s="62">
        <f t="shared" si="228"/>
        <v>595589410</v>
      </c>
      <c r="P287" s="62">
        <f t="shared" si="228"/>
        <v>19869600</v>
      </c>
      <c r="Q287" s="62">
        <f t="shared" si="228"/>
        <v>0</v>
      </c>
      <c r="R287" s="62">
        <f t="shared" si="228"/>
        <v>615459010</v>
      </c>
      <c r="S287" s="62">
        <f t="shared" si="228"/>
        <v>595589410</v>
      </c>
      <c r="T287" s="62">
        <f t="shared" si="228"/>
        <v>0</v>
      </c>
      <c r="U287" s="62">
        <f t="shared" si="228"/>
        <v>0</v>
      </c>
      <c r="V287" s="62">
        <f t="shared" si="228"/>
        <v>0</v>
      </c>
      <c r="W287" s="62">
        <f t="shared" si="228"/>
        <v>0</v>
      </c>
      <c r="X287" s="38">
        <f t="shared" si="211"/>
        <v>0</v>
      </c>
      <c r="Y287" s="38">
        <f t="shared" si="212"/>
        <v>0</v>
      </c>
      <c r="Z287" s="38">
        <f t="shared" si="213"/>
        <v>0</v>
      </c>
      <c r="AA287" s="38" t="s">
        <v>40</v>
      </c>
      <c r="AB287" s="38" t="s">
        <v>40</v>
      </c>
    </row>
    <row r="288" spans="1:28" ht="30.75" customHeight="1" x14ac:dyDescent="0.25">
      <c r="A288" s="96" t="s">
        <v>454</v>
      </c>
      <c r="B288" s="107" t="s">
        <v>37</v>
      </c>
      <c r="C288" s="34">
        <v>13</v>
      </c>
      <c r="D288" s="34" t="s">
        <v>38</v>
      </c>
      <c r="E288" s="40" t="s">
        <v>455</v>
      </c>
      <c r="F288" s="62">
        <f t="shared" si="226"/>
        <v>15000000000</v>
      </c>
      <c r="G288" s="62">
        <f t="shared" si="226"/>
        <v>0</v>
      </c>
      <c r="H288" s="62">
        <f t="shared" si="226"/>
        <v>0</v>
      </c>
      <c r="I288" s="62">
        <f t="shared" si="226"/>
        <v>0</v>
      </c>
      <c r="J288" s="62">
        <f t="shared" si="226"/>
        <v>2925000000</v>
      </c>
      <c r="K288" s="62">
        <f t="shared" si="229"/>
        <v>-2925000000</v>
      </c>
      <c r="L288" s="66">
        <f t="shared" si="227"/>
        <v>12075000000</v>
      </c>
      <c r="M288" s="42">
        <f t="shared" si="209"/>
        <v>1.5300379650884887E-3</v>
      </c>
      <c r="N288" s="62">
        <f>+N294+N291</f>
        <v>0</v>
      </c>
      <c r="O288" s="62">
        <f t="shared" si="228"/>
        <v>10555000000</v>
      </c>
      <c r="P288" s="62">
        <f t="shared" si="228"/>
        <v>1520000000</v>
      </c>
      <c r="Q288" s="62">
        <f t="shared" si="228"/>
        <v>6405089410</v>
      </c>
      <c r="R288" s="62">
        <f t="shared" si="228"/>
        <v>5669910590</v>
      </c>
      <c r="S288" s="62">
        <f t="shared" si="228"/>
        <v>4149910590</v>
      </c>
      <c r="T288" s="62">
        <f t="shared" si="228"/>
        <v>0</v>
      </c>
      <c r="U288" s="62">
        <f t="shared" si="228"/>
        <v>6405089410</v>
      </c>
      <c r="V288" s="62">
        <f t="shared" si="228"/>
        <v>0</v>
      </c>
      <c r="W288" s="62">
        <f t="shared" si="228"/>
        <v>0</v>
      </c>
      <c r="X288" s="38">
        <f t="shared" si="211"/>
        <v>0.53044218716356106</v>
      </c>
      <c r="Y288" s="38">
        <f t="shared" si="212"/>
        <v>0</v>
      </c>
      <c r="Z288" s="38">
        <f t="shared" si="213"/>
        <v>0</v>
      </c>
      <c r="AA288" s="38">
        <f>+T288/Q288</f>
        <v>0</v>
      </c>
      <c r="AB288" s="38" t="s">
        <v>40</v>
      </c>
    </row>
    <row r="289" spans="1:28" ht="30.75" customHeight="1" x14ac:dyDescent="0.25">
      <c r="A289" s="96" t="s">
        <v>454</v>
      </c>
      <c r="B289" s="100" t="s">
        <v>41</v>
      </c>
      <c r="C289" s="34">
        <v>20</v>
      </c>
      <c r="D289" s="34" t="s">
        <v>38</v>
      </c>
      <c r="E289" s="40" t="s">
        <v>455</v>
      </c>
      <c r="F289" s="62">
        <f t="shared" si="226"/>
        <v>16066546116</v>
      </c>
      <c r="G289" s="62">
        <f t="shared" si="226"/>
        <v>0</v>
      </c>
      <c r="H289" s="62">
        <f t="shared" si="226"/>
        <v>0</v>
      </c>
      <c r="I289" s="62">
        <f t="shared" si="226"/>
        <v>0</v>
      </c>
      <c r="J289" s="62">
        <f t="shared" si="226"/>
        <v>2074546116</v>
      </c>
      <c r="K289" s="62">
        <f t="shared" si="229"/>
        <v>-2074546116</v>
      </c>
      <c r="L289" s="66">
        <f t="shared" si="227"/>
        <v>13992000000</v>
      </c>
      <c r="M289" s="42">
        <f t="shared" si="209"/>
        <v>1.7729433712230338E-3</v>
      </c>
      <c r="N289" s="62">
        <f>+N295</f>
        <v>0</v>
      </c>
      <c r="O289" s="62">
        <f t="shared" si="228"/>
        <v>10920050965</v>
      </c>
      <c r="P289" s="62">
        <f t="shared" si="228"/>
        <v>3071949035</v>
      </c>
      <c r="Q289" s="62">
        <f t="shared" si="228"/>
        <v>792058479.75</v>
      </c>
      <c r="R289" s="62">
        <f t="shared" si="228"/>
        <v>13199941520.25</v>
      </c>
      <c r="S289" s="62">
        <f t="shared" si="228"/>
        <v>10127992485.25</v>
      </c>
      <c r="T289" s="62">
        <f t="shared" si="228"/>
        <v>792058479.75</v>
      </c>
      <c r="U289" s="62">
        <f t="shared" si="228"/>
        <v>0</v>
      </c>
      <c r="V289" s="62">
        <f t="shared" si="228"/>
        <v>792058479.75</v>
      </c>
      <c r="W289" s="62">
        <f t="shared" si="228"/>
        <v>0</v>
      </c>
      <c r="X289" s="38">
        <f t="shared" si="211"/>
        <v>5.6607953098198972E-2</v>
      </c>
      <c r="Y289" s="38">
        <f t="shared" si="212"/>
        <v>5.6607953098198972E-2</v>
      </c>
      <c r="Z289" s="38">
        <f t="shared" si="213"/>
        <v>5.6607953098198972E-2</v>
      </c>
      <c r="AA289" s="38">
        <f>+T289/Q289</f>
        <v>1</v>
      </c>
      <c r="AB289" s="38">
        <f>+V289/T289</f>
        <v>1</v>
      </c>
    </row>
    <row r="290" spans="1:28" ht="32.25" customHeight="1" x14ac:dyDescent="0.25">
      <c r="A290" s="102" t="s">
        <v>456</v>
      </c>
      <c r="B290" s="99" t="s">
        <v>37</v>
      </c>
      <c r="C290" s="44">
        <v>10</v>
      </c>
      <c r="D290" s="44" t="s">
        <v>38</v>
      </c>
      <c r="E290" s="108" t="s">
        <v>258</v>
      </c>
      <c r="F290" s="46">
        <v>18384779632</v>
      </c>
      <c r="G290" s="46">
        <v>0</v>
      </c>
      <c r="H290" s="46">
        <v>0</v>
      </c>
      <c r="I290" s="46">
        <v>0</v>
      </c>
      <c r="J290" s="46">
        <v>0</v>
      </c>
      <c r="K290" s="46">
        <f t="shared" si="229"/>
        <v>0</v>
      </c>
      <c r="L290" s="56">
        <f t="shared" ref="L290:L295" si="230">+F290+K290</f>
        <v>18384779632</v>
      </c>
      <c r="M290" s="51">
        <f t="shared" si="209"/>
        <v>2.3295578316145401E-3</v>
      </c>
      <c r="N290" s="46">
        <v>0</v>
      </c>
      <c r="O290" s="46">
        <v>13971369867</v>
      </c>
      <c r="P290" s="46">
        <f t="shared" ref="P290:P295" si="231">L290-O290</f>
        <v>4413409765</v>
      </c>
      <c r="Q290" s="46">
        <v>12642247656.969999</v>
      </c>
      <c r="R290" s="46">
        <f t="shared" ref="R290:R295" si="232">+L290-Q290</f>
        <v>5742531975.0300007</v>
      </c>
      <c r="S290" s="46">
        <f t="shared" ref="S290:S295" si="233">O290-Q290</f>
        <v>1329122210.0300007</v>
      </c>
      <c r="T290" s="46">
        <v>3889155403.8299999</v>
      </c>
      <c r="U290" s="46">
        <f t="shared" ref="U290:U295" si="234">+Q290-T290</f>
        <v>8753092253.1399994</v>
      </c>
      <c r="V290" s="46">
        <v>3884170984.8299999</v>
      </c>
      <c r="W290" s="48">
        <f t="shared" ref="W290:W295" si="235">+T290-V290</f>
        <v>4984419</v>
      </c>
      <c r="X290" s="49">
        <f t="shared" si="211"/>
        <v>0.68764749483128318</v>
      </c>
      <c r="Y290" s="49">
        <f t="shared" si="212"/>
        <v>0.21154212787302884</v>
      </c>
      <c r="Z290" s="49">
        <f t="shared" si="213"/>
        <v>0.21127101127006861</v>
      </c>
      <c r="AA290" s="49">
        <f>+T290/Q290</f>
        <v>0.30763164188496239</v>
      </c>
      <c r="AB290" s="49">
        <f>+V290/T290</f>
        <v>0.99871838008964842</v>
      </c>
    </row>
    <row r="291" spans="1:28" ht="48" customHeight="1" x14ac:dyDescent="0.25">
      <c r="A291" s="102" t="s">
        <v>456</v>
      </c>
      <c r="B291" s="103" t="s">
        <v>37</v>
      </c>
      <c r="C291" s="44">
        <v>13</v>
      </c>
      <c r="D291" s="44" t="s">
        <v>38</v>
      </c>
      <c r="E291" s="108" t="s">
        <v>258</v>
      </c>
      <c r="F291" s="46">
        <v>0</v>
      </c>
      <c r="G291" s="46">
        <v>0</v>
      </c>
      <c r="H291" s="46">
        <v>0</v>
      </c>
      <c r="I291" s="46">
        <v>2925000000</v>
      </c>
      <c r="J291" s="46">
        <v>0</v>
      </c>
      <c r="K291" s="46">
        <f t="shared" si="229"/>
        <v>2925000000</v>
      </c>
      <c r="L291" s="56">
        <f t="shared" si="230"/>
        <v>2925000000</v>
      </c>
      <c r="M291" s="51">
        <f t="shared" si="209"/>
        <v>3.7063031452454074E-4</v>
      </c>
      <c r="N291" s="112">
        <v>0</v>
      </c>
      <c r="O291" s="46">
        <v>0</v>
      </c>
      <c r="P291" s="46">
        <f t="shared" si="231"/>
        <v>2925000000</v>
      </c>
      <c r="Q291" s="46">
        <v>0</v>
      </c>
      <c r="R291" s="46">
        <f t="shared" si="232"/>
        <v>2925000000</v>
      </c>
      <c r="S291" s="46">
        <f t="shared" si="233"/>
        <v>0</v>
      </c>
      <c r="T291" s="46">
        <v>0</v>
      </c>
      <c r="U291" s="46">
        <f t="shared" si="234"/>
        <v>0</v>
      </c>
      <c r="V291" s="46">
        <v>0</v>
      </c>
      <c r="W291" s="48">
        <f t="shared" si="235"/>
        <v>0</v>
      </c>
      <c r="X291" s="49">
        <f t="shared" si="211"/>
        <v>0</v>
      </c>
      <c r="Y291" s="49">
        <f t="shared" si="212"/>
        <v>0</v>
      </c>
      <c r="Z291" s="49">
        <f t="shared" si="213"/>
        <v>0</v>
      </c>
      <c r="AA291" s="49" t="s">
        <v>40</v>
      </c>
      <c r="AB291" s="49" t="s">
        <v>40</v>
      </c>
    </row>
    <row r="292" spans="1:28" ht="48" customHeight="1" x14ac:dyDescent="0.25">
      <c r="A292" s="102" t="s">
        <v>456</v>
      </c>
      <c r="B292" s="103" t="s">
        <v>41</v>
      </c>
      <c r="C292" s="44">
        <v>20</v>
      </c>
      <c r="D292" s="44" t="s">
        <v>38</v>
      </c>
      <c r="E292" s="108" t="s">
        <v>258</v>
      </c>
      <c r="F292" s="46">
        <v>5269459612</v>
      </c>
      <c r="G292" s="46">
        <v>0</v>
      </c>
      <c r="H292" s="46">
        <v>0</v>
      </c>
      <c r="I292" s="46">
        <v>2074546116</v>
      </c>
      <c r="J292" s="46">
        <v>0</v>
      </c>
      <c r="K292" s="46">
        <f t="shared" si="229"/>
        <v>2074546116</v>
      </c>
      <c r="L292" s="56">
        <f t="shared" si="230"/>
        <v>7344005728</v>
      </c>
      <c r="M292" s="51">
        <f t="shared" si="209"/>
        <v>9.3056791550039965E-4</v>
      </c>
      <c r="N292" s="112">
        <v>0</v>
      </c>
      <c r="O292" s="46">
        <v>5089389970</v>
      </c>
      <c r="P292" s="46">
        <f t="shared" si="231"/>
        <v>2254615758</v>
      </c>
      <c r="Q292" s="46">
        <v>4478219130</v>
      </c>
      <c r="R292" s="46">
        <f t="shared" si="232"/>
        <v>2865786598</v>
      </c>
      <c r="S292" s="46">
        <f t="shared" si="233"/>
        <v>611170840</v>
      </c>
      <c r="T292" s="46">
        <v>1087640928</v>
      </c>
      <c r="U292" s="46">
        <f t="shared" si="234"/>
        <v>3390578202</v>
      </c>
      <c r="V292" s="46">
        <v>1075185100</v>
      </c>
      <c r="W292" s="48">
        <f t="shared" si="235"/>
        <v>12455828</v>
      </c>
      <c r="X292" s="49">
        <f t="shared" si="211"/>
        <v>0.60977881769974562</v>
      </c>
      <c r="Y292" s="49">
        <f t="shared" si="212"/>
        <v>0.14809913939108518</v>
      </c>
      <c r="Z292" s="49">
        <f t="shared" si="213"/>
        <v>0.14640308570303992</v>
      </c>
      <c r="AA292" s="49">
        <f>+T292/Q292</f>
        <v>0.24287353888374819</v>
      </c>
      <c r="AB292" s="49">
        <f>+V292/T292</f>
        <v>0.98854784912985549</v>
      </c>
    </row>
    <row r="293" spans="1:28" ht="48" customHeight="1" x14ac:dyDescent="0.25">
      <c r="A293" s="102" t="s">
        <v>457</v>
      </c>
      <c r="B293" s="103" t="s">
        <v>37</v>
      </c>
      <c r="C293" s="44">
        <v>10</v>
      </c>
      <c r="D293" s="44" t="s">
        <v>38</v>
      </c>
      <c r="E293" s="108" t="s">
        <v>258</v>
      </c>
      <c r="F293" s="46">
        <v>615459010</v>
      </c>
      <c r="G293" s="46">
        <v>0</v>
      </c>
      <c r="H293" s="46">
        <v>0</v>
      </c>
      <c r="I293" s="46">
        <v>0</v>
      </c>
      <c r="J293" s="46">
        <v>0</v>
      </c>
      <c r="K293" s="46">
        <f t="shared" si="229"/>
        <v>0</v>
      </c>
      <c r="L293" s="56">
        <f t="shared" si="230"/>
        <v>615459010</v>
      </c>
      <c r="M293" s="51">
        <f t="shared" si="209"/>
        <v>7.798556118060255E-5</v>
      </c>
      <c r="N293" s="112">
        <v>0</v>
      </c>
      <c r="O293" s="46">
        <v>595589410</v>
      </c>
      <c r="P293" s="46">
        <f t="shared" si="231"/>
        <v>19869600</v>
      </c>
      <c r="Q293" s="46">
        <v>0</v>
      </c>
      <c r="R293" s="46">
        <f t="shared" si="232"/>
        <v>615459010</v>
      </c>
      <c r="S293" s="46">
        <f t="shared" si="233"/>
        <v>595589410</v>
      </c>
      <c r="T293" s="46">
        <v>0</v>
      </c>
      <c r="U293" s="46">
        <f t="shared" si="234"/>
        <v>0</v>
      </c>
      <c r="V293" s="46">
        <v>0</v>
      </c>
      <c r="W293" s="48">
        <f t="shared" si="235"/>
        <v>0</v>
      </c>
      <c r="X293" s="49">
        <f t="shared" si="211"/>
        <v>0</v>
      </c>
      <c r="Y293" s="49">
        <f t="shared" si="212"/>
        <v>0</v>
      </c>
      <c r="Z293" s="49">
        <f t="shared" si="213"/>
        <v>0</v>
      </c>
      <c r="AA293" s="49" t="s">
        <v>40</v>
      </c>
      <c r="AB293" s="49" t="s">
        <v>40</v>
      </c>
    </row>
    <row r="294" spans="1:28" ht="48" customHeight="1" x14ac:dyDescent="0.25">
      <c r="A294" s="102" t="s">
        <v>457</v>
      </c>
      <c r="B294" s="103" t="s">
        <v>37</v>
      </c>
      <c r="C294" s="44">
        <v>13</v>
      </c>
      <c r="D294" s="44" t="s">
        <v>38</v>
      </c>
      <c r="E294" s="108" t="s">
        <v>258</v>
      </c>
      <c r="F294" s="46">
        <v>15000000000</v>
      </c>
      <c r="G294" s="46">
        <v>0</v>
      </c>
      <c r="H294" s="46">
        <v>0</v>
      </c>
      <c r="I294" s="46">
        <v>0</v>
      </c>
      <c r="J294" s="46">
        <v>2925000000</v>
      </c>
      <c r="K294" s="46">
        <f t="shared" si="229"/>
        <v>-2925000000</v>
      </c>
      <c r="L294" s="56">
        <f t="shared" si="230"/>
        <v>12075000000</v>
      </c>
      <c r="M294" s="51">
        <f t="shared" si="209"/>
        <v>1.5300379650884887E-3</v>
      </c>
      <c r="N294" s="112">
        <v>0</v>
      </c>
      <c r="O294" s="46">
        <v>10555000000</v>
      </c>
      <c r="P294" s="46">
        <f t="shared" si="231"/>
        <v>1520000000</v>
      </c>
      <c r="Q294" s="46">
        <v>6405089410</v>
      </c>
      <c r="R294" s="46">
        <f t="shared" si="232"/>
        <v>5669910590</v>
      </c>
      <c r="S294" s="46">
        <f t="shared" si="233"/>
        <v>4149910590</v>
      </c>
      <c r="T294" s="46">
        <v>0</v>
      </c>
      <c r="U294" s="46">
        <f t="shared" si="234"/>
        <v>6405089410</v>
      </c>
      <c r="V294" s="46">
        <v>0</v>
      </c>
      <c r="W294" s="48">
        <f t="shared" si="235"/>
        <v>0</v>
      </c>
      <c r="X294" s="49">
        <f t="shared" si="211"/>
        <v>0.53044218716356106</v>
      </c>
      <c r="Y294" s="49">
        <f t="shared" si="212"/>
        <v>0</v>
      </c>
      <c r="Z294" s="49">
        <f t="shared" si="213"/>
        <v>0</v>
      </c>
      <c r="AA294" s="49">
        <f>+T294/Q294</f>
        <v>0</v>
      </c>
      <c r="AB294" s="49" t="s">
        <v>40</v>
      </c>
    </row>
    <row r="295" spans="1:28" ht="48" customHeight="1" x14ac:dyDescent="0.25">
      <c r="A295" s="102" t="s">
        <v>457</v>
      </c>
      <c r="B295" s="103" t="s">
        <v>41</v>
      </c>
      <c r="C295" s="44">
        <v>20</v>
      </c>
      <c r="D295" s="44" t="s">
        <v>38</v>
      </c>
      <c r="E295" s="108" t="s">
        <v>258</v>
      </c>
      <c r="F295" s="46">
        <v>16066546116</v>
      </c>
      <c r="G295" s="46">
        <v>0</v>
      </c>
      <c r="H295" s="46">
        <v>0</v>
      </c>
      <c r="I295" s="46">
        <v>0</v>
      </c>
      <c r="J295" s="46">
        <v>2074546116</v>
      </c>
      <c r="K295" s="46">
        <f t="shared" si="229"/>
        <v>-2074546116</v>
      </c>
      <c r="L295" s="56">
        <f t="shared" si="230"/>
        <v>13992000000</v>
      </c>
      <c r="M295" s="51">
        <f t="shared" si="209"/>
        <v>1.7729433712230338E-3</v>
      </c>
      <c r="N295" s="112">
        <v>0</v>
      </c>
      <c r="O295" s="46">
        <v>10920050965</v>
      </c>
      <c r="P295" s="46">
        <f t="shared" si="231"/>
        <v>3071949035</v>
      </c>
      <c r="Q295" s="46">
        <v>792058479.75</v>
      </c>
      <c r="R295" s="46">
        <f t="shared" si="232"/>
        <v>13199941520.25</v>
      </c>
      <c r="S295" s="46">
        <f t="shared" si="233"/>
        <v>10127992485.25</v>
      </c>
      <c r="T295" s="46">
        <v>792058479.75</v>
      </c>
      <c r="U295" s="46">
        <f t="shared" si="234"/>
        <v>0</v>
      </c>
      <c r="V295" s="46">
        <v>792058479.75</v>
      </c>
      <c r="W295" s="48">
        <f t="shared" si="235"/>
        <v>0</v>
      </c>
      <c r="X295" s="49">
        <f t="shared" si="211"/>
        <v>5.6607953098198972E-2</v>
      </c>
      <c r="Y295" s="49">
        <f t="shared" si="212"/>
        <v>5.6607953098198972E-2</v>
      </c>
      <c r="Z295" s="49">
        <f t="shared" si="213"/>
        <v>5.6607953098198972E-2</v>
      </c>
      <c r="AA295" s="49">
        <f t="shared" ref="AA295:AA304" si="236">+T295/Q295</f>
        <v>1</v>
      </c>
      <c r="AB295" s="49">
        <f t="shared" ref="AB295:AB304" si="237">+V295/T295</f>
        <v>1</v>
      </c>
    </row>
    <row r="296" spans="1:28" ht="66" customHeight="1" x14ac:dyDescent="0.25">
      <c r="A296" s="96" t="s">
        <v>458</v>
      </c>
      <c r="B296" s="100" t="s">
        <v>37</v>
      </c>
      <c r="C296" s="34">
        <v>10</v>
      </c>
      <c r="D296" s="34" t="s">
        <v>38</v>
      </c>
      <c r="E296" s="95" t="s">
        <v>459</v>
      </c>
      <c r="F296" s="66">
        <f t="shared" ref="F296:J298" si="238">+F297</f>
        <v>6215000000</v>
      </c>
      <c r="G296" s="66">
        <f t="shared" si="238"/>
        <v>0</v>
      </c>
      <c r="H296" s="66">
        <f t="shared" si="238"/>
        <v>0</v>
      </c>
      <c r="I296" s="66">
        <f t="shared" si="238"/>
        <v>0</v>
      </c>
      <c r="J296" s="66">
        <f t="shared" si="238"/>
        <v>0</v>
      </c>
      <c r="K296" s="66">
        <f t="shared" si="229"/>
        <v>0</v>
      </c>
      <c r="L296" s="66">
        <f>+L297</f>
        <v>6215000000</v>
      </c>
      <c r="M296" s="42">
        <f t="shared" si="209"/>
        <v>7.8751022385299858E-4</v>
      </c>
      <c r="N296" s="66">
        <f t="shared" ref="N296:W298" si="239">+N297</f>
        <v>0</v>
      </c>
      <c r="O296" s="66">
        <f t="shared" si="239"/>
        <v>4784725980.8500004</v>
      </c>
      <c r="P296" s="66">
        <f t="shared" si="239"/>
        <v>1430274019.1499996</v>
      </c>
      <c r="Q296" s="66">
        <f t="shared" si="239"/>
        <v>4270052292.4000001</v>
      </c>
      <c r="R296" s="66">
        <f t="shared" si="239"/>
        <v>1944947707.5999999</v>
      </c>
      <c r="S296" s="66">
        <f t="shared" si="239"/>
        <v>514673688.45000029</v>
      </c>
      <c r="T296" s="66">
        <f t="shared" si="239"/>
        <v>2670767698.9000001</v>
      </c>
      <c r="U296" s="66">
        <f t="shared" si="239"/>
        <v>1599284593.5</v>
      </c>
      <c r="V296" s="66">
        <f t="shared" si="239"/>
        <v>2670767698.9000001</v>
      </c>
      <c r="W296" s="66">
        <f t="shared" si="239"/>
        <v>0</v>
      </c>
      <c r="X296" s="38">
        <f t="shared" si="211"/>
        <v>0.68705587971037818</v>
      </c>
      <c r="Y296" s="38">
        <f t="shared" si="212"/>
        <v>0.42972931599356395</v>
      </c>
      <c r="Z296" s="38">
        <f t="shared" si="213"/>
        <v>0.42972931599356395</v>
      </c>
      <c r="AA296" s="38">
        <f t="shared" si="236"/>
        <v>0.62546486928357603</v>
      </c>
      <c r="AB296" s="38">
        <f t="shared" si="237"/>
        <v>1</v>
      </c>
    </row>
    <row r="297" spans="1:28" ht="60.75" customHeight="1" x14ac:dyDescent="0.25">
      <c r="A297" s="96" t="s">
        <v>460</v>
      </c>
      <c r="B297" s="100" t="s">
        <v>37</v>
      </c>
      <c r="C297" s="34">
        <v>10</v>
      </c>
      <c r="D297" s="34" t="s">
        <v>38</v>
      </c>
      <c r="E297" s="95" t="s">
        <v>459</v>
      </c>
      <c r="F297" s="66">
        <f t="shared" si="238"/>
        <v>6215000000</v>
      </c>
      <c r="G297" s="66">
        <f t="shared" si="238"/>
        <v>0</v>
      </c>
      <c r="H297" s="66">
        <f t="shared" si="238"/>
        <v>0</v>
      </c>
      <c r="I297" s="66">
        <f t="shared" si="238"/>
        <v>0</v>
      </c>
      <c r="J297" s="66">
        <f t="shared" si="238"/>
        <v>0</v>
      </c>
      <c r="K297" s="66">
        <f t="shared" si="229"/>
        <v>0</v>
      </c>
      <c r="L297" s="66">
        <f>+L298</f>
        <v>6215000000</v>
      </c>
      <c r="M297" s="42">
        <f t="shared" si="209"/>
        <v>7.8751022385299858E-4</v>
      </c>
      <c r="N297" s="66">
        <f t="shared" si="239"/>
        <v>0</v>
      </c>
      <c r="O297" s="66">
        <f t="shared" si="239"/>
        <v>4784725980.8500004</v>
      </c>
      <c r="P297" s="66">
        <f t="shared" si="239"/>
        <v>1430274019.1499996</v>
      </c>
      <c r="Q297" s="66">
        <f t="shared" si="239"/>
        <v>4270052292.4000001</v>
      </c>
      <c r="R297" s="66">
        <f t="shared" si="239"/>
        <v>1944947707.5999999</v>
      </c>
      <c r="S297" s="66">
        <f t="shared" si="239"/>
        <v>514673688.45000029</v>
      </c>
      <c r="T297" s="66">
        <f t="shared" si="239"/>
        <v>2670767698.9000001</v>
      </c>
      <c r="U297" s="66">
        <f t="shared" si="239"/>
        <v>1599284593.5</v>
      </c>
      <c r="V297" s="66">
        <f t="shared" si="239"/>
        <v>2670767698.9000001</v>
      </c>
      <c r="W297" s="66">
        <f t="shared" si="239"/>
        <v>0</v>
      </c>
      <c r="X297" s="38">
        <f t="shared" si="211"/>
        <v>0.68705587971037818</v>
      </c>
      <c r="Y297" s="38">
        <f t="shared" si="212"/>
        <v>0.42972931599356395</v>
      </c>
      <c r="Z297" s="38">
        <f t="shared" si="213"/>
        <v>0.42972931599356395</v>
      </c>
      <c r="AA297" s="38">
        <f t="shared" si="236"/>
        <v>0.62546486928357603</v>
      </c>
      <c r="AB297" s="38">
        <f t="shared" si="237"/>
        <v>1</v>
      </c>
    </row>
    <row r="298" spans="1:28" ht="35.25" customHeight="1" x14ac:dyDescent="0.25">
      <c r="A298" s="96" t="s">
        <v>461</v>
      </c>
      <c r="B298" s="100" t="s">
        <v>37</v>
      </c>
      <c r="C298" s="34">
        <v>10</v>
      </c>
      <c r="D298" s="34" t="s">
        <v>38</v>
      </c>
      <c r="E298" s="95" t="s">
        <v>462</v>
      </c>
      <c r="F298" s="66">
        <f t="shared" si="238"/>
        <v>6215000000</v>
      </c>
      <c r="G298" s="66">
        <f t="shared" si="238"/>
        <v>0</v>
      </c>
      <c r="H298" s="66">
        <f t="shared" si="238"/>
        <v>0</v>
      </c>
      <c r="I298" s="66">
        <f t="shared" si="238"/>
        <v>0</v>
      </c>
      <c r="J298" s="66">
        <f t="shared" si="238"/>
        <v>0</v>
      </c>
      <c r="K298" s="66">
        <f t="shared" si="229"/>
        <v>0</v>
      </c>
      <c r="L298" s="66">
        <f>+L299</f>
        <v>6215000000</v>
      </c>
      <c r="M298" s="42">
        <f t="shared" si="209"/>
        <v>7.8751022385299858E-4</v>
      </c>
      <c r="N298" s="66">
        <f t="shared" si="239"/>
        <v>0</v>
      </c>
      <c r="O298" s="66">
        <f t="shared" si="239"/>
        <v>4784725980.8500004</v>
      </c>
      <c r="P298" s="66">
        <f t="shared" si="239"/>
        <v>1430274019.1499996</v>
      </c>
      <c r="Q298" s="66">
        <f t="shared" si="239"/>
        <v>4270052292.4000001</v>
      </c>
      <c r="R298" s="66">
        <f t="shared" si="239"/>
        <v>1944947707.5999999</v>
      </c>
      <c r="S298" s="66">
        <f t="shared" si="239"/>
        <v>514673688.45000029</v>
      </c>
      <c r="T298" s="66">
        <f t="shared" si="239"/>
        <v>2670767698.9000001</v>
      </c>
      <c r="U298" s="66">
        <f t="shared" si="239"/>
        <v>1599284593.5</v>
      </c>
      <c r="V298" s="66">
        <f t="shared" si="239"/>
        <v>2670767698.9000001</v>
      </c>
      <c r="W298" s="66">
        <f t="shared" si="239"/>
        <v>0</v>
      </c>
      <c r="X298" s="38">
        <f t="shared" si="211"/>
        <v>0.68705587971037818</v>
      </c>
      <c r="Y298" s="38">
        <f t="shared" si="212"/>
        <v>0.42972931599356395</v>
      </c>
      <c r="Z298" s="38">
        <f t="shared" si="213"/>
        <v>0.42972931599356395</v>
      </c>
      <c r="AA298" s="38">
        <f t="shared" si="236"/>
        <v>0.62546486928357603</v>
      </c>
      <c r="AB298" s="38">
        <f t="shared" si="237"/>
        <v>1</v>
      </c>
    </row>
    <row r="299" spans="1:28" ht="48.75" customHeight="1" x14ac:dyDescent="0.25">
      <c r="A299" s="43" t="s">
        <v>463</v>
      </c>
      <c r="B299" s="103" t="s">
        <v>37</v>
      </c>
      <c r="C299" s="44">
        <v>10</v>
      </c>
      <c r="D299" s="44" t="s">
        <v>38</v>
      </c>
      <c r="E299" s="108" t="s">
        <v>258</v>
      </c>
      <c r="F299" s="46">
        <v>6215000000</v>
      </c>
      <c r="G299" s="46">
        <v>0</v>
      </c>
      <c r="H299" s="46">
        <v>0</v>
      </c>
      <c r="I299" s="46">
        <v>0</v>
      </c>
      <c r="J299" s="46">
        <v>0</v>
      </c>
      <c r="K299" s="46">
        <f t="shared" si="229"/>
        <v>0</v>
      </c>
      <c r="L299" s="56">
        <f>+F299+K299</f>
        <v>6215000000</v>
      </c>
      <c r="M299" s="51">
        <f t="shared" si="209"/>
        <v>7.8751022385299858E-4</v>
      </c>
      <c r="N299" s="46">
        <v>0</v>
      </c>
      <c r="O299" s="46">
        <v>4784725980.8500004</v>
      </c>
      <c r="P299" s="46">
        <f>L299-O299</f>
        <v>1430274019.1499996</v>
      </c>
      <c r="Q299" s="46">
        <v>4270052292.4000001</v>
      </c>
      <c r="R299" s="46">
        <f>+L299-Q299</f>
        <v>1944947707.5999999</v>
      </c>
      <c r="S299" s="46">
        <f>O299-Q299</f>
        <v>514673688.45000029</v>
      </c>
      <c r="T299" s="46">
        <v>2670767698.9000001</v>
      </c>
      <c r="U299" s="46">
        <f>+Q299-T299</f>
        <v>1599284593.5</v>
      </c>
      <c r="V299" s="46">
        <v>2670767698.9000001</v>
      </c>
      <c r="W299" s="48">
        <f>+T299-V299</f>
        <v>0</v>
      </c>
      <c r="X299" s="49">
        <f t="shared" si="211"/>
        <v>0.68705587971037818</v>
      </c>
      <c r="Y299" s="49">
        <f t="shared" si="212"/>
        <v>0.42972931599356395</v>
      </c>
      <c r="Z299" s="49">
        <f t="shared" si="213"/>
        <v>0.42972931599356395</v>
      </c>
      <c r="AA299" s="49">
        <f t="shared" si="236"/>
        <v>0.62546486928357603</v>
      </c>
      <c r="AB299" s="49">
        <f t="shared" si="237"/>
        <v>1</v>
      </c>
    </row>
    <row r="300" spans="1:28" ht="72" customHeight="1" x14ac:dyDescent="0.25">
      <c r="A300" s="96" t="s">
        <v>464</v>
      </c>
      <c r="B300" s="100" t="s">
        <v>37</v>
      </c>
      <c r="C300" s="34">
        <v>10</v>
      </c>
      <c r="D300" s="34" t="s">
        <v>38</v>
      </c>
      <c r="E300" s="95" t="s">
        <v>465</v>
      </c>
      <c r="F300" s="66">
        <f t="shared" ref="F300:J302" si="240">+F301</f>
        <v>904000000</v>
      </c>
      <c r="G300" s="66">
        <f t="shared" si="240"/>
        <v>0</v>
      </c>
      <c r="H300" s="66">
        <f t="shared" si="240"/>
        <v>0</v>
      </c>
      <c r="I300" s="66">
        <f t="shared" si="240"/>
        <v>0</v>
      </c>
      <c r="J300" s="66">
        <f t="shared" si="240"/>
        <v>0</v>
      </c>
      <c r="K300" s="66">
        <f t="shared" si="229"/>
        <v>0</v>
      </c>
      <c r="L300" s="66">
        <f>+L301</f>
        <v>904000000</v>
      </c>
      <c r="M300" s="42">
        <f t="shared" si="209"/>
        <v>1.1454694165134525E-4</v>
      </c>
      <c r="N300" s="66">
        <f t="shared" ref="N300:W302" si="241">+N301</f>
        <v>0</v>
      </c>
      <c r="O300" s="66">
        <f t="shared" si="241"/>
        <v>633279830.02999997</v>
      </c>
      <c r="P300" s="66">
        <f t="shared" si="241"/>
        <v>270720169.97000003</v>
      </c>
      <c r="Q300" s="66">
        <f t="shared" si="241"/>
        <v>548260363.74000001</v>
      </c>
      <c r="R300" s="66">
        <f t="shared" si="241"/>
        <v>355739636.25999999</v>
      </c>
      <c r="S300" s="66">
        <f t="shared" si="241"/>
        <v>85019466.289999962</v>
      </c>
      <c r="T300" s="66">
        <f t="shared" si="241"/>
        <v>190170102.74000001</v>
      </c>
      <c r="U300" s="66">
        <f t="shared" si="241"/>
        <v>358090261</v>
      </c>
      <c r="V300" s="66">
        <f t="shared" si="241"/>
        <v>190170102.74000001</v>
      </c>
      <c r="W300" s="66">
        <f t="shared" si="241"/>
        <v>0</v>
      </c>
      <c r="X300" s="38">
        <f t="shared" si="211"/>
        <v>0.60648270325221243</v>
      </c>
      <c r="Y300" s="38">
        <f t="shared" si="212"/>
        <v>0.2103651578982301</v>
      </c>
      <c r="Z300" s="38">
        <f t="shared" si="213"/>
        <v>0.2103651578982301</v>
      </c>
      <c r="AA300" s="38">
        <f t="shared" si="236"/>
        <v>0.34686093563784204</v>
      </c>
      <c r="AB300" s="38">
        <f t="shared" si="237"/>
        <v>1</v>
      </c>
    </row>
    <row r="301" spans="1:28" ht="49.5" customHeight="1" x14ac:dyDescent="0.25">
      <c r="A301" s="96" t="s">
        <v>466</v>
      </c>
      <c r="B301" s="100" t="s">
        <v>37</v>
      </c>
      <c r="C301" s="34">
        <v>10</v>
      </c>
      <c r="D301" s="34" t="s">
        <v>38</v>
      </c>
      <c r="E301" s="95" t="s">
        <v>465</v>
      </c>
      <c r="F301" s="66">
        <f t="shared" si="240"/>
        <v>904000000</v>
      </c>
      <c r="G301" s="66">
        <f t="shared" si="240"/>
        <v>0</v>
      </c>
      <c r="H301" s="66">
        <f t="shared" si="240"/>
        <v>0</v>
      </c>
      <c r="I301" s="66">
        <f t="shared" si="240"/>
        <v>0</v>
      </c>
      <c r="J301" s="66">
        <f t="shared" si="240"/>
        <v>0</v>
      </c>
      <c r="K301" s="66">
        <f t="shared" si="229"/>
        <v>0</v>
      </c>
      <c r="L301" s="66">
        <f>+L302</f>
        <v>904000000</v>
      </c>
      <c r="M301" s="42">
        <f t="shared" si="209"/>
        <v>1.1454694165134525E-4</v>
      </c>
      <c r="N301" s="66">
        <f t="shared" si="241"/>
        <v>0</v>
      </c>
      <c r="O301" s="66">
        <f t="shared" si="241"/>
        <v>633279830.02999997</v>
      </c>
      <c r="P301" s="66">
        <f t="shared" si="241"/>
        <v>270720169.97000003</v>
      </c>
      <c r="Q301" s="66">
        <f t="shared" si="241"/>
        <v>548260363.74000001</v>
      </c>
      <c r="R301" s="66">
        <f t="shared" si="241"/>
        <v>355739636.25999999</v>
      </c>
      <c r="S301" s="66">
        <f t="shared" si="241"/>
        <v>85019466.289999962</v>
      </c>
      <c r="T301" s="66">
        <f t="shared" si="241"/>
        <v>190170102.74000001</v>
      </c>
      <c r="U301" s="66">
        <f t="shared" si="241"/>
        <v>358090261</v>
      </c>
      <c r="V301" s="66">
        <f t="shared" si="241"/>
        <v>190170102.74000001</v>
      </c>
      <c r="W301" s="66">
        <f t="shared" si="241"/>
        <v>0</v>
      </c>
      <c r="X301" s="38">
        <f t="shared" si="211"/>
        <v>0.60648270325221243</v>
      </c>
      <c r="Y301" s="38">
        <f t="shared" si="212"/>
        <v>0.2103651578982301</v>
      </c>
      <c r="Z301" s="38">
        <f t="shared" si="213"/>
        <v>0.2103651578982301</v>
      </c>
      <c r="AA301" s="38">
        <f t="shared" si="236"/>
        <v>0.34686093563784204</v>
      </c>
      <c r="AB301" s="38">
        <f t="shared" si="237"/>
        <v>1</v>
      </c>
    </row>
    <row r="302" spans="1:28" ht="35.25" customHeight="1" x14ac:dyDescent="0.25">
      <c r="A302" s="96" t="s">
        <v>467</v>
      </c>
      <c r="B302" s="100" t="s">
        <v>37</v>
      </c>
      <c r="C302" s="34">
        <v>10</v>
      </c>
      <c r="D302" s="34" t="s">
        <v>38</v>
      </c>
      <c r="E302" s="95" t="s">
        <v>468</v>
      </c>
      <c r="F302" s="66">
        <f t="shared" si="240"/>
        <v>904000000</v>
      </c>
      <c r="G302" s="66">
        <f t="shared" si="240"/>
        <v>0</v>
      </c>
      <c r="H302" s="66">
        <f t="shared" si="240"/>
        <v>0</v>
      </c>
      <c r="I302" s="66">
        <f t="shared" si="240"/>
        <v>0</v>
      </c>
      <c r="J302" s="66">
        <f t="shared" si="240"/>
        <v>0</v>
      </c>
      <c r="K302" s="66">
        <f t="shared" si="229"/>
        <v>0</v>
      </c>
      <c r="L302" s="66">
        <f>+L303</f>
        <v>904000000</v>
      </c>
      <c r="M302" s="42">
        <f t="shared" si="209"/>
        <v>1.1454694165134525E-4</v>
      </c>
      <c r="N302" s="66">
        <f t="shared" si="241"/>
        <v>0</v>
      </c>
      <c r="O302" s="66">
        <f t="shared" si="241"/>
        <v>633279830.02999997</v>
      </c>
      <c r="P302" s="66">
        <f t="shared" si="241"/>
        <v>270720169.97000003</v>
      </c>
      <c r="Q302" s="66">
        <f t="shared" si="241"/>
        <v>548260363.74000001</v>
      </c>
      <c r="R302" s="66">
        <f t="shared" si="241"/>
        <v>355739636.25999999</v>
      </c>
      <c r="S302" s="66">
        <f t="shared" si="241"/>
        <v>85019466.289999962</v>
      </c>
      <c r="T302" s="66">
        <f t="shared" si="241"/>
        <v>190170102.74000001</v>
      </c>
      <c r="U302" s="66">
        <f t="shared" si="241"/>
        <v>358090261</v>
      </c>
      <c r="V302" s="66">
        <f t="shared" si="241"/>
        <v>190170102.74000001</v>
      </c>
      <c r="W302" s="66">
        <f t="shared" si="241"/>
        <v>0</v>
      </c>
      <c r="X302" s="38">
        <f t="shared" si="211"/>
        <v>0.60648270325221243</v>
      </c>
      <c r="Y302" s="38">
        <f t="shared" si="212"/>
        <v>0.2103651578982301</v>
      </c>
      <c r="Z302" s="38">
        <f t="shared" si="213"/>
        <v>0.2103651578982301</v>
      </c>
      <c r="AA302" s="38">
        <f t="shared" si="236"/>
        <v>0.34686093563784204</v>
      </c>
      <c r="AB302" s="38">
        <f t="shared" si="237"/>
        <v>1</v>
      </c>
    </row>
    <row r="303" spans="1:28" ht="42.75" customHeight="1" x14ac:dyDescent="0.25">
      <c r="A303" s="43" t="s">
        <v>469</v>
      </c>
      <c r="B303" s="103" t="s">
        <v>37</v>
      </c>
      <c r="C303" s="44">
        <v>10</v>
      </c>
      <c r="D303" s="44" t="s">
        <v>38</v>
      </c>
      <c r="E303" s="108" t="s">
        <v>258</v>
      </c>
      <c r="F303" s="56">
        <v>904000000</v>
      </c>
      <c r="G303" s="46">
        <v>0</v>
      </c>
      <c r="H303" s="46">
        <v>0</v>
      </c>
      <c r="I303" s="46">
        <v>0</v>
      </c>
      <c r="J303" s="46">
        <v>0</v>
      </c>
      <c r="K303" s="46">
        <f t="shared" si="229"/>
        <v>0</v>
      </c>
      <c r="L303" s="56">
        <f>+F303+K303</f>
        <v>904000000</v>
      </c>
      <c r="M303" s="51">
        <f t="shared" si="209"/>
        <v>1.1454694165134525E-4</v>
      </c>
      <c r="N303" s="46">
        <v>0</v>
      </c>
      <c r="O303" s="46">
        <v>633279830.02999997</v>
      </c>
      <c r="P303" s="46">
        <f>L303-O303</f>
        <v>270720169.97000003</v>
      </c>
      <c r="Q303" s="46">
        <v>548260363.74000001</v>
      </c>
      <c r="R303" s="46">
        <f>+L303-Q303</f>
        <v>355739636.25999999</v>
      </c>
      <c r="S303" s="46">
        <f>O303-Q303</f>
        <v>85019466.289999962</v>
      </c>
      <c r="T303" s="46">
        <v>190170102.74000001</v>
      </c>
      <c r="U303" s="46">
        <f>+Q303-T303</f>
        <v>358090261</v>
      </c>
      <c r="V303" s="46">
        <v>190170102.74000001</v>
      </c>
      <c r="W303" s="48">
        <f>+T303-V303</f>
        <v>0</v>
      </c>
      <c r="X303" s="49">
        <f t="shared" si="211"/>
        <v>0.60648270325221243</v>
      </c>
      <c r="Y303" s="49">
        <f t="shared" si="212"/>
        <v>0.2103651578982301</v>
      </c>
      <c r="Z303" s="49">
        <f t="shared" si="213"/>
        <v>0.2103651578982301</v>
      </c>
      <c r="AA303" s="49">
        <f t="shared" si="236"/>
        <v>0.34686093563784204</v>
      </c>
      <c r="AB303" s="49">
        <f t="shared" si="237"/>
        <v>1</v>
      </c>
    </row>
    <row r="304" spans="1:28" s="118" customFormat="1" ht="33" customHeight="1" thickBot="1" x14ac:dyDescent="0.3">
      <c r="A304" s="281" t="s">
        <v>470</v>
      </c>
      <c r="B304" s="282"/>
      <c r="C304" s="282"/>
      <c r="D304" s="282"/>
      <c r="E304" s="282"/>
      <c r="F304" s="114">
        <f>+F7+F8+F112+F113+F121+F122+F123</f>
        <v>7891961033334</v>
      </c>
      <c r="G304" s="114">
        <f>+G7+G8+G112+G113+G121+G122+G123</f>
        <v>0</v>
      </c>
      <c r="H304" s="114">
        <f>+H7+H8+H112+H113+H121+H122+H123</f>
        <v>0</v>
      </c>
      <c r="I304" s="114">
        <f>+I7+I8+I112+I113+I121+I122+I123</f>
        <v>5851736522</v>
      </c>
      <c r="J304" s="114">
        <f>+J7+J8+J112+J113+J121+J122+J123</f>
        <v>5851736522</v>
      </c>
      <c r="K304" s="114">
        <f t="shared" si="229"/>
        <v>0</v>
      </c>
      <c r="L304" s="114">
        <f>+L7+L8+L112+L113+L121+L122+L123</f>
        <v>7891961033334</v>
      </c>
      <c r="M304" s="115">
        <f t="shared" si="209"/>
        <v>1</v>
      </c>
      <c r="N304" s="114">
        <f t="shared" ref="N304:W304" si="242">+N7+N8+N112+N113+N121+N122+N123</f>
        <v>10913069000</v>
      </c>
      <c r="O304" s="114">
        <f t="shared" si="242"/>
        <v>5994076177427.3896</v>
      </c>
      <c r="P304" s="114">
        <f t="shared" si="242"/>
        <v>1897884855906.6101</v>
      </c>
      <c r="Q304" s="114">
        <f t="shared" si="242"/>
        <v>5910639845655.8906</v>
      </c>
      <c r="R304" s="114">
        <f t="shared" si="242"/>
        <v>1981321187678.1096</v>
      </c>
      <c r="S304" s="114">
        <f t="shared" si="242"/>
        <v>83436331771.5</v>
      </c>
      <c r="T304" s="114">
        <f t="shared" si="242"/>
        <v>2177052247015.1101</v>
      </c>
      <c r="U304" s="114">
        <f t="shared" si="242"/>
        <v>3733587598640.7803</v>
      </c>
      <c r="V304" s="114">
        <f t="shared" si="242"/>
        <v>2175199963652.1101</v>
      </c>
      <c r="W304" s="114">
        <f t="shared" si="242"/>
        <v>1852283363</v>
      </c>
      <c r="X304" s="116">
        <f t="shared" si="211"/>
        <v>0.74894437779033363</v>
      </c>
      <c r="Y304" s="116">
        <f t="shared" si="212"/>
        <v>0.27585694326412596</v>
      </c>
      <c r="Z304" s="116">
        <f t="shared" si="213"/>
        <v>0.27562223818193204</v>
      </c>
      <c r="AA304" s="116">
        <f t="shared" si="236"/>
        <v>0.36832767752126966</v>
      </c>
      <c r="AB304" s="117">
        <f t="shared" si="237"/>
        <v>0.99914917826821126</v>
      </c>
    </row>
    <row r="305" spans="1:28" s="120" customFormat="1" ht="15" customHeight="1" thickBot="1" x14ac:dyDescent="0.3">
      <c r="A305" s="119" t="s">
        <v>471</v>
      </c>
      <c r="E305" s="121"/>
      <c r="F305" s="122"/>
      <c r="G305" s="122"/>
      <c r="H305" s="122"/>
      <c r="I305" s="122"/>
      <c r="J305" s="122"/>
      <c r="K305" s="122"/>
      <c r="L305" s="259"/>
      <c r="M305" s="123"/>
      <c r="N305" s="122"/>
      <c r="O305" s="122"/>
      <c r="P305" s="122"/>
      <c r="Q305" s="122"/>
      <c r="R305" s="122"/>
      <c r="S305" s="122"/>
      <c r="T305" s="122"/>
      <c r="U305" s="122"/>
      <c r="V305" s="122" t="s">
        <v>546</v>
      </c>
      <c r="W305" s="122"/>
      <c r="X305" s="124"/>
      <c r="Y305" s="124"/>
      <c r="Z305" s="124"/>
      <c r="AA305" s="124"/>
      <c r="AB305" s="124"/>
    </row>
    <row r="306" spans="1:28" s="118" customFormat="1" ht="139.5" customHeight="1" thickBot="1" x14ac:dyDescent="0.3">
      <c r="A306" s="283" t="s">
        <v>472</v>
      </c>
      <c r="B306" s="284"/>
      <c r="C306" s="284"/>
      <c r="D306" s="284"/>
      <c r="E306" s="284"/>
      <c r="F306" s="284"/>
      <c r="G306" s="284"/>
      <c r="H306" s="284"/>
      <c r="I306" s="284"/>
      <c r="J306" s="284"/>
      <c r="K306" s="284"/>
      <c r="L306" s="284"/>
      <c r="M306" s="284"/>
      <c r="N306" s="285"/>
      <c r="O306" s="125"/>
      <c r="P306" s="125"/>
      <c r="Q306" s="125"/>
      <c r="R306" s="125"/>
      <c r="S306" s="125"/>
      <c r="T306" s="125"/>
      <c r="U306" s="125"/>
      <c r="V306" s="125"/>
      <c r="W306" s="125"/>
      <c r="X306" s="126"/>
      <c r="Y306" s="126"/>
      <c r="Z306" s="126"/>
      <c r="AA306" s="126"/>
      <c r="AB306" s="126"/>
    </row>
    <row r="307" spans="1:28" s="120" customFormat="1" ht="15.75" customHeight="1" x14ac:dyDescent="0.25">
      <c r="A307" s="278" t="s">
        <v>555</v>
      </c>
      <c r="B307" s="279"/>
      <c r="C307" s="279"/>
      <c r="D307" s="279"/>
      <c r="E307" s="280"/>
      <c r="F307" s="121"/>
      <c r="G307" s="121"/>
      <c r="H307" s="121"/>
      <c r="I307" s="121"/>
      <c r="J307" s="121"/>
      <c r="K307" s="121"/>
      <c r="L307" s="260"/>
      <c r="M307" s="128"/>
      <c r="N307" s="129"/>
      <c r="O307" s="128"/>
      <c r="P307" s="128"/>
      <c r="Q307" s="128"/>
      <c r="R307" s="128"/>
      <c r="S307" s="128"/>
      <c r="T307" s="128"/>
      <c r="U307" s="128"/>
      <c r="V307" s="128"/>
      <c r="W307" s="128"/>
      <c r="X307" s="130"/>
      <c r="Y307" s="130"/>
      <c r="Z307" s="130"/>
      <c r="AA307" s="130"/>
      <c r="AB307" s="130"/>
    </row>
    <row r="308" spans="1:28" s="130" customFormat="1" x14ac:dyDescent="0.25">
      <c r="A308" s="278" t="s">
        <v>556</v>
      </c>
      <c r="B308" s="279"/>
      <c r="C308" s="279"/>
      <c r="D308" s="279"/>
      <c r="E308" s="280"/>
      <c r="F308" s="8"/>
      <c r="G308" s="8"/>
      <c r="H308" s="8"/>
      <c r="I308" s="8"/>
      <c r="J308" s="8"/>
      <c r="K308" s="8"/>
      <c r="L308" s="261"/>
      <c r="M308" s="9"/>
      <c r="N308" s="10"/>
      <c r="O308" s="9"/>
      <c r="P308" s="9"/>
      <c r="Q308" s="9"/>
      <c r="R308" s="9"/>
      <c r="S308" s="9"/>
      <c r="T308" s="9"/>
      <c r="U308" s="9"/>
      <c r="V308" s="9"/>
      <c r="W308" s="9"/>
    </row>
    <row r="310" spans="1:28" s="130" customFormat="1" x14ac:dyDescent="0.25">
      <c r="A310" s="3"/>
      <c r="B310" s="5"/>
      <c r="C310" s="3"/>
      <c r="D310" s="3"/>
      <c r="E310" s="8"/>
      <c r="F310" s="7"/>
      <c r="G310" s="8"/>
      <c r="H310" s="8"/>
      <c r="I310" s="8"/>
      <c r="J310" s="8"/>
      <c r="K310" s="8"/>
      <c r="L310" s="261"/>
      <c r="M310" s="16"/>
      <c r="N310" s="131"/>
      <c r="O310" s="16"/>
      <c r="P310" s="16"/>
      <c r="Q310" s="16"/>
      <c r="R310" s="16"/>
      <c r="S310" s="16"/>
      <c r="T310" s="16"/>
      <c r="U310" s="16"/>
      <c r="V310" s="16"/>
      <c r="W310" s="16"/>
    </row>
    <row r="311" spans="1:28" s="130" customFormat="1" x14ac:dyDescent="0.25">
      <c r="A311" s="3"/>
      <c r="B311" s="5"/>
      <c r="C311" s="3"/>
      <c r="D311" s="3"/>
      <c r="E311" s="8"/>
      <c r="F311" s="7"/>
      <c r="G311" s="8"/>
      <c r="H311" s="8"/>
      <c r="I311" s="8"/>
      <c r="J311" s="8"/>
      <c r="K311" s="8"/>
      <c r="L311" s="261"/>
      <c r="M311" s="16"/>
      <c r="N311" s="131"/>
      <c r="O311" s="16"/>
      <c r="P311" s="16"/>
      <c r="Q311" s="16"/>
      <c r="R311" s="16"/>
      <c r="S311" s="16"/>
      <c r="T311" s="16"/>
      <c r="U311" s="16"/>
      <c r="V311" s="16"/>
      <c r="W311" s="16"/>
    </row>
  </sheetData>
  <mergeCells count="25">
    <mergeCell ref="A304:E304"/>
    <mergeCell ref="A306:N306"/>
    <mergeCell ref="R5:R6"/>
    <mergeCell ref="S5:S6"/>
    <mergeCell ref="T5:T6"/>
    <mergeCell ref="L5:L6"/>
    <mergeCell ref="M5:M6"/>
    <mergeCell ref="N5:N6"/>
    <mergeCell ref="O5:O6"/>
    <mergeCell ref="P5:P6"/>
    <mergeCell ref="Q5:Q6"/>
    <mergeCell ref="A1:AB1"/>
    <mergeCell ref="A2:AB2"/>
    <mergeCell ref="A3:AB3"/>
    <mergeCell ref="A5:A6"/>
    <mergeCell ref="B5:B6"/>
    <mergeCell ref="C5:C6"/>
    <mergeCell ref="D5:D6"/>
    <mergeCell ref="E5:E6"/>
    <mergeCell ref="F5:F6"/>
    <mergeCell ref="G5:K5"/>
    <mergeCell ref="X5:AB5"/>
    <mergeCell ref="U5:U6"/>
    <mergeCell ref="V5:V6"/>
    <mergeCell ref="W5:W6"/>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5D6F9-506E-41ED-80C9-2F50140BFF2F}">
  <sheetPr>
    <tabColor theme="0"/>
  </sheetPr>
  <dimension ref="A1:AB133"/>
  <sheetViews>
    <sheetView zoomScale="75" zoomScaleNormal="75" workbookViewId="0">
      <selection activeCell="E10" sqref="E10"/>
    </sheetView>
  </sheetViews>
  <sheetFormatPr baseColWidth="10" defaultRowHeight="15.75" x14ac:dyDescent="0.25"/>
  <cols>
    <col min="1" max="1" width="45.42578125" style="3" customWidth="1"/>
    <col min="2" max="2" width="16.140625" style="5" customWidth="1"/>
    <col min="3" max="3" width="11" style="3" customWidth="1"/>
    <col min="4" max="4" width="9.5703125" style="3" customWidth="1"/>
    <col min="5" max="5" width="49.28515625" style="8" customWidth="1"/>
    <col min="6" max="6" width="23.85546875" style="16" customWidth="1"/>
    <col min="7" max="7" width="25.7109375" style="16" customWidth="1"/>
    <col min="8" max="8" width="24.140625" style="16" customWidth="1"/>
    <col min="9" max="9" width="21.42578125" style="130" customWidth="1"/>
    <col min="10" max="10" width="24" style="130" customWidth="1"/>
    <col min="11" max="11" width="25.140625" style="130" customWidth="1"/>
    <col min="12" max="12" width="22.7109375" style="130" customWidth="1"/>
    <col min="13" max="13" width="16.85546875" style="130" customWidth="1"/>
    <col min="14" max="14" width="15.28515625" style="3" customWidth="1"/>
    <col min="15" max="15" width="14.85546875" style="3" customWidth="1"/>
    <col min="16" max="16" width="18.7109375" style="3" bestFit="1" customWidth="1"/>
    <col min="17" max="92" width="11.42578125" style="3"/>
    <col min="93" max="93" width="15.42578125" style="3" customWidth="1"/>
    <col min="94" max="94" width="9.5703125" style="3" customWidth="1"/>
    <col min="95" max="95" width="14.42578125" style="3" customWidth="1"/>
    <col min="96" max="96" width="49.85546875" style="3" customWidth="1"/>
    <col min="97" max="97" width="22.5703125" style="3" customWidth="1"/>
    <col min="98" max="98" width="23" style="3" customWidth="1"/>
    <col min="99" max="99" width="22.85546875" style="3" customWidth="1"/>
    <col min="100" max="100" width="23.42578125" style="3" customWidth="1"/>
    <col min="101" max="101" width="22.42578125" style="3" customWidth="1"/>
    <col min="102" max="102" width="13.85546875" style="3" customWidth="1"/>
    <col min="103" max="103" width="20.7109375" style="3" customWidth="1"/>
    <col min="104" max="104" width="18.140625" style="3" customWidth="1"/>
    <col min="105" max="105" width="14.85546875" style="3" bestFit="1" customWidth="1"/>
    <col min="106" max="106" width="11.42578125" style="3"/>
    <col min="107" max="107" width="17.42578125" style="3" customWidth="1"/>
    <col min="108" max="110" width="18.140625" style="3" customWidth="1"/>
    <col min="111" max="114" width="11.42578125" style="3"/>
    <col min="115" max="115" width="34" style="3" customWidth="1"/>
    <col min="116" max="116" width="9.5703125" style="3" customWidth="1"/>
    <col min="117" max="117" width="16.7109375" style="3" customWidth="1"/>
    <col min="118" max="118" width="55.140625" style="3" customWidth="1"/>
    <col min="119" max="119" width="22.5703125" style="3" customWidth="1"/>
    <col min="120" max="120" width="23" style="3" customWidth="1"/>
    <col min="121" max="121" width="22.85546875" style="3" customWidth="1"/>
    <col min="122" max="122" width="23.42578125" style="3" customWidth="1"/>
    <col min="123" max="123" width="28.7109375" style="3" customWidth="1"/>
    <col min="124" max="124" width="12.7109375" style="3" customWidth="1"/>
    <col min="125" max="125" width="11.42578125" style="3"/>
    <col min="126" max="126" width="25.28515625" style="3" customWidth="1"/>
    <col min="127" max="127" width="15.85546875" style="3" bestFit="1" customWidth="1"/>
    <col min="128" max="129" width="18" style="3" bestFit="1" customWidth="1"/>
    <col min="130" max="348" width="11.42578125" style="3"/>
    <col min="349" max="349" width="15.42578125" style="3" customWidth="1"/>
    <col min="350" max="350" width="9.5703125" style="3" customWidth="1"/>
    <col min="351" max="351" width="14.42578125" style="3" customWidth="1"/>
    <col min="352" max="352" width="49.85546875" style="3" customWidth="1"/>
    <col min="353" max="353" width="22.5703125" style="3" customWidth="1"/>
    <col min="354" max="354" width="23" style="3" customWidth="1"/>
    <col min="355" max="355" width="22.85546875" style="3" customWidth="1"/>
    <col min="356" max="356" width="23.42578125" style="3" customWidth="1"/>
    <col min="357" max="357" width="22.42578125" style="3" customWidth="1"/>
    <col min="358" max="358" width="13.85546875" style="3" customWidth="1"/>
    <col min="359" max="359" width="20.7109375" style="3" customWidth="1"/>
    <col min="360" max="360" width="18.140625" style="3" customWidth="1"/>
    <col min="361" max="361" width="14.85546875" style="3" bestFit="1" customWidth="1"/>
    <col min="362" max="362" width="11.42578125" style="3"/>
    <col min="363" max="363" width="17.42578125" style="3" customWidth="1"/>
    <col min="364" max="366" width="18.140625" style="3" customWidth="1"/>
    <col min="367" max="370" width="11.42578125" style="3"/>
    <col min="371" max="371" width="34" style="3" customWidth="1"/>
    <col min="372" max="372" width="9.5703125" style="3" customWidth="1"/>
    <col min="373" max="373" width="16.7109375" style="3" customWidth="1"/>
    <col min="374" max="374" width="55.140625" style="3" customWidth="1"/>
    <col min="375" max="375" width="22.5703125" style="3" customWidth="1"/>
    <col min="376" max="376" width="23" style="3" customWidth="1"/>
    <col min="377" max="377" width="22.85546875" style="3" customWidth="1"/>
    <col min="378" max="378" width="23.42578125" style="3" customWidth="1"/>
    <col min="379" max="379" width="28.7109375" style="3" customWidth="1"/>
    <col min="380" max="380" width="12.7109375" style="3" customWidth="1"/>
    <col min="381" max="381" width="11.42578125" style="3"/>
    <col min="382" max="382" width="25.28515625" style="3" customWidth="1"/>
    <col min="383" max="383" width="15.85546875" style="3" bestFit="1" customWidth="1"/>
    <col min="384" max="385" width="18" style="3" bestFit="1" customWidth="1"/>
    <col min="386" max="604" width="11.42578125" style="3"/>
    <col min="605" max="605" width="15.42578125" style="3" customWidth="1"/>
    <col min="606" max="606" width="9.5703125" style="3" customWidth="1"/>
    <col min="607" max="607" width="14.42578125" style="3" customWidth="1"/>
    <col min="608" max="608" width="49.85546875" style="3" customWidth="1"/>
    <col min="609" max="609" width="22.5703125" style="3" customWidth="1"/>
    <col min="610" max="610" width="23" style="3" customWidth="1"/>
    <col min="611" max="611" width="22.85546875" style="3" customWidth="1"/>
    <col min="612" max="612" width="23.42578125" style="3" customWidth="1"/>
    <col min="613" max="613" width="22.42578125" style="3" customWidth="1"/>
    <col min="614" max="614" width="13.85546875" style="3" customWidth="1"/>
    <col min="615" max="615" width="20.7109375" style="3" customWidth="1"/>
    <col min="616" max="616" width="18.140625" style="3" customWidth="1"/>
    <col min="617" max="617" width="14.85546875" style="3" bestFit="1" customWidth="1"/>
    <col min="618" max="618" width="11.42578125" style="3"/>
    <col min="619" max="619" width="17.42578125" style="3" customWidth="1"/>
    <col min="620" max="622" width="18.140625" style="3" customWidth="1"/>
    <col min="623" max="626" width="11.42578125" style="3"/>
    <col min="627" max="627" width="34" style="3" customWidth="1"/>
    <col min="628" max="628" width="9.5703125" style="3" customWidth="1"/>
    <col min="629" max="629" width="16.7109375" style="3" customWidth="1"/>
    <col min="630" max="630" width="55.140625" style="3" customWidth="1"/>
    <col min="631" max="631" width="22.5703125" style="3" customWidth="1"/>
    <col min="632" max="632" width="23" style="3" customWidth="1"/>
    <col min="633" max="633" width="22.85546875" style="3" customWidth="1"/>
    <col min="634" max="634" width="23.42578125" style="3" customWidth="1"/>
    <col min="635" max="635" width="28.7109375" style="3" customWidth="1"/>
    <col min="636" max="636" width="12.7109375" style="3" customWidth="1"/>
    <col min="637" max="637" width="11.42578125" style="3"/>
    <col min="638" max="638" width="25.28515625" style="3" customWidth="1"/>
    <col min="639" max="639" width="15.85546875" style="3" bestFit="1" customWidth="1"/>
    <col min="640" max="641" width="18" style="3" bestFit="1" customWidth="1"/>
    <col min="642" max="860" width="11.42578125" style="3"/>
    <col min="861" max="861" width="15.42578125" style="3" customWidth="1"/>
    <col min="862" max="862" width="9.5703125" style="3" customWidth="1"/>
    <col min="863" max="863" width="14.42578125" style="3" customWidth="1"/>
    <col min="864" max="864" width="49.85546875" style="3" customWidth="1"/>
    <col min="865" max="865" width="22.5703125" style="3" customWidth="1"/>
    <col min="866" max="866" width="23" style="3" customWidth="1"/>
    <col min="867" max="867" width="22.85546875" style="3" customWidth="1"/>
    <col min="868" max="868" width="23.42578125" style="3" customWidth="1"/>
    <col min="869" max="869" width="22.42578125" style="3" customWidth="1"/>
    <col min="870" max="870" width="13.85546875" style="3" customWidth="1"/>
    <col min="871" max="871" width="20.7109375" style="3" customWidth="1"/>
    <col min="872" max="872" width="18.140625" style="3" customWidth="1"/>
    <col min="873" max="873" width="14.85546875" style="3" bestFit="1" customWidth="1"/>
    <col min="874" max="874" width="11.42578125" style="3"/>
    <col min="875" max="875" width="17.42578125" style="3" customWidth="1"/>
    <col min="876" max="878" width="18.140625" style="3" customWidth="1"/>
    <col min="879" max="882" width="11.42578125" style="3"/>
    <col min="883" max="883" width="34" style="3" customWidth="1"/>
    <col min="884" max="884" width="9.5703125" style="3" customWidth="1"/>
    <col min="885" max="885" width="16.7109375" style="3" customWidth="1"/>
    <col min="886" max="886" width="55.140625" style="3" customWidth="1"/>
    <col min="887" max="887" width="22.5703125" style="3" customWidth="1"/>
    <col min="888" max="888" width="23" style="3" customWidth="1"/>
    <col min="889" max="889" width="22.85546875" style="3" customWidth="1"/>
    <col min="890" max="890" width="23.42578125" style="3" customWidth="1"/>
    <col min="891" max="891" width="28.7109375" style="3" customWidth="1"/>
    <col min="892" max="892" width="12.7109375" style="3" customWidth="1"/>
    <col min="893" max="893" width="11.42578125" style="3"/>
    <col min="894" max="894" width="25.28515625" style="3" customWidth="1"/>
    <col min="895" max="895" width="15.85546875" style="3" bestFit="1" customWidth="1"/>
    <col min="896" max="897" width="18" style="3" bestFit="1" customWidth="1"/>
    <col min="898" max="1116" width="11.42578125" style="3"/>
    <col min="1117" max="1117" width="15.42578125" style="3" customWidth="1"/>
    <col min="1118" max="1118" width="9.5703125" style="3" customWidth="1"/>
    <col min="1119" max="1119" width="14.42578125" style="3" customWidth="1"/>
    <col min="1120" max="1120" width="49.85546875" style="3" customWidth="1"/>
    <col min="1121" max="1121" width="22.5703125" style="3" customWidth="1"/>
    <col min="1122" max="1122" width="23" style="3" customWidth="1"/>
    <col min="1123" max="1123" width="22.85546875" style="3" customWidth="1"/>
    <col min="1124" max="1124" width="23.42578125" style="3" customWidth="1"/>
    <col min="1125" max="1125" width="22.42578125" style="3" customWidth="1"/>
    <col min="1126" max="1126" width="13.85546875" style="3" customWidth="1"/>
    <col min="1127" max="1127" width="20.7109375" style="3" customWidth="1"/>
    <col min="1128" max="1128" width="18.140625" style="3" customWidth="1"/>
    <col min="1129" max="1129" width="14.85546875" style="3" bestFit="1" customWidth="1"/>
    <col min="1130" max="1130" width="11.42578125" style="3"/>
    <col min="1131" max="1131" width="17.42578125" style="3" customWidth="1"/>
    <col min="1132" max="1134" width="18.140625" style="3" customWidth="1"/>
    <col min="1135" max="1138" width="11.42578125" style="3"/>
    <col min="1139" max="1139" width="34" style="3" customWidth="1"/>
    <col min="1140" max="1140" width="9.5703125" style="3" customWidth="1"/>
    <col min="1141" max="1141" width="16.7109375" style="3" customWidth="1"/>
    <col min="1142" max="1142" width="55.140625" style="3" customWidth="1"/>
    <col min="1143" max="1143" width="22.5703125" style="3" customWidth="1"/>
    <col min="1144" max="1144" width="23" style="3" customWidth="1"/>
    <col min="1145" max="1145" width="22.85546875" style="3" customWidth="1"/>
    <col min="1146" max="1146" width="23.42578125" style="3" customWidth="1"/>
    <col min="1147" max="1147" width="28.7109375" style="3" customWidth="1"/>
    <col min="1148" max="1148" width="12.7109375" style="3" customWidth="1"/>
    <col min="1149" max="1149" width="11.42578125" style="3"/>
    <col min="1150" max="1150" width="25.28515625" style="3" customWidth="1"/>
    <col min="1151" max="1151" width="15.85546875" style="3" bestFit="1" customWidth="1"/>
    <col min="1152" max="1153" width="18" style="3" bestFit="1" customWidth="1"/>
    <col min="1154" max="1372" width="11.42578125" style="3"/>
    <col min="1373" max="1373" width="15.42578125" style="3" customWidth="1"/>
    <col min="1374" max="1374" width="9.5703125" style="3" customWidth="1"/>
    <col min="1375" max="1375" width="14.42578125" style="3" customWidth="1"/>
    <col min="1376" max="1376" width="49.85546875" style="3" customWidth="1"/>
    <col min="1377" max="1377" width="22.5703125" style="3" customWidth="1"/>
    <col min="1378" max="1378" width="23" style="3" customWidth="1"/>
    <col min="1379" max="1379" width="22.85546875" style="3" customWidth="1"/>
    <col min="1380" max="1380" width="23.42578125" style="3" customWidth="1"/>
    <col min="1381" max="1381" width="22.42578125" style="3" customWidth="1"/>
    <col min="1382" max="1382" width="13.85546875" style="3" customWidth="1"/>
    <col min="1383" max="1383" width="20.7109375" style="3" customWidth="1"/>
    <col min="1384" max="1384" width="18.140625" style="3" customWidth="1"/>
    <col min="1385" max="1385" width="14.85546875" style="3" bestFit="1" customWidth="1"/>
    <col min="1386" max="1386" width="11.42578125" style="3"/>
    <col min="1387" max="1387" width="17.42578125" style="3" customWidth="1"/>
    <col min="1388" max="1390" width="18.140625" style="3" customWidth="1"/>
    <col min="1391" max="1394" width="11.42578125" style="3"/>
    <col min="1395" max="1395" width="34" style="3" customWidth="1"/>
    <col min="1396" max="1396" width="9.5703125" style="3" customWidth="1"/>
    <col min="1397" max="1397" width="16.7109375" style="3" customWidth="1"/>
    <col min="1398" max="1398" width="55.140625" style="3" customWidth="1"/>
    <col min="1399" max="1399" width="22.5703125" style="3" customWidth="1"/>
    <col min="1400" max="1400" width="23" style="3" customWidth="1"/>
    <col min="1401" max="1401" width="22.85546875" style="3" customWidth="1"/>
    <col min="1402" max="1402" width="23.42578125" style="3" customWidth="1"/>
    <col min="1403" max="1403" width="28.7109375" style="3" customWidth="1"/>
    <col min="1404" max="1404" width="12.7109375" style="3" customWidth="1"/>
    <col min="1405" max="1405" width="11.42578125" style="3"/>
    <col min="1406" max="1406" width="25.28515625" style="3" customWidth="1"/>
    <col min="1407" max="1407" width="15.85546875" style="3" bestFit="1" customWidth="1"/>
    <col min="1408" max="1409" width="18" style="3" bestFit="1" customWidth="1"/>
    <col min="1410" max="1628" width="11.42578125" style="3"/>
    <col min="1629" max="1629" width="15.42578125" style="3" customWidth="1"/>
    <col min="1630" max="1630" width="9.5703125" style="3" customWidth="1"/>
    <col min="1631" max="1631" width="14.42578125" style="3" customWidth="1"/>
    <col min="1632" max="1632" width="49.85546875" style="3" customWidth="1"/>
    <col min="1633" max="1633" width="22.5703125" style="3" customWidth="1"/>
    <col min="1634" max="1634" width="23" style="3" customWidth="1"/>
    <col min="1635" max="1635" width="22.85546875" style="3" customWidth="1"/>
    <col min="1636" max="1636" width="23.42578125" style="3" customWidth="1"/>
    <col min="1637" max="1637" width="22.42578125" style="3" customWidth="1"/>
    <col min="1638" max="1638" width="13.85546875" style="3" customWidth="1"/>
    <col min="1639" max="1639" width="20.7109375" style="3" customWidth="1"/>
    <col min="1640" max="1640" width="18.140625" style="3" customWidth="1"/>
    <col min="1641" max="1641" width="14.85546875" style="3" bestFit="1" customWidth="1"/>
    <col min="1642" max="1642" width="11.42578125" style="3"/>
    <col min="1643" max="1643" width="17.42578125" style="3" customWidth="1"/>
    <col min="1644" max="1646" width="18.140625" style="3" customWidth="1"/>
    <col min="1647" max="1650" width="11.42578125" style="3"/>
    <col min="1651" max="1651" width="34" style="3" customWidth="1"/>
    <col min="1652" max="1652" width="9.5703125" style="3" customWidth="1"/>
    <col min="1653" max="1653" width="16.7109375" style="3" customWidth="1"/>
    <col min="1654" max="1654" width="55.140625" style="3" customWidth="1"/>
    <col min="1655" max="1655" width="22.5703125" style="3" customWidth="1"/>
    <col min="1656" max="1656" width="23" style="3" customWidth="1"/>
    <col min="1657" max="1657" width="22.85546875" style="3" customWidth="1"/>
    <col min="1658" max="1658" width="23.42578125" style="3" customWidth="1"/>
    <col min="1659" max="1659" width="28.7109375" style="3" customWidth="1"/>
    <col min="1660" max="1660" width="12.7109375" style="3" customWidth="1"/>
    <col min="1661" max="1661" width="11.42578125" style="3"/>
    <col min="1662" max="1662" width="25.28515625" style="3" customWidth="1"/>
    <col min="1663" max="1663" width="15.85546875" style="3" bestFit="1" customWidth="1"/>
    <col min="1664" max="1665" width="18" style="3" bestFit="1" customWidth="1"/>
    <col min="1666" max="1884" width="11.42578125" style="3"/>
    <col min="1885" max="1885" width="15.42578125" style="3" customWidth="1"/>
    <col min="1886" max="1886" width="9.5703125" style="3" customWidth="1"/>
    <col min="1887" max="1887" width="14.42578125" style="3" customWidth="1"/>
    <col min="1888" max="1888" width="49.85546875" style="3" customWidth="1"/>
    <col min="1889" max="1889" width="22.5703125" style="3" customWidth="1"/>
    <col min="1890" max="1890" width="23" style="3" customWidth="1"/>
    <col min="1891" max="1891" width="22.85546875" style="3" customWidth="1"/>
    <col min="1892" max="1892" width="23.42578125" style="3" customWidth="1"/>
    <col min="1893" max="1893" width="22.42578125" style="3" customWidth="1"/>
    <col min="1894" max="1894" width="13.85546875" style="3" customWidth="1"/>
    <col min="1895" max="1895" width="20.7109375" style="3" customWidth="1"/>
    <col min="1896" max="1896" width="18.140625" style="3" customWidth="1"/>
    <col min="1897" max="1897" width="14.85546875" style="3" bestFit="1" customWidth="1"/>
    <col min="1898" max="1898" width="11.42578125" style="3"/>
    <col min="1899" max="1899" width="17.42578125" style="3" customWidth="1"/>
    <col min="1900" max="1902" width="18.140625" style="3" customWidth="1"/>
    <col min="1903" max="1906" width="11.42578125" style="3"/>
    <col min="1907" max="1907" width="34" style="3" customWidth="1"/>
    <col min="1908" max="1908" width="9.5703125" style="3" customWidth="1"/>
    <col min="1909" max="1909" width="16.7109375" style="3" customWidth="1"/>
    <col min="1910" max="1910" width="55.140625" style="3" customWidth="1"/>
    <col min="1911" max="1911" width="22.5703125" style="3" customWidth="1"/>
    <col min="1912" max="1912" width="23" style="3" customWidth="1"/>
    <col min="1913" max="1913" width="22.85546875" style="3" customWidth="1"/>
    <col min="1914" max="1914" width="23.42578125" style="3" customWidth="1"/>
    <col min="1915" max="1915" width="28.7109375" style="3" customWidth="1"/>
    <col min="1916" max="1916" width="12.7109375" style="3" customWidth="1"/>
    <col min="1917" max="1917" width="11.42578125" style="3"/>
    <col min="1918" max="1918" width="25.28515625" style="3" customWidth="1"/>
    <col min="1919" max="1919" width="15.85546875" style="3" bestFit="1" customWidth="1"/>
    <col min="1920" max="1921" width="18" style="3" bestFit="1" customWidth="1"/>
    <col min="1922" max="2140" width="11.42578125" style="3"/>
    <col min="2141" max="2141" width="15.42578125" style="3" customWidth="1"/>
    <col min="2142" max="2142" width="9.5703125" style="3" customWidth="1"/>
    <col min="2143" max="2143" width="14.42578125" style="3" customWidth="1"/>
    <col min="2144" max="2144" width="49.85546875" style="3" customWidth="1"/>
    <col min="2145" max="2145" width="22.5703125" style="3" customWidth="1"/>
    <col min="2146" max="2146" width="23" style="3" customWidth="1"/>
    <col min="2147" max="2147" width="22.85546875" style="3" customWidth="1"/>
    <col min="2148" max="2148" width="23.42578125" style="3" customWidth="1"/>
    <col min="2149" max="2149" width="22.42578125" style="3" customWidth="1"/>
    <col min="2150" max="2150" width="13.85546875" style="3" customWidth="1"/>
    <col min="2151" max="2151" width="20.7109375" style="3" customWidth="1"/>
    <col min="2152" max="2152" width="18.140625" style="3" customWidth="1"/>
    <col min="2153" max="2153" width="14.85546875" style="3" bestFit="1" customWidth="1"/>
    <col min="2154" max="2154" width="11.42578125" style="3"/>
    <col min="2155" max="2155" width="17.42578125" style="3" customWidth="1"/>
    <col min="2156" max="2158" width="18.140625" style="3" customWidth="1"/>
    <col min="2159" max="2162" width="11.42578125" style="3"/>
    <col min="2163" max="2163" width="34" style="3" customWidth="1"/>
    <col min="2164" max="2164" width="9.5703125" style="3" customWidth="1"/>
    <col min="2165" max="2165" width="16.7109375" style="3" customWidth="1"/>
    <col min="2166" max="2166" width="55.140625" style="3" customWidth="1"/>
    <col min="2167" max="2167" width="22.5703125" style="3" customWidth="1"/>
    <col min="2168" max="2168" width="23" style="3" customWidth="1"/>
    <col min="2169" max="2169" width="22.85546875" style="3" customWidth="1"/>
    <col min="2170" max="2170" width="23.42578125" style="3" customWidth="1"/>
    <col min="2171" max="2171" width="28.7109375" style="3" customWidth="1"/>
    <col min="2172" max="2172" width="12.7109375" style="3" customWidth="1"/>
    <col min="2173" max="2173" width="11.42578125" style="3"/>
    <col min="2174" max="2174" width="25.28515625" style="3" customWidth="1"/>
    <col min="2175" max="2175" width="15.85546875" style="3" bestFit="1" customWidth="1"/>
    <col min="2176" max="2177" width="18" style="3" bestFit="1" customWidth="1"/>
    <col min="2178" max="2396" width="11.42578125" style="3"/>
    <col min="2397" max="2397" width="15.42578125" style="3" customWidth="1"/>
    <col min="2398" max="2398" width="9.5703125" style="3" customWidth="1"/>
    <col min="2399" max="2399" width="14.42578125" style="3" customWidth="1"/>
    <col min="2400" max="2400" width="49.85546875" style="3" customWidth="1"/>
    <col min="2401" max="2401" width="22.5703125" style="3" customWidth="1"/>
    <col min="2402" max="2402" width="23" style="3" customWidth="1"/>
    <col min="2403" max="2403" width="22.85546875" style="3" customWidth="1"/>
    <col min="2404" max="2404" width="23.42578125" style="3" customWidth="1"/>
    <col min="2405" max="2405" width="22.42578125" style="3" customWidth="1"/>
    <col min="2406" max="2406" width="13.85546875" style="3" customWidth="1"/>
    <col min="2407" max="2407" width="20.7109375" style="3" customWidth="1"/>
    <col min="2408" max="2408" width="18.140625" style="3" customWidth="1"/>
    <col min="2409" max="2409" width="14.85546875" style="3" bestFit="1" customWidth="1"/>
    <col min="2410" max="2410" width="11.42578125" style="3"/>
    <col min="2411" max="2411" width="17.42578125" style="3" customWidth="1"/>
    <col min="2412" max="2414" width="18.140625" style="3" customWidth="1"/>
    <col min="2415" max="2418" width="11.42578125" style="3"/>
    <col min="2419" max="2419" width="34" style="3" customWidth="1"/>
    <col min="2420" max="2420" width="9.5703125" style="3" customWidth="1"/>
    <col min="2421" max="2421" width="16.7109375" style="3" customWidth="1"/>
    <col min="2422" max="2422" width="55.140625" style="3" customWidth="1"/>
    <col min="2423" max="2423" width="22.5703125" style="3" customWidth="1"/>
    <col min="2424" max="2424" width="23" style="3" customWidth="1"/>
    <col min="2425" max="2425" width="22.85546875" style="3" customWidth="1"/>
    <col min="2426" max="2426" width="23.42578125" style="3" customWidth="1"/>
    <col min="2427" max="2427" width="28.7109375" style="3" customWidth="1"/>
    <col min="2428" max="2428" width="12.7109375" style="3" customWidth="1"/>
    <col min="2429" max="2429" width="11.42578125" style="3"/>
    <col min="2430" max="2430" width="25.28515625" style="3" customWidth="1"/>
    <col min="2431" max="2431" width="15.85546875" style="3" bestFit="1" customWidth="1"/>
    <col min="2432" max="2433" width="18" style="3" bestFit="1" customWidth="1"/>
    <col min="2434" max="2652" width="11.42578125" style="3"/>
    <col min="2653" max="2653" width="15.42578125" style="3" customWidth="1"/>
    <col min="2654" max="2654" width="9.5703125" style="3" customWidth="1"/>
    <col min="2655" max="2655" width="14.42578125" style="3" customWidth="1"/>
    <col min="2656" max="2656" width="49.85546875" style="3" customWidth="1"/>
    <col min="2657" max="2657" width="22.5703125" style="3" customWidth="1"/>
    <col min="2658" max="2658" width="23" style="3" customWidth="1"/>
    <col min="2659" max="2659" width="22.85546875" style="3" customWidth="1"/>
    <col min="2660" max="2660" width="23.42578125" style="3" customWidth="1"/>
    <col min="2661" max="2661" width="22.42578125" style="3" customWidth="1"/>
    <col min="2662" max="2662" width="13.85546875" style="3" customWidth="1"/>
    <col min="2663" max="2663" width="20.7109375" style="3" customWidth="1"/>
    <col min="2664" max="2664" width="18.140625" style="3" customWidth="1"/>
    <col min="2665" max="2665" width="14.85546875" style="3" bestFit="1" customWidth="1"/>
    <col min="2666" max="2666" width="11.42578125" style="3"/>
    <col min="2667" max="2667" width="17.42578125" style="3" customWidth="1"/>
    <col min="2668" max="2670" width="18.140625" style="3" customWidth="1"/>
    <col min="2671" max="2674" width="11.42578125" style="3"/>
    <col min="2675" max="2675" width="34" style="3" customWidth="1"/>
    <col min="2676" max="2676" width="9.5703125" style="3" customWidth="1"/>
    <col min="2677" max="2677" width="16.7109375" style="3" customWidth="1"/>
    <col min="2678" max="2678" width="55.140625" style="3" customWidth="1"/>
    <col min="2679" max="2679" width="22.5703125" style="3" customWidth="1"/>
    <col min="2680" max="2680" width="23" style="3" customWidth="1"/>
    <col min="2681" max="2681" width="22.85546875" style="3" customWidth="1"/>
    <col min="2682" max="2682" width="23.42578125" style="3" customWidth="1"/>
    <col min="2683" max="2683" width="28.7109375" style="3" customWidth="1"/>
    <col min="2684" max="2684" width="12.7109375" style="3" customWidth="1"/>
    <col min="2685" max="2685" width="11.42578125" style="3"/>
    <col min="2686" max="2686" width="25.28515625" style="3" customWidth="1"/>
    <col min="2687" max="2687" width="15.85546875" style="3" bestFit="1" customWidth="1"/>
    <col min="2688" max="2689" width="18" style="3" bestFit="1" customWidth="1"/>
    <col min="2690" max="2908" width="11.42578125" style="3"/>
    <col min="2909" max="2909" width="15.42578125" style="3" customWidth="1"/>
    <col min="2910" max="2910" width="9.5703125" style="3" customWidth="1"/>
    <col min="2911" max="2911" width="14.42578125" style="3" customWidth="1"/>
    <col min="2912" max="2912" width="49.85546875" style="3" customWidth="1"/>
    <col min="2913" max="2913" width="22.5703125" style="3" customWidth="1"/>
    <col min="2914" max="2914" width="23" style="3" customWidth="1"/>
    <col min="2915" max="2915" width="22.85546875" style="3" customWidth="1"/>
    <col min="2916" max="2916" width="23.42578125" style="3" customWidth="1"/>
    <col min="2917" max="2917" width="22.42578125" style="3" customWidth="1"/>
    <col min="2918" max="2918" width="13.85546875" style="3" customWidth="1"/>
    <col min="2919" max="2919" width="20.7109375" style="3" customWidth="1"/>
    <col min="2920" max="2920" width="18.140625" style="3" customWidth="1"/>
    <col min="2921" max="2921" width="14.85546875" style="3" bestFit="1" customWidth="1"/>
    <col min="2922" max="2922" width="11.42578125" style="3"/>
    <col min="2923" max="2923" width="17.42578125" style="3" customWidth="1"/>
    <col min="2924" max="2926" width="18.140625" style="3" customWidth="1"/>
    <col min="2927" max="2930" width="11.42578125" style="3"/>
    <col min="2931" max="2931" width="34" style="3" customWidth="1"/>
    <col min="2932" max="2932" width="9.5703125" style="3" customWidth="1"/>
    <col min="2933" max="2933" width="16.7109375" style="3" customWidth="1"/>
    <col min="2934" max="2934" width="55.140625" style="3" customWidth="1"/>
    <col min="2935" max="2935" width="22.5703125" style="3" customWidth="1"/>
    <col min="2936" max="2936" width="23" style="3" customWidth="1"/>
    <col min="2937" max="2937" width="22.85546875" style="3" customWidth="1"/>
    <col min="2938" max="2938" width="23.42578125" style="3" customWidth="1"/>
    <col min="2939" max="2939" width="28.7109375" style="3" customWidth="1"/>
    <col min="2940" max="2940" width="12.7109375" style="3" customWidth="1"/>
    <col min="2941" max="2941" width="11.42578125" style="3"/>
    <col min="2942" max="2942" width="25.28515625" style="3" customWidth="1"/>
    <col min="2943" max="2943" width="15.85546875" style="3" bestFit="1" customWidth="1"/>
    <col min="2944" max="2945" width="18" style="3" bestFit="1" customWidth="1"/>
    <col min="2946" max="3164" width="11.42578125" style="3"/>
    <col min="3165" max="3165" width="15.42578125" style="3" customWidth="1"/>
    <col min="3166" max="3166" width="9.5703125" style="3" customWidth="1"/>
    <col min="3167" max="3167" width="14.42578125" style="3" customWidth="1"/>
    <col min="3168" max="3168" width="49.85546875" style="3" customWidth="1"/>
    <col min="3169" max="3169" width="22.5703125" style="3" customWidth="1"/>
    <col min="3170" max="3170" width="23" style="3" customWidth="1"/>
    <col min="3171" max="3171" width="22.85546875" style="3" customWidth="1"/>
    <col min="3172" max="3172" width="23.42578125" style="3" customWidth="1"/>
    <col min="3173" max="3173" width="22.42578125" style="3" customWidth="1"/>
    <col min="3174" max="3174" width="13.85546875" style="3" customWidth="1"/>
    <col min="3175" max="3175" width="20.7109375" style="3" customWidth="1"/>
    <col min="3176" max="3176" width="18.140625" style="3" customWidth="1"/>
    <col min="3177" max="3177" width="14.85546875" style="3" bestFit="1" customWidth="1"/>
    <col min="3178" max="3178" width="11.42578125" style="3"/>
    <col min="3179" max="3179" width="17.42578125" style="3" customWidth="1"/>
    <col min="3180" max="3182" width="18.140625" style="3" customWidth="1"/>
    <col min="3183" max="3186" width="11.42578125" style="3"/>
    <col min="3187" max="3187" width="34" style="3" customWidth="1"/>
    <col min="3188" max="3188" width="9.5703125" style="3" customWidth="1"/>
    <col min="3189" max="3189" width="16.7109375" style="3" customWidth="1"/>
    <col min="3190" max="3190" width="55.140625" style="3" customWidth="1"/>
    <col min="3191" max="3191" width="22.5703125" style="3" customWidth="1"/>
    <col min="3192" max="3192" width="23" style="3" customWidth="1"/>
    <col min="3193" max="3193" width="22.85546875" style="3" customWidth="1"/>
    <col min="3194" max="3194" width="23.42578125" style="3" customWidth="1"/>
    <col min="3195" max="3195" width="28.7109375" style="3" customWidth="1"/>
    <col min="3196" max="3196" width="12.7109375" style="3" customWidth="1"/>
    <col min="3197" max="3197" width="11.42578125" style="3"/>
    <col min="3198" max="3198" width="25.28515625" style="3" customWidth="1"/>
    <col min="3199" max="3199" width="15.85546875" style="3" bestFit="1" customWidth="1"/>
    <col min="3200" max="3201" width="18" style="3" bestFit="1" customWidth="1"/>
    <col min="3202" max="3420" width="11.42578125" style="3"/>
    <col min="3421" max="3421" width="15.42578125" style="3" customWidth="1"/>
    <col min="3422" max="3422" width="9.5703125" style="3" customWidth="1"/>
    <col min="3423" max="3423" width="14.42578125" style="3" customWidth="1"/>
    <col min="3424" max="3424" width="49.85546875" style="3" customWidth="1"/>
    <col min="3425" max="3425" width="22.5703125" style="3" customWidth="1"/>
    <col min="3426" max="3426" width="23" style="3" customWidth="1"/>
    <col min="3427" max="3427" width="22.85546875" style="3" customWidth="1"/>
    <col min="3428" max="3428" width="23.42578125" style="3" customWidth="1"/>
    <col min="3429" max="3429" width="22.42578125" style="3" customWidth="1"/>
    <col min="3430" max="3430" width="13.85546875" style="3" customWidth="1"/>
    <col min="3431" max="3431" width="20.7109375" style="3" customWidth="1"/>
    <col min="3432" max="3432" width="18.140625" style="3" customWidth="1"/>
    <col min="3433" max="3433" width="14.85546875" style="3" bestFit="1" customWidth="1"/>
    <col min="3434" max="3434" width="11.42578125" style="3"/>
    <col min="3435" max="3435" width="17.42578125" style="3" customWidth="1"/>
    <col min="3436" max="3438" width="18.140625" style="3" customWidth="1"/>
    <col min="3439" max="3442" width="11.42578125" style="3"/>
    <col min="3443" max="3443" width="34" style="3" customWidth="1"/>
    <col min="3444" max="3444" width="9.5703125" style="3" customWidth="1"/>
    <col min="3445" max="3445" width="16.7109375" style="3" customWidth="1"/>
    <col min="3446" max="3446" width="55.140625" style="3" customWidth="1"/>
    <col min="3447" max="3447" width="22.5703125" style="3" customWidth="1"/>
    <col min="3448" max="3448" width="23" style="3" customWidth="1"/>
    <col min="3449" max="3449" width="22.85546875" style="3" customWidth="1"/>
    <col min="3450" max="3450" width="23.42578125" style="3" customWidth="1"/>
    <col min="3451" max="3451" width="28.7109375" style="3" customWidth="1"/>
    <col min="3452" max="3452" width="12.7109375" style="3" customWidth="1"/>
    <col min="3453" max="3453" width="11.42578125" style="3"/>
    <col min="3454" max="3454" width="25.28515625" style="3" customWidth="1"/>
    <col min="3455" max="3455" width="15.85546875" style="3" bestFit="1" customWidth="1"/>
    <col min="3456" max="3457" width="18" style="3" bestFit="1" customWidth="1"/>
    <col min="3458" max="3676" width="11.42578125" style="3"/>
    <col min="3677" max="3677" width="15.42578125" style="3" customWidth="1"/>
    <col min="3678" max="3678" width="9.5703125" style="3" customWidth="1"/>
    <col min="3679" max="3679" width="14.42578125" style="3" customWidth="1"/>
    <col min="3680" max="3680" width="49.85546875" style="3" customWidth="1"/>
    <col min="3681" max="3681" width="22.5703125" style="3" customWidth="1"/>
    <col min="3682" max="3682" width="23" style="3" customWidth="1"/>
    <col min="3683" max="3683" width="22.85546875" style="3" customWidth="1"/>
    <col min="3684" max="3684" width="23.42578125" style="3" customWidth="1"/>
    <col min="3685" max="3685" width="22.42578125" style="3" customWidth="1"/>
    <col min="3686" max="3686" width="13.85546875" style="3" customWidth="1"/>
    <col min="3687" max="3687" width="20.7109375" style="3" customWidth="1"/>
    <col min="3688" max="3688" width="18.140625" style="3" customWidth="1"/>
    <col min="3689" max="3689" width="14.85546875" style="3" bestFit="1" customWidth="1"/>
    <col min="3690" max="3690" width="11.42578125" style="3"/>
    <col min="3691" max="3691" width="17.42578125" style="3" customWidth="1"/>
    <col min="3692" max="3694" width="18.140625" style="3" customWidth="1"/>
    <col min="3695" max="3698" width="11.42578125" style="3"/>
    <col min="3699" max="3699" width="34" style="3" customWidth="1"/>
    <col min="3700" max="3700" width="9.5703125" style="3" customWidth="1"/>
    <col min="3701" max="3701" width="16.7109375" style="3" customWidth="1"/>
    <col min="3702" max="3702" width="55.140625" style="3" customWidth="1"/>
    <col min="3703" max="3703" width="22.5703125" style="3" customWidth="1"/>
    <col min="3704" max="3704" width="23" style="3" customWidth="1"/>
    <col min="3705" max="3705" width="22.85546875" style="3" customWidth="1"/>
    <col min="3706" max="3706" width="23.42578125" style="3" customWidth="1"/>
    <col min="3707" max="3707" width="28.7109375" style="3" customWidth="1"/>
    <col min="3708" max="3708" width="12.7109375" style="3" customWidth="1"/>
    <col min="3709" max="3709" width="11.42578125" style="3"/>
    <col min="3710" max="3710" width="25.28515625" style="3" customWidth="1"/>
    <col min="3711" max="3711" width="15.85546875" style="3" bestFit="1" customWidth="1"/>
    <col min="3712" max="3713" width="18" style="3" bestFit="1" customWidth="1"/>
    <col min="3714" max="3932" width="11.42578125" style="3"/>
    <col min="3933" max="3933" width="15.42578125" style="3" customWidth="1"/>
    <col min="3934" max="3934" width="9.5703125" style="3" customWidth="1"/>
    <col min="3935" max="3935" width="14.42578125" style="3" customWidth="1"/>
    <col min="3936" max="3936" width="49.85546875" style="3" customWidth="1"/>
    <col min="3937" max="3937" width="22.5703125" style="3" customWidth="1"/>
    <col min="3938" max="3938" width="23" style="3" customWidth="1"/>
    <col min="3939" max="3939" width="22.85546875" style="3" customWidth="1"/>
    <col min="3940" max="3940" width="23.42578125" style="3" customWidth="1"/>
    <col min="3941" max="3941" width="22.42578125" style="3" customWidth="1"/>
    <col min="3942" max="3942" width="13.85546875" style="3" customWidth="1"/>
    <col min="3943" max="3943" width="20.7109375" style="3" customWidth="1"/>
    <col min="3944" max="3944" width="18.140625" style="3" customWidth="1"/>
    <col min="3945" max="3945" width="14.85546875" style="3" bestFit="1" customWidth="1"/>
    <col min="3946" max="3946" width="11.42578125" style="3"/>
    <col min="3947" max="3947" width="17.42578125" style="3" customWidth="1"/>
    <col min="3948" max="3950" width="18.140625" style="3" customWidth="1"/>
    <col min="3951" max="3954" width="11.42578125" style="3"/>
    <col min="3955" max="3955" width="34" style="3" customWidth="1"/>
    <col min="3956" max="3956" width="9.5703125" style="3" customWidth="1"/>
    <col min="3957" max="3957" width="16.7109375" style="3" customWidth="1"/>
    <col min="3958" max="3958" width="55.140625" style="3" customWidth="1"/>
    <col min="3959" max="3959" width="22.5703125" style="3" customWidth="1"/>
    <col min="3960" max="3960" width="23" style="3" customWidth="1"/>
    <col min="3961" max="3961" width="22.85546875" style="3" customWidth="1"/>
    <col min="3962" max="3962" width="23.42578125" style="3" customWidth="1"/>
    <col min="3963" max="3963" width="28.7109375" style="3" customWidth="1"/>
    <col min="3964" max="3964" width="12.7109375" style="3" customWidth="1"/>
    <col min="3965" max="3965" width="11.42578125" style="3"/>
    <col min="3966" max="3966" width="25.28515625" style="3" customWidth="1"/>
    <col min="3967" max="3967" width="15.85546875" style="3" bestFit="1" customWidth="1"/>
    <col min="3968" max="3969" width="18" style="3" bestFit="1" customWidth="1"/>
    <col min="3970" max="4188" width="11.42578125" style="3"/>
    <col min="4189" max="4189" width="15.42578125" style="3" customWidth="1"/>
    <col min="4190" max="4190" width="9.5703125" style="3" customWidth="1"/>
    <col min="4191" max="4191" width="14.42578125" style="3" customWidth="1"/>
    <col min="4192" max="4192" width="49.85546875" style="3" customWidth="1"/>
    <col min="4193" max="4193" width="22.5703125" style="3" customWidth="1"/>
    <col min="4194" max="4194" width="23" style="3" customWidth="1"/>
    <col min="4195" max="4195" width="22.85546875" style="3" customWidth="1"/>
    <col min="4196" max="4196" width="23.42578125" style="3" customWidth="1"/>
    <col min="4197" max="4197" width="22.42578125" style="3" customWidth="1"/>
    <col min="4198" max="4198" width="13.85546875" style="3" customWidth="1"/>
    <col min="4199" max="4199" width="20.7109375" style="3" customWidth="1"/>
    <col min="4200" max="4200" width="18.140625" style="3" customWidth="1"/>
    <col min="4201" max="4201" width="14.85546875" style="3" bestFit="1" customWidth="1"/>
    <col min="4202" max="4202" width="11.42578125" style="3"/>
    <col min="4203" max="4203" width="17.42578125" style="3" customWidth="1"/>
    <col min="4204" max="4206" width="18.140625" style="3" customWidth="1"/>
    <col min="4207" max="4210" width="11.42578125" style="3"/>
    <col min="4211" max="4211" width="34" style="3" customWidth="1"/>
    <col min="4212" max="4212" width="9.5703125" style="3" customWidth="1"/>
    <col min="4213" max="4213" width="16.7109375" style="3" customWidth="1"/>
    <col min="4214" max="4214" width="55.140625" style="3" customWidth="1"/>
    <col min="4215" max="4215" width="22.5703125" style="3" customWidth="1"/>
    <col min="4216" max="4216" width="23" style="3" customWidth="1"/>
    <col min="4217" max="4217" width="22.85546875" style="3" customWidth="1"/>
    <col min="4218" max="4218" width="23.42578125" style="3" customWidth="1"/>
    <col min="4219" max="4219" width="28.7109375" style="3" customWidth="1"/>
    <col min="4220" max="4220" width="12.7109375" style="3" customWidth="1"/>
    <col min="4221" max="4221" width="11.42578125" style="3"/>
    <col min="4222" max="4222" width="25.28515625" style="3" customWidth="1"/>
    <col min="4223" max="4223" width="15.85546875" style="3" bestFit="1" customWidth="1"/>
    <col min="4224" max="4225" width="18" style="3" bestFit="1" customWidth="1"/>
    <col min="4226" max="4444" width="11.42578125" style="3"/>
    <col min="4445" max="4445" width="15.42578125" style="3" customWidth="1"/>
    <col min="4446" max="4446" width="9.5703125" style="3" customWidth="1"/>
    <col min="4447" max="4447" width="14.42578125" style="3" customWidth="1"/>
    <col min="4448" max="4448" width="49.85546875" style="3" customWidth="1"/>
    <col min="4449" max="4449" width="22.5703125" style="3" customWidth="1"/>
    <col min="4450" max="4450" width="23" style="3" customWidth="1"/>
    <col min="4451" max="4451" width="22.85546875" style="3" customWidth="1"/>
    <col min="4452" max="4452" width="23.42578125" style="3" customWidth="1"/>
    <col min="4453" max="4453" width="22.42578125" style="3" customWidth="1"/>
    <col min="4454" max="4454" width="13.85546875" style="3" customWidth="1"/>
    <col min="4455" max="4455" width="20.7109375" style="3" customWidth="1"/>
    <col min="4456" max="4456" width="18.140625" style="3" customWidth="1"/>
    <col min="4457" max="4457" width="14.85546875" style="3" bestFit="1" customWidth="1"/>
    <col min="4458" max="4458" width="11.42578125" style="3"/>
    <col min="4459" max="4459" width="17.42578125" style="3" customWidth="1"/>
    <col min="4460" max="4462" width="18.140625" style="3" customWidth="1"/>
    <col min="4463" max="4466" width="11.42578125" style="3"/>
    <col min="4467" max="4467" width="34" style="3" customWidth="1"/>
    <col min="4468" max="4468" width="9.5703125" style="3" customWidth="1"/>
    <col min="4469" max="4469" width="16.7109375" style="3" customWidth="1"/>
    <col min="4470" max="4470" width="55.140625" style="3" customWidth="1"/>
    <col min="4471" max="4471" width="22.5703125" style="3" customWidth="1"/>
    <col min="4472" max="4472" width="23" style="3" customWidth="1"/>
    <col min="4473" max="4473" width="22.85546875" style="3" customWidth="1"/>
    <col min="4474" max="4474" width="23.42578125" style="3" customWidth="1"/>
    <col min="4475" max="4475" width="28.7109375" style="3" customWidth="1"/>
    <col min="4476" max="4476" width="12.7109375" style="3" customWidth="1"/>
    <col min="4477" max="4477" width="11.42578125" style="3"/>
    <col min="4478" max="4478" width="25.28515625" style="3" customWidth="1"/>
    <col min="4479" max="4479" width="15.85546875" style="3" bestFit="1" customWidth="1"/>
    <col min="4480" max="4481" width="18" style="3" bestFit="1" customWidth="1"/>
    <col min="4482" max="4700" width="11.42578125" style="3"/>
    <col min="4701" max="4701" width="15.42578125" style="3" customWidth="1"/>
    <col min="4702" max="4702" width="9.5703125" style="3" customWidth="1"/>
    <col min="4703" max="4703" width="14.42578125" style="3" customWidth="1"/>
    <col min="4704" max="4704" width="49.85546875" style="3" customWidth="1"/>
    <col min="4705" max="4705" width="22.5703125" style="3" customWidth="1"/>
    <col min="4706" max="4706" width="23" style="3" customWidth="1"/>
    <col min="4707" max="4707" width="22.85546875" style="3" customWidth="1"/>
    <col min="4708" max="4708" width="23.42578125" style="3" customWidth="1"/>
    <col min="4709" max="4709" width="22.42578125" style="3" customWidth="1"/>
    <col min="4710" max="4710" width="13.85546875" style="3" customWidth="1"/>
    <col min="4711" max="4711" width="20.7109375" style="3" customWidth="1"/>
    <col min="4712" max="4712" width="18.140625" style="3" customWidth="1"/>
    <col min="4713" max="4713" width="14.85546875" style="3" bestFit="1" customWidth="1"/>
    <col min="4714" max="4714" width="11.42578125" style="3"/>
    <col min="4715" max="4715" width="17.42578125" style="3" customWidth="1"/>
    <col min="4716" max="4718" width="18.140625" style="3" customWidth="1"/>
    <col min="4719" max="4722" width="11.42578125" style="3"/>
    <col min="4723" max="4723" width="34" style="3" customWidth="1"/>
    <col min="4724" max="4724" width="9.5703125" style="3" customWidth="1"/>
    <col min="4725" max="4725" width="16.7109375" style="3" customWidth="1"/>
    <col min="4726" max="4726" width="55.140625" style="3" customWidth="1"/>
    <col min="4727" max="4727" width="22.5703125" style="3" customWidth="1"/>
    <col min="4728" max="4728" width="23" style="3" customWidth="1"/>
    <col min="4729" max="4729" width="22.85546875" style="3" customWidth="1"/>
    <col min="4730" max="4730" width="23.42578125" style="3" customWidth="1"/>
    <col min="4731" max="4731" width="28.7109375" style="3" customWidth="1"/>
    <col min="4732" max="4732" width="12.7109375" style="3" customWidth="1"/>
    <col min="4733" max="4733" width="11.42578125" style="3"/>
    <col min="4734" max="4734" width="25.28515625" style="3" customWidth="1"/>
    <col min="4735" max="4735" width="15.85546875" style="3" bestFit="1" customWidth="1"/>
    <col min="4736" max="4737" width="18" style="3" bestFit="1" customWidth="1"/>
    <col min="4738" max="4956" width="11.42578125" style="3"/>
    <col min="4957" max="4957" width="15.42578125" style="3" customWidth="1"/>
    <col min="4958" max="4958" width="9.5703125" style="3" customWidth="1"/>
    <col min="4959" max="4959" width="14.42578125" style="3" customWidth="1"/>
    <col min="4960" max="4960" width="49.85546875" style="3" customWidth="1"/>
    <col min="4961" max="4961" width="22.5703125" style="3" customWidth="1"/>
    <col min="4962" max="4962" width="23" style="3" customWidth="1"/>
    <col min="4963" max="4963" width="22.85546875" style="3" customWidth="1"/>
    <col min="4964" max="4964" width="23.42578125" style="3" customWidth="1"/>
    <col min="4965" max="4965" width="22.42578125" style="3" customWidth="1"/>
    <col min="4966" max="4966" width="13.85546875" style="3" customWidth="1"/>
    <col min="4967" max="4967" width="20.7109375" style="3" customWidth="1"/>
    <col min="4968" max="4968" width="18.140625" style="3" customWidth="1"/>
    <col min="4969" max="4969" width="14.85546875" style="3" bestFit="1" customWidth="1"/>
    <col min="4970" max="4970" width="11.42578125" style="3"/>
    <col min="4971" max="4971" width="17.42578125" style="3" customWidth="1"/>
    <col min="4972" max="4974" width="18.140625" style="3" customWidth="1"/>
    <col min="4975" max="4978" width="11.42578125" style="3"/>
    <col min="4979" max="4979" width="34" style="3" customWidth="1"/>
    <col min="4980" max="4980" width="9.5703125" style="3" customWidth="1"/>
    <col min="4981" max="4981" width="16.7109375" style="3" customWidth="1"/>
    <col min="4982" max="4982" width="55.140625" style="3" customWidth="1"/>
    <col min="4983" max="4983" width="22.5703125" style="3" customWidth="1"/>
    <col min="4984" max="4984" width="23" style="3" customWidth="1"/>
    <col min="4985" max="4985" width="22.85546875" style="3" customWidth="1"/>
    <col min="4986" max="4986" width="23.42578125" style="3" customWidth="1"/>
    <col min="4987" max="4987" width="28.7109375" style="3" customWidth="1"/>
    <col min="4988" max="4988" width="12.7109375" style="3" customWidth="1"/>
    <col min="4989" max="4989" width="11.42578125" style="3"/>
    <col min="4990" max="4990" width="25.28515625" style="3" customWidth="1"/>
    <col min="4991" max="4991" width="15.85546875" style="3" bestFit="1" customWidth="1"/>
    <col min="4992" max="4993" width="18" style="3" bestFit="1" customWidth="1"/>
    <col min="4994" max="5212" width="11.42578125" style="3"/>
    <col min="5213" max="5213" width="15.42578125" style="3" customWidth="1"/>
    <col min="5214" max="5214" width="9.5703125" style="3" customWidth="1"/>
    <col min="5215" max="5215" width="14.42578125" style="3" customWidth="1"/>
    <col min="5216" max="5216" width="49.85546875" style="3" customWidth="1"/>
    <col min="5217" max="5217" width="22.5703125" style="3" customWidth="1"/>
    <col min="5218" max="5218" width="23" style="3" customWidth="1"/>
    <col min="5219" max="5219" width="22.85546875" style="3" customWidth="1"/>
    <col min="5220" max="5220" width="23.42578125" style="3" customWidth="1"/>
    <col min="5221" max="5221" width="22.42578125" style="3" customWidth="1"/>
    <col min="5222" max="5222" width="13.85546875" style="3" customWidth="1"/>
    <col min="5223" max="5223" width="20.7109375" style="3" customWidth="1"/>
    <col min="5224" max="5224" width="18.140625" style="3" customWidth="1"/>
    <col min="5225" max="5225" width="14.85546875" style="3" bestFit="1" customWidth="1"/>
    <col min="5226" max="5226" width="11.42578125" style="3"/>
    <col min="5227" max="5227" width="17.42578125" style="3" customWidth="1"/>
    <col min="5228" max="5230" width="18.140625" style="3" customWidth="1"/>
    <col min="5231" max="5234" width="11.42578125" style="3"/>
    <col min="5235" max="5235" width="34" style="3" customWidth="1"/>
    <col min="5236" max="5236" width="9.5703125" style="3" customWidth="1"/>
    <col min="5237" max="5237" width="16.7109375" style="3" customWidth="1"/>
    <col min="5238" max="5238" width="55.140625" style="3" customWidth="1"/>
    <col min="5239" max="5239" width="22.5703125" style="3" customWidth="1"/>
    <col min="5240" max="5240" width="23" style="3" customWidth="1"/>
    <col min="5241" max="5241" width="22.85546875" style="3" customWidth="1"/>
    <col min="5242" max="5242" width="23.42578125" style="3" customWidth="1"/>
    <col min="5243" max="5243" width="28.7109375" style="3" customWidth="1"/>
    <col min="5244" max="5244" width="12.7109375" style="3" customWidth="1"/>
    <col min="5245" max="5245" width="11.42578125" style="3"/>
    <col min="5246" max="5246" width="25.28515625" style="3" customWidth="1"/>
    <col min="5247" max="5247" width="15.85546875" style="3" bestFit="1" customWidth="1"/>
    <col min="5248" max="5249" width="18" style="3" bestFit="1" customWidth="1"/>
    <col min="5250" max="5468" width="11.42578125" style="3"/>
    <col min="5469" max="5469" width="15.42578125" style="3" customWidth="1"/>
    <col min="5470" max="5470" width="9.5703125" style="3" customWidth="1"/>
    <col min="5471" max="5471" width="14.42578125" style="3" customWidth="1"/>
    <col min="5472" max="5472" width="49.85546875" style="3" customWidth="1"/>
    <col min="5473" max="5473" width="22.5703125" style="3" customWidth="1"/>
    <col min="5474" max="5474" width="23" style="3" customWidth="1"/>
    <col min="5475" max="5475" width="22.85546875" style="3" customWidth="1"/>
    <col min="5476" max="5476" width="23.42578125" style="3" customWidth="1"/>
    <col min="5477" max="5477" width="22.42578125" style="3" customWidth="1"/>
    <col min="5478" max="5478" width="13.85546875" style="3" customWidth="1"/>
    <col min="5479" max="5479" width="20.7109375" style="3" customWidth="1"/>
    <col min="5480" max="5480" width="18.140625" style="3" customWidth="1"/>
    <col min="5481" max="5481" width="14.85546875" style="3" bestFit="1" customWidth="1"/>
    <col min="5482" max="5482" width="11.42578125" style="3"/>
    <col min="5483" max="5483" width="17.42578125" style="3" customWidth="1"/>
    <col min="5484" max="5486" width="18.140625" style="3" customWidth="1"/>
    <col min="5487" max="5490" width="11.42578125" style="3"/>
    <col min="5491" max="5491" width="34" style="3" customWidth="1"/>
    <col min="5492" max="5492" width="9.5703125" style="3" customWidth="1"/>
    <col min="5493" max="5493" width="16.7109375" style="3" customWidth="1"/>
    <col min="5494" max="5494" width="55.140625" style="3" customWidth="1"/>
    <col min="5495" max="5495" width="22.5703125" style="3" customWidth="1"/>
    <col min="5496" max="5496" width="23" style="3" customWidth="1"/>
    <col min="5497" max="5497" width="22.85546875" style="3" customWidth="1"/>
    <col min="5498" max="5498" width="23.42578125" style="3" customWidth="1"/>
    <col min="5499" max="5499" width="28.7109375" style="3" customWidth="1"/>
    <col min="5500" max="5500" width="12.7109375" style="3" customWidth="1"/>
    <col min="5501" max="5501" width="11.42578125" style="3"/>
    <col min="5502" max="5502" width="25.28515625" style="3" customWidth="1"/>
    <col min="5503" max="5503" width="15.85546875" style="3" bestFit="1" customWidth="1"/>
    <col min="5504" max="5505" width="18" style="3" bestFit="1" customWidth="1"/>
    <col min="5506" max="5724" width="11.42578125" style="3"/>
    <col min="5725" max="5725" width="15.42578125" style="3" customWidth="1"/>
    <col min="5726" max="5726" width="9.5703125" style="3" customWidth="1"/>
    <col min="5727" max="5727" width="14.42578125" style="3" customWidth="1"/>
    <col min="5728" max="5728" width="49.85546875" style="3" customWidth="1"/>
    <col min="5729" max="5729" width="22.5703125" style="3" customWidth="1"/>
    <col min="5730" max="5730" width="23" style="3" customWidth="1"/>
    <col min="5731" max="5731" width="22.85546875" style="3" customWidth="1"/>
    <col min="5732" max="5732" width="23.42578125" style="3" customWidth="1"/>
    <col min="5733" max="5733" width="22.42578125" style="3" customWidth="1"/>
    <col min="5734" max="5734" width="13.85546875" style="3" customWidth="1"/>
    <col min="5735" max="5735" width="20.7109375" style="3" customWidth="1"/>
    <col min="5736" max="5736" width="18.140625" style="3" customWidth="1"/>
    <col min="5737" max="5737" width="14.85546875" style="3" bestFit="1" customWidth="1"/>
    <col min="5738" max="5738" width="11.42578125" style="3"/>
    <col min="5739" max="5739" width="17.42578125" style="3" customWidth="1"/>
    <col min="5740" max="5742" width="18.140625" style="3" customWidth="1"/>
    <col min="5743" max="5746" width="11.42578125" style="3"/>
    <col min="5747" max="5747" width="34" style="3" customWidth="1"/>
    <col min="5748" max="5748" width="9.5703125" style="3" customWidth="1"/>
    <col min="5749" max="5749" width="16.7109375" style="3" customWidth="1"/>
    <col min="5750" max="5750" width="55.140625" style="3" customWidth="1"/>
    <col min="5751" max="5751" width="22.5703125" style="3" customWidth="1"/>
    <col min="5752" max="5752" width="23" style="3" customWidth="1"/>
    <col min="5753" max="5753" width="22.85546875" style="3" customWidth="1"/>
    <col min="5754" max="5754" width="23.42578125" style="3" customWidth="1"/>
    <col min="5755" max="5755" width="28.7109375" style="3" customWidth="1"/>
    <col min="5756" max="5756" width="12.7109375" style="3" customWidth="1"/>
    <col min="5757" max="5757" width="11.42578125" style="3"/>
    <col min="5758" max="5758" width="25.28515625" style="3" customWidth="1"/>
    <col min="5759" max="5759" width="15.85546875" style="3" bestFit="1" customWidth="1"/>
    <col min="5760" max="5761" width="18" style="3" bestFit="1" customWidth="1"/>
    <col min="5762" max="5980" width="11.42578125" style="3"/>
    <col min="5981" max="5981" width="15.42578125" style="3" customWidth="1"/>
    <col min="5982" max="5982" width="9.5703125" style="3" customWidth="1"/>
    <col min="5983" max="5983" width="14.42578125" style="3" customWidth="1"/>
    <col min="5984" max="5984" width="49.85546875" style="3" customWidth="1"/>
    <col min="5985" max="5985" width="22.5703125" style="3" customWidth="1"/>
    <col min="5986" max="5986" width="23" style="3" customWidth="1"/>
    <col min="5987" max="5987" width="22.85546875" style="3" customWidth="1"/>
    <col min="5988" max="5988" width="23.42578125" style="3" customWidth="1"/>
    <col min="5989" max="5989" width="22.42578125" style="3" customWidth="1"/>
    <col min="5990" max="5990" width="13.85546875" style="3" customWidth="1"/>
    <col min="5991" max="5991" width="20.7109375" style="3" customWidth="1"/>
    <col min="5992" max="5992" width="18.140625" style="3" customWidth="1"/>
    <col min="5993" max="5993" width="14.85546875" style="3" bestFit="1" customWidth="1"/>
    <col min="5994" max="5994" width="11.42578125" style="3"/>
    <col min="5995" max="5995" width="17.42578125" style="3" customWidth="1"/>
    <col min="5996" max="5998" width="18.140625" style="3" customWidth="1"/>
    <col min="5999" max="6002" width="11.42578125" style="3"/>
    <col min="6003" max="6003" width="34" style="3" customWidth="1"/>
    <col min="6004" max="6004" width="9.5703125" style="3" customWidth="1"/>
    <col min="6005" max="6005" width="16.7109375" style="3" customWidth="1"/>
    <col min="6006" max="6006" width="55.140625" style="3" customWidth="1"/>
    <col min="6007" max="6007" width="22.5703125" style="3" customWidth="1"/>
    <col min="6008" max="6008" width="23" style="3" customWidth="1"/>
    <col min="6009" max="6009" width="22.85546875" style="3" customWidth="1"/>
    <col min="6010" max="6010" width="23.42578125" style="3" customWidth="1"/>
    <col min="6011" max="6011" width="28.7109375" style="3" customWidth="1"/>
    <col min="6012" max="6012" width="12.7109375" style="3" customWidth="1"/>
    <col min="6013" max="6013" width="11.42578125" style="3"/>
    <col min="6014" max="6014" width="25.28515625" style="3" customWidth="1"/>
    <col min="6015" max="6015" width="15.85546875" style="3" bestFit="1" customWidth="1"/>
    <col min="6016" max="6017" width="18" style="3" bestFit="1" customWidth="1"/>
    <col min="6018" max="6236" width="11.42578125" style="3"/>
    <col min="6237" max="6237" width="15.42578125" style="3" customWidth="1"/>
    <col min="6238" max="6238" width="9.5703125" style="3" customWidth="1"/>
    <col min="6239" max="6239" width="14.42578125" style="3" customWidth="1"/>
    <col min="6240" max="6240" width="49.85546875" style="3" customWidth="1"/>
    <col min="6241" max="6241" width="22.5703125" style="3" customWidth="1"/>
    <col min="6242" max="6242" width="23" style="3" customWidth="1"/>
    <col min="6243" max="6243" width="22.85546875" style="3" customWidth="1"/>
    <col min="6244" max="6244" width="23.42578125" style="3" customWidth="1"/>
    <col min="6245" max="6245" width="22.42578125" style="3" customWidth="1"/>
    <col min="6246" max="6246" width="13.85546875" style="3" customWidth="1"/>
    <col min="6247" max="6247" width="20.7109375" style="3" customWidth="1"/>
    <col min="6248" max="6248" width="18.140625" style="3" customWidth="1"/>
    <col min="6249" max="6249" width="14.85546875" style="3" bestFit="1" customWidth="1"/>
    <col min="6250" max="6250" width="11.42578125" style="3"/>
    <col min="6251" max="6251" width="17.42578125" style="3" customWidth="1"/>
    <col min="6252" max="6254" width="18.140625" style="3" customWidth="1"/>
    <col min="6255" max="6258" width="11.42578125" style="3"/>
    <col min="6259" max="6259" width="34" style="3" customWidth="1"/>
    <col min="6260" max="6260" width="9.5703125" style="3" customWidth="1"/>
    <col min="6261" max="6261" width="16.7109375" style="3" customWidth="1"/>
    <col min="6262" max="6262" width="55.140625" style="3" customWidth="1"/>
    <col min="6263" max="6263" width="22.5703125" style="3" customWidth="1"/>
    <col min="6264" max="6264" width="23" style="3" customWidth="1"/>
    <col min="6265" max="6265" width="22.85546875" style="3" customWidth="1"/>
    <col min="6266" max="6266" width="23.42578125" style="3" customWidth="1"/>
    <col min="6267" max="6267" width="28.7109375" style="3" customWidth="1"/>
    <col min="6268" max="6268" width="12.7109375" style="3" customWidth="1"/>
    <col min="6269" max="6269" width="11.42578125" style="3"/>
    <col min="6270" max="6270" width="25.28515625" style="3" customWidth="1"/>
    <col min="6271" max="6271" width="15.85546875" style="3" bestFit="1" customWidth="1"/>
    <col min="6272" max="6273" width="18" style="3" bestFit="1" customWidth="1"/>
    <col min="6274" max="6492" width="11.42578125" style="3"/>
    <col min="6493" max="6493" width="15.42578125" style="3" customWidth="1"/>
    <col min="6494" max="6494" width="9.5703125" style="3" customWidth="1"/>
    <col min="6495" max="6495" width="14.42578125" style="3" customWidth="1"/>
    <col min="6496" max="6496" width="49.85546875" style="3" customWidth="1"/>
    <col min="6497" max="6497" width="22.5703125" style="3" customWidth="1"/>
    <col min="6498" max="6498" width="23" style="3" customWidth="1"/>
    <col min="6499" max="6499" width="22.85546875" style="3" customWidth="1"/>
    <col min="6500" max="6500" width="23.42578125" style="3" customWidth="1"/>
    <col min="6501" max="6501" width="22.42578125" style="3" customWidth="1"/>
    <col min="6502" max="6502" width="13.85546875" style="3" customWidth="1"/>
    <col min="6503" max="6503" width="20.7109375" style="3" customWidth="1"/>
    <col min="6504" max="6504" width="18.140625" style="3" customWidth="1"/>
    <col min="6505" max="6505" width="14.85546875" style="3" bestFit="1" customWidth="1"/>
    <col min="6506" max="6506" width="11.42578125" style="3"/>
    <col min="6507" max="6507" width="17.42578125" style="3" customWidth="1"/>
    <col min="6508" max="6510" width="18.140625" style="3" customWidth="1"/>
    <col min="6511" max="6514" width="11.42578125" style="3"/>
    <col min="6515" max="6515" width="34" style="3" customWidth="1"/>
    <col min="6516" max="6516" width="9.5703125" style="3" customWidth="1"/>
    <col min="6517" max="6517" width="16.7109375" style="3" customWidth="1"/>
    <col min="6518" max="6518" width="55.140625" style="3" customWidth="1"/>
    <col min="6519" max="6519" width="22.5703125" style="3" customWidth="1"/>
    <col min="6520" max="6520" width="23" style="3" customWidth="1"/>
    <col min="6521" max="6521" width="22.85546875" style="3" customWidth="1"/>
    <col min="6522" max="6522" width="23.42578125" style="3" customWidth="1"/>
    <col min="6523" max="6523" width="28.7109375" style="3" customWidth="1"/>
    <col min="6524" max="6524" width="12.7109375" style="3" customWidth="1"/>
    <col min="6525" max="6525" width="11.42578125" style="3"/>
    <col min="6526" max="6526" width="25.28515625" style="3" customWidth="1"/>
    <col min="6527" max="6527" width="15.85546875" style="3" bestFit="1" customWidth="1"/>
    <col min="6528" max="6529" width="18" style="3" bestFit="1" customWidth="1"/>
    <col min="6530" max="6748" width="11.42578125" style="3"/>
    <col min="6749" max="6749" width="15.42578125" style="3" customWidth="1"/>
    <col min="6750" max="6750" width="9.5703125" style="3" customWidth="1"/>
    <col min="6751" max="6751" width="14.42578125" style="3" customWidth="1"/>
    <col min="6752" max="6752" width="49.85546875" style="3" customWidth="1"/>
    <col min="6753" max="6753" width="22.5703125" style="3" customWidth="1"/>
    <col min="6754" max="6754" width="23" style="3" customWidth="1"/>
    <col min="6755" max="6755" width="22.85546875" style="3" customWidth="1"/>
    <col min="6756" max="6756" width="23.42578125" style="3" customWidth="1"/>
    <col min="6757" max="6757" width="22.42578125" style="3" customWidth="1"/>
    <col min="6758" max="6758" width="13.85546875" style="3" customWidth="1"/>
    <col min="6759" max="6759" width="20.7109375" style="3" customWidth="1"/>
    <col min="6760" max="6760" width="18.140625" style="3" customWidth="1"/>
    <col min="6761" max="6761" width="14.85546875" style="3" bestFit="1" customWidth="1"/>
    <col min="6762" max="6762" width="11.42578125" style="3"/>
    <col min="6763" max="6763" width="17.42578125" style="3" customWidth="1"/>
    <col min="6764" max="6766" width="18.140625" style="3" customWidth="1"/>
    <col min="6767" max="6770" width="11.42578125" style="3"/>
    <col min="6771" max="6771" width="34" style="3" customWidth="1"/>
    <col min="6772" max="6772" width="9.5703125" style="3" customWidth="1"/>
    <col min="6773" max="6773" width="16.7109375" style="3" customWidth="1"/>
    <col min="6774" max="6774" width="55.140625" style="3" customWidth="1"/>
    <col min="6775" max="6775" width="22.5703125" style="3" customWidth="1"/>
    <col min="6776" max="6776" width="23" style="3" customWidth="1"/>
    <col min="6777" max="6777" width="22.85546875" style="3" customWidth="1"/>
    <col min="6778" max="6778" width="23.42578125" style="3" customWidth="1"/>
    <col min="6779" max="6779" width="28.7109375" style="3" customWidth="1"/>
    <col min="6780" max="6780" width="12.7109375" style="3" customWidth="1"/>
    <col min="6781" max="6781" width="11.42578125" style="3"/>
    <col min="6782" max="6782" width="25.28515625" style="3" customWidth="1"/>
    <col min="6783" max="6783" width="15.85546875" style="3" bestFit="1" customWidth="1"/>
    <col min="6784" max="6785" width="18" style="3" bestFit="1" customWidth="1"/>
    <col min="6786" max="7004" width="11.42578125" style="3"/>
    <col min="7005" max="7005" width="15.42578125" style="3" customWidth="1"/>
    <col min="7006" max="7006" width="9.5703125" style="3" customWidth="1"/>
    <col min="7007" max="7007" width="14.42578125" style="3" customWidth="1"/>
    <col min="7008" max="7008" width="49.85546875" style="3" customWidth="1"/>
    <col min="7009" max="7009" width="22.5703125" style="3" customWidth="1"/>
    <col min="7010" max="7010" width="23" style="3" customWidth="1"/>
    <col min="7011" max="7011" width="22.85546875" style="3" customWidth="1"/>
    <col min="7012" max="7012" width="23.42578125" style="3" customWidth="1"/>
    <col min="7013" max="7013" width="22.42578125" style="3" customWidth="1"/>
    <col min="7014" max="7014" width="13.85546875" style="3" customWidth="1"/>
    <col min="7015" max="7015" width="20.7109375" style="3" customWidth="1"/>
    <col min="7016" max="7016" width="18.140625" style="3" customWidth="1"/>
    <col min="7017" max="7017" width="14.85546875" style="3" bestFit="1" customWidth="1"/>
    <col min="7018" max="7018" width="11.42578125" style="3"/>
    <col min="7019" max="7019" width="17.42578125" style="3" customWidth="1"/>
    <col min="7020" max="7022" width="18.140625" style="3" customWidth="1"/>
    <col min="7023" max="7026" width="11.42578125" style="3"/>
    <col min="7027" max="7027" width="34" style="3" customWidth="1"/>
    <col min="7028" max="7028" width="9.5703125" style="3" customWidth="1"/>
    <col min="7029" max="7029" width="16.7109375" style="3" customWidth="1"/>
    <col min="7030" max="7030" width="55.140625" style="3" customWidth="1"/>
    <col min="7031" max="7031" width="22.5703125" style="3" customWidth="1"/>
    <col min="7032" max="7032" width="23" style="3" customWidth="1"/>
    <col min="7033" max="7033" width="22.85546875" style="3" customWidth="1"/>
    <col min="7034" max="7034" width="23.42578125" style="3" customWidth="1"/>
    <col min="7035" max="7035" width="28.7109375" style="3" customWidth="1"/>
    <col min="7036" max="7036" width="12.7109375" style="3" customWidth="1"/>
    <col min="7037" max="7037" width="11.42578125" style="3"/>
    <col min="7038" max="7038" width="25.28515625" style="3" customWidth="1"/>
    <col min="7039" max="7039" width="15.85546875" style="3" bestFit="1" customWidth="1"/>
    <col min="7040" max="7041" width="18" style="3" bestFit="1" customWidth="1"/>
    <col min="7042" max="7260" width="11.42578125" style="3"/>
    <col min="7261" max="7261" width="15.42578125" style="3" customWidth="1"/>
    <col min="7262" max="7262" width="9.5703125" style="3" customWidth="1"/>
    <col min="7263" max="7263" width="14.42578125" style="3" customWidth="1"/>
    <col min="7264" max="7264" width="49.85546875" style="3" customWidth="1"/>
    <col min="7265" max="7265" width="22.5703125" style="3" customWidth="1"/>
    <col min="7266" max="7266" width="23" style="3" customWidth="1"/>
    <col min="7267" max="7267" width="22.85546875" style="3" customWidth="1"/>
    <col min="7268" max="7268" width="23.42578125" style="3" customWidth="1"/>
    <col min="7269" max="7269" width="22.42578125" style="3" customWidth="1"/>
    <col min="7270" max="7270" width="13.85546875" style="3" customWidth="1"/>
    <col min="7271" max="7271" width="20.7109375" style="3" customWidth="1"/>
    <col min="7272" max="7272" width="18.140625" style="3" customWidth="1"/>
    <col min="7273" max="7273" width="14.85546875" style="3" bestFit="1" customWidth="1"/>
    <col min="7274" max="7274" width="11.42578125" style="3"/>
    <col min="7275" max="7275" width="17.42578125" style="3" customWidth="1"/>
    <col min="7276" max="7278" width="18.140625" style="3" customWidth="1"/>
    <col min="7279" max="7282" width="11.42578125" style="3"/>
    <col min="7283" max="7283" width="34" style="3" customWidth="1"/>
    <col min="7284" max="7284" width="9.5703125" style="3" customWidth="1"/>
    <col min="7285" max="7285" width="16.7109375" style="3" customWidth="1"/>
    <col min="7286" max="7286" width="55.140625" style="3" customWidth="1"/>
    <col min="7287" max="7287" width="22.5703125" style="3" customWidth="1"/>
    <col min="7288" max="7288" width="23" style="3" customWidth="1"/>
    <col min="7289" max="7289" width="22.85546875" style="3" customWidth="1"/>
    <col min="7290" max="7290" width="23.42578125" style="3" customWidth="1"/>
    <col min="7291" max="7291" width="28.7109375" style="3" customWidth="1"/>
    <col min="7292" max="7292" width="12.7109375" style="3" customWidth="1"/>
    <col min="7293" max="7293" width="11.42578125" style="3"/>
    <col min="7294" max="7294" width="25.28515625" style="3" customWidth="1"/>
    <col min="7295" max="7295" width="15.85546875" style="3" bestFit="1" customWidth="1"/>
    <col min="7296" max="7297" width="18" style="3" bestFit="1" customWidth="1"/>
    <col min="7298" max="7516" width="11.42578125" style="3"/>
    <col min="7517" max="7517" width="15.42578125" style="3" customWidth="1"/>
    <col min="7518" max="7518" width="9.5703125" style="3" customWidth="1"/>
    <col min="7519" max="7519" width="14.42578125" style="3" customWidth="1"/>
    <col min="7520" max="7520" width="49.85546875" style="3" customWidth="1"/>
    <col min="7521" max="7521" width="22.5703125" style="3" customWidth="1"/>
    <col min="7522" max="7522" width="23" style="3" customWidth="1"/>
    <col min="7523" max="7523" width="22.85546875" style="3" customWidth="1"/>
    <col min="7524" max="7524" width="23.42578125" style="3" customWidth="1"/>
    <col min="7525" max="7525" width="22.42578125" style="3" customWidth="1"/>
    <col min="7526" max="7526" width="13.85546875" style="3" customWidth="1"/>
    <col min="7527" max="7527" width="20.7109375" style="3" customWidth="1"/>
    <col min="7528" max="7528" width="18.140625" style="3" customWidth="1"/>
    <col min="7529" max="7529" width="14.85546875" style="3" bestFit="1" customWidth="1"/>
    <col min="7530" max="7530" width="11.42578125" style="3"/>
    <col min="7531" max="7531" width="17.42578125" style="3" customWidth="1"/>
    <col min="7532" max="7534" width="18.140625" style="3" customWidth="1"/>
    <col min="7535" max="7538" width="11.42578125" style="3"/>
    <col min="7539" max="7539" width="34" style="3" customWidth="1"/>
    <col min="7540" max="7540" width="9.5703125" style="3" customWidth="1"/>
    <col min="7541" max="7541" width="16.7109375" style="3" customWidth="1"/>
    <col min="7542" max="7542" width="55.140625" style="3" customWidth="1"/>
    <col min="7543" max="7543" width="22.5703125" style="3" customWidth="1"/>
    <col min="7544" max="7544" width="23" style="3" customWidth="1"/>
    <col min="7545" max="7545" width="22.85546875" style="3" customWidth="1"/>
    <col min="7546" max="7546" width="23.42578125" style="3" customWidth="1"/>
    <col min="7547" max="7547" width="28.7109375" style="3" customWidth="1"/>
    <col min="7548" max="7548" width="12.7109375" style="3" customWidth="1"/>
    <col min="7549" max="7549" width="11.42578125" style="3"/>
    <col min="7550" max="7550" width="25.28515625" style="3" customWidth="1"/>
    <col min="7551" max="7551" width="15.85546875" style="3" bestFit="1" customWidth="1"/>
    <col min="7552" max="7553" width="18" style="3" bestFit="1" customWidth="1"/>
    <col min="7554" max="7772" width="11.42578125" style="3"/>
    <col min="7773" max="7773" width="15.42578125" style="3" customWidth="1"/>
    <col min="7774" max="7774" width="9.5703125" style="3" customWidth="1"/>
    <col min="7775" max="7775" width="14.42578125" style="3" customWidth="1"/>
    <col min="7776" max="7776" width="49.85546875" style="3" customWidth="1"/>
    <col min="7777" max="7777" width="22.5703125" style="3" customWidth="1"/>
    <col min="7778" max="7778" width="23" style="3" customWidth="1"/>
    <col min="7779" max="7779" width="22.85546875" style="3" customWidth="1"/>
    <col min="7780" max="7780" width="23.42578125" style="3" customWidth="1"/>
    <col min="7781" max="7781" width="22.42578125" style="3" customWidth="1"/>
    <col min="7782" max="7782" width="13.85546875" style="3" customWidth="1"/>
    <col min="7783" max="7783" width="20.7109375" style="3" customWidth="1"/>
    <col min="7784" max="7784" width="18.140625" style="3" customWidth="1"/>
    <col min="7785" max="7785" width="14.85546875" style="3" bestFit="1" customWidth="1"/>
    <col min="7786" max="7786" width="11.42578125" style="3"/>
    <col min="7787" max="7787" width="17.42578125" style="3" customWidth="1"/>
    <col min="7788" max="7790" width="18.140625" style="3" customWidth="1"/>
    <col min="7791" max="7794" width="11.42578125" style="3"/>
    <col min="7795" max="7795" width="34" style="3" customWidth="1"/>
    <col min="7796" max="7796" width="9.5703125" style="3" customWidth="1"/>
    <col min="7797" max="7797" width="16.7109375" style="3" customWidth="1"/>
    <col min="7798" max="7798" width="55.140625" style="3" customWidth="1"/>
    <col min="7799" max="7799" width="22.5703125" style="3" customWidth="1"/>
    <col min="7800" max="7800" width="23" style="3" customWidth="1"/>
    <col min="7801" max="7801" width="22.85546875" style="3" customWidth="1"/>
    <col min="7802" max="7802" width="23.42578125" style="3" customWidth="1"/>
    <col min="7803" max="7803" width="28.7109375" style="3" customWidth="1"/>
    <col min="7804" max="7804" width="12.7109375" style="3" customWidth="1"/>
    <col min="7805" max="7805" width="11.42578125" style="3"/>
    <col min="7806" max="7806" width="25.28515625" style="3" customWidth="1"/>
    <col min="7807" max="7807" width="15.85546875" style="3" bestFit="1" customWidth="1"/>
    <col min="7808" max="7809" width="18" style="3" bestFit="1" customWidth="1"/>
    <col min="7810" max="8028" width="11.42578125" style="3"/>
    <col min="8029" max="8029" width="15.42578125" style="3" customWidth="1"/>
    <col min="8030" max="8030" width="9.5703125" style="3" customWidth="1"/>
    <col min="8031" max="8031" width="14.42578125" style="3" customWidth="1"/>
    <col min="8032" max="8032" width="49.85546875" style="3" customWidth="1"/>
    <col min="8033" max="8033" width="22.5703125" style="3" customWidth="1"/>
    <col min="8034" max="8034" width="23" style="3" customWidth="1"/>
    <col min="8035" max="8035" width="22.85546875" style="3" customWidth="1"/>
    <col min="8036" max="8036" width="23.42578125" style="3" customWidth="1"/>
    <col min="8037" max="8037" width="22.42578125" style="3" customWidth="1"/>
    <col min="8038" max="8038" width="13.85546875" style="3" customWidth="1"/>
    <col min="8039" max="8039" width="20.7109375" style="3" customWidth="1"/>
    <col min="8040" max="8040" width="18.140625" style="3" customWidth="1"/>
    <col min="8041" max="8041" width="14.85546875" style="3" bestFit="1" customWidth="1"/>
    <col min="8042" max="8042" width="11.42578125" style="3"/>
    <col min="8043" max="8043" width="17.42578125" style="3" customWidth="1"/>
    <col min="8044" max="8046" width="18.140625" style="3" customWidth="1"/>
    <col min="8047" max="8050" width="11.42578125" style="3"/>
    <col min="8051" max="8051" width="34" style="3" customWidth="1"/>
    <col min="8052" max="8052" width="9.5703125" style="3" customWidth="1"/>
    <col min="8053" max="8053" width="16.7109375" style="3" customWidth="1"/>
    <col min="8054" max="8054" width="55.140625" style="3" customWidth="1"/>
    <col min="8055" max="8055" width="22.5703125" style="3" customWidth="1"/>
    <col min="8056" max="8056" width="23" style="3" customWidth="1"/>
    <col min="8057" max="8057" width="22.85546875" style="3" customWidth="1"/>
    <col min="8058" max="8058" width="23.42578125" style="3" customWidth="1"/>
    <col min="8059" max="8059" width="28.7109375" style="3" customWidth="1"/>
    <col min="8060" max="8060" width="12.7109375" style="3" customWidth="1"/>
    <col min="8061" max="8061" width="11.42578125" style="3"/>
    <col min="8062" max="8062" width="25.28515625" style="3" customWidth="1"/>
    <col min="8063" max="8063" width="15.85546875" style="3" bestFit="1" customWidth="1"/>
    <col min="8064" max="8065" width="18" style="3" bestFit="1" customWidth="1"/>
    <col min="8066" max="8284" width="11.42578125" style="3"/>
    <col min="8285" max="8285" width="15.42578125" style="3" customWidth="1"/>
    <col min="8286" max="8286" width="9.5703125" style="3" customWidth="1"/>
    <col min="8287" max="8287" width="14.42578125" style="3" customWidth="1"/>
    <col min="8288" max="8288" width="49.85546875" style="3" customWidth="1"/>
    <col min="8289" max="8289" width="22.5703125" style="3" customWidth="1"/>
    <col min="8290" max="8290" width="23" style="3" customWidth="1"/>
    <col min="8291" max="8291" width="22.85546875" style="3" customWidth="1"/>
    <col min="8292" max="8292" width="23.42578125" style="3" customWidth="1"/>
    <col min="8293" max="8293" width="22.42578125" style="3" customWidth="1"/>
    <col min="8294" max="8294" width="13.85546875" style="3" customWidth="1"/>
    <col min="8295" max="8295" width="20.7109375" style="3" customWidth="1"/>
    <col min="8296" max="8296" width="18.140625" style="3" customWidth="1"/>
    <col min="8297" max="8297" width="14.85546875" style="3" bestFit="1" customWidth="1"/>
    <col min="8298" max="8298" width="11.42578125" style="3"/>
    <col min="8299" max="8299" width="17.42578125" style="3" customWidth="1"/>
    <col min="8300" max="8302" width="18.140625" style="3" customWidth="1"/>
    <col min="8303" max="8306" width="11.42578125" style="3"/>
    <col min="8307" max="8307" width="34" style="3" customWidth="1"/>
    <col min="8308" max="8308" width="9.5703125" style="3" customWidth="1"/>
    <col min="8309" max="8309" width="16.7109375" style="3" customWidth="1"/>
    <col min="8310" max="8310" width="55.140625" style="3" customWidth="1"/>
    <col min="8311" max="8311" width="22.5703125" style="3" customWidth="1"/>
    <col min="8312" max="8312" width="23" style="3" customWidth="1"/>
    <col min="8313" max="8313" width="22.85546875" style="3" customWidth="1"/>
    <col min="8314" max="8314" width="23.42578125" style="3" customWidth="1"/>
    <col min="8315" max="8315" width="28.7109375" style="3" customWidth="1"/>
    <col min="8316" max="8316" width="12.7109375" style="3" customWidth="1"/>
    <col min="8317" max="8317" width="11.42578125" style="3"/>
    <col min="8318" max="8318" width="25.28515625" style="3" customWidth="1"/>
    <col min="8319" max="8319" width="15.85546875" style="3" bestFit="1" customWidth="1"/>
    <col min="8320" max="8321" width="18" style="3" bestFit="1" customWidth="1"/>
    <col min="8322" max="8540" width="11.42578125" style="3"/>
    <col min="8541" max="8541" width="15.42578125" style="3" customWidth="1"/>
    <col min="8542" max="8542" width="9.5703125" style="3" customWidth="1"/>
    <col min="8543" max="8543" width="14.42578125" style="3" customWidth="1"/>
    <col min="8544" max="8544" width="49.85546875" style="3" customWidth="1"/>
    <col min="8545" max="8545" width="22.5703125" style="3" customWidth="1"/>
    <col min="8546" max="8546" width="23" style="3" customWidth="1"/>
    <col min="8547" max="8547" width="22.85546875" style="3" customWidth="1"/>
    <col min="8548" max="8548" width="23.42578125" style="3" customWidth="1"/>
    <col min="8549" max="8549" width="22.42578125" style="3" customWidth="1"/>
    <col min="8550" max="8550" width="13.85546875" style="3" customWidth="1"/>
    <col min="8551" max="8551" width="20.7109375" style="3" customWidth="1"/>
    <col min="8552" max="8552" width="18.140625" style="3" customWidth="1"/>
    <col min="8553" max="8553" width="14.85546875" style="3" bestFit="1" customWidth="1"/>
    <col min="8554" max="8554" width="11.42578125" style="3"/>
    <col min="8555" max="8555" width="17.42578125" style="3" customWidth="1"/>
    <col min="8556" max="8558" width="18.140625" style="3" customWidth="1"/>
    <col min="8559" max="8562" width="11.42578125" style="3"/>
    <col min="8563" max="8563" width="34" style="3" customWidth="1"/>
    <col min="8564" max="8564" width="9.5703125" style="3" customWidth="1"/>
    <col min="8565" max="8565" width="16.7109375" style="3" customWidth="1"/>
    <col min="8566" max="8566" width="55.140625" style="3" customWidth="1"/>
    <col min="8567" max="8567" width="22.5703125" style="3" customWidth="1"/>
    <col min="8568" max="8568" width="23" style="3" customWidth="1"/>
    <col min="8569" max="8569" width="22.85546875" style="3" customWidth="1"/>
    <col min="8570" max="8570" width="23.42578125" style="3" customWidth="1"/>
    <col min="8571" max="8571" width="28.7109375" style="3" customWidth="1"/>
    <col min="8572" max="8572" width="12.7109375" style="3" customWidth="1"/>
    <col min="8573" max="8573" width="11.42578125" style="3"/>
    <col min="8574" max="8574" width="25.28515625" style="3" customWidth="1"/>
    <col min="8575" max="8575" width="15.85546875" style="3" bestFit="1" customWidth="1"/>
    <col min="8576" max="8577" width="18" style="3" bestFit="1" customWidth="1"/>
    <col min="8578" max="8796" width="11.42578125" style="3"/>
    <col min="8797" max="8797" width="15.42578125" style="3" customWidth="1"/>
    <col min="8798" max="8798" width="9.5703125" style="3" customWidth="1"/>
    <col min="8799" max="8799" width="14.42578125" style="3" customWidth="1"/>
    <col min="8800" max="8800" width="49.85546875" style="3" customWidth="1"/>
    <col min="8801" max="8801" width="22.5703125" style="3" customWidth="1"/>
    <col min="8802" max="8802" width="23" style="3" customWidth="1"/>
    <col min="8803" max="8803" width="22.85546875" style="3" customWidth="1"/>
    <col min="8804" max="8804" width="23.42578125" style="3" customWidth="1"/>
    <col min="8805" max="8805" width="22.42578125" style="3" customWidth="1"/>
    <col min="8806" max="8806" width="13.85546875" style="3" customWidth="1"/>
    <col min="8807" max="8807" width="20.7109375" style="3" customWidth="1"/>
    <col min="8808" max="8808" width="18.140625" style="3" customWidth="1"/>
    <col min="8809" max="8809" width="14.85546875" style="3" bestFit="1" customWidth="1"/>
    <col min="8810" max="8810" width="11.42578125" style="3"/>
    <col min="8811" max="8811" width="17.42578125" style="3" customWidth="1"/>
    <col min="8812" max="8814" width="18.140625" style="3" customWidth="1"/>
    <col min="8815" max="8818" width="11.42578125" style="3"/>
    <col min="8819" max="8819" width="34" style="3" customWidth="1"/>
    <col min="8820" max="8820" width="9.5703125" style="3" customWidth="1"/>
    <col min="8821" max="8821" width="16.7109375" style="3" customWidth="1"/>
    <col min="8822" max="8822" width="55.140625" style="3" customWidth="1"/>
    <col min="8823" max="8823" width="22.5703125" style="3" customWidth="1"/>
    <col min="8824" max="8824" width="23" style="3" customWidth="1"/>
    <col min="8825" max="8825" width="22.85546875" style="3" customWidth="1"/>
    <col min="8826" max="8826" width="23.42578125" style="3" customWidth="1"/>
    <col min="8827" max="8827" width="28.7109375" style="3" customWidth="1"/>
    <col min="8828" max="8828" width="12.7109375" style="3" customWidth="1"/>
    <col min="8829" max="8829" width="11.42578125" style="3"/>
    <col min="8830" max="8830" width="25.28515625" style="3" customWidth="1"/>
    <col min="8831" max="8831" width="15.85546875" style="3" bestFit="1" customWidth="1"/>
    <col min="8832" max="8833" width="18" style="3" bestFit="1" customWidth="1"/>
    <col min="8834" max="9052" width="11.42578125" style="3"/>
    <col min="9053" max="9053" width="15.42578125" style="3" customWidth="1"/>
    <col min="9054" max="9054" width="9.5703125" style="3" customWidth="1"/>
    <col min="9055" max="9055" width="14.42578125" style="3" customWidth="1"/>
    <col min="9056" max="9056" width="49.85546875" style="3" customWidth="1"/>
    <col min="9057" max="9057" width="22.5703125" style="3" customWidth="1"/>
    <col min="9058" max="9058" width="23" style="3" customWidth="1"/>
    <col min="9059" max="9059" width="22.85546875" style="3" customWidth="1"/>
    <col min="9060" max="9060" width="23.42578125" style="3" customWidth="1"/>
    <col min="9061" max="9061" width="22.42578125" style="3" customWidth="1"/>
    <col min="9062" max="9062" width="13.85546875" style="3" customWidth="1"/>
    <col min="9063" max="9063" width="20.7109375" style="3" customWidth="1"/>
    <col min="9064" max="9064" width="18.140625" style="3" customWidth="1"/>
    <col min="9065" max="9065" width="14.85546875" style="3" bestFit="1" customWidth="1"/>
    <col min="9066" max="9066" width="11.42578125" style="3"/>
    <col min="9067" max="9067" width="17.42578125" style="3" customWidth="1"/>
    <col min="9068" max="9070" width="18.140625" style="3" customWidth="1"/>
    <col min="9071" max="9074" width="11.42578125" style="3"/>
    <col min="9075" max="9075" width="34" style="3" customWidth="1"/>
    <col min="9076" max="9076" width="9.5703125" style="3" customWidth="1"/>
    <col min="9077" max="9077" width="16.7109375" style="3" customWidth="1"/>
    <col min="9078" max="9078" width="55.140625" style="3" customWidth="1"/>
    <col min="9079" max="9079" width="22.5703125" style="3" customWidth="1"/>
    <col min="9080" max="9080" width="23" style="3" customWidth="1"/>
    <col min="9081" max="9081" width="22.85546875" style="3" customWidth="1"/>
    <col min="9082" max="9082" width="23.42578125" style="3" customWidth="1"/>
    <col min="9083" max="9083" width="28.7109375" style="3" customWidth="1"/>
    <col min="9084" max="9084" width="12.7109375" style="3" customWidth="1"/>
    <col min="9085" max="9085" width="11.42578125" style="3"/>
    <col min="9086" max="9086" width="25.28515625" style="3" customWidth="1"/>
    <col min="9087" max="9087" width="15.85546875" style="3" bestFit="1" customWidth="1"/>
    <col min="9088" max="9089" width="18" style="3" bestFit="1" customWidth="1"/>
    <col min="9090" max="9308" width="11.42578125" style="3"/>
    <col min="9309" max="9309" width="15.42578125" style="3" customWidth="1"/>
    <col min="9310" max="9310" width="9.5703125" style="3" customWidth="1"/>
    <col min="9311" max="9311" width="14.42578125" style="3" customWidth="1"/>
    <col min="9312" max="9312" width="49.85546875" style="3" customWidth="1"/>
    <col min="9313" max="9313" width="22.5703125" style="3" customWidth="1"/>
    <col min="9314" max="9314" width="23" style="3" customWidth="1"/>
    <col min="9315" max="9315" width="22.85546875" style="3" customWidth="1"/>
    <col min="9316" max="9316" width="23.42578125" style="3" customWidth="1"/>
    <col min="9317" max="9317" width="22.42578125" style="3" customWidth="1"/>
    <col min="9318" max="9318" width="13.85546875" style="3" customWidth="1"/>
    <col min="9319" max="9319" width="20.7109375" style="3" customWidth="1"/>
    <col min="9320" max="9320" width="18.140625" style="3" customWidth="1"/>
    <col min="9321" max="9321" width="14.85546875" style="3" bestFit="1" customWidth="1"/>
    <col min="9322" max="9322" width="11.42578125" style="3"/>
    <col min="9323" max="9323" width="17.42578125" style="3" customWidth="1"/>
    <col min="9324" max="9326" width="18.140625" style="3" customWidth="1"/>
    <col min="9327" max="9330" width="11.42578125" style="3"/>
    <col min="9331" max="9331" width="34" style="3" customWidth="1"/>
    <col min="9332" max="9332" width="9.5703125" style="3" customWidth="1"/>
    <col min="9333" max="9333" width="16.7109375" style="3" customWidth="1"/>
    <col min="9334" max="9334" width="55.140625" style="3" customWidth="1"/>
    <col min="9335" max="9335" width="22.5703125" style="3" customWidth="1"/>
    <col min="9336" max="9336" width="23" style="3" customWidth="1"/>
    <col min="9337" max="9337" width="22.85546875" style="3" customWidth="1"/>
    <col min="9338" max="9338" width="23.42578125" style="3" customWidth="1"/>
    <col min="9339" max="9339" width="28.7109375" style="3" customWidth="1"/>
    <col min="9340" max="9340" width="12.7109375" style="3" customWidth="1"/>
    <col min="9341" max="9341" width="11.42578125" style="3"/>
    <col min="9342" max="9342" width="25.28515625" style="3" customWidth="1"/>
    <col min="9343" max="9343" width="15.85546875" style="3" bestFit="1" customWidth="1"/>
    <col min="9344" max="9345" width="18" style="3" bestFit="1" customWidth="1"/>
    <col min="9346" max="9564" width="11.42578125" style="3"/>
    <col min="9565" max="9565" width="15.42578125" style="3" customWidth="1"/>
    <col min="9566" max="9566" width="9.5703125" style="3" customWidth="1"/>
    <col min="9567" max="9567" width="14.42578125" style="3" customWidth="1"/>
    <col min="9568" max="9568" width="49.85546875" style="3" customWidth="1"/>
    <col min="9569" max="9569" width="22.5703125" style="3" customWidth="1"/>
    <col min="9570" max="9570" width="23" style="3" customWidth="1"/>
    <col min="9571" max="9571" width="22.85546875" style="3" customWidth="1"/>
    <col min="9572" max="9572" width="23.42578125" style="3" customWidth="1"/>
    <col min="9573" max="9573" width="22.42578125" style="3" customWidth="1"/>
    <col min="9574" max="9574" width="13.85546875" style="3" customWidth="1"/>
    <col min="9575" max="9575" width="20.7109375" style="3" customWidth="1"/>
    <col min="9576" max="9576" width="18.140625" style="3" customWidth="1"/>
    <col min="9577" max="9577" width="14.85546875" style="3" bestFit="1" customWidth="1"/>
    <col min="9578" max="9578" width="11.42578125" style="3"/>
    <col min="9579" max="9579" width="17.42578125" style="3" customWidth="1"/>
    <col min="9580" max="9582" width="18.140625" style="3" customWidth="1"/>
    <col min="9583" max="9586" width="11.42578125" style="3"/>
    <col min="9587" max="9587" width="34" style="3" customWidth="1"/>
    <col min="9588" max="9588" width="9.5703125" style="3" customWidth="1"/>
    <col min="9589" max="9589" width="16.7109375" style="3" customWidth="1"/>
    <col min="9590" max="9590" width="55.140625" style="3" customWidth="1"/>
    <col min="9591" max="9591" width="22.5703125" style="3" customWidth="1"/>
    <col min="9592" max="9592" width="23" style="3" customWidth="1"/>
    <col min="9593" max="9593" width="22.85546875" style="3" customWidth="1"/>
    <col min="9594" max="9594" width="23.42578125" style="3" customWidth="1"/>
    <col min="9595" max="9595" width="28.7109375" style="3" customWidth="1"/>
    <col min="9596" max="9596" width="12.7109375" style="3" customWidth="1"/>
    <col min="9597" max="9597" width="11.42578125" style="3"/>
    <col min="9598" max="9598" width="25.28515625" style="3" customWidth="1"/>
    <col min="9599" max="9599" width="15.85546875" style="3" bestFit="1" customWidth="1"/>
    <col min="9600" max="9601" width="18" style="3" bestFit="1" customWidth="1"/>
    <col min="9602" max="9820" width="11.42578125" style="3"/>
    <col min="9821" max="9821" width="15.42578125" style="3" customWidth="1"/>
    <col min="9822" max="9822" width="9.5703125" style="3" customWidth="1"/>
    <col min="9823" max="9823" width="14.42578125" style="3" customWidth="1"/>
    <col min="9824" max="9824" width="49.85546875" style="3" customWidth="1"/>
    <col min="9825" max="9825" width="22.5703125" style="3" customWidth="1"/>
    <col min="9826" max="9826" width="23" style="3" customWidth="1"/>
    <col min="9827" max="9827" width="22.85546875" style="3" customWidth="1"/>
    <col min="9828" max="9828" width="23.42578125" style="3" customWidth="1"/>
    <col min="9829" max="9829" width="22.42578125" style="3" customWidth="1"/>
    <col min="9830" max="9830" width="13.85546875" style="3" customWidth="1"/>
    <col min="9831" max="9831" width="20.7109375" style="3" customWidth="1"/>
    <col min="9832" max="9832" width="18.140625" style="3" customWidth="1"/>
    <col min="9833" max="9833" width="14.85546875" style="3" bestFit="1" customWidth="1"/>
    <col min="9834" max="9834" width="11.42578125" style="3"/>
    <col min="9835" max="9835" width="17.42578125" style="3" customWidth="1"/>
    <col min="9836" max="9838" width="18.140625" style="3" customWidth="1"/>
    <col min="9839" max="9842" width="11.42578125" style="3"/>
    <col min="9843" max="9843" width="34" style="3" customWidth="1"/>
    <col min="9844" max="9844" width="9.5703125" style="3" customWidth="1"/>
    <col min="9845" max="9845" width="16.7109375" style="3" customWidth="1"/>
    <col min="9846" max="9846" width="55.140625" style="3" customWidth="1"/>
    <col min="9847" max="9847" width="22.5703125" style="3" customWidth="1"/>
    <col min="9848" max="9848" width="23" style="3" customWidth="1"/>
    <col min="9849" max="9849" width="22.85546875" style="3" customWidth="1"/>
    <col min="9850" max="9850" width="23.42578125" style="3" customWidth="1"/>
    <col min="9851" max="9851" width="28.7109375" style="3" customWidth="1"/>
    <col min="9852" max="9852" width="12.7109375" style="3" customWidth="1"/>
    <col min="9853" max="9853" width="11.42578125" style="3"/>
    <col min="9854" max="9854" width="25.28515625" style="3" customWidth="1"/>
    <col min="9855" max="9855" width="15.85546875" style="3" bestFit="1" customWidth="1"/>
    <col min="9856" max="9857" width="18" style="3" bestFit="1" customWidth="1"/>
    <col min="9858" max="10076" width="11.42578125" style="3"/>
    <col min="10077" max="10077" width="15.42578125" style="3" customWidth="1"/>
    <col min="10078" max="10078" width="9.5703125" style="3" customWidth="1"/>
    <col min="10079" max="10079" width="14.42578125" style="3" customWidth="1"/>
    <col min="10080" max="10080" width="49.85546875" style="3" customWidth="1"/>
    <col min="10081" max="10081" width="22.5703125" style="3" customWidth="1"/>
    <col min="10082" max="10082" width="23" style="3" customWidth="1"/>
    <col min="10083" max="10083" width="22.85546875" style="3" customWidth="1"/>
    <col min="10084" max="10084" width="23.42578125" style="3" customWidth="1"/>
    <col min="10085" max="10085" width="22.42578125" style="3" customWidth="1"/>
    <col min="10086" max="10086" width="13.85546875" style="3" customWidth="1"/>
    <col min="10087" max="10087" width="20.7109375" style="3" customWidth="1"/>
    <col min="10088" max="10088" width="18.140625" style="3" customWidth="1"/>
    <col min="10089" max="10089" width="14.85546875" style="3" bestFit="1" customWidth="1"/>
    <col min="10090" max="10090" width="11.42578125" style="3"/>
    <col min="10091" max="10091" width="17.42578125" style="3" customWidth="1"/>
    <col min="10092" max="10094" width="18.140625" style="3" customWidth="1"/>
    <col min="10095" max="10098" width="11.42578125" style="3"/>
    <col min="10099" max="10099" width="34" style="3" customWidth="1"/>
    <col min="10100" max="10100" width="9.5703125" style="3" customWidth="1"/>
    <col min="10101" max="10101" width="16.7109375" style="3" customWidth="1"/>
    <col min="10102" max="10102" width="55.140625" style="3" customWidth="1"/>
    <col min="10103" max="10103" width="22.5703125" style="3" customWidth="1"/>
    <col min="10104" max="10104" width="23" style="3" customWidth="1"/>
    <col min="10105" max="10105" width="22.85546875" style="3" customWidth="1"/>
    <col min="10106" max="10106" width="23.42578125" style="3" customWidth="1"/>
    <col min="10107" max="10107" width="28.7109375" style="3" customWidth="1"/>
    <col min="10108" max="10108" width="12.7109375" style="3" customWidth="1"/>
    <col min="10109" max="10109" width="11.42578125" style="3"/>
    <col min="10110" max="10110" width="25.28515625" style="3" customWidth="1"/>
    <col min="10111" max="10111" width="15.85546875" style="3" bestFit="1" customWidth="1"/>
    <col min="10112" max="10113" width="18" style="3" bestFit="1" customWidth="1"/>
    <col min="10114" max="10332" width="11.42578125" style="3"/>
    <col min="10333" max="10333" width="15.42578125" style="3" customWidth="1"/>
    <col min="10334" max="10334" width="9.5703125" style="3" customWidth="1"/>
    <col min="10335" max="10335" width="14.42578125" style="3" customWidth="1"/>
    <col min="10336" max="10336" width="49.85546875" style="3" customWidth="1"/>
    <col min="10337" max="10337" width="22.5703125" style="3" customWidth="1"/>
    <col min="10338" max="10338" width="23" style="3" customWidth="1"/>
    <col min="10339" max="10339" width="22.85546875" style="3" customWidth="1"/>
    <col min="10340" max="10340" width="23.42578125" style="3" customWidth="1"/>
    <col min="10341" max="10341" width="22.42578125" style="3" customWidth="1"/>
    <col min="10342" max="10342" width="13.85546875" style="3" customWidth="1"/>
    <col min="10343" max="10343" width="20.7109375" style="3" customWidth="1"/>
    <col min="10344" max="10344" width="18.140625" style="3" customWidth="1"/>
    <col min="10345" max="10345" width="14.85546875" style="3" bestFit="1" customWidth="1"/>
    <col min="10346" max="10346" width="11.42578125" style="3"/>
    <col min="10347" max="10347" width="17.42578125" style="3" customWidth="1"/>
    <col min="10348" max="10350" width="18.140625" style="3" customWidth="1"/>
    <col min="10351" max="10354" width="11.42578125" style="3"/>
    <col min="10355" max="10355" width="34" style="3" customWidth="1"/>
    <col min="10356" max="10356" width="9.5703125" style="3" customWidth="1"/>
    <col min="10357" max="10357" width="16.7109375" style="3" customWidth="1"/>
    <col min="10358" max="10358" width="55.140625" style="3" customWidth="1"/>
    <col min="10359" max="10359" width="22.5703125" style="3" customWidth="1"/>
    <col min="10360" max="10360" width="23" style="3" customWidth="1"/>
    <col min="10361" max="10361" width="22.85546875" style="3" customWidth="1"/>
    <col min="10362" max="10362" width="23.42578125" style="3" customWidth="1"/>
    <col min="10363" max="10363" width="28.7109375" style="3" customWidth="1"/>
    <col min="10364" max="10364" width="12.7109375" style="3" customWidth="1"/>
    <col min="10365" max="10365" width="11.42578125" style="3"/>
    <col min="10366" max="10366" width="25.28515625" style="3" customWidth="1"/>
    <col min="10367" max="10367" width="15.85546875" style="3" bestFit="1" customWidth="1"/>
    <col min="10368" max="10369" width="18" style="3" bestFit="1" customWidth="1"/>
    <col min="10370" max="10588" width="11.42578125" style="3"/>
    <col min="10589" max="10589" width="15.42578125" style="3" customWidth="1"/>
    <col min="10590" max="10590" width="9.5703125" style="3" customWidth="1"/>
    <col min="10591" max="10591" width="14.42578125" style="3" customWidth="1"/>
    <col min="10592" max="10592" width="49.85546875" style="3" customWidth="1"/>
    <col min="10593" max="10593" width="22.5703125" style="3" customWidth="1"/>
    <col min="10594" max="10594" width="23" style="3" customWidth="1"/>
    <col min="10595" max="10595" width="22.85546875" style="3" customWidth="1"/>
    <col min="10596" max="10596" width="23.42578125" style="3" customWidth="1"/>
    <col min="10597" max="10597" width="22.42578125" style="3" customWidth="1"/>
    <col min="10598" max="10598" width="13.85546875" style="3" customWidth="1"/>
    <col min="10599" max="10599" width="20.7109375" style="3" customWidth="1"/>
    <col min="10600" max="10600" width="18.140625" style="3" customWidth="1"/>
    <col min="10601" max="10601" width="14.85546875" style="3" bestFit="1" customWidth="1"/>
    <col min="10602" max="10602" width="11.42578125" style="3"/>
    <col min="10603" max="10603" width="17.42578125" style="3" customWidth="1"/>
    <col min="10604" max="10606" width="18.140625" style="3" customWidth="1"/>
    <col min="10607" max="10610" width="11.42578125" style="3"/>
    <col min="10611" max="10611" width="34" style="3" customWidth="1"/>
    <col min="10612" max="10612" width="9.5703125" style="3" customWidth="1"/>
    <col min="10613" max="10613" width="16.7109375" style="3" customWidth="1"/>
    <col min="10614" max="10614" width="55.140625" style="3" customWidth="1"/>
    <col min="10615" max="10615" width="22.5703125" style="3" customWidth="1"/>
    <col min="10616" max="10616" width="23" style="3" customWidth="1"/>
    <col min="10617" max="10617" width="22.85546875" style="3" customWidth="1"/>
    <col min="10618" max="10618" width="23.42578125" style="3" customWidth="1"/>
    <col min="10619" max="10619" width="28.7109375" style="3" customWidth="1"/>
    <col min="10620" max="10620" width="12.7109375" style="3" customWidth="1"/>
    <col min="10621" max="10621" width="11.42578125" style="3"/>
    <col min="10622" max="10622" width="25.28515625" style="3" customWidth="1"/>
    <col min="10623" max="10623" width="15.85546875" style="3" bestFit="1" customWidth="1"/>
    <col min="10624" max="10625" width="18" style="3" bestFit="1" customWidth="1"/>
    <col min="10626" max="10844" width="11.42578125" style="3"/>
    <col min="10845" max="10845" width="15.42578125" style="3" customWidth="1"/>
    <col min="10846" max="10846" width="9.5703125" style="3" customWidth="1"/>
    <col min="10847" max="10847" width="14.42578125" style="3" customWidth="1"/>
    <col min="10848" max="10848" width="49.85546875" style="3" customWidth="1"/>
    <col min="10849" max="10849" width="22.5703125" style="3" customWidth="1"/>
    <col min="10850" max="10850" width="23" style="3" customWidth="1"/>
    <col min="10851" max="10851" width="22.85546875" style="3" customWidth="1"/>
    <col min="10852" max="10852" width="23.42578125" style="3" customWidth="1"/>
    <col min="10853" max="10853" width="22.42578125" style="3" customWidth="1"/>
    <col min="10854" max="10854" width="13.85546875" style="3" customWidth="1"/>
    <col min="10855" max="10855" width="20.7109375" style="3" customWidth="1"/>
    <col min="10856" max="10856" width="18.140625" style="3" customWidth="1"/>
    <col min="10857" max="10857" width="14.85546875" style="3" bestFit="1" customWidth="1"/>
    <col min="10858" max="10858" width="11.42578125" style="3"/>
    <col min="10859" max="10859" width="17.42578125" style="3" customWidth="1"/>
    <col min="10860" max="10862" width="18.140625" style="3" customWidth="1"/>
    <col min="10863" max="10866" width="11.42578125" style="3"/>
    <col min="10867" max="10867" width="34" style="3" customWidth="1"/>
    <col min="10868" max="10868" width="9.5703125" style="3" customWidth="1"/>
    <col min="10869" max="10869" width="16.7109375" style="3" customWidth="1"/>
    <col min="10870" max="10870" width="55.140625" style="3" customWidth="1"/>
    <col min="10871" max="10871" width="22.5703125" style="3" customWidth="1"/>
    <col min="10872" max="10872" width="23" style="3" customWidth="1"/>
    <col min="10873" max="10873" width="22.85546875" style="3" customWidth="1"/>
    <col min="10874" max="10874" width="23.42578125" style="3" customWidth="1"/>
    <col min="10875" max="10875" width="28.7109375" style="3" customWidth="1"/>
    <col min="10876" max="10876" width="12.7109375" style="3" customWidth="1"/>
    <col min="10877" max="10877" width="11.42578125" style="3"/>
    <col min="10878" max="10878" width="25.28515625" style="3" customWidth="1"/>
    <col min="10879" max="10879" width="15.85546875" style="3" bestFit="1" customWidth="1"/>
    <col min="10880" max="10881" width="18" style="3" bestFit="1" customWidth="1"/>
    <col min="10882" max="11100" width="11.42578125" style="3"/>
    <col min="11101" max="11101" width="15.42578125" style="3" customWidth="1"/>
    <col min="11102" max="11102" width="9.5703125" style="3" customWidth="1"/>
    <col min="11103" max="11103" width="14.42578125" style="3" customWidth="1"/>
    <col min="11104" max="11104" width="49.85546875" style="3" customWidth="1"/>
    <col min="11105" max="11105" width="22.5703125" style="3" customWidth="1"/>
    <col min="11106" max="11106" width="23" style="3" customWidth="1"/>
    <col min="11107" max="11107" width="22.85546875" style="3" customWidth="1"/>
    <col min="11108" max="11108" width="23.42578125" style="3" customWidth="1"/>
    <col min="11109" max="11109" width="22.42578125" style="3" customWidth="1"/>
    <col min="11110" max="11110" width="13.85546875" style="3" customWidth="1"/>
    <col min="11111" max="11111" width="20.7109375" style="3" customWidth="1"/>
    <col min="11112" max="11112" width="18.140625" style="3" customWidth="1"/>
    <col min="11113" max="11113" width="14.85546875" style="3" bestFit="1" customWidth="1"/>
    <col min="11114" max="11114" width="11.42578125" style="3"/>
    <col min="11115" max="11115" width="17.42578125" style="3" customWidth="1"/>
    <col min="11116" max="11118" width="18.140625" style="3" customWidth="1"/>
    <col min="11119" max="11122" width="11.42578125" style="3"/>
    <col min="11123" max="11123" width="34" style="3" customWidth="1"/>
    <col min="11124" max="11124" width="9.5703125" style="3" customWidth="1"/>
    <col min="11125" max="11125" width="16.7109375" style="3" customWidth="1"/>
    <col min="11126" max="11126" width="55.140625" style="3" customWidth="1"/>
    <col min="11127" max="11127" width="22.5703125" style="3" customWidth="1"/>
    <col min="11128" max="11128" width="23" style="3" customWidth="1"/>
    <col min="11129" max="11129" width="22.85546875" style="3" customWidth="1"/>
    <col min="11130" max="11130" width="23.42578125" style="3" customWidth="1"/>
    <col min="11131" max="11131" width="28.7109375" style="3" customWidth="1"/>
    <col min="11132" max="11132" width="12.7109375" style="3" customWidth="1"/>
    <col min="11133" max="11133" width="11.42578125" style="3"/>
    <col min="11134" max="11134" width="25.28515625" style="3" customWidth="1"/>
    <col min="11135" max="11135" width="15.85546875" style="3" bestFit="1" customWidth="1"/>
    <col min="11136" max="11137" width="18" style="3" bestFit="1" customWidth="1"/>
    <col min="11138" max="11356" width="11.42578125" style="3"/>
    <col min="11357" max="11357" width="15.42578125" style="3" customWidth="1"/>
    <col min="11358" max="11358" width="9.5703125" style="3" customWidth="1"/>
    <col min="11359" max="11359" width="14.42578125" style="3" customWidth="1"/>
    <col min="11360" max="11360" width="49.85546875" style="3" customWidth="1"/>
    <col min="11361" max="11361" width="22.5703125" style="3" customWidth="1"/>
    <col min="11362" max="11362" width="23" style="3" customWidth="1"/>
    <col min="11363" max="11363" width="22.85546875" style="3" customWidth="1"/>
    <col min="11364" max="11364" width="23.42578125" style="3" customWidth="1"/>
    <col min="11365" max="11365" width="22.42578125" style="3" customWidth="1"/>
    <col min="11366" max="11366" width="13.85546875" style="3" customWidth="1"/>
    <col min="11367" max="11367" width="20.7109375" style="3" customWidth="1"/>
    <col min="11368" max="11368" width="18.140625" style="3" customWidth="1"/>
    <col min="11369" max="11369" width="14.85546875" style="3" bestFit="1" customWidth="1"/>
    <col min="11370" max="11370" width="11.42578125" style="3"/>
    <col min="11371" max="11371" width="17.42578125" style="3" customWidth="1"/>
    <col min="11372" max="11374" width="18.140625" style="3" customWidth="1"/>
    <col min="11375" max="11378" width="11.42578125" style="3"/>
    <col min="11379" max="11379" width="34" style="3" customWidth="1"/>
    <col min="11380" max="11380" width="9.5703125" style="3" customWidth="1"/>
    <col min="11381" max="11381" width="16.7109375" style="3" customWidth="1"/>
    <col min="11382" max="11382" width="55.140625" style="3" customWidth="1"/>
    <col min="11383" max="11383" width="22.5703125" style="3" customWidth="1"/>
    <col min="11384" max="11384" width="23" style="3" customWidth="1"/>
    <col min="11385" max="11385" width="22.85546875" style="3" customWidth="1"/>
    <col min="11386" max="11386" width="23.42578125" style="3" customWidth="1"/>
    <col min="11387" max="11387" width="28.7109375" style="3" customWidth="1"/>
    <col min="11388" max="11388" width="12.7109375" style="3" customWidth="1"/>
    <col min="11389" max="11389" width="11.42578125" style="3"/>
    <col min="11390" max="11390" width="25.28515625" style="3" customWidth="1"/>
    <col min="11391" max="11391" width="15.85546875" style="3" bestFit="1" customWidth="1"/>
    <col min="11392" max="11393" width="18" style="3" bestFit="1" customWidth="1"/>
    <col min="11394" max="11612" width="11.42578125" style="3"/>
    <col min="11613" max="11613" width="15.42578125" style="3" customWidth="1"/>
    <col min="11614" max="11614" width="9.5703125" style="3" customWidth="1"/>
    <col min="11615" max="11615" width="14.42578125" style="3" customWidth="1"/>
    <col min="11616" max="11616" width="49.85546875" style="3" customWidth="1"/>
    <col min="11617" max="11617" width="22.5703125" style="3" customWidth="1"/>
    <col min="11618" max="11618" width="23" style="3" customWidth="1"/>
    <col min="11619" max="11619" width="22.85546875" style="3" customWidth="1"/>
    <col min="11620" max="11620" width="23.42578125" style="3" customWidth="1"/>
    <col min="11621" max="11621" width="22.42578125" style="3" customWidth="1"/>
    <col min="11622" max="11622" width="13.85546875" style="3" customWidth="1"/>
    <col min="11623" max="11623" width="20.7109375" style="3" customWidth="1"/>
    <col min="11624" max="11624" width="18.140625" style="3" customWidth="1"/>
    <col min="11625" max="11625" width="14.85546875" style="3" bestFit="1" customWidth="1"/>
    <col min="11626" max="11626" width="11.42578125" style="3"/>
    <col min="11627" max="11627" width="17.42578125" style="3" customWidth="1"/>
    <col min="11628" max="11630" width="18.140625" style="3" customWidth="1"/>
    <col min="11631" max="11634" width="11.42578125" style="3"/>
    <col min="11635" max="11635" width="34" style="3" customWidth="1"/>
    <col min="11636" max="11636" width="9.5703125" style="3" customWidth="1"/>
    <col min="11637" max="11637" width="16.7109375" style="3" customWidth="1"/>
    <col min="11638" max="11638" width="55.140625" style="3" customWidth="1"/>
    <col min="11639" max="11639" width="22.5703125" style="3" customWidth="1"/>
    <col min="11640" max="11640" width="23" style="3" customWidth="1"/>
    <col min="11641" max="11641" width="22.85546875" style="3" customWidth="1"/>
    <col min="11642" max="11642" width="23.42578125" style="3" customWidth="1"/>
    <col min="11643" max="11643" width="28.7109375" style="3" customWidth="1"/>
    <col min="11644" max="11644" width="12.7109375" style="3" customWidth="1"/>
    <col min="11645" max="11645" width="11.42578125" style="3"/>
    <col min="11646" max="11646" width="25.28515625" style="3" customWidth="1"/>
    <col min="11647" max="11647" width="15.85546875" style="3" bestFit="1" customWidth="1"/>
    <col min="11648" max="11649" width="18" style="3" bestFit="1" customWidth="1"/>
    <col min="11650" max="11868" width="11.42578125" style="3"/>
    <col min="11869" max="11869" width="15.42578125" style="3" customWidth="1"/>
    <col min="11870" max="11870" width="9.5703125" style="3" customWidth="1"/>
    <col min="11871" max="11871" width="14.42578125" style="3" customWidth="1"/>
    <col min="11872" max="11872" width="49.85546875" style="3" customWidth="1"/>
    <col min="11873" max="11873" width="22.5703125" style="3" customWidth="1"/>
    <col min="11874" max="11874" width="23" style="3" customWidth="1"/>
    <col min="11875" max="11875" width="22.85546875" style="3" customWidth="1"/>
    <col min="11876" max="11876" width="23.42578125" style="3" customWidth="1"/>
    <col min="11877" max="11877" width="22.42578125" style="3" customWidth="1"/>
    <col min="11878" max="11878" width="13.85546875" style="3" customWidth="1"/>
    <col min="11879" max="11879" width="20.7109375" style="3" customWidth="1"/>
    <col min="11880" max="11880" width="18.140625" style="3" customWidth="1"/>
    <col min="11881" max="11881" width="14.85546875" style="3" bestFit="1" customWidth="1"/>
    <col min="11882" max="11882" width="11.42578125" style="3"/>
    <col min="11883" max="11883" width="17.42578125" style="3" customWidth="1"/>
    <col min="11884" max="11886" width="18.140625" style="3" customWidth="1"/>
    <col min="11887" max="11890" width="11.42578125" style="3"/>
    <col min="11891" max="11891" width="34" style="3" customWidth="1"/>
    <col min="11892" max="11892" width="9.5703125" style="3" customWidth="1"/>
    <col min="11893" max="11893" width="16.7109375" style="3" customWidth="1"/>
    <col min="11894" max="11894" width="55.140625" style="3" customWidth="1"/>
    <col min="11895" max="11895" width="22.5703125" style="3" customWidth="1"/>
    <col min="11896" max="11896" width="23" style="3" customWidth="1"/>
    <col min="11897" max="11897" width="22.85546875" style="3" customWidth="1"/>
    <col min="11898" max="11898" width="23.42578125" style="3" customWidth="1"/>
    <col min="11899" max="11899" width="28.7109375" style="3" customWidth="1"/>
    <col min="11900" max="11900" width="12.7109375" style="3" customWidth="1"/>
    <col min="11901" max="11901" width="11.42578125" style="3"/>
    <col min="11902" max="11902" width="25.28515625" style="3" customWidth="1"/>
    <col min="11903" max="11903" width="15.85546875" style="3" bestFit="1" customWidth="1"/>
    <col min="11904" max="11905" width="18" style="3" bestFit="1" customWidth="1"/>
    <col min="11906" max="12124" width="11.42578125" style="3"/>
    <col min="12125" max="12125" width="15.42578125" style="3" customWidth="1"/>
    <col min="12126" max="12126" width="9.5703125" style="3" customWidth="1"/>
    <col min="12127" max="12127" width="14.42578125" style="3" customWidth="1"/>
    <col min="12128" max="12128" width="49.85546875" style="3" customWidth="1"/>
    <col min="12129" max="12129" width="22.5703125" style="3" customWidth="1"/>
    <col min="12130" max="12130" width="23" style="3" customWidth="1"/>
    <col min="12131" max="12131" width="22.85546875" style="3" customWidth="1"/>
    <col min="12132" max="12132" width="23.42578125" style="3" customWidth="1"/>
    <col min="12133" max="12133" width="22.42578125" style="3" customWidth="1"/>
    <col min="12134" max="12134" width="13.85546875" style="3" customWidth="1"/>
    <col min="12135" max="12135" width="20.7109375" style="3" customWidth="1"/>
    <col min="12136" max="12136" width="18.140625" style="3" customWidth="1"/>
    <col min="12137" max="12137" width="14.85546875" style="3" bestFit="1" customWidth="1"/>
    <col min="12138" max="12138" width="11.42578125" style="3"/>
    <col min="12139" max="12139" width="17.42578125" style="3" customWidth="1"/>
    <col min="12140" max="12142" width="18.140625" style="3" customWidth="1"/>
    <col min="12143" max="12146" width="11.42578125" style="3"/>
    <col min="12147" max="12147" width="34" style="3" customWidth="1"/>
    <col min="12148" max="12148" width="9.5703125" style="3" customWidth="1"/>
    <col min="12149" max="12149" width="16.7109375" style="3" customWidth="1"/>
    <col min="12150" max="12150" width="55.140625" style="3" customWidth="1"/>
    <col min="12151" max="12151" width="22.5703125" style="3" customWidth="1"/>
    <col min="12152" max="12152" width="23" style="3" customWidth="1"/>
    <col min="12153" max="12153" width="22.85546875" style="3" customWidth="1"/>
    <col min="12154" max="12154" width="23.42578125" style="3" customWidth="1"/>
    <col min="12155" max="12155" width="28.7109375" style="3" customWidth="1"/>
    <col min="12156" max="12156" width="12.7109375" style="3" customWidth="1"/>
    <col min="12157" max="12157" width="11.42578125" style="3"/>
    <col min="12158" max="12158" width="25.28515625" style="3" customWidth="1"/>
    <col min="12159" max="12159" width="15.85546875" style="3" bestFit="1" customWidth="1"/>
    <col min="12160" max="12161" width="18" style="3" bestFit="1" customWidth="1"/>
    <col min="12162" max="12380" width="11.42578125" style="3"/>
    <col min="12381" max="12381" width="15.42578125" style="3" customWidth="1"/>
    <col min="12382" max="12382" width="9.5703125" style="3" customWidth="1"/>
    <col min="12383" max="12383" width="14.42578125" style="3" customWidth="1"/>
    <col min="12384" max="12384" width="49.85546875" style="3" customWidth="1"/>
    <col min="12385" max="12385" width="22.5703125" style="3" customWidth="1"/>
    <col min="12386" max="12386" width="23" style="3" customWidth="1"/>
    <col min="12387" max="12387" width="22.85546875" style="3" customWidth="1"/>
    <col min="12388" max="12388" width="23.42578125" style="3" customWidth="1"/>
    <col min="12389" max="12389" width="22.42578125" style="3" customWidth="1"/>
    <col min="12390" max="12390" width="13.85546875" style="3" customWidth="1"/>
    <col min="12391" max="12391" width="20.7109375" style="3" customWidth="1"/>
    <col min="12392" max="12392" width="18.140625" style="3" customWidth="1"/>
    <col min="12393" max="12393" width="14.85546875" style="3" bestFit="1" customWidth="1"/>
    <col min="12394" max="12394" width="11.42578125" style="3"/>
    <col min="12395" max="12395" width="17.42578125" style="3" customWidth="1"/>
    <col min="12396" max="12398" width="18.140625" style="3" customWidth="1"/>
    <col min="12399" max="12402" width="11.42578125" style="3"/>
    <col min="12403" max="12403" width="34" style="3" customWidth="1"/>
    <col min="12404" max="12404" width="9.5703125" style="3" customWidth="1"/>
    <col min="12405" max="12405" width="16.7109375" style="3" customWidth="1"/>
    <col min="12406" max="12406" width="55.140625" style="3" customWidth="1"/>
    <col min="12407" max="12407" width="22.5703125" style="3" customWidth="1"/>
    <col min="12408" max="12408" width="23" style="3" customWidth="1"/>
    <col min="12409" max="12409" width="22.85546875" style="3" customWidth="1"/>
    <col min="12410" max="12410" width="23.42578125" style="3" customWidth="1"/>
    <col min="12411" max="12411" width="28.7109375" style="3" customWidth="1"/>
    <col min="12412" max="12412" width="12.7109375" style="3" customWidth="1"/>
    <col min="12413" max="12413" width="11.42578125" style="3"/>
    <col min="12414" max="12414" width="25.28515625" style="3" customWidth="1"/>
    <col min="12415" max="12415" width="15.85546875" style="3" bestFit="1" customWidth="1"/>
    <col min="12416" max="12417" width="18" style="3" bestFit="1" customWidth="1"/>
    <col min="12418" max="12636" width="11.42578125" style="3"/>
    <col min="12637" max="12637" width="15.42578125" style="3" customWidth="1"/>
    <col min="12638" max="12638" width="9.5703125" style="3" customWidth="1"/>
    <col min="12639" max="12639" width="14.42578125" style="3" customWidth="1"/>
    <col min="12640" max="12640" width="49.85546875" style="3" customWidth="1"/>
    <col min="12641" max="12641" width="22.5703125" style="3" customWidth="1"/>
    <col min="12642" max="12642" width="23" style="3" customWidth="1"/>
    <col min="12643" max="12643" width="22.85546875" style="3" customWidth="1"/>
    <col min="12644" max="12644" width="23.42578125" style="3" customWidth="1"/>
    <col min="12645" max="12645" width="22.42578125" style="3" customWidth="1"/>
    <col min="12646" max="12646" width="13.85546875" style="3" customWidth="1"/>
    <col min="12647" max="12647" width="20.7109375" style="3" customWidth="1"/>
    <col min="12648" max="12648" width="18.140625" style="3" customWidth="1"/>
    <col min="12649" max="12649" width="14.85546875" style="3" bestFit="1" customWidth="1"/>
    <col min="12650" max="12650" width="11.42578125" style="3"/>
    <col min="12651" max="12651" width="17.42578125" style="3" customWidth="1"/>
    <col min="12652" max="12654" width="18.140625" style="3" customWidth="1"/>
    <col min="12655" max="12658" width="11.42578125" style="3"/>
    <col min="12659" max="12659" width="34" style="3" customWidth="1"/>
    <col min="12660" max="12660" width="9.5703125" style="3" customWidth="1"/>
    <col min="12661" max="12661" width="16.7109375" style="3" customWidth="1"/>
    <col min="12662" max="12662" width="55.140625" style="3" customWidth="1"/>
    <col min="12663" max="12663" width="22.5703125" style="3" customWidth="1"/>
    <col min="12664" max="12664" width="23" style="3" customWidth="1"/>
    <col min="12665" max="12665" width="22.85546875" style="3" customWidth="1"/>
    <col min="12666" max="12666" width="23.42578125" style="3" customWidth="1"/>
    <col min="12667" max="12667" width="28.7109375" style="3" customWidth="1"/>
    <col min="12668" max="12668" width="12.7109375" style="3" customWidth="1"/>
    <col min="12669" max="12669" width="11.42578125" style="3"/>
    <col min="12670" max="12670" width="25.28515625" style="3" customWidth="1"/>
    <col min="12671" max="12671" width="15.85546875" style="3" bestFit="1" customWidth="1"/>
    <col min="12672" max="12673" width="18" style="3" bestFit="1" customWidth="1"/>
    <col min="12674" max="12892" width="11.42578125" style="3"/>
    <col min="12893" max="12893" width="15.42578125" style="3" customWidth="1"/>
    <col min="12894" max="12894" width="9.5703125" style="3" customWidth="1"/>
    <col min="12895" max="12895" width="14.42578125" style="3" customWidth="1"/>
    <col min="12896" max="12896" width="49.85546875" style="3" customWidth="1"/>
    <col min="12897" max="12897" width="22.5703125" style="3" customWidth="1"/>
    <col min="12898" max="12898" width="23" style="3" customWidth="1"/>
    <col min="12899" max="12899" width="22.85546875" style="3" customWidth="1"/>
    <col min="12900" max="12900" width="23.42578125" style="3" customWidth="1"/>
    <col min="12901" max="12901" width="22.42578125" style="3" customWidth="1"/>
    <col min="12902" max="12902" width="13.85546875" style="3" customWidth="1"/>
    <col min="12903" max="12903" width="20.7109375" style="3" customWidth="1"/>
    <col min="12904" max="12904" width="18.140625" style="3" customWidth="1"/>
    <col min="12905" max="12905" width="14.85546875" style="3" bestFit="1" customWidth="1"/>
    <col min="12906" max="12906" width="11.42578125" style="3"/>
    <col min="12907" max="12907" width="17.42578125" style="3" customWidth="1"/>
    <col min="12908" max="12910" width="18.140625" style="3" customWidth="1"/>
    <col min="12911" max="12914" width="11.42578125" style="3"/>
    <col min="12915" max="12915" width="34" style="3" customWidth="1"/>
    <col min="12916" max="12916" width="9.5703125" style="3" customWidth="1"/>
    <col min="12917" max="12917" width="16.7109375" style="3" customWidth="1"/>
    <col min="12918" max="12918" width="55.140625" style="3" customWidth="1"/>
    <col min="12919" max="12919" width="22.5703125" style="3" customWidth="1"/>
    <col min="12920" max="12920" width="23" style="3" customWidth="1"/>
    <col min="12921" max="12921" width="22.85546875" style="3" customWidth="1"/>
    <col min="12922" max="12922" width="23.42578125" style="3" customWidth="1"/>
    <col min="12923" max="12923" width="28.7109375" style="3" customWidth="1"/>
    <col min="12924" max="12924" width="12.7109375" style="3" customWidth="1"/>
    <col min="12925" max="12925" width="11.42578125" style="3"/>
    <col min="12926" max="12926" width="25.28515625" style="3" customWidth="1"/>
    <col min="12927" max="12927" width="15.85546875" style="3" bestFit="1" customWidth="1"/>
    <col min="12928" max="12929" width="18" style="3" bestFit="1" customWidth="1"/>
    <col min="12930" max="13148" width="11.42578125" style="3"/>
    <col min="13149" max="13149" width="15.42578125" style="3" customWidth="1"/>
    <col min="13150" max="13150" width="9.5703125" style="3" customWidth="1"/>
    <col min="13151" max="13151" width="14.42578125" style="3" customWidth="1"/>
    <col min="13152" max="13152" width="49.85546875" style="3" customWidth="1"/>
    <col min="13153" max="13153" width="22.5703125" style="3" customWidth="1"/>
    <col min="13154" max="13154" width="23" style="3" customWidth="1"/>
    <col min="13155" max="13155" width="22.85546875" style="3" customWidth="1"/>
    <col min="13156" max="13156" width="23.42578125" style="3" customWidth="1"/>
    <col min="13157" max="13157" width="22.42578125" style="3" customWidth="1"/>
    <col min="13158" max="13158" width="13.85546875" style="3" customWidth="1"/>
    <col min="13159" max="13159" width="20.7109375" style="3" customWidth="1"/>
    <col min="13160" max="13160" width="18.140625" style="3" customWidth="1"/>
    <col min="13161" max="13161" width="14.85546875" style="3" bestFit="1" customWidth="1"/>
    <col min="13162" max="13162" width="11.42578125" style="3"/>
    <col min="13163" max="13163" width="17.42578125" style="3" customWidth="1"/>
    <col min="13164" max="13166" width="18.140625" style="3" customWidth="1"/>
    <col min="13167" max="13170" width="11.42578125" style="3"/>
    <col min="13171" max="13171" width="34" style="3" customWidth="1"/>
    <col min="13172" max="13172" width="9.5703125" style="3" customWidth="1"/>
    <col min="13173" max="13173" width="16.7109375" style="3" customWidth="1"/>
    <col min="13174" max="13174" width="55.140625" style="3" customWidth="1"/>
    <col min="13175" max="13175" width="22.5703125" style="3" customWidth="1"/>
    <col min="13176" max="13176" width="23" style="3" customWidth="1"/>
    <col min="13177" max="13177" width="22.85546875" style="3" customWidth="1"/>
    <col min="13178" max="13178" width="23.42578125" style="3" customWidth="1"/>
    <col min="13179" max="13179" width="28.7109375" style="3" customWidth="1"/>
    <col min="13180" max="13180" width="12.7109375" style="3" customWidth="1"/>
    <col min="13181" max="13181" width="11.42578125" style="3"/>
    <col min="13182" max="13182" width="25.28515625" style="3" customWidth="1"/>
    <col min="13183" max="13183" width="15.85546875" style="3" bestFit="1" customWidth="1"/>
    <col min="13184" max="13185" width="18" style="3" bestFit="1" customWidth="1"/>
    <col min="13186" max="13404" width="11.42578125" style="3"/>
    <col min="13405" max="13405" width="15.42578125" style="3" customWidth="1"/>
    <col min="13406" max="13406" width="9.5703125" style="3" customWidth="1"/>
    <col min="13407" max="13407" width="14.42578125" style="3" customWidth="1"/>
    <col min="13408" max="13408" width="49.85546875" style="3" customWidth="1"/>
    <col min="13409" max="13409" width="22.5703125" style="3" customWidth="1"/>
    <col min="13410" max="13410" width="23" style="3" customWidth="1"/>
    <col min="13411" max="13411" width="22.85546875" style="3" customWidth="1"/>
    <col min="13412" max="13412" width="23.42578125" style="3" customWidth="1"/>
    <col min="13413" max="13413" width="22.42578125" style="3" customWidth="1"/>
    <col min="13414" max="13414" width="13.85546875" style="3" customWidth="1"/>
    <col min="13415" max="13415" width="20.7109375" style="3" customWidth="1"/>
    <col min="13416" max="13416" width="18.140625" style="3" customWidth="1"/>
    <col min="13417" max="13417" width="14.85546875" style="3" bestFit="1" customWidth="1"/>
    <col min="13418" max="13418" width="11.42578125" style="3"/>
    <col min="13419" max="13419" width="17.42578125" style="3" customWidth="1"/>
    <col min="13420" max="13422" width="18.140625" style="3" customWidth="1"/>
    <col min="13423" max="13426" width="11.42578125" style="3"/>
    <col min="13427" max="13427" width="34" style="3" customWidth="1"/>
    <col min="13428" max="13428" width="9.5703125" style="3" customWidth="1"/>
    <col min="13429" max="13429" width="16.7109375" style="3" customWidth="1"/>
    <col min="13430" max="13430" width="55.140625" style="3" customWidth="1"/>
    <col min="13431" max="13431" width="22.5703125" style="3" customWidth="1"/>
    <col min="13432" max="13432" width="23" style="3" customWidth="1"/>
    <col min="13433" max="13433" width="22.85546875" style="3" customWidth="1"/>
    <col min="13434" max="13434" width="23.42578125" style="3" customWidth="1"/>
    <col min="13435" max="13435" width="28.7109375" style="3" customWidth="1"/>
    <col min="13436" max="13436" width="12.7109375" style="3" customWidth="1"/>
    <col min="13437" max="13437" width="11.42578125" style="3"/>
    <col min="13438" max="13438" width="25.28515625" style="3" customWidth="1"/>
    <col min="13439" max="13439" width="15.85546875" style="3" bestFit="1" customWidth="1"/>
    <col min="13440" max="13441" width="18" style="3" bestFit="1" customWidth="1"/>
    <col min="13442" max="13660" width="11.42578125" style="3"/>
    <col min="13661" max="13661" width="15.42578125" style="3" customWidth="1"/>
    <col min="13662" max="13662" width="9.5703125" style="3" customWidth="1"/>
    <col min="13663" max="13663" width="14.42578125" style="3" customWidth="1"/>
    <col min="13664" max="13664" width="49.85546875" style="3" customWidth="1"/>
    <col min="13665" max="13665" width="22.5703125" style="3" customWidth="1"/>
    <col min="13666" max="13666" width="23" style="3" customWidth="1"/>
    <col min="13667" max="13667" width="22.85546875" style="3" customWidth="1"/>
    <col min="13668" max="13668" width="23.42578125" style="3" customWidth="1"/>
    <col min="13669" max="13669" width="22.42578125" style="3" customWidth="1"/>
    <col min="13670" max="13670" width="13.85546875" style="3" customWidth="1"/>
    <col min="13671" max="13671" width="20.7109375" style="3" customWidth="1"/>
    <col min="13672" max="13672" width="18.140625" style="3" customWidth="1"/>
    <col min="13673" max="13673" width="14.85546875" style="3" bestFit="1" customWidth="1"/>
    <col min="13674" max="13674" width="11.42578125" style="3"/>
    <col min="13675" max="13675" width="17.42578125" style="3" customWidth="1"/>
    <col min="13676" max="13678" width="18.140625" style="3" customWidth="1"/>
    <col min="13679" max="13682" width="11.42578125" style="3"/>
    <col min="13683" max="13683" width="34" style="3" customWidth="1"/>
    <col min="13684" max="13684" width="9.5703125" style="3" customWidth="1"/>
    <col min="13685" max="13685" width="16.7109375" style="3" customWidth="1"/>
    <col min="13686" max="13686" width="55.140625" style="3" customWidth="1"/>
    <col min="13687" max="13687" width="22.5703125" style="3" customWidth="1"/>
    <col min="13688" max="13688" width="23" style="3" customWidth="1"/>
    <col min="13689" max="13689" width="22.85546875" style="3" customWidth="1"/>
    <col min="13690" max="13690" width="23.42578125" style="3" customWidth="1"/>
    <col min="13691" max="13691" width="28.7109375" style="3" customWidth="1"/>
    <col min="13692" max="13692" width="12.7109375" style="3" customWidth="1"/>
    <col min="13693" max="13693" width="11.42578125" style="3"/>
    <col min="13694" max="13694" width="25.28515625" style="3" customWidth="1"/>
    <col min="13695" max="13695" width="15.85546875" style="3" bestFit="1" customWidth="1"/>
    <col min="13696" max="13697" width="18" style="3" bestFit="1" customWidth="1"/>
    <col min="13698" max="13916" width="11.42578125" style="3"/>
    <col min="13917" max="13917" width="15.42578125" style="3" customWidth="1"/>
    <col min="13918" max="13918" width="9.5703125" style="3" customWidth="1"/>
    <col min="13919" max="13919" width="14.42578125" style="3" customWidth="1"/>
    <col min="13920" max="13920" width="49.85546875" style="3" customWidth="1"/>
    <col min="13921" max="13921" width="22.5703125" style="3" customWidth="1"/>
    <col min="13922" max="13922" width="23" style="3" customWidth="1"/>
    <col min="13923" max="13923" width="22.85546875" style="3" customWidth="1"/>
    <col min="13924" max="13924" width="23.42578125" style="3" customWidth="1"/>
    <col min="13925" max="13925" width="22.42578125" style="3" customWidth="1"/>
    <col min="13926" max="13926" width="13.85546875" style="3" customWidth="1"/>
    <col min="13927" max="13927" width="20.7109375" style="3" customWidth="1"/>
    <col min="13928" max="13928" width="18.140625" style="3" customWidth="1"/>
    <col min="13929" max="13929" width="14.85546875" style="3" bestFit="1" customWidth="1"/>
    <col min="13930" max="13930" width="11.42578125" style="3"/>
    <col min="13931" max="13931" width="17.42578125" style="3" customWidth="1"/>
    <col min="13932" max="13934" width="18.140625" style="3" customWidth="1"/>
    <col min="13935" max="13938" width="11.42578125" style="3"/>
    <col min="13939" max="13939" width="34" style="3" customWidth="1"/>
    <col min="13940" max="13940" width="9.5703125" style="3" customWidth="1"/>
    <col min="13941" max="13941" width="16.7109375" style="3" customWidth="1"/>
    <col min="13942" max="13942" width="55.140625" style="3" customWidth="1"/>
    <col min="13943" max="13943" width="22.5703125" style="3" customWidth="1"/>
    <col min="13944" max="13944" width="23" style="3" customWidth="1"/>
    <col min="13945" max="13945" width="22.85546875" style="3" customWidth="1"/>
    <col min="13946" max="13946" width="23.42578125" style="3" customWidth="1"/>
    <col min="13947" max="13947" width="28.7109375" style="3" customWidth="1"/>
    <col min="13948" max="13948" width="12.7109375" style="3" customWidth="1"/>
    <col min="13949" max="13949" width="11.42578125" style="3"/>
    <col min="13950" max="13950" width="25.28515625" style="3" customWidth="1"/>
    <col min="13951" max="13951" width="15.85546875" style="3" bestFit="1" customWidth="1"/>
    <col min="13952" max="13953" width="18" style="3" bestFit="1" customWidth="1"/>
    <col min="13954" max="14172" width="11.42578125" style="3"/>
    <col min="14173" max="14173" width="15.42578125" style="3" customWidth="1"/>
    <col min="14174" max="14174" width="9.5703125" style="3" customWidth="1"/>
    <col min="14175" max="14175" width="14.42578125" style="3" customWidth="1"/>
    <col min="14176" max="14176" width="49.85546875" style="3" customWidth="1"/>
    <col min="14177" max="14177" width="22.5703125" style="3" customWidth="1"/>
    <col min="14178" max="14178" width="23" style="3" customWidth="1"/>
    <col min="14179" max="14179" width="22.85546875" style="3" customWidth="1"/>
    <col min="14180" max="14180" width="23.42578125" style="3" customWidth="1"/>
    <col min="14181" max="14181" width="22.42578125" style="3" customWidth="1"/>
    <col min="14182" max="14182" width="13.85546875" style="3" customWidth="1"/>
    <col min="14183" max="14183" width="20.7109375" style="3" customWidth="1"/>
    <col min="14184" max="14184" width="18.140625" style="3" customWidth="1"/>
    <col min="14185" max="14185" width="14.85546875" style="3" bestFit="1" customWidth="1"/>
    <col min="14186" max="14186" width="11.42578125" style="3"/>
    <col min="14187" max="14187" width="17.42578125" style="3" customWidth="1"/>
    <col min="14188" max="14190" width="18.140625" style="3" customWidth="1"/>
    <col min="14191" max="14194" width="11.42578125" style="3"/>
    <col min="14195" max="14195" width="34" style="3" customWidth="1"/>
    <col min="14196" max="14196" width="9.5703125" style="3" customWidth="1"/>
    <col min="14197" max="14197" width="16.7109375" style="3" customWidth="1"/>
    <col min="14198" max="14198" width="55.140625" style="3" customWidth="1"/>
    <col min="14199" max="14199" width="22.5703125" style="3" customWidth="1"/>
    <col min="14200" max="14200" width="23" style="3" customWidth="1"/>
    <col min="14201" max="14201" width="22.85546875" style="3" customWidth="1"/>
    <col min="14202" max="14202" width="23.42578125" style="3" customWidth="1"/>
    <col min="14203" max="14203" width="28.7109375" style="3" customWidth="1"/>
    <col min="14204" max="14204" width="12.7109375" style="3" customWidth="1"/>
    <col min="14205" max="14205" width="11.42578125" style="3"/>
    <col min="14206" max="14206" width="25.28515625" style="3" customWidth="1"/>
    <col min="14207" max="14207" width="15.85546875" style="3" bestFit="1" customWidth="1"/>
    <col min="14208" max="14209" width="18" style="3" bestFit="1" customWidth="1"/>
    <col min="14210" max="14428" width="11.42578125" style="3"/>
    <col min="14429" max="14429" width="15.42578125" style="3" customWidth="1"/>
    <col min="14430" max="14430" width="9.5703125" style="3" customWidth="1"/>
    <col min="14431" max="14431" width="14.42578125" style="3" customWidth="1"/>
    <col min="14432" max="14432" width="49.85546875" style="3" customWidth="1"/>
    <col min="14433" max="14433" width="22.5703125" style="3" customWidth="1"/>
    <col min="14434" max="14434" width="23" style="3" customWidth="1"/>
    <col min="14435" max="14435" width="22.85546875" style="3" customWidth="1"/>
    <col min="14436" max="14436" width="23.42578125" style="3" customWidth="1"/>
    <col min="14437" max="14437" width="22.42578125" style="3" customWidth="1"/>
    <col min="14438" max="14438" width="13.85546875" style="3" customWidth="1"/>
    <col min="14439" max="14439" width="20.7109375" style="3" customWidth="1"/>
    <col min="14440" max="14440" width="18.140625" style="3" customWidth="1"/>
    <col min="14441" max="14441" width="14.85546875" style="3" bestFit="1" customWidth="1"/>
    <col min="14442" max="14442" width="11.42578125" style="3"/>
    <col min="14443" max="14443" width="17.42578125" style="3" customWidth="1"/>
    <col min="14444" max="14446" width="18.140625" style="3" customWidth="1"/>
    <col min="14447" max="14450" width="11.42578125" style="3"/>
    <col min="14451" max="14451" width="34" style="3" customWidth="1"/>
    <col min="14452" max="14452" width="9.5703125" style="3" customWidth="1"/>
    <col min="14453" max="14453" width="16.7109375" style="3" customWidth="1"/>
    <col min="14454" max="14454" width="55.140625" style="3" customWidth="1"/>
    <col min="14455" max="14455" width="22.5703125" style="3" customWidth="1"/>
    <col min="14456" max="14456" width="23" style="3" customWidth="1"/>
    <col min="14457" max="14457" width="22.85546875" style="3" customWidth="1"/>
    <col min="14458" max="14458" width="23.42578125" style="3" customWidth="1"/>
    <col min="14459" max="14459" width="28.7109375" style="3" customWidth="1"/>
    <col min="14460" max="14460" width="12.7109375" style="3" customWidth="1"/>
    <col min="14461" max="14461" width="11.42578125" style="3"/>
    <col min="14462" max="14462" width="25.28515625" style="3" customWidth="1"/>
    <col min="14463" max="14463" width="15.85546875" style="3" bestFit="1" customWidth="1"/>
    <col min="14464" max="14465" width="18" style="3" bestFit="1" customWidth="1"/>
    <col min="14466" max="14684" width="11.42578125" style="3"/>
    <col min="14685" max="14685" width="15.42578125" style="3" customWidth="1"/>
    <col min="14686" max="14686" width="9.5703125" style="3" customWidth="1"/>
    <col min="14687" max="14687" width="14.42578125" style="3" customWidth="1"/>
    <col min="14688" max="14688" width="49.85546875" style="3" customWidth="1"/>
    <col min="14689" max="14689" width="22.5703125" style="3" customWidth="1"/>
    <col min="14690" max="14690" width="23" style="3" customWidth="1"/>
    <col min="14691" max="14691" width="22.85546875" style="3" customWidth="1"/>
    <col min="14692" max="14692" width="23.42578125" style="3" customWidth="1"/>
    <col min="14693" max="14693" width="22.42578125" style="3" customWidth="1"/>
    <col min="14694" max="14694" width="13.85546875" style="3" customWidth="1"/>
    <col min="14695" max="14695" width="20.7109375" style="3" customWidth="1"/>
    <col min="14696" max="14696" width="18.140625" style="3" customWidth="1"/>
    <col min="14697" max="14697" width="14.85546875" style="3" bestFit="1" customWidth="1"/>
    <col min="14698" max="14698" width="11.42578125" style="3"/>
    <col min="14699" max="14699" width="17.42578125" style="3" customWidth="1"/>
    <col min="14700" max="14702" width="18.140625" style="3" customWidth="1"/>
    <col min="14703" max="14706" width="11.42578125" style="3"/>
    <col min="14707" max="14707" width="34" style="3" customWidth="1"/>
    <col min="14708" max="14708" width="9.5703125" style="3" customWidth="1"/>
    <col min="14709" max="14709" width="16.7109375" style="3" customWidth="1"/>
    <col min="14710" max="14710" width="55.140625" style="3" customWidth="1"/>
    <col min="14711" max="14711" width="22.5703125" style="3" customWidth="1"/>
    <col min="14712" max="14712" width="23" style="3" customWidth="1"/>
    <col min="14713" max="14713" width="22.85546875" style="3" customWidth="1"/>
    <col min="14714" max="14714" width="23.42578125" style="3" customWidth="1"/>
    <col min="14715" max="14715" width="28.7109375" style="3" customWidth="1"/>
    <col min="14716" max="14716" width="12.7109375" style="3" customWidth="1"/>
    <col min="14717" max="14717" width="11.42578125" style="3"/>
    <col min="14718" max="14718" width="25.28515625" style="3" customWidth="1"/>
    <col min="14719" max="14719" width="15.85546875" style="3" bestFit="1" customWidth="1"/>
    <col min="14720" max="14721" width="18" style="3" bestFit="1" customWidth="1"/>
    <col min="14722" max="14940" width="11.42578125" style="3"/>
    <col min="14941" max="14941" width="15.42578125" style="3" customWidth="1"/>
    <col min="14942" max="14942" width="9.5703125" style="3" customWidth="1"/>
    <col min="14943" max="14943" width="14.42578125" style="3" customWidth="1"/>
    <col min="14944" max="14944" width="49.85546875" style="3" customWidth="1"/>
    <col min="14945" max="14945" width="22.5703125" style="3" customWidth="1"/>
    <col min="14946" max="14946" width="23" style="3" customWidth="1"/>
    <col min="14947" max="14947" width="22.85546875" style="3" customWidth="1"/>
    <col min="14948" max="14948" width="23.42578125" style="3" customWidth="1"/>
    <col min="14949" max="14949" width="22.42578125" style="3" customWidth="1"/>
    <col min="14950" max="14950" width="13.85546875" style="3" customWidth="1"/>
    <col min="14951" max="14951" width="20.7109375" style="3" customWidth="1"/>
    <col min="14952" max="14952" width="18.140625" style="3" customWidth="1"/>
    <col min="14953" max="14953" width="14.85546875" style="3" bestFit="1" customWidth="1"/>
    <col min="14954" max="14954" width="11.42578125" style="3"/>
    <col min="14955" max="14955" width="17.42578125" style="3" customWidth="1"/>
    <col min="14956" max="14958" width="18.140625" style="3" customWidth="1"/>
    <col min="14959" max="14962" width="11.42578125" style="3"/>
    <col min="14963" max="14963" width="34" style="3" customWidth="1"/>
    <col min="14964" max="14964" width="9.5703125" style="3" customWidth="1"/>
    <col min="14965" max="14965" width="16.7109375" style="3" customWidth="1"/>
    <col min="14966" max="14966" width="55.140625" style="3" customWidth="1"/>
    <col min="14967" max="14967" width="22.5703125" style="3" customWidth="1"/>
    <col min="14968" max="14968" width="23" style="3" customWidth="1"/>
    <col min="14969" max="14969" width="22.85546875" style="3" customWidth="1"/>
    <col min="14970" max="14970" width="23.42578125" style="3" customWidth="1"/>
    <col min="14971" max="14971" width="28.7109375" style="3" customWidth="1"/>
    <col min="14972" max="14972" width="12.7109375" style="3" customWidth="1"/>
    <col min="14973" max="14973" width="11.42578125" style="3"/>
    <col min="14974" max="14974" width="25.28515625" style="3" customWidth="1"/>
    <col min="14975" max="14975" width="15.85546875" style="3" bestFit="1" customWidth="1"/>
    <col min="14976" max="14977" width="18" style="3" bestFit="1" customWidth="1"/>
    <col min="14978" max="15196" width="11.42578125" style="3"/>
    <col min="15197" max="15197" width="15.42578125" style="3" customWidth="1"/>
    <col min="15198" max="15198" width="9.5703125" style="3" customWidth="1"/>
    <col min="15199" max="15199" width="14.42578125" style="3" customWidth="1"/>
    <col min="15200" max="15200" width="49.85546875" style="3" customWidth="1"/>
    <col min="15201" max="15201" width="22.5703125" style="3" customWidth="1"/>
    <col min="15202" max="15202" width="23" style="3" customWidth="1"/>
    <col min="15203" max="15203" width="22.85546875" style="3" customWidth="1"/>
    <col min="15204" max="15204" width="23.42578125" style="3" customWidth="1"/>
    <col min="15205" max="15205" width="22.42578125" style="3" customWidth="1"/>
    <col min="15206" max="15206" width="13.85546875" style="3" customWidth="1"/>
    <col min="15207" max="15207" width="20.7109375" style="3" customWidth="1"/>
    <col min="15208" max="15208" width="18.140625" style="3" customWidth="1"/>
    <col min="15209" max="15209" width="14.85546875" style="3" bestFit="1" customWidth="1"/>
    <col min="15210" max="15210" width="11.42578125" style="3"/>
    <col min="15211" max="15211" width="17.42578125" style="3" customWidth="1"/>
    <col min="15212" max="15214" width="18.140625" style="3" customWidth="1"/>
    <col min="15215" max="15218" width="11.42578125" style="3"/>
    <col min="15219" max="15219" width="34" style="3" customWidth="1"/>
    <col min="15220" max="15220" width="9.5703125" style="3" customWidth="1"/>
    <col min="15221" max="15221" width="16.7109375" style="3" customWidth="1"/>
    <col min="15222" max="15222" width="55.140625" style="3" customWidth="1"/>
    <col min="15223" max="15223" width="22.5703125" style="3" customWidth="1"/>
    <col min="15224" max="15224" width="23" style="3" customWidth="1"/>
    <col min="15225" max="15225" width="22.85546875" style="3" customWidth="1"/>
    <col min="15226" max="15226" width="23.42578125" style="3" customWidth="1"/>
    <col min="15227" max="15227" width="28.7109375" style="3" customWidth="1"/>
    <col min="15228" max="15228" width="12.7109375" style="3" customWidth="1"/>
    <col min="15229" max="15229" width="11.42578125" style="3"/>
    <col min="15230" max="15230" width="25.28515625" style="3" customWidth="1"/>
    <col min="15231" max="15231" width="15.85546875" style="3" bestFit="1" customWidth="1"/>
    <col min="15232" max="15233" width="18" style="3" bestFit="1" customWidth="1"/>
    <col min="15234" max="15452" width="11.42578125" style="3"/>
    <col min="15453" max="15453" width="15.42578125" style="3" customWidth="1"/>
    <col min="15454" max="15454" width="9.5703125" style="3" customWidth="1"/>
    <col min="15455" max="15455" width="14.42578125" style="3" customWidth="1"/>
    <col min="15456" max="15456" width="49.85546875" style="3" customWidth="1"/>
    <col min="15457" max="15457" width="22.5703125" style="3" customWidth="1"/>
    <col min="15458" max="15458" width="23" style="3" customWidth="1"/>
    <col min="15459" max="15459" width="22.85546875" style="3" customWidth="1"/>
    <col min="15460" max="15460" width="23.42578125" style="3" customWidth="1"/>
    <col min="15461" max="15461" width="22.42578125" style="3" customWidth="1"/>
    <col min="15462" max="15462" width="13.85546875" style="3" customWidth="1"/>
    <col min="15463" max="15463" width="20.7109375" style="3" customWidth="1"/>
    <col min="15464" max="15464" width="18.140625" style="3" customWidth="1"/>
    <col min="15465" max="15465" width="14.85546875" style="3" bestFit="1" customWidth="1"/>
    <col min="15466" max="15466" width="11.42578125" style="3"/>
    <col min="15467" max="15467" width="17.42578125" style="3" customWidth="1"/>
    <col min="15468" max="15470" width="18.140625" style="3" customWidth="1"/>
    <col min="15471" max="15474" width="11.42578125" style="3"/>
    <col min="15475" max="15475" width="34" style="3" customWidth="1"/>
    <col min="15476" max="15476" width="9.5703125" style="3" customWidth="1"/>
    <col min="15477" max="15477" width="16.7109375" style="3" customWidth="1"/>
    <col min="15478" max="15478" width="55.140625" style="3" customWidth="1"/>
    <col min="15479" max="15479" width="22.5703125" style="3" customWidth="1"/>
    <col min="15480" max="15480" width="23" style="3" customWidth="1"/>
    <col min="15481" max="15481" width="22.85546875" style="3" customWidth="1"/>
    <col min="15482" max="15482" width="23.42578125" style="3" customWidth="1"/>
    <col min="15483" max="15483" width="28.7109375" style="3" customWidth="1"/>
    <col min="15484" max="15484" width="12.7109375" style="3" customWidth="1"/>
    <col min="15485" max="15485" width="11.42578125" style="3"/>
    <col min="15486" max="15486" width="25.28515625" style="3" customWidth="1"/>
    <col min="15487" max="15487" width="15.85546875" style="3" bestFit="1" customWidth="1"/>
    <col min="15488" max="15489" width="18" style="3" bestFit="1" customWidth="1"/>
    <col min="15490" max="15708" width="11.42578125" style="3"/>
    <col min="15709" max="15709" width="15.42578125" style="3" customWidth="1"/>
    <col min="15710" max="15710" width="9.5703125" style="3" customWidth="1"/>
    <col min="15711" max="15711" width="14.42578125" style="3" customWidth="1"/>
    <col min="15712" max="15712" width="49.85546875" style="3" customWidth="1"/>
    <col min="15713" max="15713" width="22.5703125" style="3" customWidth="1"/>
    <col min="15714" max="15714" width="23" style="3" customWidth="1"/>
    <col min="15715" max="15715" width="22.85546875" style="3" customWidth="1"/>
    <col min="15716" max="15716" width="23.42578125" style="3" customWidth="1"/>
    <col min="15717" max="15717" width="22.42578125" style="3" customWidth="1"/>
    <col min="15718" max="15718" width="13.85546875" style="3" customWidth="1"/>
    <col min="15719" max="15719" width="20.7109375" style="3" customWidth="1"/>
    <col min="15720" max="15720" width="18.140625" style="3" customWidth="1"/>
    <col min="15721" max="15721" width="14.85546875" style="3" bestFit="1" customWidth="1"/>
    <col min="15722" max="15722" width="11.42578125" style="3"/>
    <col min="15723" max="15723" width="17.42578125" style="3" customWidth="1"/>
    <col min="15724" max="15726" width="18.140625" style="3" customWidth="1"/>
    <col min="15727" max="15730" width="11.42578125" style="3"/>
    <col min="15731" max="15731" width="34" style="3" customWidth="1"/>
    <col min="15732" max="15732" width="9.5703125" style="3" customWidth="1"/>
    <col min="15733" max="15733" width="16.7109375" style="3" customWidth="1"/>
    <col min="15734" max="15734" width="55.140625" style="3" customWidth="1"/>
    <col min="15735" max="15735" width="22.5703125" style="3" customWidth="1"/>
    <col min="15736" max="15736" width="23" style="3" customWidth="1"/>
    <col min="15737" max="15737" width="22.85546875" style="3" customWidth="1"/>
    <col min="15738" max="15738" width="23.42578125" style="3" customWidth="1"/>
    <col min="15739" max="15739" width="28.7109375" style="3" customWidth="1"/>
    <col min="15740" max="15740" width="12.7109375" style="3" customWidth="1"/>
    <col min="15741" max="15741" width="11.42578125" style="3"/>
    <col min="15742" max="15742" width="25.28515625" style="3" customWidth="1"/>
    <col min="15743" max="15743" width="15.85546875" style="3" bestFit="1" customWidth="1"/>
    <col min="15744" max="15745" width="18" style="3" bestFit="1" customWidth="1"/>
    <col min="15746" max="15964" width="11.42578125" style="3"/>
    <col min="15965" max="15965" width="15.42578125" style="3" customWidth="1"/>
    <col min="15966" max="15966" width="9.5703125" style="3" customWidth="1"/>
    <col min="15967" max="15967" width="14.42578125" style="3" customWidth="1"/>
    <col min="15968" max="15968" width="49.85546875" style="3" customWidth="1"/>
    <col min="15969" max="15969" width="22.5703125" style="3" customWidth="1"/>
    <col min="15970" max="15970" width="23" style="3" customWidth="1"/>
    <col min="15971" max="15971" width="22.85546875" style="3" customWidth="1"/>
    <col min="15972" max="15972" width="23.42578125" style="3" customWidth="1"/>
    <col min="15973" max="15973" width="22.42578125" style="3" customWidth="1"/>
    <col min="15974" max="15974" width="13.85546875" style="3" customWidth="1"/>
    <col min="15975" max="15975" width="20.7109375" style="3" customWidth="1"/>
    <col min="15976" max="15976" width="18.140625" style="3" customWidth="1"/>
    <col min="15977" max="15977" width="14.85546875" style="3" bestFit="1" customWidth="1"/>
    <col min="15978" max="15978" width="11.42578125" style="3"/>
    <col min="15979" max="15979" width="17.42578125" style="3" customWidth="1"/>
    <col min="15980" max="15982" width="18.140625" style="3" customWidth="1"/>
    <col min="15983" max="15986" width="11.42578125" style="3"/>
    <col min="15987" max="15987" width="34" style="3" customWidth="1"/>
    <col min="15988" max="15988" width="9.5703125" style="3" customWidth="1"/>
    <col min="15989" max="15989" width="16.7109375" style="3" customWidth="1"/>
    <col min="15990" max="15990" width="55.140625" style="3" customWidth="1"/>
    <col min="15991" max="15991" width="22.5703125" style="3" customWidth="1"/>
    <col min="15992" max="15992" width="23" style="3" customWidth="1"/>
    <col min="15993" max="15993" width="22.85546875" style="3" customWidth="1"/>
    <col min="15994" max="15994" width="23.42578125" style="3" customWidth="1"/>
    <col min="15995" max="15995" width="28.7109375" style="3" customWidth="1"/>
    <col min="15996" max="15996" width="12.7109375" style="3" customWidth="1"/>
    <col min="15997" max="15997" width="11.42578125" style="3"/>
    <col min="15998" max="15998" width="25.28515625" style="3" customWidth="1"/>
    <col min="15999" max="15999" width="15.85546875" style="3" bestFit="1" customWidth="1"/>
    <col min="16000" max="16001" width="18" style="3" bestFit="1" customWidth="1"/>
    <col min="16002" max="16220" width="11.42578125" style="3"/>
    <col min="16221" max="16221" width="15.42578125" style="3" customWidth="1"/>
    <col min="16222" max="16222" width="9.5703125" style="3" customWidth="1"/>
    <col min="16223" max="16223" width="14.42578125" style="3" customWidth="1"/>
    <col min="16224" max="16224" width="49.85546875" style="3" customWidth="1"/>
    <col min="16225" max="16225" width="22.5703125" style="3" customWidth="1"/>
    <col min="16226" max="16226" width="23" style="3" customWidth="1"/>
    <col min="16227" max="16227" width="22.85546875" style="3" customWidth="1"/>
    <col min="16228" max="16228" width="23.42578125" style="3" customWidth="1"/>
    <col min="16229" max="16229" width="22.42578125" style="3" customWidth="1"/>
    <col min="16230" max="16230" width="13.85546875" style="3" customWidth="1"/>
    <col min="16231" max="16231" width="20.7109375" style="3" customWidth="1"/>
    <col min="16232" max="16232" width="18.140625" style="3" customWidth="1"/>
    <col min="16233" max="16233" width="14.85546875" style="3" bestFit="1" customWidth="1"/>
    <col min="16234" max="16234" width="11.42578125" style="3"/>
    <col min="16235" max="16235" width="17.42578125" style="3" customWidth="1"/>
    <col min="16236" max="16238" width="18.140625" style="3" customWidth="1"/>
    <col min="16239" max="16384" width="11.42578125" style="3"/>
  </cols>
  <sheetData>
    <row r="1" spans="1:16" s="132" customFormat="1" ht="23.1" customHeight="1" x14ac:dyDescent="0.25">
      <c r="C1" s="133"/>
      <c r="D1" s="133"/>
      <c r="G1" s="134"/>
      <c r="H1" s="135"/>
      <c r="I1" s="135"/>
      <c r="J1" s="135"/>
    </row>
    <row r="2" spans="1:16" s="132" customFormat="1" ht="19.5" customHeight="1" x14ac:dyDescent="0.25">
      <c r="A2" s="316" t="s">
        <v>0</v>
      </c>
      <c r="B2" s="316"/>
      <c r="C2" s="316"/>
      <c r="D2" s="316"/>
      <c r="E2" s="316"/>
      <c r="F2" s="316"/>
      <c r="G2" s="316"/>
      <c r="H2" s="316"/>
      <c r="I2" s="316"/>
      <c r="J2" s="316"/>
    </row>
    <row r="3" spans="1:16" s="132" customFormat="1" ht="24.95" customHeight="1" x14ac:dyDescent="0.25">
      <c r="A3" s="317" t="s">
        <v>475</v>
      </c>
      <c r="B3" s="317"/>
      <c r="C3" s="317"/>
      <c r="D3" s="317"/>
      <c r="E3" s="317"/>
      <c r="F3" s="317"/>
      <c r="G3" s="317"/>
      <c r="H3" s="317"/>
      <c r="I3" s="317"/>
      <c r="J3" s="317"/>
    </row>
    <row r="4" spans="1:16" s="132" customFormat="1" ht="24.95" customHeight="1" x14ac:dyDescent="0.25">
      <c r="A4" s="318" t="s">
        <v>476</v>
      </c>
      <c r="B4" s="318"/>
      <c r="C4" s="318"/>
      <c r="D4" s="318"/>
      <c r="E4" s="318"/>
      <c r="F4" s="318"/>
      <c r="G4" s="318"/>
      <c r="H4" s="318"/>
      <c r="I4" s="318"/>
      <c r="J4" s="318"/>
    </row>
    <row r="5" spans="1:16" s="132" customFormat="1" ht="18.75" customHeight="1" thickBot="1" x14ac:dyDescent="0.3">
      <c r="C5" s="133"/>
      <c r="D5" s="133"/>
      <c r="G5" s="134"/>
      <c r="H5" s="136" t="s">
        <v>3</v>
      </c>
      <c r="I5" s="137" t="s">
        <v>4</v>
      </c>
      <c r="J5" s="138" t="s">
        <v>5</v>
      </c>
    </row>
    <row r="6" spans="1:16" ht="29.25" customHeight="1" x14ac:dyDescent="0.25">
      <c r="A6" s="305" t="s">
        <v>6</v>
      </c>
      <c r="B6" s="307" t="s">
        <v>7</v>
      </c>
      <c r="C6" s="307" t="s">
        <v>8</v>
      </c>
      <c r="D6" s="307" t="s">
        <v>9</v>
      </c>
      <c r="E6" s="307" t="s">
        <v>10</v>
      </c>
      <c r="F6" s="301" t="s">
        <v>477</v>
      </c>
      <c r="G6" s="303" t="s">
        <v>478</v>
      </c>
      <c r="H6" s="301" t="s">
        <v>479</v>
      </c>
      <c r="I6" s="309" t="s">
        <v>14</v>
      </c>
      <c r="J6" s="301" t="s">
        <v>480</v>
      </c>
      <c r="K6" s="301" t="s">
        <v>481</v>
      </c>
      <c r="L6" s="301" t="s">
        <v>482</v>
      </c>
      <c r="M6" s="314" t="s">
        <v>483</v>
      </c>
      <c r="N6" s="314"/>
      <c r="O6" s="315"/>
    </row>
    <row r="7" spans="1:16" ht="84.75" customHeight="1" thickBot="1" x14ac:dyDescent="0.3">
      <c r="A7" s="306"/>
      <c r="B7" s="308"/>
      <c r="C7" s="308"/>
      <c r="D7" s="308"/>
      <c r="E7" s="308"/>
      <c r="F7" s="302"/>
      <c r="G7" s="304"/>
      <c r="H7" s="302"/>
      <c r="I7" s="313"/>
      <c r="J7" s="302"/>
      <c r="K7" s="302"/>
      <c r="L7" s="302"/>
      <c r="M7" s="139" t="s">
        <v>484</v>
      </c>
      <c r="N7" s="139" t="s">
        <v>485</v>
      </c>
      <c r="O7" s="140" t="s">
        <v>486</v>
      </c>
    </row>
    <row r="8" spans="1:16" s="4" customFormat="1" ht="30.75" customHeight="1" thickBot="1" x14ac:dyDescent="0.3">
      <c r="A8" s="21" t="s">
        <v>36</v>
      </c>
      <c r="B8" s="141" t="s">
        <v>41</v>
      </c>
      <c r="C8" s="141">
        <v>20</v>
      </c>
      <c r="D8" s="141" t="s">
        <v>38</v>
      </c>
      <c r="E8" s="23" t="s">
        <v>39</v>
      </c>
      <c r="F8" s="24">
        <f>+F9+F44</f>
        <v>9956298794.5499992</v>
      </c>
      <c r="G8" s="24">
        <f t="shared" ref="G8:L8" si="0">+G9+G44</f>
        <v>0</v>
      </c>
      <c r="H8" s="24">
        <f t="shared" si="0"/>
        <v>9956298794.5499992</v>
      </c>
      <c r="I8" s="142">
        <f>+H8/$H$130</f>
        <v>0.17837172702958298</v>
      </c>
      <c r="J8" s="24">
        <f t="shared" si="0"/>
        <v>9862866228.5599995</v>
      </c>
      <c r="K8" s="24">
        <f t="shared" si="0"/>
        <v>866694811.55999994</v>
      </c>
      <c r="L8" s="24">
        <f t="shared" si="0"/>
        <v>8994131017</v>
      </c>
      <c r="M8" s="143">
        <f>+J8/H8</f>
        <v>0.99061573302308448</v>
      </c>
      <c r="N8" s="143">
        <f>+K8/H8</f>
        <v>8.7049899711167972E-2</v>
      </c>
      <c r="O8" s="144">
        <f>+K8/J8</f>
        <v>8.7874537834681687E-2</v>
      </c>
    </row>
    <row r="9" spans="1:16" ht="28.5" customHeight="1" x14ac:dyDescent="0.25">
      <c r="A9" s="145" t="s">
        <v>100</v>
      </c>
      <c r="B9" s="92" t="s">
        <v>41</v>
      </c>
      <c r="C9" s="92">
        <v>20</v>
      </c>
      <c r="D9" s="92" t="s">
        <v>38</v>
      </c>
      <c r="E9" s="35" t="s">
        <v>101</v>
      </c>
      <c r="F9" s="93">
        <f>+F10</f>
        <v>353903239.54999995</v>
      </c>
      <c r="G9" s="93">
        <f t="shared" ref="G9:L9" si="1">+G10</f>
        <v>0</v>
      </c>
      <c r="H9" s="93">
        <f t="shared" si="1"/>
        <v>353903239.54999995</v>
      </c>
      <c r="I9" s="146">
        <f t="shared" ref="I9:I72" si="2">+H9/$H$130</f>
        <v>6.3403412595906192E-3</v>
      </c>
      <c r="J9" s="93">
        <f t="shared" si="1"/>
        <v>260470673.56</v>
      </c>
      <c r="K9" s="93">
        <f t="shared" si="1"/>
        <v>184848175.56</v>
      </c>
      <c r="L9" s="93">
        <f t="shared" si="1"/>
        <v>73582098</v>
      </c>
      <c r="M9" s="147">
        <f>+J9/H9</f>
        <v>0.73599403580254696</v>
      </c>
      <c r="N9" s="147">
        <f>+K9/H9</f>
        <v>0.52231275360757012</v>
      </c>
      <c r="O9" s="148">
        <f>+K9/J9</f>
        <v>0.70966981823164754</v>
      </c>
    </row>
    <row r="10" spans="1:16" ht="28.5" customHeight="1" x14ac:dyDescent="0.25">
      <c r="A10" s="149" t="s">
        <v>114</v>
      </c>
      <c r="B10" s="34" t="s">
        <v>41</v>
      </c>
      <c r="C10" s="34">
        <v>20</v>
      </c>
      <c r="D10" s="34" t="s">
        <v>38</v>
      </c>
      <c r="E10" s="40" t="s">
        <v>115</v>
      </c>
      <c r="F10" s="66">
        <f>+F11+F24</f>
        <v>353903239.54999995</v>
      </c>
      <c r="G10" s="66">
        <f t="shared" ref="G10:L10" si="3">+G11+G24</f>
        <v>0</v>
      </c>
      <c r="H10" s="66">
        <f t="shared" si="3"/>
        <v>353903239.54999995</v>
      </c>
      <c r="I10" s="150">
        <f t="shared" si="2"/>
        <v>6.3403412595906192E-3</v>
      </c>
      <c r="J10" s="66">
        <f t="shared" si="3"/>
        <v>260470673.56</v>
      </c>
      <c r="K10" s="66">
        <f t="shared" si="3"/>
        <v>184848175.56</v>
      </c>
      <c r="L10" s="66">
        <f t="shared" si="3"/>
        <v>73582098</v>
      </c>
      <c r="M10" s="64">
        <f t="shared" ref="M10:M86" si="4">+J10/H10</f>
        <v>0.73599403580254696</v>
      </c>
      <c r="N10" s="64">
        <f t="shared" ref="N10:N86" si="5">+K10/H10</f>
        <v>0.52231275360757012</v>
      </c>
      <c r="O10" s="151">
        <f t="shared" ref="O10:O86" si="6">+K10/J10</f>
        <v>0.70966981823164754</v>
      </c>
    </row>
    <row r="11" spans="1:16" ht="28.5" customHeight="1" x14ac:dyDescent="0.25">
      <c r="A11" s="149" t="s">
        <v>116</v>
      </c>
      <c r="B11" s="34" t="s">
        <v>41</v>
      </c>
      <c r="C11" s="34">
        <v>20</v>
      </c>
      <c r="D11" s="34" t="s">
        <v>38</v>
      </c>
      <c r="E11" s="40" t="s">
        <v>117</v>
      </c>
      <c r="F11" s="62">
        <f>+F12+F15+F22</f>
        <v>62552927.649999999</v>
      </c>
      <c r="G11" s="62">
        <f t="shared" ref="G11:L11" si="7">+G12+G15+G22</f>
        <v>0</v>
      </c>
      <c r="H11" s="62">
        <f t="shared" si="7"/>
        <v>62552927.649999999</v>
      </c>
      <c r="I11" s="150">
        <f t="shared" si="2"/>
        <v>1.1206648138959707E-3</v>
      </c>
      <c r="J11" s="62">
        <f t="shared" si="7"/>
        <v>45987229.649999999</v>
      </c>
      <c r="K11" s="62">
        <f t="shared" si="7"/>
        <v>13937483.65</v>
      </c>
      <c r="L11" s="62">
        <f t="shared" si="7"/>
        <v>32049746</v>
      </c>
      <c r="M11" s="64">
        <f t="shared" si="4"/>
        <v>0.73517309864872482</v>
      </c>
      <c r="N11" s="64">
        <f t="shared" si="5"/>
        <v>0.22281105255350908</v>
      </c>
      <c r="O11" s="151">
        <f t="shared" si="6"/>
        <v>0.30307291298205002</v>
      </c>
    </row>
    <row r="12" spans="1:16" ht="54.75" customHeight="1" x14ac:dyDescent="0.25">
      <c r="A12" s="149" t="s">
        <v>118</v>
      </c>
      <c r="B12" s="34" t="s">
        <v>41</v>
      </c>
      <c r="C12" s="34">
        <v>20</v>
      </c>
      <c r="D12" s="34" t="s">
        <v>38</v>
      </c>
      <c r="E12" s="40" t="s">
        <v>487</v>
      </c>
      <c r="F12" s="62">
        <f>+F13+F14</f>
        <v>4803517</v>
      </c>
      <c r="G12" s="62">
        <f t="shared" ref="G12:L12" si="8">+G13+G14</f>
        <v>0</v>
      </c>
      <c r="H12" s="62">
        <f t="shared" si="8"/>
        <v>4803517</v>
      </c>
      <c r="I12" s="150">
        <f t="shared" si="2"/>
        <v>8.6057242835557861E-5</v>
      </c>
      <c r="J12" s="62">
        <f t="shared" si="8"/>
        <v>4803517</v>
      </c>
      <c r="K12" s="62">
        <f t="shared" si="8"/>
        <v>4803517</v>
      </c>
      <c r="L12" s="62">
        <f t="shared" si="8"/>
        <v>0</v>
      </c>
      <c r="M12" s="64">
        <f t="shared" si="4"/>
        <v>1</v>
      </c>
      <c r="N12" s="64">
        <f t="shared" si="5"/>
        <v>1</v>
      </c>
      <c r="O12" s="151">
        <f t="shared" si="6"/>
        <v>1</v>
      </c>
    </row>
    <row r="13" spans="1:16" ht="55.5" customHeight="1" x14ac:dyDescent="0.25">
      <c r="A13" s="152" t="s">
        <v>120</v>
      </c>
      <c r="B13" s="44" t="s">
        <v>41</v>
      </c>
      <c r="C13" s="44">
        <v>20</v>
      </c>
      <c r="D13" s="44" t="s">
        <v>38</v>
      </c>
      <c r="E13" s="45" t="s">
        <v>488</v>
      </c>
      <c r="F13" s="46">
        <v>4545632</v>
      </c>
      <c r="G13" s="46">
        <v>0</v>
      </c>
      <c r="H13" s="46">
        <f>+F13-G13</f>
        <v>4545632</v>
      </c>
      <c r="I13" s="153">
        <f t="shared" si="2"/>
        <v>8.1437113028866675E-5</v>
      </c>
      <c r="J13" s="46">
        <v>4545632</v>
      </c>
      <c r="K13" s="46">
        <v>4545632</v>
      </c>
      <c r="L13" s="46">
        <f>+J13-K13</f>
        <v>0</v>
      </c>
      <c r="M13" s="57">
        <f t="shared" si="4"/>
        <v>1</v>
      </c>
      <c r="N13" s="57">
        <f t="shared" si="5"/>
        <v>1</v>
      </c>
      <c r="O13" s="154">
        <f t="shared" si="6"/>
        <v>1</v>
      </c>
    </row>
    <row r="14" spans="1:16" ht="36" customHeight="1" x14ac:dyDescent="0.25">
      <c r="A14" s="152" t="s">
        <v>122</v>
      </c>
      <c r="B14" s="44" t="s">
        <v>41</v>
      </c>
      <c r="C14" s="44">
        <v>20</v>
      </c>
      <c r="D14" s="44" t="s">
        <v>38</v>
      </c>
      <c r="E14" s="45" t="s">
        <v>123</v>
      </c>
      <c r="F14" s="46">
        <v>257885</v>
      </c>
      <c r="G14" s="46">
        <v>0</v>
      </c>
      <c r="H14" s="46">
        <f>+F14-G14</f>
        <v>257885</v>
      </c>
      <c r="I14" s="155">
        <f t="shared" si="2"/>
        <v>4.620129806691189E-6</v>
      </c>
      <c r="J14" s="46">
        <v>257885</v>
      </c>
      <c r="K14" s="46">
        <v>257885</v>
      </c>
      <c r="L14" s="46">
        <f>+J14-K14</f>
        <v>0</v>
      </c>
      <c r="M14" s="57">
        <f t="shared" si="4"/>
        <v>1</v>
      </c>
      <c r="N14" s="57">
        <f t="shared" si="5"/>
        <v>1</v>
      </c>
      <c r="O14" s="154">
        <f t="shared" si="6"/>
        <v>1</v>
      </c>
    </row>
    <row r="15" spans="1:16" ht="43.5" customHeight="1" x14ac:dyDescent="0.25">
      <c r="A15" s="156" t="s">
        <v>126</v>
      </c>
      <c r="B15" s="34" t="s">
        <v>41</v>
      </c>
      <c r="C15" s="34">
        <v>20</v>
      </c>
      <c r="D15" s="34" t="s">
        <v>38</v>
      </c>
      <c r="E15" s="40" t="s">
        <v>489</v>
      </c>
      <c r="F15" s="62">
        <f>SUM(F16:F21)</f>
        <v>57416210.649999999</v>
      </c>
      <c r="G15" s="62">
        <f t="shared" ref="G15:H15" si="9">SUM(G16:G21)</f>
        <v>0</v>
      </c>
      <c r="H15" s="62">
        <f t="shared" si="9"/>
        <v>57416210.649999999</v>
      </c>
      <c r="I15" s="157">
        <f t="shared" si="2"/>
        <v>1.0286381379736125E-3</v>
      </c>
      <c r="J15" s="62">
        <f t="shared" ref="J15:L15" si="10">SUM(J16:J21)</f>
        <v>40850512.649999999</v>
      </c>
      <c r="K15" s="62">
        <f t="shared" si="10"/>
        <v>9133966.6500000004</v>
      </c>
      <c r="L15" s="62">
        <f t="shared" si="10"/>
        <v>31716546</v>
      </c>
      <c r="M15" s="64">
        <f t="shared" si="4"/>
        <v>0.71148047193532438</v>
      </c>
      <c r="N15" s="64">
        <f t="shared" si="5"/>
        <v>0.15908341122821906</v>
      </c>
      <c r="O15" s="151">
        <f t="shared" si="6"/>
        <v>0.22359490878996352</v>
      </c>
    </row>
    <row r="16" spans="1:16" ht="43.5" customHeight="1" x14ac:dyDescent="0.25">
      <c r="A16" s="158" t="s">
        <v>128</v>
      </c>
      <c r="B16" s="44" t="s">
        <v>41</v>
      </c>
      <c r="C16" s="44">
        <v>20</v>
      </c>
      <c r="D16" s="44" t="s">
        <v>38</v>
      </c>
      <c r="E16" s="45" t="s">
        <v>490</v>
      </c>
      <c r="F16" s="46">
        <v>32752716</v>
      </c>
      <c r="G16" s="46">
        <v>0</v>
      </c>
      <c r="H16" s="46">
        <f t="shared" ref="H16:H21" si="11">+F16-G16</f>
        <v>32752716</v>
      </c>
      <c r="I16" s="153">
        <f t="shared" si="2"/>
        <v>5.8678015177963591E-4</v>
      </c>
      <c r="J16" s="46">
        <v>32752716</v>
      </c>
      <c r="K16" s="46">
        <v>1036170</v>
      </c>
      <c r="L16" s="46">
        <f t="shared" ref="L16:L21" si="12">+J16-K16</f>
        <v>31716546</v>
      </c>
      <c r="M16" s="57">
        <f t="shared" si="4"/>
        <v>1</v>
      </c>
      <c r="N16" s="57">
        <f t="shared" si="5"/>
        <v>3.1636154998565612E-2</v>
      </c>
      <c r="O16" s="154">
        <f t="shared" si="6"/>
        <v>3.1636154998565612E-2</v>
      </c>
      <c r="P16" s="50"/>
    </row>
    <row r="17" spans="1:16" ht="54.75" customHeight="1" x14ac:dyDescent="0.25">
      <c r="A17" s="158" t="s">
        <v>130</v>
      </c>
      <c r="B17" s="44" t="s">
        <v>41</v>
      </c>
      <c r="C17" s="44">
        <v>20</v>
      </c>
      <c r="D17" s="44" t="s">
        <v>38</v>
      </c>
      <c r="E17" s="45" t="s">
        <v>131</v>
      </c>
      <c r="F17" s="46">
        <v>3965698</v>
      </c>
      <c r="G17" s="46">
        <v>0</v>
      </c>
      <c r="H17" s="46">
        <f t="shared" si="11"/>
        <v>3965698</v>
      </c>
      <c r="I17" s="153">
        <f t="shared" si="2"/>
        <v>7.1047325490569962E-5</v>
      </c>
      <c r="J17" s="46">
        <v>0</v>
      </c>
      <c r="K17" s="46">
        <v>0</v>
      </c>
      <c r="L17" s="46">
        <f t="shared" si="12"/>
        <v>0</v>
      </c>
      <c r="M17" s="57">
        <f t="shared" si="4"/>
        <v>0</v>
      </c>
      <c r="N17" s="57">
        <f t="shared" si="5"/>
        <v>0</v>
      </c>
      <c r="O17" s="154" t="s">
        <v>40</v>
      </c>
      <c r="P17" s="50"/>
    </row>
    <row r="18" spans="1:16" ht="54.75" customHeight="1" x14ac:dyDescent="0.25">
      <c r="A18" s="158" t="s">
        <v>134</v>
      </c>
      <c r="B18" s="44" t="s">
        <v>41</v>
      </c>
      <c r="C18" s="44">
        <v>20</v>
      </c>
      <c r="D18" s="44" t="s">
        <v>38</v>
      </c>
      <c r="E18" s="45" t="s">
        <v>135</v>
      </c>
      <c r="F18" s="46">
        <v>513437</v>
      </c>
      <c r="G18" s="46">
        <v>0</v>
      </c>
      <c r="H18" s="46">
        <f t="shared" si="11"/>
        <v>513437</v>
      </c>
      <c r="I18" s="159">
        <f t="shared" si="2"/>
        <v>9.1984628324955066E-6</v>
      </c>
      <c r="J18" s="46">
        <v>513437</v>
      </c>
      <c r="K18" s="46">
        <v>513437</v>
      </c>
      <c r="L18" s="46">
        <f t="shared" si="12"/>
        <v>0</v>
      </c>
      <c r="M18" s="57">
        <f t="shared" si="4"/>
        <v>1</v>
      </c>
      <c r="N18" s="57">
        <f t="shared" si="5"/>
        <v>1</v>
      </c>
      <c r="O18" s="154">
        <f t="shared" si="6"/>
        <v>1</v>
      </c>
      <c r="P18" s="50"/>
    </row>
    <row r="19" spans="1:16" ht="32.25" customHeight="1" x14ac:dyDescent="0.25">
      <c r="A19" s="158" t="s">
        <v>136</v>
      </c>
      <c r="B19" s="44" t="s">
        <v>41</v>
      </c>
      <c r="C19" s="44">
        <v>20</v>
      </c>
      <c r="D19" s="44" t="s">
        <v>38</v>
      </c>
      <c r="E19" s="45" t="s">
        <v>137</v>
      </c>
      <c r="F19" s="46">
        <v>13375311</v>
      </c>
      <c r="G19" s="46">
        <v>0</v>
      </c>
      <c r="H19" s="46">
        <f t="shared" si="11"/>
        <v>13375311</v>
      </c>
      <c r="I19" s="153">
        <f t="shared" si="2"/>
        <v>2.3962492205775648E-4</v>
      </c>
      <c r="J19" s="46">
        <v>775311</v>
      </c>
      <c r="K19" s="46">
        <v>775311</v>
      </c>
      <c r="L19" s="46">
        <f t="shared" si="12"/>
        <v>0</v>
      </c>
      <c r="M19" s="57">
        <f t="shared" si="4"/>
        <v>5.7965829729118075E-2</v>
      </c>
      <c r="N19" s="57">
        <f t="shared" si="5"/>
        <v>5.7965829729118075E-2</v>
      </c>
      <c r="O19" s="154">
        <f t="shared" si="6"/>
        <v>1</v>
      </c>
      <c r="P19" s="50"/>
    </row>
    <row r="20" spans="1:16" ht="43.5" customHeight="1" x14ac:dyDescent="0.25">
      <c r="A20" s="158" t="s">
        <v>491</v>
      </c>
      <c r="B20" s="44" t="s">
        <v>41</v>
      </c>
      <c r="C20" s="44">
        <v>20</v>
      </c>
      <c r="D20" s="44" t="s">
        <v>38</v>
      </c>
      <c r="E20" s="45" t="s">
        <v>492</v>
      </c>
      <c r="F20" s="46">
        <v>25110</v>
      </c>
      <c r="G20" s="46">
        <v>0</v>
      </c>
      <c r="H20" s="46">
        <f t="shared" si="11"/>
        <v>25110</v>
      </c>
      <c r="I20" s="160">
        <f t="shared" si="2"/>
        <v>4.4985733736361463E-7</v>
      </c>
      <c r="J20" s="46">
        <v>25110</v>
      </c>
      <c r="K20" s="46">
        <v>25110</v>
      </c>
      <c r="L20" s="46">
        <f t="shared" si="12"/>
        <v>0</v>
      </c>
      <c r="M20" s="57">
        <f t="shared" si="4"/>
        <v>1</v>
      </c>
      <c r="N20" s="57">
        <f t="shared" si="5"/>
        <v>1</v>
      </c>
      <c r="O20" s="154">
        <f t="shared" si="6"/>
        <v>1</v>
      </c>
      <c r="P20" s="50"/>
    </row>
    <row r="21" spans="1:16" ht="43.5" customHeight="1" x14ac:dyDescent="0.25">
      <c r="A21" s="158" t="s">
        <v>138</v>
      </c>
      <c r="B21" s="44" t="s">
        <v>41</v>
      </c>
      <c r="C21" s="44">
        <v>20</v>
      </c>
      <c r="D21" s="44" t="s">
        <v>38</v>
      </c>
      <c r="E21" s="45" t="s">
        <v>139</v>
      </c>
      <c r="F21" s="46">
        <v>6783938.6500000004</v>
      </c>
      <c r="G21" s="46">
        <v>0</v>
      </c>
      <c r="H21" s="46">
        <f t="shared" si="11"/>
        <v>6783938.6500000004</v>
      </c>
      <c r="I21" s="153">
        <f t="shared" si="2"/>
        <v>1.215374184757911E-4</v>
      </c>
      <c r="J21" s="46">
        <v>6783938.6500000004</v>
      </c>
      <c r="K21" s="46">
        <v>6783938.6500000004</v>
      </c>
      <c r="L21" s="46">
        <f t="shared" si="12"/>
        <v>0</v>
      </c>
      <c r="M21" s="57">
        <f t="shared" si="4"/>
        <v>1</v>
      </c>
      <c r="N21" s="57">
        <f t="shared" si="5"/>
        <v>1</v>
      </c>
      <c r="O21" s="154">
        <f t="shared" si="6"/>
        <v>1</v>
      </c>
    </row>
    <row r="22" spans="1:16" ht="43.5" customHeight="1" x14ac:dyDescent="0.25">
      <c r="A22" s="149" t="s">
        <v>140</v>
      </c>
      <c r="B22" s="34" t="s">
        <v>41</v>
      </c>
      <c r="C22" s="34">
        <v>20</v>
      </c>
      <c r="D22" s="34" t="s">
        <v>38</v>
      </c>
      <c r="E22" s="40" t="s">
        <v>141</v>
      </c>
      <c r="F22" s="62">
        <f>+F23</f>
        <v>333200</v>
      </c>
      <c r="G22" s="62">
        <f t="shared" ref="G22:H22" si="13">+G23</f>
        <v>0</v>
      </c>
      <c r="H22" s="62">
        <f t="shared" si="13"/>
        <v>333200</v>
      </c>
      <c r="I22" s="161">
        <f t="shared" si="2"/>
        <v>5.9694330868003342E-6</v>
      </c>
      <c r="J22" s="62">
        <f t="shared" ref="J22:L22" si="14">+J23</f>
        <v>333200</v>
      </c>
      <c r="K22" s="62">
        <f t="shared" si="14"/>
        <v>0</v>
      </c>
      <c r="L22" s="62">
        <f t="shared" si="14"/>
        <v>333200</v>
      </c>
      <c r="M22" s="64">
        <f t="shared" si="4"/>
        <v>1</v>
      </c>
      <c r="N22" s="64">
        <f t="shared" si="5"/>
        <v>0</v>
      </c>
      <c r="O22" s="151">
        <f t="shared" si="6"/>
        <v>0</v>
      </c>
    </row>
    <row r="23" spans="1:16" ht="43.5" customHeight="1" x14ac:dyDescent="0.25">
      <c r="A23" s="152" t="s">
        <v>142</v>
      </c>
      <c r="B23" s="44" t="s">
        <v>41</v>
      </c>
      <c r="C23" s="44">
        <v>20</v>
      </c>
      <c r="D23" s="44" t="s">
        <v>38</v>
      </c>
      <c r="E23" s="45" t="s">
        <v>493</v>
      </c>
      <c r="F23" s="46">
        <v>333200</v>
      </c>
      <c r="G23" s="46">
        <v>0</v>
      </c>
      <c r="H23" s="46">
        <f>+F23-G23</f>
        <v>333200</v>
      </c>
      <c r="I23" s="159">
        <f t="shared" si="2"/>
        <v>5.9694330868003342E-6</v>
      </c>
      <c r="J23" s="46">
        <v>333200</v>
      </c>
      <c r="K23" s="46">
        <v>0</v>
      </c>
      <c r="L23" s="46">
        <f>+J23-K23</f>
        <v>333200</v>
      </c>
      <c r="M23" s="57">
        <f t="shared" si="4"/>
        <v>1</v>
      </c>
      <c r="N23" s="57">
        <f t="shared" si="5"/>
        <v>0</v>
      </c>
      <c r="O23" s="154">
        <f t="shared" si="6"/>
        <v>0</v>
      </c>
    </row>
    <row r="24" spans="1:16" ht="43.5" customHeight="1" x14ac:dyDescent="0.25">
      <c r="A24" s="149" t="s">
        <v>148</v>
      </c>
      <c r="B24" s="34" t="s">
        <v>41</v>
      </c>
      <c r="C24" s="34">
        <v>20</v>
      </c>
      <c r="D24" s="34" t="s">
        <v>38</v>
      </c>
      <c r="E24" s="40" t="s">
        <v>149</v>
      </c>
      <c r="F24" s="62">
        <f>+F25+F27+F31+F34+F41+F43</f>
        <v>291350311.89999998</v>
      </c>
      <c r="G24" s="62">
        <f t="shared" ref="G24:H24" si="15">+G25+G27+G31+G34+G41+G43</f>
        <v>0</v>
      </c>
      <c r="H24" s="62">
        <f t="shared" si="15"/>
        <v>291350311.89999998</v>
      </c>
      <c r="I24" s="150">
        <f t="shared" si="2"/>
        <v>5.2196764456946491E-3</v>
      </c>
      <c r="J24" s="62">
        <f t="shared" ref="J24:L24" si="16">+J25+J27+J31+J34+J41+J43</f>
        <v>214483443.91</v>
      </c>
      <c r="K24" s="62">
        <f t="shared" si="16"/>
        <v>170910691.91</v>
      </c>
      <c r="L24" s="62">
        <f t="shared" si="16"/>
        <v>41532352</v>
      </c>
      <c r="M24" s="64">
        <f t="shared" si="4"/>
        <v>0.73617029105366827</v>
      </c>
      <c r="N24" s="64">
        <f t="shared" si="5"/>
        <v>0.58661578494778333</v>
      </c>
      <c r="O24" s="151">
        <f t="shared" si="6"/>
        <v>0.7968479468360099</v>
      </c>
    </row>
    <row r="25" spans="1:16" ht="43.5" customHeight="1" x14ac:dyDescent="0.25">
      <c r="A25" s="149" t="s">
        <v>494</v>
      </c>
      <c r="B25" s="34" t="s">
        <v>41</v>
      </c>
      <c r="C25" s="34">
        <v>20</v>
      </c>
      <c r="D25" s="34" t="s">
        <v>38</v>
      </c>
      <c r="E25" s="40" t="s">
        <v>495</v>
      </c>
      <c r="F25" s="62">
        <f>+F26</f>
        <v>3333643.91</v>
      </c>
      <c r="G25" s="62">
        <f t="shared" ref="G25:H25" si="17">+G26</f>
        <v>0</v>
      </c>
      <c r="H25" s="62">
        <f t="shared" si="17"/>
        <v>3333643.91</v>
      </c>
      <c r="I25" s="150">
        <f t="shared" si="2"/>
        <v>5.9723782280805628E-5</v>
      </c>
      <c r="J25" s="62">
        <f t="shared" ref="J25:L25" si="18">+J26</f>
        <v>3333643.91</v>
      </c>
      <c r="K25" s="62">
        <f t="shared" si="18"/>
        <v>3333643.91</v>
      </c>
      <c r="L25" s="62">
        <f t="shared" si="18"/>
        <v>0</v>
      </c>
      <c r="M25" s="64">
        <f t="shared" si="4"/>
        <v>1</v>
      </c>
      <c r="N25" s="64">
        <f t="shared" si="5"/>
        <v>1</v>
      </c>
      <c r="O25" s="151">
        <f t="shared" si="6"/>
        <v>1</v>
      </c>
    </row>
    <row r="26" spans="1:16" ht="43.5" customHeight="1" x14ac:dyDescent="0.25">
      <c r="A26" s="152" t="s">
        <v>496</v>
      </c>
      <c r="B26" s="44" t="s">
        <v>41</v>
      </c>
      <c r="C26" s="44">
        <v>20</v>
      </c>
      <c r="D26" s="44" t="s">
        <v>38</v>
      </c>
      <c r="E26" s="45" t="s">
        <v>497</v>
      </c>
      <c r="F26" s="46">
        <v>3333643.91</v>
      </c>
      <c r="G26" s="46">
        <v>0</v>
      </c>
      <c r="H26" s="46">
        <f>+F26-G26</f>
        <v>3333643.91</v>
      </c>
      <c r="I26" s="153">
        <f t="shared" si="2"/>
        <v>5.9723782280805628E-5</v>
      </c>
      <c r="J26" s="46">
        <v>3333643.91</v>
      </c>
      <c r="K26" s="46">
        <v>3333643.91</v>
      </c>
      <c r="L26" s="46">
        <f>+J26-K26</f>
        <v>0</v>
      </c>
      <c r="M26" s="57">
        <f t="shared" si="4"/>
        <v>1</v>
      </c>
      <c r="N26" s="57">
        <f t="shared" si="5"/>
        <v>1</v>
      </c>
      <c r="O26" s="154">
        <f t="shared" si="6"/>
        <v>1</v>
      </c>
    </row>
    <row r="27" spans="1:16" ht="75" customHeight="1" x14ac:dyDescent="0.25">
      <c r="A27" s="149" t="s">
        <v>150</v>
      </c>
      <c r="B27" s="34" t="s">
        <v>41</v>
      </c>
      <c r="C27" s="34">
        <v>20</v>
      </c>
      <c r="D27" s="34" t="s">
        <v>38</v>
      </c>
      <c r="E27" s="40" t="s">
        <v>498</v>
      </c>
      <c r="F27" s="62">
        <f>+F28+F29+F30</f>
        <v>45043707</v>
      </c>
      <c r="G27" s="62">
        <f t="shared" ref="G27:H27" si="19">+G28+G29+G30</f>
        <v>0</v>
      </c>
      <c r="H27" s="62">
        <f t="shared" si="19"/>
        <v>45043707</v>
      </c>
      <c r="I27" s="150">
        <f t="shared" si="2"/>
        <v>8.0697897634435722E-4</v>
      </c>
      <c r="J27" s="62">
        <f t="shared" ref="J27:L27" si="20">+J28+J29+J30</f>
        <v>244854</v>
      </c>
      <c r="K27" s="62">
        <f t="shared" si="20"/>
        <v>244854</v>
      </c>
      <c r="L27" s="62">
        <f t="shared" si="20"/>
        <v>0</v>
      </c>
      <c r="M27" s="64">
        <f t="shared" si="4"/>
        <v>5.4359202718373065E-3</v>
      </c>
      <c r="N27" s="64">
        <f t="shared" si="5"/>
        <v>5.4359202718373065E-3</v>
      </c>
      <c r="O27" s="151">
        <f t="shared" si="6"/>
        <v>1</v>
      </c>
    </row>
    <row r="28" spans="1:16" ht="43.5" customHeight="1" x14ac:dyDescent="0.25">
      <c r="A28" s="152" t="s">
        <v>152</v>
      </c>
      <c r="B28" s="44" t="s">
        <v>41</v>
      </c>
      <c r="C28" s="44">
        <v>20</v>
      </c>
      <c r="D28" s="44" t="s">
        <v>38</v>
      </c>
      <c r="E28" s="45" t="s">
        <v>153</v>
      </c>
      <c r="F28" s="46">
        <v>244854</v>
      </c>
      <c r="G28" s="46">
        <v>0</v>
      </c>
      <c r="H28" s="46">
        <f t="shared" ref="H28:H30" si="21">+F28-G28</f>
        <v>244854</v>
      </c>
      <c r="I28" s="155">
        <f t="shared" si="2"/>
        <v>4.3866733764568098E-6</v>
      </c>
      <c r="J28" s="46">
        <v>244854</v>
      </c>
      <c r="K28" s="46">
        <v>244854</v>
      </c>
      <c r="L28" s="46">
        <f t="shared" ref="L28:L30" si="22">+J28-K28</f>
        <v>0</v>
      </c>
      <c r="M28" s="57">
        <f t="shared" si="4"/>
        <v>1</v>
      </c>
      <c r="N28" s="57">
        <f t="shared" si="5"/>
        <v>1</v>
      </c>
      <c r="O28" s="154">
        <f t="shared" si="6"/>
        <v>1</v>
      </c>
    </row>
    <row r="29" spans="1:16" ht="43.5" customHeight="1" x14ac:dyDescent="0.25">
      <c r="A29" s="152" t="s">
        <v>158</v>
      </c>
      <c r="B29" s="44" t="s">
        <v>41</v>
      </c>
      <c r="C29" s="44">
        <v>20</v>
      </c>
      <c r="D29" s="44" t="s">
        <v>38</v>
      </c>
      <c r="E29" s="45" t="s">
        <v>159</v>
      </c>
      <c r="F29" s="46">
        <v>162200</v>
      </c>
      <c r="G29" s="46">
        <v>0</v>
      </c>
      <c r="H29" s="46">
        <f t="shared" si="21"/>
        <v>162200</v>
      </c>
      <c r="I29" s="155">
        <f t="shared" si="2"/>
        <v>2.9058884954352164E-6</v>
      </c>
      <c r="J29" s="46">
        <v>0</v>
      </c>
      <c r="K29" s="46">
        <v>0</v>
      </c>
      <c r="L29" s="46">
        <f t="shared" si="22"/>
        <v>0</v>
      </c>
      <c r="M29" s="57">
        <f t="shared" si="4"/>
        <v>0</v>
      </c>
      <c r="N29" s="57">
        <f t="shared" si="5"/>
        <v>0</v>
      </c>
      <c r="O29" s="154" t="s">
        <v>40</v>
      </c>
    </row>
    <row r="30" spans="1:16" ht="43.5" customHeight="1" x14ac:dyDescent="0.25">
      <c r="A30" s="152" t="s">
        <v>160</v>
      </c>
      <c r="B30" s="44" t="s">
        <v>41</v>
      </c>
      <c r="C30" s="44">
        <v>20</v>
      </c>
      <c r="D30" s="44" t="s">
        <v>38</v>
      </c>
      <c r="E30" s="45" t="s">
        <v>161</v>
      </c>
      <c r="F30" s="46">
        <v>44636653</v>
      </c>
      <c r="G30" s="46">
        <v>0</v>
      </c>
      <c r="H30" s="46">
        <f t="shared" si="21"/>
        <v>44636653</v>
      </c>
      <c r="I30" s="153">
        <f t="shared" si="2"/>
        <v>7.9968641447246511E-4</v>
      </c>
      <c r="J30" s="46">
        <v>0</v>
      </c>
      <c r="K30" s="46">
        <v>0</v>
      </c>
      <c r="L30" s="46">
        <f t="shared" si="22"/>
        <v>0</v>
      </c>
      <c r="M30" s="57">
        <f t="shared" si="4"/>
        <v>0</v>
      </c>
      <c r="N30" s="57">
        <f t="shared" si="5"/>
        <v>0</v>
      </c>
      <c r="O30" s="154" t="s">
        <v>40</v>
      </c>
    </row>
    <row r="31" spans="1:16" ht="43.5" customHeight="1" x14ac:dyDescent="0.25">
      <c r="A31" s="149" t="s">
        <v>164</v>
      </c>
      <c r="B31" s="34" t="s">
        <v>41</v>
      </c>
      <c r="C31" s="34">
        <v>20</v>
      </c>
      <c r="D31" s="34" t="s">
        <v>38</v>
      </c>
      <c r="E31" s="40" t="s">
        <v>499</v>
      </c>
      <c r="F31" s="62">
        <f>+F32+F33</f>
        <v>9709914</v>
      </c>
      <c r="G31" s="62">
        <f t="shared" ref="G31:H31" si="23">+G32+G33</f>
        <v>0</v>
      </c>
      <c r="H31" s="62">
        <f t="shared" si="23"/>
        <v>9709914</v>
      </c>
      <c r="I31" s="150">
        <f t="shared" si="2"/>
        <v>1.7395762875625984E-4</v>
      </c>
      <c r="J31" s="62">
        <f t="shared" ref="J31:L31" si="24">+J32+J33</f>
        <v>9709914</v>
      </c>
      <c r="K31" s="62">
        <f t="shared" si="24"/>
        <v>9709914</v>
      </c>
      <c r="L31" s="62">
        <f t="shared" si="24"/>
        <v>0</v>
      </c>
      <c r="M31" s="64">
        <f t="shared" si="4"/>
        <v>1</v>
      </c>
      <c r="N31" s="64">
        <f t="shared" si="5"/>
        <v>1</v>
      </c>
      <c r="O31" s="151">
        <f t="shared" si="6"/>
        <v>1</v>
      </c>
    </row>
    <row r="32" spans="1:16" ht="43.5" customHeight="1" x14ac:dyDescent="0.25">
      <c r="A32" s="152" t="s">
        <v>166</v>
      </c>
      <c r="B32" s="44" t="s">
        <v>41</v>
      </c>
      <c r="C32" s="44">
        <v>20</v>
      </c>
      <c r="D32" s="44" t="s">
        <v>38</v>
      </c>
      <c r="E32" s="45" t="s">
        <v>167</v>
      </c>
      <c r="F32" s="46">
        <v>7521191</v>
      </c>
      <c r="G32" s="46">
        <v>0</v>
      </c>
      <c r="H32" s="46">
        <f t="shared" ref="H32:H33" si="25">+F32-G32</f>
        <v>7521191</v>
      </c>
      <c r="I32" s="153">
        <f t="shared" si="2"/>
        <v>1.3474563747762573E-4</v>
      </c>
      <c r="J32" s="46">
        <v>7521191</v>
      </c>
      <c r="K32" s="46">
        <v>7521191</v>
      </c>
      <c r="L32" s="46">
        <f>+J32-K32</f>
        <v>0</v>
      </c>
      <c r="M32" s="57">
        <f t="shared" si="4"/>
        <v>1</v>
      </c>
      <c r="N32" s="57">
        <f t="shared" si="5"/>
        <v>1</v>
      </c>
      <c r="O32" s="154">
        <f t="shared" si="6"/>
        <v>1</v>
      </c>
    </row>
    <row r="33" spans="1:15" ht="43.5" customHeight="1" x14ac:dyDescent="0.25">
      <c r="A33" s="152" t="s">
        <v>170</v>
      </c>
      <c r="B33" s="44" t="s">
        <v>41</v>
      </c>
      <c r="C33" s="44">
        <v>20</v>
      </c>
      <c r="D33" s="44" t="s">
        <v>38</v>
      </c>
      <c r="E33" s="45" t="s">
        <v>171</v>
      </c>
      <c r="F33" s="46">
        <v>2188723</v>
      </c>
      <c r="G33" s="46">
        <v>0</v>
      </c>
      <c r="H33" s="46">
        <f t="shared" si="25"/>
        <v>2188723</v>
      </c>
      <c r="I33" s="159">
        <f t="shared" si="2"/>
        <v>3.9211991278634116E-5</v>
      </c>
      <c r="J33" s="46">
        <v>2188723</v>
      </c>
      <c r="K33" s="46">
        <v>2188723</v>
      </c>
      <c r="L33" s="46">
        <f>+J33-K33</f>
        <v>0</v>
      </c>
      <c r="M33" s="57">
        <f t="shared" si="4"/>
        <v>1</v>
      </c>
      <c r="N33" s="57">
        <f t="shared" si="5"/>
        <v>1</v>
      </c>
      <c r="O33" s="154">
        <f t="shared" si="6"/>
        <v>1</v>
      </c>
    </row>
    <row r="34" spans="1:15" ht="43.5" customHeight="1" x14ac:dyDescent="0.25">
      <c r="A34" s="149" t="s">
        <v>172</v>
      </c>
      <c r="B34" s="34" t="s">
        <v>41</v>
      </c>
      <c r="C34" s="34">
        <v>20</v>
      </c>
      <c r="D34" s="34" t="s">
        <v>38</v>
      </c>
      <c r="E34" s="40" t="s">
        <v>173</v>
      </c>
      <c r="F34" s="62">
        <f>+F35+F36+F37+F38+F39+F40</f>
        <v>222800613.99000001</v>
      </c>
      <c r="G34" s="62">
        <f t="shared" ref="G34:H34" si="26">+G35+G36+G37+G38+G39+G40</f>
        <v>0</v>
      </c>
      <c r="H34" s="62">
        <f t="shared" si="26"/>
        <v>222800613.99000001</v>
      </c>
      <c r="I34" s="150">
        <f t="shared" si="2"/>
        <v>3.9915767014145724E-3</v>
      </c>
      <c r="J34" s="62">
        <f t="shared" ref="J34:L34" si="27">+J35+J36+J37+J38+J39+J40</f>
        <v>197600649</v>
      </c>
      <c r="K34" s="62">
        <f t="shared" si="27"/>
        <v>156068297</v>
      </c>
      <c r="L34" s="62">
        <f t="shared" si="27"/>
        <v>41532352</v>
      </c>
      <c r="M34" s="64">
        <f t="shared" si="4"/>
        <v>0.88689454423527281</v>
      </c>
      <c r="N34" s="64">
        <f t="shared" si="5"/>
        <v>0.70048414232379463</v>
      </c>
      <c r="O34" s="151">
        <f t="shared" si="6"/>
        <v>0.78981672271734293</v>
      </c>
    </row>
    <row r="35" spans="1:15" ht="43.5" customHeight="1" x14ac:dyDescent="0.25">
      <c r="A35" s="152" t="s">
        <v>174</v>
      </c>
      <c r="B35" s="44" t="s">
        <v>41</v>
      </c>
      <c r="C35" s="44">
        <v>20</v>
      </c>
      <c r="D35" s="44" t="s">
        <v>38</v>
      </c>
      <c r="E35" s="45" t="s">
        <v>175</v>
      </c>
      <c r="F35" s="46">
        <v>31514008</v>
      </c>
      <c r="G35" s="46">
        <v>0</v>
      </c>
      <c r="H35" s="46">
        <f t="shared" ref="H35:H40" si="28">+F35-G35</f>
        <v>31514008</v>
      </c>
      <c r="I35" s="153">
        <f t="shared" si="2"/>
        <v>5.6458812140723418E-4</v>
      </c>
      <c r="J35" s="46">
        <v>31514008</v>
      </c>
      <c r="K35" s="46">
        <v>31514008</v>
      </c>
      <c r="L35" s="46">
        <f t="shared" ref="L35:L39" si="29">+J35-K35</f>
        <v>0</v>
      </c>
      <c r="M35" s="57">
        <f t="shared" si="4"/>
        <v>1</v>
      </c>
      <c r="N35" s="57">
        <f t="shared" si="5"/>
        <v>1</v>
      </c>
      <c r="O35" s="154">
        <f t="shared" si="6"/>
        <v>1</v>
      </c>
    </row>
    <row r="36" spans="1:15" ht="43.5" customHeight="1" x14ac:dyDescent="0.25">
      <c r="A36" s="152" t="s">
        <v>176</v>
      </c>
      <c r="B36" s="44" t="s">
        <v>41</v>
      </c>
      <c r="C36" s="44">
        <v>20</v>
      </c>
      <c r="D36" s="44" t="s">
        <v>38</v>
      </c>
      <c r="E36" s="45" t="s">
        <v>500</v>
      </c>
      <c r="F36" s="46">
        <v>97717227</v>
      </c>
      <c r="G36" s="46">
        <v>0</v>
      </c>
      <c r="H36" s="46">
        <f t="shared" si="28"/>
        <v>97717227</v>
      </c>
      <c r="I36" s="153">
        <f t="shared" si="2"/>
        <v>1.7506496038540785E-3</v>
      </c>
      <c r="J36" s="46">
        <v>97717227</v>
      </c>
      <c r="K36" s="46">
        <v>87904953</v>
      </c>
      <c r="L36" s="46">
        <f t="shared" si="29"/>
        <v>9812274</v>
      </c>
      <c r="M36" s="57">
        <f t="shared" si="4"/>
        <v>1</v>
      </c>
      <c r="N36" s="57">
        <f t="shared" si="5"/>
        <v>0.89958501380723788</v>
      </c>
      <c r="O36" s="154">
        <f t="shared" si="6"/>
        <v>0.89958501380723788</v>
      </c>
    </row>
    <row r="37" spans="1:15" ht="43.5" customHeight="1" x14ac:dyDescent="0.25">
      <c r="A37" s="152" t="s">
        <v>178</v>
      </c>
      <c r="B37" s="44" t="s">
        <v>41</v>
      </c>
      <c r="C37" s="44">
        <v>20</v>
      </c>
      <c r="D37" s="44" t="s">
        <v>38</v>
      </c>
      <c r="E37" s="45" t="s">
        <v>501</v>
      </c>
      <c r="F37" s="46">
        <v>4456078</v>
      </c>
      <c r="G37" s="46">
        <v>0</v>
      </c>
      <c r="H37" s="46">
        <f t="shared" si="28"/>
        <v>4456078</v>
      </c>
      <c r="I37" s="153">
        <f t="shared" si="2"/>
        <v>7.9832711436263678E-5</v>
      </c>
      <c r="J37" s="46">
        <v>4456078</v>
      </c>
      <c r="K37" s="46">
        <v>0</v>
      </c>
      <c r="L37" s="46">
        <f t="shared" si="29"/>
        <v>4456078</v>
      </c>
      <c r="M37" s="57">
        <f t="shared" si="4"/>
        <v>1</v>
      </c>
      <c r="N37" s="57">
        <f t="shared" si="5"/>
        <v>0</v>
      </c>
      <c r="O37" s="154">
        <f t="shared" si="6"/>
        <v>0</v>
      </c>
    </row>
    <row r="38" spans="1:15" ht="43.5" customHeight="1" x14ac:dyDescent="0.25">
      <c r="A38" s="152" t="s">
        <v>180</v>
      </c>
      <c r="B38" s="44" t="s">
        <v>41</v>
      </c>
      <c r="C38" s="44">
        <v>20</v>
      </c>
      <c r="D38" s="44" t="s">
        <v>38</v>
      </c>
      <c r="E38" s="45" t="s">
        <v>181</v>
      </c>
      <c r="F38" s="46">
        <v>36649336</v>
      </c>
      <c r="G38" s="46">
        <v>0</v>
      </c>
      <c r="H38" s="46">
        <f t="shared" si="28"/>
        <v>36649336</v>
      </c>
      <c r="I38" s="153">
        <f t="shared" si="2"/>
        <v>6.5658991274808703E-4</v>
      </c>
      <c r="J38" s="46">
        <v>36649336</v>
      </c>
      <c r="K38" s="46">
        <v>36649336</v>
      </c>
      <c r="L38" s="46">
        <f t="shared" si="29"/>
        <v>0</v>
      </c>
      <c r="M38" s="57">
        <f t="shared" si="4"/>
        <v>1</v>
      </c>
      <c r="N38" s="57">
        <f t="shared" si="5"/>
        <v>1</v>
      </c>
      <c r="O38" s="154">
        <f t="shared" si="6"/>
        <v>1</v>
      </c>
    </row>
    <row r="39" spans="1:15" ht="54.75" customHeight="1" x14ac:dyDescent="0.25">
      <c r="A39" s="152" t="s">
        <v>182</v>
      </c>
      <c r="B39" s="44" t="s">
        <v>41</v>
      </c>
      <c r="C39" s="44">
        <v>20</v>
      </c>
      <c r="D39" s="44" t="s">
        <v>38</v>
      </c>
      <c r="E39" s="45" t="s">
        <v>502</v>
      </c>
      <c r="F39" s="46">
        <v>25199964.989999998</v>
      </c>
      <c r="G39" s="46">
        <v>0</v>
      </c>
      <c r="H39" s="46">
        <f t="shared" si="28"/>
        <v>25199964.989999998</v>
      </c>
      <c r="I39" s="153">
        <f t="shared" si="2"/>
        <v>4.5146910203336144E-4</v>
      </c>
      <c r="J39" s="46">
        <v>0</v>
      </c>
      <c r="K39" s="46">
        <v>0</v>
      </c>
      <c r="L39" s="46">
        <f t="shared" si="29"/>
        <v>0</v>
      </c>
      <c r="M39" s="57">
        <f t="shared" si="4"/>
        <v>0</v>
      </c>
      <c r="N39" s="57">
        <f t="shared" si="5"/>
        <v>0</v>
      </c>
      <c r="O39" s="154" t="s">
        <v>40</v>
      </c>
    </row>
    <row r="40" spans="1:15" ht="54.75" customHeight="1" x14ac:dyDescent="0.25">
      <c r="A40" s="152" t="s">
        <v>184</v>
      </c>
      <c r="B40" s="44" t="s">
        <v>41</v>
      </c>
      <c r="C40" s="44">
        <v>20</v>
      </c>
      <c r="D40" s="44" t="s">
        <v>38</v>
      </c>
      <c r="E40" s="45" t="s">
        <v>503</v>
      </c>
      <c r="F40" s="46">
        <v>27264000</v>
      </c>
      <c r="G40" s="46">
        <v>0</v>
      </c>
      <c r="H40" s="46">
        <f t="shared" si="28"/>
        <v>27264000</v>
      </c>
      <c r="I40" s="153">
        <f t="shared" si="2"/>
        <v>4.8844724993554712E-4</v>
      </c>
      <c r="J40" s="46">
        <v>27264000</v>
      </c>
      <c r="K40" s="46">
        <v>0</v>
      </c>
      <c r="L40" s="46">
        <f>+J40-K40</f>
        <v>27264000</v>
      </c>
      <c r="M40" s="57">
        <f t="shared" si="4"/>
        <v>1</v>
      </c>
      <c r="N40" s="57">
        <f t="shared" si="5"/>
        <v>0</v>
      </c>
      <c r="O40" s="154">
        <f t="shared" si="6"/>
        <v>0</v>
      </c>
    </row>
    <row r="41" spans="1:15" ht="43.5" customHeight="1" x14ac:dyDescent="0.25">
      <c r="A41" s="149" t="s">
        <v>186</v>
      </c>
      <c r="B41" s="34" t="s">
        <v>41</v>
      </c>
      <c r="C41" s="34">
        <v>20</v>
      </c>
      <c r="D41" s="34" t="s">
        <v>38</v>
      </c>
      <c r="E41" s="40" t="s">
        <v>504</v>
      </c>
      <c r="F41" s="62">
        <f>+F42</f>
        <v>6333000</v>
      </c>
      <c r="G41" s="62">
        <f t="shared" ref="G41:H41" si="30">+G42</f>
        <v>0</v>
      </c>
      <c r="H41" s="62">
        <f t="shared" si="30"/>
        <v>6333000</v>
      </c>
      <c r="I41" s="150">
        <f t="shared" si="2"/>
        <v>1.1345864267318882E-4</v>
      </c>
      <c r="J41" s="62">
        <f t="shared" ref="J41:L41" si="31">+J42</f>
        <v>0</v>
      </c>
      <c r="K41" s="62">
        <f t="shared" si="31"/>
        <v>0</v>
      </c>
      <c r="L41" s="62">
        <f t="shared" si="31"/>
        <v>0</v>
      </c>
      <c r="M41" s="64">
        <f t="shared" si="4"/>
        <v>0</v>
      </c>
      <c r="N41" s="64">
        <f t="shared" si="5"/>
        <v>0</v>
      </c>
      <c r="O41" s="151" t="s">
        <v>40</v>
      </c>
    </row>
    <row r="42" spans="1:15" ht="43.5" customHeight="1" x14ac:dyDescent="0.25">
      <c r="A42" s="152" t="s">
        <v>190</v>
      </c>
      <c r="B42" s="44" t="s">
        <v>41</v>
      </c>
      <c r="C42" s="44">
        <v>20</v>
      </c>
      <c r="D42" s="44" t="s">
        <v>38</v>
      </c>
      <c r="E42" s="45" t="s">
        <v>191</v>
      </c>
      <c r="F42" s="46">
        <v>6333000</v>
      </c>
      <c r="G42" s="46">
        <v>0</v>
      </c>
      <c r="H42" s="46">
        <f>+F42-G42</f>
        <v>6333000</v>
      </c>
      <c r="I42" s="153">
        <f t="shared" si="2"/>
        <v>1.1345864267318882E-4</v>
      </c>
      <c r="J42" s="46">
        <v>0</v>
      </c>
      <c r="K42" s="46">
        <v>0</v>
      </c>
      <c r="L42" s="46">
        <f>+J42-K42</f>
        <v>0</v>
      </c>
      <c r="M42" s="57">
        <f t="shared" si="4"/>
        <v>0</v>
      </c>
      <c r="N42" s="57">
        <f t="shared" si="5"/>
        <v>0</v>
      </c>
      <c r="O42" s="154" t="s">
        <v>40</v>
      </c>
    </row>
    <row r="43" spans="1:15" ht="33.75" customHeight="1" x14ac:dyDescent="0.25">
      <c r="A43" s="149" t="s">
        <v>198</v>
      </c>
      <c r="B43" s="34" t="s">
        <v>41</v>
      </c>
      <c r="C43" s="34">
        <v>20</v>
      </c>
      <c r="D43" s="34" t="s">
        <v>38</v>
      </c>
      <c r="E43" s="40" t="s">
        <v>199</v>
      </c>
      <c r="F43" s="62">
        <v>4129433</v>
      </c>
      <c r="G43" s="62">
        <v>0</v>
      </c>
      <c r="H43" s="62">
        <v>4129433</v>
      </c>
      <c r="I43" s="150">
        <f t="shared" si="2"/>
        <v>7.3980714225465683E-5</v>
      </c>
      <c r="J43" s="62">
        <v>3594383</v>
      </c>
      <c r="K43" s="62">
        <v>1553983</v>
      </c>
      <c r="L43" s="62">
        <v>0</v>
      </c>
      <c r="M43" s="64">
        <f t="shared" si="4"/>
        <v>0.87043015348596287</v>
      </c>
      <c r="N43" s="64">
        <f t="shared" si="5"/>
        <v>0.37631873431534063</v>
      </c>
      <c r="O43" s="151">
        <f t="shared" ref="O43" si="32">+K43/J43</f>
        <v>0.43233650949272795</v>
      </c>
    </row>
    <row r="44" spans="1:15" ht="35.25" customHeight="1" x14ac:dyDescent="0.25">
      <c r="A44" s="149" t="s">
        <v>200</v>
      </c>
      <c r="B44" s="34" t="s">
        <v>41</v>
      </c>
      <c r="C44" s="34">
        <v>20</v>
      </c>
      <c r="D44" s="34" t="s">
        <v>38</v>
      </c>
      <c r="E44" s="40" t="s">
        <v>201</v>
      </c>
      <c r="F44" s="62">
        <f t="shared" ref="F44:L45" si="33">+F45</f>
        <v>9602395555</v>
      </c>
      <c r="G44" s="62">
        <f t="shared" si="33"/>
        <v>0</v>
      </c>
      <c r="H44" s="62">
        <f t="shared" si="33"/>
        <v>9602395555</v>
      </c>
      <c r="I44" s="162">
        <f t="shared" si="2"/>
        <v>0.17203138576999236</v>
      </c>
      <c r="J44" s="62">
        <f t="shared" si="33"/>
        <v>9602395555</v>
      </c>
      <c r="K44" s="62">
        <f t="shared" si="33"/>
        <v>681846636</v>
      </c>
      <c r="L44" s="62">
        <f t="shared" si="33"/>
        <v>8920548919</v>
      </c>
      <c r="M44" s="64">
        <f t="shared" si="4"/>
        <v>1</v>
      </c>
      <c r="N44" s="64">
        <f t="shared" si="5"/>
        <v>7.1007972135136641E-2</v>
      </c>
      <c r="O44" s="151">
        <f t="shared" si="6"/>
        <v>7.1007972135136641E-2</v>
      </c>
    </row>
    <row r="45" spans="1:15" ht="25.5" customHeight="1" x14ac:dyDescent="0.25">
      <c r="A45" s="149" t="s">
        <v>218</v>
      </c>
      <c r="B45" s="34" t="s">
        <v>41</v>
      </c>
      <c r="C45" s="34">
        <v>20</v>
      </c>
      <c r="D45" s="34" t="s">
        <v>38</v>
      </c>
      <c r="E45" s="40" t="s">
        <v>219</v>
      </c>
      <c r="F45" s="62">
        <f t="shared" si="33"/>
        <v>9602395555</v>
      </c>
      <c r="G45" s="62">
        <f t="shared" si="33"/>
        <v>0</v>
      </c>
      <c r="H45" s="62">
        <f t="shared" si="33"/>
        <v>9602395555</v>
      </c>
      <c r="I45" s="162">
        <f t="shared" si="2"/>
        <v>0.17203138576999236</v>
      </c>
      <c r="J45" s="62">
        <f t="shared" si="33"/>
        <v>9602395555</v>
      </c>
      <c r="K45" s="62">
        <f t="shared" si="33"/>
        <v>681846636</v>
      </c>
      <c r="L45" s="62">
        <f t="shared" si="33"/>
        <v>8920548919</v>
      </c>
      <c r="M45" s="64">
        <f t="shared" si="4"/>
        <v>1</v>
      </c>
      <c r="N45" s="64">
        <f t="shared" si="5"/>
        <v>7.1007972135136641E-2</v>
      </c>
      <c r="O45" s="151">
        <f t="shared" si="6"/>
        <v>7.1007972135136641E-2</v>
      </c>
    </row>
    <row r="46" spans="1:15" ht="25.5" customHeight="1" x14ac:dyDescent="0.25">
      <c r="A46" s="149" t="s">
        <v>220</v>
      </c>
      <c r="B46" s="34" t="s">
        <v>41</v>
      </c>
      <c r="C46" s="34">
        <v>20</v>
      </c>
      <c r="D46" s="34" t="s">
        <v>38</v>
      </c>
      <c r="E46" s="40" t="s">
        <v>221</v>
      </c>
      <c r="F46" s="62">
        <f>+F47+F48</f>
        <v>9602395555</v>
      </c>
      <c r="G46" s="62">
        <f t="shared" ref="G46:H46" si="34">+G47+G48</f>
        <v>0</v>
      </c>
      <c r="H46" s="62">
        <f t="shared" si="34"/>
        <v>9602395555</v>
      </c>
      <c r="I46" s="162">
        <f t="shared" si="2"/>
        <v>0.17203138576999236</v>
      </c>
      <c r="J46" s="62">
        <f t="shared" ref="J46:L46" si="35">+J47+J48</f>
        <v>9602395555</v>
      </c>
      <c r="K46" s="62">
        <f t="shared" si="35"/>
        <v>681846636</v>
      </c>
      <c r="L46" s="62">
        <f t="shared" si="35"/>
        <v>8920548919</v>
      </c>
      <c r="M46" s="64">
        <f t="shared" si="4"/>
        <v>1</v>
      </c>
      <c r="N46" s="64">
        <f t="shared" si="5"/>
        <v>7.1007972135136641E-2</v>
      </c>
      <c r="O46" s="151">
        <f t="shared" si="6"/>
        <v>7.1007972135136641E-2</v>
      </c>
    </row>
    <row r="47" spans="1:15" ht="25.5" customHeight="1" x14ac:dyDescent="0.25">
      <c r="A47" s="152" t="s">
        <v>222</v>
      </c>
      <c r="B47" s="44" t="s">
        <v>41</v>
      </c>
      <c r="C47" s="44">
        <v>20</v>
      </c>
      <c r="D47" s="44" t="s">
        <v>38</v>
      </c>
      <c r="E47" s="45" t="s">
        <v>223</v>
      </c>
      <c r="F47" s="46">
        <v>5072791135</v>
      </c>
      <c r="G47" s="46">
        <v>0</v>
      </c>
      <c r="H47" s="46">
        <f t="shared" ref="H47:H48" si="36">+F47-G47</f>
        <v>5072791135</v>
      </c>
      <c r="I47" s="163">
        <f t="shared" si="2"/>
        <v>9.0881414296807989E-2</v>
      </c>
      <c r="J47" s="46">
        <v>5072791135</v>
      </c>
      <c r="K47" s="46">
        <v>0</v>
      </c>
      <c r="L47" s="46">
        <f>+J47-K47</f>
        <v>5072791135</v>
      </c>
      <c r="M47" s="57">
        <f t="shared" si="4"/>
        <v>1</v>
      </c>
      <c r="N47" s="57">
        <f t="shared" si="5"/>
        <v>0</v>
      </c>
      <c r="O47" s="154">
        <f t="shared" si="6"/>
        <v>0</v>
      </c>
    </row>
    <row r="48" spans="1:15" ht="25.5" customHeight="1" thickBot="1" x14ac:dyDescent="0.3">
      <c r="A48" s="164" t="s">
        <v>224</v>
      </c>
      <c r="B48" s="84" t="s">
        <v>41</v>
      </c>
      <c r="C48" s="84">
        <v>20</v>
      </c>
      <c r="D48" s="84" t="s">
        <v>38</v>
      </c>
      <c r="E48" s="85" t="s">
        <v>225</v>
      </c>
      <c r="F48" s="86">
        <v>4529604420</v>
      </c>
      <c r="G48" s="86">
        <v>0</v>
      </c>
      <c r="H48" s="86">
        <f t="shared" si="36"/>
        <v>4529604420</v>
      </c>
      <c r="I48" s="165">
        <f t="shared" si="2"/>
        <v>8.1149971473184382E-2</v>
      </c>
      <c r="J48" s="86">
        <v>4529604420</v>
      </c>
      <c r="K48" s="86">
        <v>681846636</v>
      </c>
      <c r="L48" s="86">
        <f>+J48-K48</f>
        <v>3847757784</v>
      </c>
      <c r="M48" s="166">
        <f t="shared" si="4"/>
        <v>1</v>
      </c>
      <c r="N48" s="166">
        <f t="shared" si="5"/>
        <v>0.15053116625137875</v>
      </c>
      <c r="O48" s="167">
        <f t="shared" si="6"/>
        <v>0.15053116625137875</v>
      </c>
    </row>
    <row r="49" spans="1:15" s="4" customFormat="1" ht="33" customHeight="1" thickBot="1" x14ac:dyDescent="0.3">
      <c r="A49" s="168" t="s">
        <v>246</v>
      </c>
      <c r="B49" s="169" t="s">
        <v>37</v>
      </c>
      <c r="C49" s="169">
        <v>11</v>
      </c>
      <c r="D49" s="169" t="s">
        <v>38</v>
      </c>
      <c r="E49" s="170" t="s">
        <v>247</v>
      </c>
      <c r="F49" s="171">
        <f>+F52</f>
        <v>15655027918.5</v>
      </c>
      <c r="G49" s="171">
        <f>+G52</f>
        <v>0</v>
      </c>
      <c r="H49" s="171">
        <f>+H52</f>
        <v>15655027918.5</v>
      </c>
      <c r="I49" s="172">
        <f t="shared" si="2"/>
        <v>0.28046711173912625</v>
      </c>
      <c r="J49" s="171">
        <f>+J52</f>
        <v>15478470265</v>
      </c>
      <c r="K49" s="171">
        <f t="shared" ref="K49:L49" si="37">+K52</f>
        <v>15478470265</v>
      </c>
      <c r="L49" s="171">
        <f t="shared" si="37"/>
        <v>0</v>
      </c>
      <c r="M49" s="173">
        <f t="shared" si="4"/>
        <v>0.98872198411787204</v>
      </c>
      <c r="N49" s="173">
        <f t="shared" si="5"/>
        <v>0.98872198411787204</v>
      </c>
      <c r="O49" s="174">
        <f t="shared" si="6"/>
        <v>1</v>
      </c>
    </row>
    <row r="50" spans="1:15" s="4" customFormat="1" ht="33" customHeight="1" thickBot="1" x14ac:dyDescent="0.3">
      <c r="A50" s="21" t="s">
        <v>246</v>
      </c>
      <c r="B50" s="141" t="s">
        <v>37</v>
      </c>
      <c r="C50" s="141" t="s">
        <v>505</v>
      </c>
      <c r="D50" s="141" t="s">
        <v>38</v>
      </c>
      <c r="E50" s="23" t="s">
        <v>247</v>
      </c>
      <c r="F50" s="24">
        <f>+F53+F68+F74+F88+F98+F104</f>
        <v>2948935164.6800003</v>
      </c>
      <c r="G50" s="24">
        <f>+G53+G68+G74+G88+G98+G104</f>
        <v>0</v>
      </c>
      <c r="H50" s="24">
        <f>+H53+H68+H74+H88+H98+H104</f>
        <v>2948935164.6800003</v>
      </c>
      <c r="I50" s="142">
        <f t="shared" si="2"/>
        <v>5.2831546047028166E-2</v>
      </c>
      <c r="J50" s="24">
        <f>+J53+J68+J74+J88+J98+J104</f>
        <v>375376635.74000001</v>
      </c>
      <c r="K50" s="24">
        <f t="shared" ref="K50:L50" si="38">+K53+K68+K74+K88+K98+K104</f>
        <v>0</v>
      </c>
      <c r="L50" s="24">
        <f t="shared" si="38"/>
        <v>375376635.74000001</v>
      </c>
      <c r="M50" s="143">
        <f t="shared" si="4"/>
        <v>0.12729226475914518</v>
      </c>
      <c r="N50" s="143">
        <f t="shared" si="5"/>
        <v>0</v>
      </c>
      <c r="O50" s="144">
        <f t="shared" si="6"/>
        <v>0</v>
      </c>
    </row>
    <row r="51" spans="1:15" s="4" customFormat="1" ht="33" customHeight="1" thickBot="1" x14ac:dyDescent="0.3">
      <c r="A51" s="175" t="s">
        <v>246</v>
      </c>
      <c r="B51" s="176" t="s">
        <v>41</v>
      </c>
      <c r="C51" s="176">
        <v>20</v>
      </c>
      <c r="D51" s="176" t="s">
        <v>38</v>
      </c>
      <c r="E51" s="177" t="s">
        <v>247</v>
      </c>
      <c r="F51" s="178">
        <f>+F75+F105</f>
        <v>27257433899.239998</v>
      </c>
      <c r="G51" s="178">
        <f>+G75+G105</f>
        <v>0</v>
      </c>
      <c r="H51" s="178">
        <f>+H75+H105</f>
        <v>27257433899.239998</v>
      </c>
      <c r="I51" s="179">
        <f t="shared" si="2"/>
        <v>0.48832961518426254</v>
      </c>
      <c r="J51" s="178">
        <f>+J75+J105</f>
        <v>17109434108.77</v>
      </c>
      <c r="K51" s="178">
        <f t="shared" ref="K51:L51" si="39">+K75+K105</f>
        <v>17109434108.77</v>
      </c>
      <c r="L51" s="178">
        <f t="shared" si="39"/>
        <v>0</v>
      </c>
      <c r="M51" s="180">
        <f t="shared" si="4"/>
        <v>0.62769790333223741</v>
      </c>
      <c r="N51" s="180">
        <f t="shared" si="5"/>
        <v>0.62769790333223741</v>
      </c>
      <c r="O51" s="181">
        <f t="shared" si="6"/>
        <v>1</v>
      </c>
    </row>
    <row r="52" spans="1:15" ht="43.5" customHeight="1" x14ac:dyDescent="0.25">
      <c r="A52" s="145" t="s">
        <v>248</v>
      </c>
      <c r="B52" s="182" t="s">
        <v>37</v>
      </c>
      <c r="C52" s="183">
        <v>11</v>
      </c>
      <c r="D52" s="182" t="s">
        <v>38</v>
      </c>
      <c r="E52" s="35" t="s">
        <v>249</v>
      </c>
      <c r="F52" s="93">
        <f t="shared" ref="F52:L53" si="40">+F54</f>
        <v>15655027918.5</v>
      </c>
      <c r="G52" s="93">
        <f t="shared" si="40"/>
        <v>0</v>
      </c>
      <c r="H52" s="93">
        <f t="shared" si="40"/>
        <v>15655027918.5</v>
      </c>
      <c r="I52" s="184">
        <f t="shared" si="2"/>
        <v>0.28046711173912625</v>
      </c>
      <c r="J52" s="93">
        <f t="shared" si="40"/>
        <v>15478470265</v>
      </c>
      <c r="K52" s="93">
        <f t="shared" si="40"/>
        <v>15478470265</v>
      </c>
      <c r="L52" s="93">
        <f t="shared" si="40"/>
        <v>0</v>
      </c>
      <c r="M52" s="147">
        <f t="shared" si="4"/>
        <v>0.98872198411787204</v>
      </c>
      <c r="N52" s="147">
        <f t="shared" si="5"/>
        <v>0.98872198411787204</v>
      </c>
      <c r="O52" s="148">
        <f t="shared" si="6"/>
        <v>1</v>
      </c>
    </row>
    <row r="53" spans="1:15" s="190" customFormat="1" ht="43.5" customHeight="1" x14ac:dyDescent="0.25">
      <c r="A53" s="185" t="s">
        <v>248</v>
      </c>
      <c r="B53" s="186" t="s">
        <v>41</v>
      </c>
      <c r="C53" s="186" t="s">
        <v>505</v>
      </c>
      <c r="D53" s="186" t="s">
        <v>38</v>
      </c>
      <c r="E53" s="95" t="s">
        <v>249</v>
      </c>
      <c r="F53" s="66">
        <f t="shared" si="40"/>
        <v>157254667.5</v>
      </c>
      <c r="G53" s="66">
        <f t="shared" si="40"/>
        <v>0</v>
      </c>
      <c r="H53" s="66">
        <f t="shared" si="40"/>
        <v>157254667.5</v>
      </c>
      <c r="I53" s="187">
        <f t="shared" si="2"/>
        <v>2.8172905619096192E-3</v>
      </c>
      <c r="J53" s="66">
        <f t="shared" si="40"/>
        <v>140013447.5</v>
      </c>
      <c r="K53" s="66">
        <f t="shared" si="40"/>
        <v>0</v>
      </c>
      <c r="L53" s="66">
        <f t="shared" si="40"/>
        <v>140013447.5</v>
      </c>
      <c r="M53" s="188">
        <f t="shared" si="4"/>
        <v>0.89036115573485286</v>
      </c>
      <c r="N53" s="188">
        <f t="shared" si="5"/>
        <v>0</v>
      </c>
      <c r="O53" s="189">
        <f t="shared" si="6"/>
        <v>0</v>
      </c>
    </row>
    <row r="54" spans="1:15" ht="43.5" customHeight="1" x14ac:dyDescent="0.25">
      <c r="A54" s="149" t="s">
        <v>250</v>
      </c>
      <c r="B54" s="191" t="s">
        <v>37</v>
      </c>
      <c r="C54" s="186">
        <v>11</v>
      </c>
      <c r="D54" s="191" t="s">
        <v>38</v>
      </c>
      <c r="E54" s="40" t="s">
        <v>251</v>
      </c>
      <c r="F54" s="62">
        <f>+F60+F64</f>
        <v>15655027918.5</v>
      </c>
      <c r="G54" s="62">
        <f>+G60+G64</f>
        <v>0</v>
      </c>
      <c r="H54" s="62">
        <f>+H60+H64</f>
        <v>15655027918.5</v>
      </c>
      <c r="I54" s="162">
        <f t="shared" si="2"/>
        <v>0.28046711173912625</v>
      </c>
      <c r="J54" s="62">
        <f>+J60+J64</f>
        <v>15478470265</v>
      </c>
      <c r="K54" s="62">
        <f t="shared" ref="K54:L54" si="41">+K60+K64</f>
        <v>15478470265</v>
      </c>
      <c r="L54" s="62">
        <f t="shared" si="41"/>
        <v>0</v>
      </c>
      <c r="M54" s="64">
        <f t="shared" si="4"/>
        <v>0.98872198411787204</v>
      </c>
      <c r="N54" s="64">
        <f t="shared" si="5"/>
        <v>0.98872198411787204</v>
      </c>
      <c r="O54" s="151">
        <f t="shared" si="6"/>
        <v>1</v>
      </c>
    </row>
    <row r="55" spans="1:15" s="190" customFormat="1" ht="43.5" customHeight="1" x14ac:dyDescent="0.25">
      <c r="A55" s="185" t="s">
        <v>250</v>
      </c>
      <c r="B55" s="186" t="s">
        <v>37</v>
      </c>
      <c r="C55" s="186" t="s">
        <v>505</v>
      </c>
      <c r="D55" s="186" t="s">
        <v>38</v>
      </c>
      <c r="E55" s="95" t="s">
        <v>251</v>
      </c>
      <c r="F55" s="66">
        <f t="shared" ref="F55:L58" si="42">+F56</f>
        <v>157254667.5</v>
      </c>
      <c r="G55" s="66">
        <f t="shared" si="42"/>
        <v>0</v>
      </c>
      <c r="H55" s="66">
        <f t="shared" si="42"/>
        <v>157254667.5</v>
      </c>
      <c r="I55" s="187">
        <f t="shared" si="2"/>
        <v>2.8172905619096192E-3</v>
      </c>
      <c r="J55" s="66">
        <f t="shared" si="42"/>
        <v>140013447.5</v>
      </c>
      <c r="K55" s="66">
        <f t="shared" si="42"/>
        <v>0</v>
      </c>
      <c r="L55" s="66">
        <f t="shared" si="42"/>
        <v>140013447.5</v>
      </c>
      <c r="M55" s="188">
        <f t="shared" si="4"/>
        <v>0.89036115573485286</v>
      </c>
      <c r="N55" s="188">
        <f t="shared" si="5"/>
        <v>0</v>
      </c>
      <c r="O55" s="151">
        <f t="shared" si="6"/>
        <v>0</v>
      </c>
    </row>
    <row r="56" spans="1:15" ht="43.5" customHeight="1" x14ac:dyDescent="0.25">
      <c r="A56" s="185" t="s">
        <v>300</v>
      </c>
      <c r="B56" s="191" t="s">
        <v>37</v>
      </c>
      <c r="C56" s="186" t="s">
        <v>505</v>
      </c>
      <c r="D56" s="191" t="s">
        <v>38</v>
      </c>
      <c r="E56" s="40" t="s">
        <v>301</v>
      </c>
      <c r="F56" s="62">
        <f t="shared" si="42"/>
        <v>157254667.5</v>
      </c>
      <c r="G56" s="62">
        <f t="shared" si="42"/>
        <v>0</v>
      </c>
      <c r="H56" s="62">
        <f t="shared" si="42"/>
        <v>157254667.5</v>
      </c>
      <c r="I56" s="157">
        <f t="shared" si="2"/>
        <v>2.8172905619096192E-3</v>
      </c>
      <c r="J56" s="62">
        <f t="shared" si="42"/>
        <v>140013447.5</v>
      </c>
      <c r="K56" s="62">
        <f t="shared" si="42"/>
        <v>0</v>
      </c>
      <c r="L56" s="62">
        <f t="shared" si="42"/>
        <v>140013447.5</v>
      </c>
      <c r="M56" s="64">
        <f t="shared" si="4"/>
        <v>0.89036115573485286</v>
      </c>
      <c r="N56" s="64">
        <f t="shared" si="5"/>
        <v>0</v>
      </c>
      <c r="O56" s="151">
        <f t="shared" si="6"/>
        <v>0</v>
      </c>
    </row>
    <row r="57" spans="1:15" ht="53.25" customHeight="1" x14ac:dyDescent="0.25">
      <c r="A57" s="149" t="s">
        <v>302</v>
      </c>
      <c r="B57" s="191" t="s">
        <v>37</v>
      </c>
      <c r="C57" s="186" t="s">
        <v>505</v>
      </c>
      <c r="D57" s="191" t="s">
        <v>38</v>
      </c>
      <c r="E57" s="40" t="s">
        <v>301</v>
      </c>
      <c r="F57" s="62">
        <f t="shared" si="42"/>
        <v>157254667.5</v>
      </c>
      <c r="G57" s="62">
        <f t="shared" si="42"/>
        <v>0</v>
      </c>
      <c r="H57" s="62">
        <f t="shared" si="42"/>
        <v>157254667.5</v>
      </c>
      <c r="I57" s="157">
        <f t="shared" si="2"/>
        <v>2.8172905619096192E-3</v>
      </c>
      <c r="J57" s="62">
        <f t="shared" si="42"/>
        <v>140013447.5</v>
      </c>
      <c r="K57" s="62">
        <f t="shared" si="42"/>
        <v>0</v>
      </c>
      <c r="L57" s="62">
        <f t="shared" si="42"/>
        <v>140013447.5</v>
      </c>
      <c r="M57" s="64">
        <f t="shared" si="4"/>
        <v>0.89036115573485286</v>
      </c>
      <c r="N57" s="64">
        <f t="shared" si="5"/>
        <v>0</v>
      </c>
      <c r="O57" s="151">
        <f t="shared" si="6"/>
        <v>0</v>
      </c>
    </row>
    <row r="58" spans="1:15" ht="53.25" customHeight="1" x14ac:dyDescent="0.25">
      <c r="A58" s="149" t="s">
        <v>303</v>
      </c>
      <c r="B58" s="191" t="s">
        <v>37</v>
      </c>
      <c r="C58" s="186" t="s">
        <v>505</v>
      </c>
      <c r="D58" s="191" t="s">
        <v>38</v>
      </c>
      <c r="E58" s="40" t="s">
        <v>304</v>
      </c>
      <c r="F58" s="62">
        <f t="shared" si="42"/>
        <v>157254667.5</v>
      </c>
      <c r="G58" s="62">
        <f t="shared" si="42"/>
        <v>0</v>
      </c>
      <c r="H58" s="62">
        <f t="shared" si="42"/>
        <v>157254667.5</v>
      </c>
      <c r="I58" s="157">
        <f t="shared" si="2"/>
        <v>2.8172905619096192E-3</v>
      </c>
      <c r="J58" s="62">
        <f t="shared" si="42"/>
        <v>140013447.5</v>
      </c>
      <c r="K58" s="62">
        <f t="shared" si="42"/>
        <v>0</v>
      </c>
      <c r="L58" s="62">
        <f t="shared" si="42"/>
        <v>140013447.5</v>
      </c>
      <c r="M58" s="64">
        <f t="shared" si="4"/>
        <v>0.89036115573485286</v>
      </c>
      <c r="N58" s="64">
        <f t="shared" si="5"/>
        <v>0</v>
      </c>
      <c r="O58" s="151">
        <f t="shared" si="6"/>
        <v>0</v>
      </c>
    </row>
    <row r="59" spans="1:15" ht="43.5" customHeight="1" x14ac:dyDescent="0.25">
      <c r="A59" s="152" t="s">
        <v>305</v>
      </c>
      <c r="B59" s="44" t="s">
        <v>37</v>
      </c>
      <c r="C59" s="44">
        <v>13</v>
      </c>
      <c r="D59" s="44" t="s">
        <v>38</v>
      </c>
      <c r="E59" s="45" t="s">
        <v>258</v>
      </c>
      <c r="F59" s="46">
        <v>157254667.5</v>
      </c>
      <c r="G59" s="46">
        <v>0</v>
      </c>
      <c r="H59" s="46">
        <f>+F59-G59</f>
        <v>157254667.5</v>
      </c>
      <c r="I59" s="192">
        <f t="shared" si="2"/>
        <v>2.8172905619096192E-3</v>
      </c>
      <c r="J59" s="46">
        <v>140013447.5</v>
      </c>
      <c r="K59" s="46">
        <v>0</v>
      </c>
      <c r="L59" s="46">
        <f t="shared" ref="L59:L83" si="43">+J59-K59</f>
        <v>140013447.5</v>
      </c>
      <c r="M59" s="57">
        <f t="shared" si="4"/>
        <v>0.89036115573485286</v>
      </c>
      <c r="N59" s="57">
        <f t="shared" si="5"/>
        <v>0</v>
      </c>
      <c r="O59" s="154">
        <f t="shared" si="6"/>
        <v>0</v>
      </c>
    </row>
    <row r="60" spans="1:15" ht="51" customHeight="1" x14ac:dyDescent="0.25">
      <c r="A60" s="149" t="s">
        <v>331</v>
      </c>
      <c r="B60" s="107" t="s">
        <v>37</v>
      </c>
      <c r="C60" s="107">
        <v>11</v>
      </c>
      <c r="D60" s="34" t="s">
        <v>38</v>
      </c>
      <c r="E60" s="40" t="s">
        <v>506</v>
      </c>
      <c r="F60" s="62">
        <f t="shared" ref="F60:L62" si="44">+F61</f>
        <v>15478470265</v>
      </c>
      <c r="G60" s="62">
        <f t="shared" si="44"/>
        <v>0</v>
      </c>
      <c r="H60" s="62">
        <f t="shared" si="44"/>
        <v>15478470265</v>
      </c>
      <c r="I60" s="162">
        <f t="shared" si="2"/>
        <v>0.27730399919851778</v>
      </c>
      <c r="J60" s="62">
        <f t="shared" si="44"/>
        <v>15478470265</v>
      </c>
      <c r="K60" s="62">
        <f t="shared" si="44"/>
        <v>15478470265</v>
      </c>
      <c r="L60" s="62">
        <f t="shared" si="44"/>
        <v>0</v>
      </c>
      <c r="M60" s="64">
        <f t="shared" si="4"/>
        <v>1</v>
      </c>
      <c r="N60" s="64">
        <f t="shared" si="5"/>
        <v>1</v>
      </c>
      <c r="O60" s="151">
        <f t="shared" si="6"/>
        <v>1</v>
      </c>
    </row>
    <row r="61" spans="1:15" ht="51" customHeight="1" x14ac:dyDescent="0.25">
      <c r="A61" s="149" t="s">
        <v>333</v>
      </c>
      <c r="B61" s="107" t="s">
        <v>37</v>
      </c>
      <c r="C61" s="107">
        <v>11</v>
      </c>
      <c r="D61" s="34" t="s">
        <v>38</v>
      </c>
      <c r="E61" s="95" t="s">
        <v>506</v>
      </c>
      <c r="F61" s="62">
        <f t="shared" si="44"/>
        <v>15478470265</v>
      </c>
      <c r="G61" s="62">
        <f t="shared" si="44"/>
        <v>0</v>
      </c>
      <c r="H61" s="62">
        <f t="shared" si="44"/>
        <v>15478470265</v>
      </c>
      <c r="I61" s="162">
        <f t="shared" si="2"/>
        <v>0.27730399919851778</v>
      </c>
      <c r="J61" s="62">
        <f t="shared" si="44"/>
        <v>15478470265</v>
      </c>
      <c r="K61" s="62">
        <f t="shared" si="44"/>
        <v>15478470265</v>
      </c>
      <c r="L61" s="62">
        <f t="shared" si="44"/>
        <v>0</v>
      </c>
      <c r="M61" s="64">
        <f t="shared" si="4"/>
        <v>1</v>
      </c>
      <c r="N61" s="64">
        <f t="shared" si="5"/>
        <v>1</v>
      </c>
      <c r="O61" s="151">
        <f t="shared" si="6"/>
        <v>1</v>
      </c>
    </row>
    <row r="62" spans="1:15" ht="43.5" customHeight="1" x14ac:dyDescent="0.25">
      <c r="A62" s="149" t="s">
        <v>334</v>
      </c>
      <c r="B62" s="107" t="s">
        <v>37</v>
      </c>
      <c r="C62" s="107">
        <v>11</v>
      </c>
      <c r="D62" s="34" t="s">
        <v>38</v>
      </c>
      <c r="E62" s="40" t="s">
        <v>268</v>
      </c>
      <c r="F62" s="62">
        <f t="shared" si="44"/>
        <v>15478470265</v>
      </c>
      <c r="G62" s="62">
        <f t="shared" si="44"/>
        <v>0</v>
      </c>
      <c r="H62" s="62">
        <f t="shared" si="44"/>
        <v>15478470265</v>
      </c>
      <c r="I62" s="162">
        <f t="shared" si="2"/>
        <v>0.27730399919851778</v>
      </c>
      <c r="J62" s="62">
        <f t="shared" si="44"/>
        <v>15478470265</v>
      </c>
      <c r="K62" s="62">
        <f t="shared" si="44"/>
        <v>15478470265</v>
      </c>
      <c r="L62" s="62">
        <f t="shared" si="44"/>
        <v>0</v>
      </c>
      <c r="M62" s="64">
        <f t="shared" si="4"/>
        <v>1</v>
      </c>
      <c r="N62" s="64">
        <f t="shared" si="5"/>
        <v>1</v>
      </c>
      <c r="O62" s="151">
        <f t="shared" si="6"/>
        <v>1</v>
      </c>
    </row>
    <row r="63" spans="1:15" ht="43.5" customHeight="1" x14ac:dyDescent="0.25">
      <c r="A63" s="152" t="s">
        <v>335</v>
      </c>
      <c r="B63" s="99" t="s">
        <v>37</v>
      </c>
      <c r="C63" s="99">
        <v>11</v>
      </c>
      <c r="D63" s="44" t="s">
        <v>38</v>
      </c>
      <c r="E63" s="45" t="s">
        <v>258</v>
      </c>
      <c r="F63" s="46">
        <v>15478470265</v>
      </c>
      <c r="G63" s="46">
        <v>0</v>
      </c>
      <c r="H63" s="46">
        <f>+F63-G63</f>
        <v>15478470265</v>
      </c>
      <c r="I63" s="163">
        <f t="shared" si="2"/>
        <v>0.27730399919851778</v>
      </c>
      <c r="J63" s="46">
        <v>15478470265</v>
      </c>
      <c r="K63" s="46">
        <v>15478470265</v>
      </c>
      <c r="L63" s="46">
        <f t="shared" si="43"/>
        <v>0</v>
      </c>
      <c r="M63" s="57">
        <f t="shared" si="4"/>
        <v>1</v>
      </c>
      <c r="N63" s="57">
        <f t="shared" si="5"/>
        <v>1</v>
      </c>
      <c r="O63" s="154">
        <f t="shared" si="6"/>
        <v>1</v>
      </c>
    </row>
    <row r="64" spans="1:15" ht="58.5" customHeight="1" x14ac:dyDescent="0.25">
      <c r="A64" s="149" t="s">
        <v>371</v>
      </c>
      <c r="B64" s="34" t="s">
        <v>37</v>
      </c>
      <c r="C64" s="34">
        <v>11</v>
      </c>
      <c r="D64" s="34" t="s">
        <v>38</v>
      </c>
      <c r="E64" s="40" t="s">
        <v>507</v>
      </c>
      <c r="F64" s="62">
        <f t="shared" ref="F64:L66" si="45">+F65</f>
        <v>176557653.5</v>
      </c>
      <c r="G64" s="62">
        <f t="shared" si="45"/>
        <v>0</v>
      </c>
      <c r="H64" s="62">
        <f t="shared" si="45"/>
        <v>176557653.5</v>
      </c>
      <c r="I64" s="157">
        <f t="shared" si="2"/>
        <v>3.1631125406084296E-3</v>
      </c>
      <c r="J64" s="62">
        <f t="shared" si="45"/>
        <v>0</v>
      </c>
      <c r="K64" s="62">
        <f t="shared" si="45"/>
        <v>0</v>
      </c>
      <c r="L64" s="62">
        <f t="shared" si="45"/>
        <v>0</v>
      </c>
      <c r="M64" s="64">
        <f t="shared" si="4"/>
        <v>0</v>
      </c>
      <c r="N64" s="64">
        <f t="shared" si="5"/>
        <v>0</v>
      </c>
      <c r="O64" s="151" t="s">
        <v>40</v>
      </c>
    </row>
    <row r="65" spans="1:15" ht="58.5" customHeight="1" x14ac:dyDescent="0.25">
      <c r="A65" s="149" t="s">
        <v>373</v>
      </c>
      <c r="B65" s="34" t="s">
        <v>37</v>
      </c>
      <c r="C65" s="34">
        <v>11</v>
      </c>
      <c r="D65" s="34" t="s">
        <v>38</v>
      </c>
      <c r="E65" s="95" t="s">
        <v>507</v>
      </c>
      <c r="F65" s="62">
        <f t="shared" si="45"/>
        <v>176557653.5</v>
      </c>
      <c r="G65" s="62">
        <f t="shared" si="45"/>
        <v>0</v>
      </c>
      <c r="H65" s="62">
        <f t="shared" si="45"/>
        <v>176557653.5</v>
      </c>
      <c r="I65" s="157">
        <f t="shared" si="2"/>
        <v>3.1631125406084296E-3</v>
      </c>
      <c r="J65" s="62">
        <f t="shared" si="45"/>
        <v>0</v>
      </c>
      <c r="K65" s="62">
        <f t="shared" si="45"/>
        <v>0</v>
      </c>
      <c r="L65" s="62">
        <f t="shared" si="45"/>
        <v>0</v>
      </c>
      <c r="M65" s="64">
        <f t="shared" si="4"/>
        <v>0</v>
      </c>
      <c r="N65" s="64">
        <f t="shared" si="5"/>
        <v>0</v>
      </c>
      <c r="O65" s="151" t="s">
        <v>40</v>
      </c>
    </row>
    <row r="66" spans="1:15" ht="43.5" customHeight="1" x14ac:dyDescent="0.25">
      <c r="A66" s="149" t="s">
        <v>374</v>
      </c>
      <c r="B66" s="34" t="s">
        <v>37</v>
      </c>
      <c r="C66" s="34">
        <v>11</v>
      </c>
      <c r="D66" s="34" t="s">
        <v>38</v>
      </c>
      <c r="E66" s="40" t="s">
        <v>268</v>
      </c>
      <c r="F66" s="62">
        <f t="shared" si="45"/>
        <v>176557653.5</v>
      </c>
      <c r="G66" s="62">
        <f t="shared" si="45"/>
        <v>0</v>
      </c>
      <c r="H66" s="62">
        <f t="shared" si="45"/>
        <v>176557653.5</v>
      </c>
      <c r="I66" s="157">
        <f t="shared" si="2"/>
        <v>3.1631125406084296E-3</v>
      </c>
      <c r="J66" s="62">
        <f t="shared" si="45"/>
        <v>0</v>
      </c>
      <c r="K66" s="62">
        <f t="shared" si="45"/>
        <v>0</v>
      </c>
      <c r="L66" s="62">
        <f t="shared" si="45"/>
        <v>0</v>
      </c>
      <c r="M66" s="64">
        <f t="shared" si="4"/>
        <v>0</v>
      </c>
      <c r="N66" s="64">
        <f t="shared" si="5"/>
        <v>0</v>
      </c>
      <c r="O66" s="151" t="s">
        <v>40</v>
      </c>
    </row>
    <row r="67" spans="1:15" ht="43.5" customHeight="1" x14ac:dyDescent="0.25">
      <c r="A67" s="152" t="s">
        <v>375</v>
      </c>
      <c r="B67" s="44" t="s">
        <v>37</v>
      </c>
      <c r="C67" s="44">
        <v>11</v>
      </c>
      <c r="D67" s="44" t="s">
        <v>38</v>
      </c>
      <c r="E67" s="45" t="s">
        <v>258</v>
      </c>
      <c r="F67" s="46">
        <v>176557653.5</v>
      </c>
      <c r="G67" s="46">
        <v>0</v>
      </c>
      <c r="H67" s="46">
        <f>+F67-G67</f>
        <v>176557653.5</v>
      </c>
      <c r="I67" s="192">
        <f t="shared" si="2"/>
        <v>3.1631125406084296E-3</v>
      </c>
      <c r="J67" s="46">
        <v>0</v>
      </c>
      <c r="K67" s="46">
        <v>0</v>
      </c>
      <c r="L67" s="46">
        <f t="shared" si="43"/>
        <v>0</v>
      </c>
      <c r="M67" s="57">
        <f t="shared" si="4"/>
        <v>0</v>
      </c>
      <c r="N67" s="57">
        <f t="shared" si="5"/>
        <v>0</v>
      </c>
      <c r="O67" s="154" t="s">
        <v>40</v>
      </c>
    </row>
    <row r="68" spans="1:15" ht="43.5" customHeight="1" x14ac:dyDescent="0.25">
      <c r="A68" s="149" t="s">
        <v>386</v>
      </c>
      <c r="B68" s="34" t="s">
        <v>37</v>
      </c>
      <c r="C68" s="34">
        <v>13</v>
      </c>
      <c r="D68" s="34" t="s">
        <v>38</v>
      </c>
      <c r="E68" s="95" t="s">
        <v>387</v>
      </c>
      <c r="F68" s="62">
        <f t="shared" ref="F68:L72" si="46">+F69</f>
        <v>27215733.5</v>
      </c>
      <c r="G68" s="62">
        <f t="shared" si="46"/>
        <v>0</v>
      </c>
      <c r="H68" s="62">
        <f t="shared" si="46"/>
        <v>27215733.5</v>
      </c>
      <c r="I68" s="150">
        <f t="shared" si="2"/>
        <v>4.8758253312256982E-4</v>
      </c>
      <c r="J68" s="62">
        <f t="shared" si="46"/>
        <v>11762404.5</v>
      </c>
      <c r="K68" s="62">
        <f t="shared" si="46"/>
        <v>0</v>
      </c>
      <c r="L68" s="62">
        <f t="shared" si="46"/>
        <v>11762404.5</v>
      </c>
      <c r="M68" s="64">
        <f t="shared" si="4"/>
        <v>0.43219134622992983</v>
      </c>
      <c r="N68" s="64">
        <f t="shared" si="5"/>
        <v>0</v>
      </c>
      <c r="O68" s="151">
        <f t="shared" si="6"/>
        <v>0</v>
      </c>
    </row>
    <row r="69" spans="1:15" ht="43.5" customHeight="1" x14ac:dyDescent="0.25">
      <c r="A69" s="149" t="s">
        <v>388</v>
      </c>
      <c r="B69" s="34" t="s">
        <v>37</v>
      </c>
      <c r="C69" s="34">
        <v>13</v>
      </c>
      <c r="D69" s="34" t="s">
        <v>38</v>
      </c>
      <c r="E69" s="40" t="s">
        <v>251</v>
      </c>
      <c r="F69" s="62">
        <f t="shared" si="46"/>
        <v>27215733.5</v>
      </c>
      <c r="G69" s="62">
        <f t="shared" si="46"/>
        <v>0</v>
      </c>
      <c r="H69" s="62">
        <f t="shared" si="46"/>
        <v>27215733.5</v>
      </c>
      <c r="I69" s="150">
        <f t="shared" si="2"/>
        <v>4.8758253312256982E-4</v>
      </c>
      <c r="J69" s="62">
        <f t="shared" si="46"/>
        <v>11762404.5</v>
      </c>
      <c r="K69" s="62">
        <f t="shared" si="46"/>
        <v>0</v>
      </c>
      <c r="L69" s="62">
        <f t="shared" si="46"/>
        <v>11762404.5</v>
      </c>
      <c r="M69" s="64">
        <f t="shared" si="4"/>
        <v>0.43219134622992983</v>
      </c>
      <c r="N69" s="64">
        <f t="shared" si="5"/>
        <v>0</v>
      </c>
      <c r="O69" s="151">
        <f t="shared" si="6"/>
        <v>0</v>
      </c>
    </row>
    <row r="70" spans="1:15" ht="43.5" customHeight="1" x14ac:dyDescent="0.25">
      <c r="A70" s="149" t="s">
        <v>389</v>
      </c>
      <c r="B70" s="34" t="s">
        <v>37</v>
      </c>
      <c r="C70" s="34">
        <v>13</v>
      </c>
      <c r="D70" s="34" t="s">
        <v>38</v>
      </c>
      <c r="E70" s="40" t="s">
        <v>390</v>
      </c>
      <c r="F70" s="62">
        <f t="shared" si="46"/>
        <v>27215733.5</v>
      </c>
      <c r="G70" s="62">
        <f t="shared" si="46"/>
        <v>0</v>
      </c>
      <c r="H70" s="62">
        <f t="shared" si="46"/>
        <v>27215733.5</v>
      </c>
      <c r="I70" s="150">
        <f t="shared" si="2"/>
        <v>4.8758253312256982E-4</v>
      </c>
      <c r="J70" s="62">
        <f t="shared" si="46"/>
        <v>11762404.5</v>
      </c>
      <c r="K70" s="62">
        <f t="shared" si="46"/>
        <v>0</v>
      </c>
      <c r="L70" s="62">
        <f t="shared" si="46"/>
        <v>11762404.5</v>
      </c>
      <c r="M70" s="64">
        <f t="shared" si="4"/>
        <v>0.43219134622992983</v>
      </c>
      <c r="N70" s="64">
        <f t="shared" si="5"/>
        <v>0</v>
      </c>
      <c r="O70" s="151">
        <f t="shared" si="6"/>
        <v>0</v>
      </c>
    </row>
    <row r="71" spans="1:15" ht="43.5" customHeight="1" x14ac:dyDescent="0.25">
      <c r="A71" s="149" t="s">
        <v>391</v>
      </c>
      <c r="B71" s="34" t="s">
        <v>37</v>
      </c>
      <c r="C71" s="34">
        <v>13</v>
      </c>
      <c r="D71" s="34" t="s">
        <v>38</v>
      </c>
      <c r="E71" s="40" t="s">
        <v>390</v>
      </c>
      <c r="F71" s="62">
        <f t="shared" si="46"/>
        <v>27215733.5</v>
      </c>
      <c r="G71" s="62">
        <f t="shared" si="46"/>
        <v>0</v>
      </c>
      <c r="H71" s="62">
        <f t="shared" si="46"/>
        <v>27215733.5</v>
      </c>
      <c r="I71" s="150">
        <f t="shared" si="2"/>
        <v>4.8758253312256982E-4</v>
      </c>
      <c r="J71" s="62">
        <f t="shared" si="46"/>
        <v>11762404.5</v>
      </c>
      <c r="K71" s="62">
        <f t="shared" si="46"/>
        <v>0</v>
      </c>
      <c r="L71" s="62">
        <f t="shared" si="46"/>
        <v>11762404.5</v>
      </c>
      <c r="M71" s="64">
        <f t="shared" si="4"/>
        <v>0.43219134622992983</v>
      </c>
      <c r="N71" s="64">
        <f t="shared" si="5"/>
        <v>0</v>
      </c>
      <c r="O71" s="151">
        <f t="shared" si="6"/>
        <v>0</v>
      </c>
    </row>
    <row r="72" spans="1:15" ht="43.5" customHeight="1" x14ac:dyDescent="0.25">
      <c r="A72" s="149" t="s">
        <v>392</v>
      </c>
      <c r="B72" s="34" t="s">
        <v>37</v>
      </c>
      <c r="C72" s="34">
        <v>13</v>
      </c>
      <c r="D72" s="34" t="s">
        <v>38</v>
      </c>
      <c r="E72" s="95" t="s">
        <v>393</v>
      </c>
      <c r="F72" s="62">
        <f t="shared" si="46"/>
        <v>27215733.5</v>
      </c>
      <c r="G72" s="62">
        <f t="shared" si="46"/>
        <v>0</v>
      </c>
      <c r="H72" s="62">
        <f t="shared" si="46"/>
        <v>27215733.5</v>
      </c>
      <c r="I72" s="150">
        <f t="shared" si="2"/>
        <v>4.8758253312256982E-4</v>
      </c>
      <c r="J72" s="62">
        <f t="shared" si="46"/>
        <v>11762404.5</v>
      </c>
      <c r="K72" s="62">
        <f t="shared" si="46"/>
        <v>0</v>
      </c>
      <c r="L72" s="62">
        <f t="shared" si="46"/>
        <v>11762404.5</v>
      </c>
      <c r="M72" s="64">
        <f t="shared" si="4"/>
        <v>0.43219134622992983</v>
      </c>
      <c r="N72" s="64">
        <f t="shared" si="5"/>
        <v>0</v>
      </c>
      <c r="O72" s="151">
        <f t="shared" si="6"/>
        <v>0</v>
      </c>
    </row>
    <row r="73" spans="1:15" ht="43.5" customHeight="1" x14ac:dyDescent="0.25">
      <c r="A73" s="152" t="s">
        <v>394</v>
      </c>
      <c r="B73" s="44" t="s">
        <v>37</v>
      </c>
      <c r="C73" s="44">
        <v>13</v>
      </c>
      <c r="D73" s="44" t="s">
        <v>38</v>
      </c>
      <c r="E73" s="45" t="s">
        <v>258</v>
      </c>
      <c r="F73" s="46">
        <v>27215733.5</v>
      </c>
      <c r="G73" s="46">
        <v>0</v>
      </c>
      <c r="H73" s="46">
        <f>+F73-G73</f>
        <v>27215733.5</v>
      </c>
      <c r="I73" s="153">
        <f t="shared" ref="I73:I129" si="47">+H73/$H$130</f>
        <v>4.8758253312256982E-4</v>
      </c>
      <c r="J73" s="46">
        <v>11762404.5</v>
      </c>
      <c r="K73" s="46">
        <v>0</v>
      </c>
      <c r="L73" s="46">
        <f t="shared" si="43"/>
        <v>11762404.5</v>
      </c>
      <c r="M73" s="57">
        <f t="shared" si="4"/>
        <v>0.43219134622992983</v>
      </c>
      <c r="N73" s="57">
        <f t="shared" si="5"/>
        <v>0</v>
      </c>
      <c r="O73" s="154">
        <f t="shared" si="6"/>
        <v>0</v>
      </c>
    </row>
    <row r="74" spans="1:15" ht="43.5" customHeight="1" x14ac:dyDescent="0.25">
      <c r="A74" s="149" t="s">
        <v>401</v>
      </c>
      <c r="B74" s="34" t="s">
        <v>37</v>
      </c>
      <c r="C74" s="34">
        <v>13</v>
      </c>
      <c r="D74" s="34" t="s">
        <v>38</v>
      </c>
      <c r="E74" s="40" t="s">
        <v>402</v>
      </c>
      <c r="F74" s="62">
        <f>+F76</f>
        <v>14746723</v>
      </c>
      <c r="G74" s="62">
        <f t="shared" ref="G74:G75" si="48">+G76</f>
        <v>0</v>
      </c>
      <c r="H74" s="62">
        <f>+H76</f>
        <v>14746723</v>
      </c>
      <c r="I74" s="150">
        <f t="shared" si="47"/>
        <v>2.6419440635678116E-4</v>
      </c>
      <c r="J74" s="62">
        <f>+J76</f>
        <v>5437742</v>
      </c>
      <c r="K74" s="62">
        <f t="shared" ref="K74:L75" si="49">+K76</f>
        <v>0</v>
      </c>
      <c r="L74" s="62">
        <f t="shared" si="49"/>
        <v>5437742</v>
      </c>
      <c r="M74" s="64">
        <f t="shared" si="4"/>
        <v>0.36874239788731367</v>
      </c>
      <c r="N74" s="64">
        <f t="shared" si="5"/>
        <v>0</v>
      </c>
      <c r="O74" s="151">
        <f t="shared" si="6"/>
        <v>0</v>
      </c>
    </row>
    <row r="75" spans="1:15" ht="43.5" customHeight="1" x14ac:dyDescent="0.25">
      <c r="A75" s="149" t="s">
        <v>401</v>
      </c>
      <c r="B75" s="34" t="s">
        <v>41</v>
      </c>
      <c r="C75" s="34">
        <v>20</v>
      </c>
      <c r="D75" s="34" t="s">
        <v>38</v>
      </c>
      <c r="E75" s="40" t="s">
        <v>402</v>
      </c>
      <c r="F75" s="62">
        <f t="shared" ref="F75:H75" si="50">+F77</f>
        <v>17257433899.239998</v>
      </c>
      <c r="G75" s="62">
        <f t="shared" si="48"/>
        <v>0</v>
      </c>
      <c r="H75" s="62">
        <f t="shared" si="50"/>
        <v>17257433899.239998</v>
      </c>
      <c r="I75" s="162">
        <f t="shared" si="47"/>
        <v>0.30917496071846623</v>
      </c>
      <c r="J75" s="62">
        <f t="shared" ref="J75" si="51">+J77</f>
        <v>7109434108.7700005</v>
      </c>
      <c r="K75" s="62">
        <f t="shared" si="49"/>
        <v>7109434108.7700005</v>
      </c>
      <c r="L75" s="62">
        <f t="shared" si="49"/>
        <v>0</v>
      </c>
      <c r="M75" s="64">
        <f t="shared" si="4"/>
        <v>0.41196357177315301</v>
      </c>
      <c r="N75" s="64">
        <f t="shared" si="5"/>
        <v>0.41196357177315301</v>
      </c>
      <c r="O75" s="151">
        <f t="shared" si="6"/>
        <v>1</v>
      </c>
    </row>
    <row r="76" spans="1:15" ht="43.5" customHeight="1" x14ac:dyDescent="0.25">
      <c r="A76" s="149" t="s">
        <v>403</v>
      </c>
      <c r="B76" s="34" t="s">
        <v>37</v>
      </c>
      <c r="C76" s="34">
        <v>13</v>
      </c>
      <c r="D76" s="34" t="s">
        <v>38</v>
      </c>
      <c r="E76" s="40" t="s">
        <v>251</v>
      </c>
      <c r="F76" s="62">
        <f>+F84</f>
        <v>14746723</v>
      </c>
      <c r="G76" s="62">
        <f t="shared" ref="G76" si="52">+G84</f>
        <v>0</v>
      </c>
      <c r="H76" s="62">
        <f>+H84</f>
        <v>14746723</v>
      </c>
      <c r="I76" s="150">
        <f t="shared" si="47"/>
        <v>2.6419440635678116E-4</v>
      </c>
      <c r="J76" s="62">
        <f>+J84</f>
        <v>5437742</v>
      </c>
      <c r="K76" s="62">
        <f t="shared" ref="K76:L76" si="53">+K84</f>
        <v>0</v>
      </c>
      <c r="L76" s="62">
        <f t="shared" si="53"/>
        <v>5437742</v>
      </c>
      <c r="M76" s="64">
        <f t="shared" si="4"/>
        <v>0.36874239788731367</v>
      </c>
      <c r="N76" s="64">
        <f t="shared" si="5"/>
        <v>0</v>
      </c>
      <c r="O76" s="151">
        <f t="shared" si="6"/>
        <v>0</v>
      </c>
    </row>
    <row r="77" spans="1:15" ht="43.5" customHeight="1" x14ac:dyDescent="0.25">
      <c r="A77" s="149" t="s">
        <v>403</v>
      </c>
      <c r="B77" s="34" t="s">
        <v>41</v>
      </c>
      <c r="C77" s="34">
        <v>20</v>
      </c>
      <c r="D77" s="34" t="s">
        <v>38</v>
      </c>
      <c r="E77" s="40" t="s">
        <v>251</v>
      </c>
      <c r="F77" s="62">
        <f t="shared" ref="F77:L78" si="54">+F78</f>
        <v>17257433899.239998</v>
      </c>
      <c r="G77" s="62">
        <f t="shared" si="54"/>
        <v>0</v>
      </c>
      <c r="H77" s="62">
        <f t="shared" si="54"/>
        <v>17257433899.239998</v>
      </c>
      <c r="I77" s="162">
        <f t="shared" si="47"/>
        <v>0.30917496071846623</v>
      </c>
      <c r="J77" s="62">
        <f t="shared" si="54"/>
        <v>7109434108.7700005</v>
      </c>
      <c r="K77" s="62">
        <f t="shared" si="54"/>
        <v>7109434108.7700005</v>
      </c>
      <c r="L77" s="62">
        <f t="shared" si="54"/>
        <v>0</v>
      </c>
      <c r="M77" s="64">
        <f t="shared" si="4"/>
        <v>0.41196357177315301</v>
      </c>
      <c r="N77" s="64">
        <f t="shared" si="5"/>
        <v>0.41196357177315301</v>
      </c>
      <c r="O77" s="151">
        <f t="shared" si="6"/>
        <v>1</v>
      </c>
    </row>
    <row r="78" spans="1:15" ht="50.25" customHeight="1" x14ac:dyDescent="0.25">
      <c r="A78" s="149" t="s">
        <v>404</v>
      </c>
      <c r="B78" s="34" t="s">
        <v>41</v>
      </c>
      <c r="C78" s="34">
        <v>20</v>
      </c>
      <c r="D78" s="34" t="s">
        <v>38</v>
      </c>
      <c r="E78" s="95" t="s">
        <v>405</v>
      </c>
      <c r="F78" s="62">
        <f t="shared" si="54"/>
        <v>17257433899.239998</v>
      </c>
      <c r="G78" s="62">
        <f t="shared" si="54"/>
        <v>0</v>
      </c>
      <c r="H78" s="62">
        <f t="shared" si="54"/>
        <v>17257433899.239998</v>
      </c>
      <c r="I78" s="162">
        <f t="shared" si="47"/>
        <v>0.30917496071846623</v>
      </c>
      <c r="J78" s="62">
        <f t="shared" si="54"/>
        <v>7109434108.7700005</v>
      </c>
      <c r="K78" s="62">
        <f t="shared" si="54"/>
        <v>7109434108.7700005</v>
      </c>
      <c r="L78" s="62">
        <f t="shared" si="54"/>
        <v>0</v>
      </c>
      <c r="M78" s="64">
        <f t="shared" si="4"/>
        <v>0.41196357177315301</v>
      </c>
      <c r="N78" s="64">
        <f t="shared" si="5"/>
        <v>0.41196357177315301</v>
      </c>
      <c r="O78" s="151">
        <f t="shared" si="6"/>
        <v>1</v>
      </c>
    </row>
    <row r="79" spans="1:15" ht="50.25" customHeight="1" x14ac:dyDescent="0.25">
      <c r="A79" s="149" t="s">
        <v>406</v>
      </c>
      <c r="B79" s="34" t="s">
        <v>41</v>
      </c>
      <c r="C79" s="34">
        <v>20</v>
      </c>
      <c r="D79" s="34" t="s">
        <v>38</v>
      </c>
      <c r="E79" s="40" t="s">
        <v>405</v>
      </c>
      <c r="F79" s="62">
        <f>+F80+F82</f>
        <v>17257433899.239998</v>
      </c>
      <c r="G79" s="62">
        <f t="shared" ref="G79" si="55">+G80+G82</f>
        <v>0</v>
      </c>
      <c r="H79" s="62">
        <f>+H80+H82</f>
        <v>17257433899.239998</v>
      </c>
      <c r="I79" s="162">
        <f t="shared" si="47"/>
        <v>0.30917496071846623</v>
      </c>
      <c r="J79" s="62">
        <f>+J80+J82</f>
        <v>7109434108.7700005</v>
      </c>
      <c r="K79" s="62">
        <f t="shared" ref="K79:L79" si="56">+K80+K82</f>
        <v>7109434108.7700005</v>
      </c>
      <c r="L79" s="62">
        <f t="shared" si="56"/>
        <v>0</v>
      </c>
      <c r="M79" s="64">
        <f t="shared" si="4"/>
        <v>0.41196357177315301</v>
      </c>
      <c r="N79" s="64">
        <f t="shared" si="5"/>
        <v>0.41196357177315301</v>
      </c>
      <c r="O79" s="151">
        <f t="shared" si="6"/>
        <v>1</v>
      </c>
    </row>
    <row r="80" spans="1:15" ht="43.5" customHeight="1" x14ac:dyDescent="0.25">
      <c r="A80" s="149" t="s">
        <v>407</v>
      </c>
      <c r="B80" s="34" t="s">
        <v>41</v>
      </c>
      <c r="C80" s="34">
        <v>20</v>
      </c>
      <c r="D80" s="34" t="s">
        <v>38</v>
      </c>
      <c r="E80" s="40" t="s">
        <v>408</v>
      </c>
      <c r="F80" s="62">
        <f>+F81</f>
        <v>14804123212</v>
      </c>
      <c r="G80" s="62">
        <f t="shared" ref="G80" si="57">+G81</f>
        <v>0</v>
      </c>
      <c r="H80" s="62">
        <f>+H81</f>
        <v>14804123212</v>
      </c>
      <c r="I80" s="162">
        <f t="shared" si="47"/>
        <v>0.26522275787149352</v>
      </c>
      <c r="J80" s="62">
        <f>+J81</f>
        <v>6827669332.7700005</v>
      </c>
      <c r="K80" s="62">
        <f t="shared" ref="K80:L80" si="58">+K81</f>
        <v>6827669332.7700005</v>
      </c>
      <c r="L80" s="62">
        <f t="shared" si="58"/>
        <v>0</v>
      </c>
      <c r="M80" s="64">
        <f t="shared" si="4"/>
        <v>0.46120052062492928</v>
      </c>
      <c r="N80" s="64">
        <f t="shared" si="5"/>
        <v>0.46120052062492928</v>
      </c>
      <c r="O80" s="151">
        <f t="shared" si="6"/>
        <v>1</v>
      </c>
    </row>
    <row r="81" spans="1:15" ht="43.5" customHeight="1" x14ac:dyDescent="0.25">
      <c r="A81" s="152" t="s">
        <v>409</v>
      </c>
      <c r="B81" s="44" t="s">
        <v>41</v>
      </c>
      <c r="C81" s="44">
        <v>20</v>
      </c>
      <c r="D81" s="44" t="s">
        <v>38</v>
      </c>
      <c r="E81" s="45" t="s">
        <v>258</v>
      </c>
      <c r="F81" s="46">
        <v>14804123212</v>
      </c>
      <c r="G81" s="46">
        <v>0</v>
      </c>
      <c r="H81" s="46">
        <f>+F81-G81</f>
        <v>14804123212</v>
      </c>
      <c r="I81" s="163">
        <f t="shared" si="47"/>
        <v>0.26522275787149352</v>
      </c>
      <c r="J81" s="46">
        <v>6827669332.7700005</v>
      </c>
      <c r="K81" s="46">
        <v>6827669332.7700005</v>
      </c>
      <c r="L81" s="46">
        <f t="shared" si="43"/>
        <v>0</v>
      </c>
      <c r="M81" s="57">
        <f t="shared" si="4"/>
        <v>0.46120052062492928</v>
      </c>
      <c r="N81" s="57">
        <f t="shared" si="5"/>
        <v>0.46120052062492928</v>
      </c>
      <c r="O81" s="154">
        <f t="shared" si="6"/>
        <v>1</v>
      </c>
    </row>
    <row r="82" spans="1:15" ht="43.5" customHeight="1" x14ac:dyDescent="0.25">
      <c r="A82" s="149" t="s">
        <v>410</v>
      </c>
      <c r="B82" s="34" t="s">
        <v>41</v>
      </c>
      <c r="C82" s="34">
        <v>20</v>
      </c>
      <c r="D82" s="34" t="s">
        <v>38</v>
      </c>
      <c r="E82" s="40" t="s">
        <v>411</v>
      </c>
      <c r="F82" s="62">
        <f>+F83</f>
        <v>2453310687.2399998</v>
      </c>
      <c r="G82" s="62">
        <f t="shared" ref="G82" si="59">+G83</f>
        <v>0</v>
      </c>
      <c r="H82" s="62">
        <f>+H83</f>
        <v>2453310687.2399998</v>
      </c>
      <c r="I82" s="162">
        <f t="shared" si="47"/>
        <v>4.3952202846972752E-2</v>
      </c>
      <c r="J82" s="62">
        <f>+J83</f>
        <v>281764776</v>
      </c>
      <c r="K82" s="62">
        <f t="shared" ref="K82:L82" si="60">+K83</f>
        <v>281764776</v>
      </c>
      <c r="L82" s="62">
        <f t="shared" si="60"/>
        <v>0</v>
      </c>
      <c r="M82" s="64">
        <f t="shared" si="4"/>
        <v>0.11485083298478935</v>
      </c>
      <c r="N82" s="64">
        <f t="shared" si="5"/>
        <v>0.11485083298478935</v>
      </c>
      <c r="O82" s="151">
        <f t="shared" si="6"/>
        <v>1</v>
      </c>
    </row>
    <row r="83" spans="1:15" ht="43.5" customHeight="1" x14ac:dyDescent="0.25">
      <c r="A83" s="152" t="s">
        <v>412</v>
      </c>
      <c r="B83" s="44" t="s">
        <v>41</v>
      </c>
      <c r="C83" s="44">
        <v>20</v>
      </c>
      <c r="D83" s="44" t="s">
        <v>38</v>
      </c>
      <c r="E83" s="45" t="s">
        <v>258</v>
      </c>
      <c r="F83" s="46">
        <v>2453310687.2399998</v>
      </c>
      <c r="G83" s="46">
        <v>0</v>
      </c>
      <c r="H83" s="46">
        <f>+F83-G83</f>
        <v>2453310687.2399998</v>
      </c>
      <c r="I83" s="163">
        <f t="shared" si="47"/>
        <v>4.3952202846972752E-2</v>
      </c>
      <c r="J83" s="46">
        <v>281764776</v>
      </c>
      <c r="K83" s="46">
        <v>281764776</v>
      </c>
      <c r="L83" s="46">
        <f t="shared" si="43"/>
        <v>0</v>
      </c>
      <c r="M83" s="57">
        <f t="shared" si="4"/>
        <v>0.11485083298478935</v>
      </c>
      <c r="N83" s="57">
        <f t="shared" si="5"/>
        <v>0.11485083298478935</v>
      </c>
      <c r="O83" s="154">
        <f t="shared" si="6"/>
        <v>1</v>
      </c>
    </row>
    <row r="84" spans="1:15" ht="43.5" customHeight="1" x14ac:dyDescent="0.25">
      <c r="A84" s="149" t="s">
        <v>413</v>
      </c>
      <c r="B84" s="34" t="s">
        <v>37</v>
      </c>
      <c r="C84" s="34">
        <v>13</v>
      </c>
      <c r="D84" s="34" t="s">
        <v>38</v>
      </c>
      <c r="E84" s="40" t="s">
        <v>414</v>
      </c>
      <c r="F84" s="62">
        <f t="shared" ref="F84:L86" si="61">+F85</f>
        <v>14746723</v>
      </c>
      <c r="G84" s="62">
        <f t="shared" si="61"/>
        <v>0</v>
      </c>
      <c r="H84" s="62">
        <f t="shared" si="61"/>
        <v>14746723</v>
      </c>
      <c r="I84" s="150">
        <f t="shared" si="47"/>
        <v>2.6419440635678116E-4</v>
      </c>
      <c r="J84" s="62">
        <f t="shared" si="61"/>
        <v>5437742</v>
      </c>
      <c r="K84" s="62">
        <f t="shared" si="61"/>
        <v>0</v>
      </c>
      <c r="L84" s="62">
        <f t="shared" si="61"/>
        <v>5437742</v>
      </c>
      <c r="M84" s="64">
        <f t="shared" si="4"/>
        <v>0.36874239788731367</v>
      </c>
      <c r="N84" s="64">
        <f t="shared" si="5"/>
        <v>0</v>
      </c>
      <c r="O84" s="151">
        <f t="shared" si="6"/>
        <v>0</v>
      </c>
    </row>
    <row r="85" spans="1:15" ht="43.5" customHeight="1" x14ac:dyDescent="0.25">
      <c r="A85" s="149" t="s">
        <v>415</v>
      </c>
      <c r="B85" s="34" t="s">
        <v>37</v>
      </c>
      <c r="C85" s="34">
        <v>13</v>
      </c>
      <c r="D85" s="34" t="s">
        <v>38</v>
      </c>
      <c r="E85" s="40" t="s">
        <v>414</v>
      </c>
      <c r="F85" s="62">
        <f t="shared" si="61"/>
        <v>14746723</v>
      </c>
      <c r="G85" s="62">
        <f t="shared" si="61"/>
        <v>0</v>
      </c>
      <c r="H85" s="62">
        <f t="shared" si="61"/>
        <v>14746723</v>
      </c>
      <c r="I85" s="150">
        <f t="shared" si="47"/>
        <v>2.6419440635678116E-4</v>
      </c>
      <c r="J85" s="62">
        <f t="shared" si="61"/>
        <v>5437742</v>
      </c>
      <c r="K85" s="62">
        <f t="shared" si="61"/>
        <v>0</v>
      </c>
      <c r="L85" s="62">
        <f t="shared" si="61"/>
        <v>5437742</v>
      </c>
      <c r="M85" s="64">
        <f t="shared" si="4"/>
        <v>0.36874239788731367</v>
      </c>
      <c r="N85" s="64">
        <f t="shared" si="5"/>
        <v>0</v>
      </c>
      <c r="O85" s="151">
        <f t="shared" si="6"/>
        <v>0</v>
      </c>
    </row>
    <row r="86" spans="1:15" ht="43.5" customHeight="1" x14ac:dyDescent="0.25">
      <c r="A86" s="149" t="s">
        <v>416</v>
      </c>
      <c r="B86" s="34" t="s">
        <v>37</v>
      </c>
      <c r="C86" s="34">
        <v>13</v>
      </c>
      <c r="D86" s="34" t="s">
        <v>38</v>
      </c>
      <c r="E86" s="40" t="s">
        <v>393</v>
      </c>
      <c r="F86" s="41">
        <f t="shared" si="61"/>
        <v>14746723</v>
      </c>
      <c r="G86" s="41">
        <f t="shared" si="61"/>
        <v>0</v>
      </c>
      <c r="H86" s="41">
        <f t="shared" si="61"/>
        <v>14746723</v>
      </c>
      <c r="I86" s="150">
        <f t="shared" si="47"/>
        <v>2.6419440635678116E-4</v>
      </c>
      <c r="J86" s="41">
        <f t="shared" si="61"/>
        <v>5437742</v>
      </c>
      <c r="K86" s="41">
        <f t="shared" si="61"/>
        <v>0</v>
      </c>
      <c r="L86" s="41">
        <f t="shared" si="61"/>
        <v>5437742</v>
      </c>
      <c r="M86" s="64">
        <f t="shared" si="4"/>
        <v>0.36874239788731367</v>
      </c>
      <c r="N86" s="64">
        <f t="shared" si="5"/>
        <v>0</v>
      </c>
      <c r="O86" s="151">
        <f t="shared" si="6"/>
        <v>0</v>
      </c>
    </row>
    <row r="87" spans="1:15" ht="43.5" customHeight="1" x14ac:dyDescent="0.25">
      <c r="A87" s="152" t="s">
        <v>417</v>
      </c>
      <c r="B87" s="44" t="s">
        <v>37</v>
      </c>
      <c r="C87" s="44">
        <v>13</v>
      </c>
      <c r="D87" s="44" t="s">
        <v>38</v>
      </c>
      <c r="E87" s="45" t="s">
        <v>258</v>
      </c>
      <c r="F87" s="46">
        <v>14746723</v>
      </c>
      <c r="G87" s="46">
        <v>0</v>
      </c>
      <c r="H87" s="46">
        <f>+F87-G87</f>
        <v>14746723</v>
      </c>
      <c r="I87" s="153">
        <f t="shared" si="47"/>
        <v>2.6419440635678116E-4</v>
      </c>
      <c r="J87" s="46">
        <v>5437742</v>
      </c>
      <c r="K87" s="46">
        <v>0</v>
      </c>
      <c r="L87" s="46">
        <f t="shared" ref="L87:L129" si="62">+J87-K87</f>
        <v>5437742</v>
      </c>
      <c r="M87" s="57">
        <f t="shared" ref="M87:M130" si="63">+J87/H87</f>
        <v>0.36874239788731367</v>
      </c>
      <c r="N87" s="57">
        <f t="shared" ref="N87:N130" si="64">+K87/H87</f>
        <v>0</v>
      </c>
      <c r="O87" s="154">
        <f t="shared" ref="O87:O129" si="65">+K87/J87</f>
        <v>0</v>
      </c>
    </row>
    <row r="88" spans="1:15" ht="43.5" customHeight="1" x14ac:dyDescent="0.25">
      <c r="A88" s="149" t="s">
        <v>418</v>
      </c>
      <c r="B88" s="34" t="s">
        <v>37</v>
      </c>
      <c r="C88" s="34">
        <v>13</v>
      </c>
      <c r="D88" s="34" t="s">
        <v>38</v>
      </c>
      <c r="E88" s="40" t="s">
        <v>419</v>
      </c>
      <c r="F88" s="60">
        <f>+F89</f>
        <v>109671627.38</v>
      </c>
      <c r="G88" s="60">
        <f>+G89</f>
        <v>0</v>
      </c>
      <c r="H88" s="60">
        <f>+H89</f>
        <v>109671627.38</v>
      </c>
      <c r="I88" s="157">
        <f t="shared" si="47"/>
        <v>1.9648182507965468E-3</v>
      </c>
      <c r="J88" s="60">
        <f>+J89</f>
        <v>9405944</v>
      </c>
      <c r="K88" s="60">
        <f t="shared" ref="K88:L88" si="66">+K89</f>
        <v>0</v>
      </c>
      <c r="L88" s="60">
        <f t="shared" si="66"/>
        <v>9405944</v>
      </c>
      <c r="M88" s="64">
        <f t="shared" si="63"/>
        <v>8.5764606805819057E-2</v>
      </c>
      <c r="N88" s="64">
        <f t="shared" si="64"/>
        <v>0</v>
      </c>
      <c r="O88" s="151">
        <f t="shared" si="65"/>
        <v>0</v>
      </c>
    </row>
    <row r="89" spans="1:15" ht="43.5" customHeight="1" x14ac:dyDescent="0.25">
      <c r="A89" s="149" t="s">
        <v>420</v>
      </c>
      <c r="B89" s="34" t="s">
        <v>37</v>
      </c>
      <c r="C89" s="34">
        <v>13</v>
      </c>
      <c r="D89" s="34" t="s">
        <v>38</v>
      </c>
      <c r="E89" s="95" t="s">
        <v>251</v>
      </c>
      <c r="F89" s="60">
        <f>+F90+F94</f>
        <v>109671627.38</v>
      </c>
      <c r="G89" s="60">
        <f>+G90+G94</f>
        <v>0</v>
      </c>
      <c r="H89" s="60">
        <f>+H90+H94</f>
        <v>109671627.38</v>
      </c>
      <c r="I89" s="157">
        <f t="shared" si="47"/>
        <v>1.9648182507965468E-3</v>
      </c>
      <c r="J89" s="60">
        <f>+J90+J94</f>
        <v>9405944</v>
      </c>
      <c r="K89" s="60">
        <f t="shared" ref="K89:L89" si="67">+K90+K94</f>
        <v>0</v>
      </c>
      <c r="L89" s="60">
        <f t="shared" si="67"/>
        <v>9405944</v>
      </c>
      <c r="M89" s="64">
        <f t="shared" si="63"/>
        <v>8.5764606805819057E-2</v>
      </c>
      <c r="N89" s="64">
        <f t="shared" si="64"/>
        <v>0</v>
      </c>
      <c r="O89" s="151">
        <f t="shared" si="65"/>
        <v>0</v>
      </c>
    </row>
    <row r="90" spans="1:15" ht="43.5" customHeight="1" x14ac:dyDescent="0.25">
      <c r="A90" s="149" t="s">
        <v>421</v>
      </c>
      <c r="B90" s="34" t="s">
        <v>37</v>
      </c>
      <c r="C90" s="34">
        <v>13</v>
      </c>
      <c r="D90" s="34" t="s">
        <v>38</v>
      </c>
      <c r="E90" s="40" t="s">
        <v>422</v>
      </c>
      <c r="F90" s="60">
        <f t="shared" ref="F90:L92" si="68">+F91</f>
        <v>63941990.380000003</v>
      </c>
      <c r="G90" s="60">
        <f t="shared" si="68"/>
        <v>0</v>
      </c>
      <c r="H90" s="60">
        <f t="shared" si="68"/>
        <v>63941990.380000003</v>
      </c>
      <c r="I90" s="157">
        <f t="shared" si="47"/>
        <v>1.1455505192384174E-3</v>
      </c>
      <c r="J90" s="60">
        <f t="shared" si="68"/>
        <v>0</v>
      </c>
      <c r="K90" s="60">
        <f t="shared" si="68"/>
        <v>0</v>
      </c>
      <c r="L90" s="60">
        <f t="shared" si="68"/>
        <v>0</v>
      </c>
      <c r="M90" s="64">
        <f t="shared" si="63"/>
        <v>0</v>
      </c>
      <c r="N90" s="64">
        <f t="shared" si="64"/>
        <v>0</v>
      </c>
      <c r="O90" s="151" t="s">
        <v>40</v>
      </c>
    </row>
    <row r="91" spans="1:15" ht="43.5" customHeight="1" x14ac:dyDescent="0.25">
      <c r="A91" s="149" t="s">
        <v>423</v>
      </c>
      <c r="B91" s="34" t="s">
        <v>37</v>
      </c>
      <c r="C91" s="34">
        <v>13</v>
      </c>
      <c r="D91" s="34" t="s">
        <v>38</v>
      </c>
      <c r="E91" s="40" t="s">
        <v>422</v>
      </c>
      <c r="F91" s="60">
        <f t="shared" si="68"/>
        <v>63941990.380000003</v>
      </c>
      <c r="G91" s="60">
        <f t="shared" si="68"/>
        <v>0</v>
      </c>
      <c r="H91" s="60">
        <f t="shared" si="68"/>
        <v>63941990.380000003</v>
      </c>
      <c r="I91" s="157">
        <f t="shared" si="47"/>
        <v>1.1455505192384174E-3</v>
      </c>
      <c r="J91" s="60">
        <f t="shared" si="68"/>
        <v>0</v>
      </c>
      <c r="K91" s="60">
        <f t="shared" si="68"/>
        <v>0</v>
      </c>
      <c r="L91" s="60">
        <f t="shared" si="68"/>
        <v>0</v>
      </c>
      <c r="M91" s="64">
        <f t="shared" si="63"/>
        <v>0</v>
      </c>
      <c r="N91" s="64">
        <f t="shared" si="64"/>
        <v>0</v>
      </c>
      <c r="O91" s="151" t="s">
        <v>40</v>
      </c>
    </row>
    <row r="92" spans="1:15" ht="43.5" customHeight="1" x14ac:dyDescent="0.25">
      <c r="A92" s="149" t="s">
        <v>424</v>
      </c>
      <c r="B92" s="34" t="s">
        <v>37</v>
      </c>
      <c r="C92" s="34">
        <v>13</v>
      </c>
      <c r="D92" s="34" t="s">
        <v>38</v>
      </c>
      <c r="E92" s="40" t="s">
        <v>425</v>
      </c>
      <c r="F92" s="60">
        <f t="shared" si="68"/>
        <v>63941990.380000003</v>
      </c>
      <c r="G92" s="60">
        <f t="shared" si="68"/>
        <v>0</v>
      </c>
      <c r="H92" s="60">
        <f t="shared" si="68"/>
        <v>63941990.380000003</v>
      </c>
      <c r="I92" s="157">
        <f t="shared" si="47"/>
        <v>1.1455505192384174E-3</v>
      </c>
      <c r="J92" s="60">
        <f t="shared" si="68"/>
        <v>0</v>
      </c>
      <c r="K92" s="60">
        <f t="shared" si="68"/>
        <v>0</v>
      </c>
      <c r="L92" s="60">
        <f t="shared" si="68"/>
        <v>0</v>
      </c>
      <c r="M92" s="64">
        <f t="shared" si="63"/>
        <v>0</v>
      </c>
      <c r="N92" s="64">
        <f t="shared" si="64"/>
        <v>0</v>
      </c>
      <c r="O92" s="151" t="s">
        <v>40</v>
      </c>
    </row>
    <row r="93" spans="1:15" ht="43.5" customHeight="1" x14ac:dyDescent="0.25">
      <c r="A93" s="152" t="s">
        <v>426</v>
      </c>
      <c r="B93" s="44" t="s">
        <v>37</v>
      </c>
      <c r="C93" s="44">
        <v>13</v>
      </c>
      <c r="D93" s="44" t="s">
        <v>38</v>
      </c>
      <c r="E93" s="45" t="s">
        <v>258</v>
      </c>
      <c r="F93" s="46">
        <v>63941990.380000003</v>
      </c>
      <c r="G93" s="46">
        <v>0</v>
      </c>
      <c r="H93" s="46">
        <f>+F93-G93</f>
        <v>63941990.380000003</v>
      </c>
      <c r="I93" s="192">
        <f t="shared" si="47"/>
        <v>1.1455505192384174E-3</v>
      </c>
      <c r="J93" s="46">
        <v>0</v>
      </c>
      <c r="K93" s="46">
        <v>0</v>
      </c>
      <c r="L93" s="46">
        <f t="shared" si="62"/>
        <v>0</v>
      </c>
      <c r="M93" s="57">
        <f t="shared" si="63"/>
        <v>0</v>
      </c>
      <c r="N93" s="57">
        <f t="shared" si="64"/>
        <v>0</v>
      </c>
      <c r="O93" s="154" t="s">
        <v>40</v>
      </c>
    </row>
    <row r="94" spans="1:15" ht="43.5" customHeight="1" x14ac:dyDescent="0.25">
      <c r="A94" s="149" t="s">
        <v>427</v>
      </c>
      <c r="B94" s="34" t="s">
        <v>37</v>
      </c>
      <c r="C94" s="34">
        <v>13</v>
      </c>
      <c r="D94" s="34" t="s">
        <v>38</v>
      </c>
      <c r="E94" s="40" t="s">
        <v>428</v>
      </c>
      <c r="F94" s="62">
        <f t="shared" ref="F94:L96" si="69">+F95</f>
        <v>45729637</v>
      </c>
      <c r="G94" s="62">
        <f t="shared" si="69"/>
        <v>0</v>
      </c>
      <c r="H94" s="62">
        <f t="shared" si="69"/>
        <v>45729637</v>
      </c>
      <c r="I94" s="150">
        <f t="shared" si="47"/>
        <v>8.1926773155812955E-4</v>
      </c>
      <c r="J94" s="62">
        <f t="shared" si="69"/>
        <v>9405944</v>
      </c>
      <c r="K94" s="62">
        <f t="shared" si="69"/>
        <v>0</v>
      </c>
      <c r="L94" s="62">
        <f t="shared" si="69"/>
        <v>9405944</v>
      </c>
      <c r="M94" s="64">
        <f t="shared" si="63"/>
        <v>0.20568595372843218</v>
      </c>
      <c r="N94" s="64">
        <f t="shared" si="64"/>
        <v>0</v>
      </c>
      <c r="O94" s="151">
        <f t="shared" si="65"/>
        <v>0</v>
      </c>
    </row>
    <row r="95" spans="1:15" ht="43.5" customHeight="1" x14ac:dyDescent="0.25">
      <c r="A95" s="149" t="s">
        <v>429</v>
      </c>
      <c r="B95" s="34" t="s">
        <v>37</v>
      </c>
      <c r="C95" s="34">
        <v>13</v>
      </c>
      <c r="D95" s="34" t="s">
        <v>38</v>
      </c>
      <c r="E95" s="40" t="s">
        <v>428</v>
      </c>
      <c r="F95" s="62">
        <f t="shared" si="69"/>
        <v>45729637</v>
      </c>
      <c r="G95" s="62">
        <f t="shared" si="69"/>
        <v>0</v>
      </c>
      <c r="H95" s="62">
        <f t="shared" si="69"/>
        <v>45729637</v>
      </c>
      <c r="I95" s="150">
        <f t="shared" si="47"/>
        <v>8.1926773155812955E-4</v>
      </c>
      <c r="J95" s="62">
        <f t="shared" si="69"/>
        <v>9405944</v>
      </c>
      <c r="K95" s="62">
        <f t="shared" si="69"/>
        <v>0</v>
      </c>
      <c r="L95" s="62">
        <f t="shared" si="69"/>
        <v>9405944</v>
      </c>
      <c r="M95" s="64">
        <f t="shared" si="63"/>
        <v>0.20568595372843218</v>
      </c>
      <c r="N95" s="64">
        <f t="shared" si="64"/>
        <v>0</v>
      </c>
      <c r="O95" s="151">
        <f t="shared" si="65"/>
        <v>0</v>
      </c>
    </row>
    <row r="96" spans="1:15" ht="43.5" customHeight="1" x14ac:dyDescent="0.25">
      <c r="A96" s="149" t="s">
        <v>430</v>
      </c>
      <c r="B96" s="34" t="s">
        <v>37</v>
      </c>
      <c r="C96" s="34">
        <v>13</v>
      </c>
      <c r="D96" s="34" t="s">
        <v>38</v>
      </c>
      <c r="E96" s="40" t="s">
        <v>393</v>
      </c>
      <c r="F96" s="62">
        <f t="shared" si="69"/>
        <v>45729637</v>
      </c>
      <c r="G96" s="62">
        <f t="shared" si="69"/>
        <v>0</v>
      </c>
      <c r="H96" s="62">
        <f t="shared" si="69"/>
        <v>45729637</v>
      </c>
      <c r="I96" s="150">
        <f t="shared" si="47"/>
        <v>8.1926773155812955E-4</v>
      </c>
      <c r="J96" s="62">
        <f t="shared" si="69"/>
        <v>9405944</v>
      </c>
      <c r="K96" s="62">
        <f t="shared" si="69"/>
        <v>0</v>
      </c>
      <c r="L96" s="62">
        <f t="shared" si="69"/>
        <v>9405944</v>
      </c>
      <c r="M96" s="64">
        <f t="shared" si="63"/>
        <v>0.20568595372843218</v>
      </c>
      <c r="N96" s="64">
        <f t="shared" si="64"/>
        <v>0</v>
      </c>
      <c r="O96" s="151">
        <f t="shared" si="65"/>
        <v>0</v>
      </c>
    </row>
    <row r="97" spans="1:15" ht="43.5" customHeight="1" x14ac:dyDescent="0.25">
      <c r="A97" s="152" t="s">
        <v>431</v>
      </c>
      <c r="B97" s="44" t="s">
        <v>37</v>
      </c>
      <c r="C97" s="44">
        <v>13</v>
      </c>
      <c r="D97" s="44" t="s">
        <v>38</v>
      </c>
      <c r="E97" s="45" t="s">
        <v>258</v>
      </c>
      <c r="F97" s="46">
        <v>45729637</v>
      </c>
      <c r="G97" s="46">
        <v>0</v>
      </c>
      <c r="H97" s="46">
        <f>+F97-G97</f>
        <v>45729637</v>
      </c>
      <c r="I97" s="153">
        <f t="shared" si="47"/>
        <v>8.1926773155812955E-4</v>
      </c>
      <c r="J97" s="46">
        <v>9405944</v>
      </c>
      <c r="K97" s="46">
        <v>0</v>
      </c>
      <c r="L97" s="46">
        <f t="shared" si="62"/>
        <v>9405944</v>
      </c>
      <c r="M97" s="57">
        <f t="shared" si="63"/>
        <v>0.20568595372843218</v>
      </c>
      <c r="N97" s="57">
        <f t="shared" si="64"/>
        <v>0</v>
      </c>
      <c r="O97" s="154">
        <f t="shared" si="65"/>
        <v>0</v>
      </c>
    </row>
    <row r="98" spans="1:15" ht="43.5" customHeight="1" x14ac:dyDescent="0.25">
      <c r="A98" s="149" t="s">
        <v>432</v>
      </c>
      <c r="B98" s="34" t="s">
        <v>37</v>
      </c>
      <c r="C98" s="34">
        <v>13</v>
      </c>
      <c r="D98" s="34" t="s">
        <v>38</v>
      </c>
      <c r="E98" s="40" t="s">
        <v>433</v>
      </c>
      <c r="F98" s="60">
        <f>+F99</f>
        <v>20000000</v>
      </c>
      <c r="G98" s="60">
        <f t="shared" ref="G98:G102" si="70">+G99</f>
        <v>0</v>
      </c>
      <c r="H98" s="60">
        <f>+H99</f>
        <v>20000000</v>
      </c>
      <c r="I98" s="150">
        <f t="shared" si="47"/>
        <v>3.5830930893159267E-4</v>
      </c>
      <c r="J98" s="60">
        <f>+J99</f>
        <v>0</v>
      </c>
      <c r="K98" s="60">
        <f t="shared" ref="K98:L102" si="71">+K99</f>
        <v>0</v>
      </c>
      <c r="L98" s="60">
        <f t="shared" si="71"/>
        <v>0</v>
      </c>
      <c r="M98" s="64">
        <f t="shared" si="63"/>
        <v>0</v>
      </c>
      <c r="N98" s="64">
        <f t="shared" si="64"/>
        <v>0</v>
      </c>
      <c r="O98" s="151" t="s">
        <v>40</v>
      </c>
    </row>
    <row r="99" spans="1:15" ht="43.5" customHeight="1" x14ac:dyDescent="0.25">
      <c r="A99" s="149" t="s">
        <v>434</v>
      </c>
      <c r="B99" s="34" t="s">
        <v>37</v>
      </c>
      <c r="C99" s="34">
        <v>13</v>
      </c>
      <c r="D99" s="34" t="s">
        <v>38</v>
      </c>
      <c r="E99" s="95" t="s">
        <v>251</v>
      </c>
      <c r="F99" s="60">
        <f>+F100</f>
        <v>20000000</v>
      </c>
      <c r="G99" s="60">
        <f t="shared" si="70"/>
        <v>0</v>
      </c>
      <c r="H99" s="60">
        <f>+H100</f>
        <v>20000000</v>
      </c>
      <c r="I99" s="150">
        <f t="shared" si="47"/>
        <v>3.5830930893159267E-4</v>
      </c>
      <c r="J99" s="60">
        <f>+J100</f>
        <v>0</v>
      </c>
      <c r="K99" s="60">
        <f t="shared" si="71"/>
        <v>0</v>
      </c>
      <c r="L99" s="60">
        <f t="shared" si="71"/>
        <v>0</v>
      </c>
      <c r="M99" s="64">
        <f t="shared" si="63"/>
        <v>0</v>
      </c>
      <c r="N99" s="64">
        <f t="shared" si="64"/>
        <v>0</v>
      </c>
      <c r="O99" s="151" t="s">
        <v>40</v>
      </c>
    </row>
    <row r="100" spans="1:15" ht="43.5" customHeight="1" x14ac:dyDescent="0.25">
      <c r="A100" s="149" t="s">
        <v>508</v>
      </c>
      <c r="B100" s="34" t="s">
        <v>37</v>
      </c>
      <c r="C100" s="34">
        <v>13</v>
      </c>
      <c r="D100" s="34" t="s">
        <v>38</v>
      </c>
      <c r="E100" s="40" t="s">
        <v>509</v>
      </c>
      <c r="F100" s="60">
        <f t="shared" ref="F100:J102" si="72">+F101</f>
        <v>20000000</v>
      </c>
      <c r="G100" s="60">
        <f t="shared" si="70"/>
        <v>0</v>
      </c>
      <c r="H100" s="60">
        <f t="shared" si="72"/>
        <v>20000000</v>
      </c>
      <c r="I100" s="150">
        <f t="shared" si="47"/>
        <v>3.5830930893159267E-4</v>
      </c>
      <c r="J100" s="60">
        <f t="shared" si="72"/>
        <v>0</v>
      </c>
      <c r="K100" s="60">
        <f t="shared" si="71"/>
        <v>0</v>
      </c>
      <c r="L100" s="60">
        <f t="shared" si="71"/>
        <v>0</v>
      </c>
      <c r="M100" s="64">
        <f t="shared" si="63"/>
        <v>0</v>
      </c>
      <c r="N100" s="64">
        <f t="shared" si="64"/>
        <v>0</v>
      </c>
      <c r="O100" s="151" t="s">
        <v>40</v>
      </c>
    </row>
    <row r="101" spans="1:15" ht="43.5" customHeight="1" x14ac:dyDescent="0.25">
      <c r="A101" s="149" t="s">
        <v>510</v>
      </c>
      <c r="B101" s="34" t="s">
        <v>37</v>
      </c>
      <c r="C101" s="34">
        <v>13</v>
      </c>
      <c r="D101" s="34" t="s">
        <v>38</v>
      </c>
      <c r="E101" s="40" t="s">
        <v>509</v>
      </c>
      <c r="F101" s="60">
        <f t="shared" si="72"/>
        <v>20000000</v>
      </c>
      <c r="G101" s="60">
        <f t="shared" si="70"/>
        <v>0</v>
      </c>
      <c r="H101" s="60">
        <f t="shared" si="72"/>
        <v>20000000</v>
      </c>
      <c r="I101" s="150">
        <f t="shared" si="47"/>
        <v>3.5830930893159267E-4</v>
      </c>
      <c r="J101" s="60">
        <f t="shared" si="72"/>
        <v>0</v>
      </c>
      <c r="K101" s="60">
        <f t="shared" si="71"/>
        <v>0</v>
      </c>
      <c r="L101" s="60">
        <f t="shared" si="71"/>
        <v>0</v>
      </c>
      <c r="M101" s="64">
        <f t="shared" si="63"/>
        <v>0</v>
      </c>
      <c r="N101" s="64">
        <f t="shared" si="64"/>
        <v>0</v>
      </c>
      <c r="O101" s="151" t="s">
        <v>40</v>
      </c>
    </row>
    <row r="102" spans="1:15" ht="43.5" customHeight="1" x14ac:dyDescent="0.25">
      <c r="A102" s="149" t="s">
        <v>511</v>
      </c>
      <c r="B102" s="34" t="s">
        <v>37</v>
      </c>
      <c r="C102" s="34">
        <v>13</v>
      </c>
      <c r="D102" s="34" t="s">
        <v>38</v>
      </c>
      <c r="E102" s="40" t="s">
        <v>393</v>
      </c>
      <c r="F102" s="60">
        <f t="shared" si="72"/>
        <v>20000000</v>
      </c>
      <c r="G102" s="60">
        <f t="shared" si="70"/>
        <v>0</v>
      </c>
      <c r="H102" s="60">
        <f t="shared" si="72"/>
        <v>20000000</v>
      </c>
      <c r="I102" s="150">
        <f t="shared" si="47"/>
        <v>3.5830930893159267E-4</v>
      </c>
      <c r="J102" s="60">
        <f t="shared" si="72"/>
        <v>0</v>
      </c>
      <c r="K102" s="60">
        <f t="shared" si="71"/>
        <v>0</v>
      </c>
      <c r="L102" s="60">
        <f t="shared" si="71"/>
        <v>0</v>
      </c>
      <c r="M102" s="64">
        <f t="shared" si="63"/>
        <v>0</v>
      </c>
      <c r="N102" s="64">
        <f t="shared" si="64"/>
        <v>0</v>
      </c>
      <c r="O102" s="151" t="s">
        <v>40</v>
      </c>
    </row>
    <row r="103" spans="1:15" ht="43.5" customHeight="1" x14ac:dyDescent="0.25">
      <c r="A103" s="152" t="s">
        <v>512</v>
      </c>
      <c r="B103" s="44" t="s">
        <v>37</v>
      </c>
      <c r="C103" s="44">
        <v>13</v>
      </c>
      <c r="D103" s="44" t="s">
        <v>38</v>
      </c>
      <c r="E103" s="45" t="s">
        <v>258</v>
      </c>
      <c r="F103" s="46">
        <v>20000000</v>
      </c>
      <c r="G103" s="46">
        <v>0</v>
      </c>
      <c r="H103" s="46">
        <f>+F103-G103</f>
        <v>20000000</v>
      </c>
      <c r="I103" s="153">
        <f t="shared" si="47"/>
        <v>3.5830930893159267E-4</v>
      </c>
      <c r="J103" s="46">
        <v>0</v>
      </c>
      <c r="K103" s="46">
        <v>0</v>
      </c>
      <c r="L103" s="46">
        <f t="shared" ref="L103" si="73">+J103-K103</f>
        <v>0</v>
      </c>
      <c r="M103" s="57">
        <f t="shared" si="63"/>
        <v>0</v>
      </c>
      <c r="N103" s="57">
        <f t="shared" si="64"/>
        <v>0</v>
      </c>
      <c r="O103" s="154" t="s">
        <v>40</v>
      </c>
    </row>
    <row r="104" spans="1:15" ht="43.5" customHeight="1" x14ac:dyDescent="0.25">
      <c r="A104" s="193" t="s">
        <v>441</v>
      </c>
      <c r="B104" s="100" t="s">
        <v>37</v>
      </c>
      <c r="C104" s="34">
        <v>13</v>
      </c>
      <c r="D104" s="34" t="s">
        <v>38</v>
      </c>
      <c r="E104" s="95" t="s">
        <v>442</v>
      </c>
      <c r="F104" s="66">
        <f t="shared" ref="F104:H105" si="74">+F106</f>
        <v>2620046413.3000002</v>
      </c>
      <c r="G104" s="66">
        <f t="shared" si="74"/>
        <v>0</v>
      </c>
      <c r="H104" s="66">
        <f t="shared" si="74"/>
        <v>2620046413.3000002</v>
      </c>
      <c r="I104" s="162">
        <f t="shared" si="47"/>
        <v>4.6939350985911059E-2</v>
      </c>
      <c r="J104" s="66">
        <f t="shared" ref="J104:L105" si="75">+J106</f>
        <v>208757097.74000001</v>
      </c>
      <c r="K104" s="66">
        <f t="shared" si="75"/>
        <v>0</v>
      </c>
      <c r="L104" s="66">
        <f t="shared" si="75"/>
        <v>208757097.74000001</v>
      </c>
      <c r="M104" s="64">
        <f t="shared" si="63"/>
        <v>7.9676870104398764E-2</v>
      </c>
      <c r="N104" s="64">
        <f t="shared" si="64"/>
        <v>0</v>
      </c>
      <c r="O104" s="151">
        <f t="shared" si="65"/>
        <v>0</v>
      </c>
    </row>
    <row r="105" spans="1:15" ht="43.5" customHeight="1" x14ac:dyDescent="0.25">
      <c r="A105" s="193" t="s">
        <v>441</v>
      </c>
      <c r="B105" s="100" t="s">
        <v>37</v>
      </c>
      <c r="C105" s="34">
        <v>20</v>
      </c>
      <c r="D105" s="34" t="s">
        <v>38</v>
      </c>
      <c r="E105" s="95" t="s">
        <v>442</v>
      </c>
      <c r="F105" s="66">
        <f t="shared" si="74"/>
        <v>10000000000</v>
      </c>
      <c r="G105" s="66">
        <f t="shared" si="74"/>
        <v>0</v>
      </c>
      <c r="H105" s="66">
        <f t="shared" si="74"/>
        <v>10000000000</v>
      </c>
      <c r="I105" s="162">
        <f t="shared" si="47"/>
        <v>0.17915465446579634</v>
      </c>
      <c r="J105" s="66">
        <f t="shared" si="75"/>
        <v>10000000000</v>
      </c>
      <c r="K105" s="66">
        <f t="shared" si="75"/>
        <v>10000000000</v>
      </c>
      <c r="L105" s="66">
        <f t="shared" si="75"/>
        <v>0</v>
      </c>
      <c r="M105" s="64">
        <f t="shared" si="63"/>
        <v>1</v>
      </c>
      <c r="N105" s="64">
        <f t="shared" si="64"/>
        <v>1</v>
      </c>
      <c r="O105" s="151">
        <f t="shared" si="65"/>
        <v>1</v>
      </c>
    </row>
    <row r="106" spans="1:15" ht="43.5" customHeight="1" x14ac:dyDescent="0.25">
      <c r="A106" s="193" t="s">
        <v>443</v>
      </c>
      <c r="B106" s="100" t="s">
        <v>37</v>
      </c>
      <c r="C106" s="34">
        <v>13</v>
      </c>
      <c r="D106" s="34" t="s">
        <v>38</v>
      </c>
      <c r="E106" s="95" t="s">
        <v>251</v>
      </c>
      <c r="F106" s="66">
        <f>+F108+F112+F122+F126</f>
        <v>2620046413.3000002</v>
      </c>
      <c r="G106" s="66">
        <f>+G108+G112+G122+G126</f>
        <v>0</v>
      </c>
      <c r="H106" s="66">
        <f>+H108+H112+H122+H126</f>
        <v>2620046413.3000002</v>
      </c>
      <c r="I106" s="162">
        <f t="shared" si="47"/>
        <v>4.6939350985911059E-2</v>
      </c>
      <c r="J106" s="66">
        <f>+J108+J112+J122+J126</f>
        <v>208757097.74000001</v>
      </c>
      <c r="K106" s="66">
        <f t="shared" ref="K106:L106" si="76">+K108+K112+K122+K126</f>
        <v>0</v>
      </c>
      <c r="L106" s="66">
        <f t="shared" si="76"/>
        <v>208757097.74000001</v>
      </c>
      <c r="M106" s="64">
        <f t="shared" si="63"/>
        <v>7.9676870104398764E-2</v>
      </c>
      <c r="N106" s="64">
        <f t="shared" si="64"/>
        <v>0</v>
      </c>
      <c r="O106" s="151">
        <f t="shared" si="65"/>
        <v>0</v>
      </c>
    </row>
    <row r="107" spans="1:15" ht="43.5" customHeight="1" x14ac:dyDescent="0.25">
      <c r="A107" s="193" t="s">
        <v>443</v>
      </c>
      <c r="B107" s="100" t="s">
        <v>37</v>
      </c>
      <c r="C107" s="34">
        <v>20</v>
      </c>
      <c r="D107" s="34" t="s">
        <v>38</v>
      </c>
      <c r="E107" s="95" t="s">
        <v>251</v>
      </c>
      <c r="F107" s="66">
        <f>+F113</f>
        <v>10000000000</v>
      </c>
      <c r="G107" s="66">
        <f>+G113</f>
        <v>0</v>
      </c>
      <c r="H107" s="66">
        <f>+H113</f>
        <v>10000000000</v>
      </c>
      <c r="I107" s="162">
        <f t="shared" si="47"/>
        <v>0.17915465446579634</v>
      </c>
      <c r="J107" s="66">
        <f>+J113</f>
        <v>10000000000</v>
      </c>
      <c r="K107" s="66">
        <f t="shared" ref="K107:L107" si="77">+K113</f>
        <v>10000000000</v>
      </c>
      <c r="L107" s="66">
        <f t="shared" si="77"/>
        <v>0</v>
      </c>
      <c r="M107" s="64">
        <f t="shared" si="63"/>
        <v>1</v>
      </c>
      <c r="N107" s="64">
        <f t="shared" si="64"/>
        <v>1</v>
      </c>
      <c r="O107" s="151">
        <f t="shared" si="65"/>
        <v>1</v>
      </c>
    </row>
    <row r="108" spans="1:15" ht="52.5" customHeight="1" x14ac:dyDescent="0.25">
      <c r="A108" s="185" t="s">
        <v>444</v>
      </c>
      <c r="B108" s="100" t="s">
        <v>37</v>
      </c>
      <c r="C108" s="34">
        <v>13</v>
      </c>
      <c r="D108" s="34" t="s">
        <v>38</v>
      </c>
      <c r="E108" s="95" t="s">
        <v>445</v>
      </c>
      <c r="F108" s="66">
        <f t="shared" ref="F108:L111" si="78">+F109</f>
        <v>1168128</v>
      </c>
      <c r="G108" s="66">
        <f t="shared" si="78"/>
        <v>0</v>
      </c>
      <c r="H108" s="66">
        <f t="shared" si="78"/>
        <v>1168128</v>
      </c>
      <c r="I108" s="161">
        <f t="shared" si="47"/>
        <v>2.0927556821182175E-5</v>
      </c>
      <c r="J108" s="66">
        <f t="shared" si="78"/>
        <v>1168128</v>
      </c>
      <c r="K108" s="66">
        <f t="shared" si="78"/>
        <v>0</v>
      </c>
      <c r="L108" s="66">
        <f t="shared" si="78"/>
        <v>1168128</v>
      </c>
      <c r="M108" s="64">
        <f t="shared" si="63"/>
        <v>1</v>
      </c>
      <c r="N108" s="64">
        <f t="shared" si="64"/>
        <v>0</v>
      </c>
      <c r="O108" s="151">
        <f t="shared" si="65"/>
        <v>0</v>
      </c>
    </row>
    <row r="109" spans="1:15" ht="52.5" customHeight="1" x14ac:dyDescent="0.25">
      <c r="A109" s="185" t="s">
        <v>446</v>
      </c>
      <c r="B109" s="100" t="s">
        <v>37</v>
      </c>
      <c r="C109" s="34">
        <v>13</v>
      </c>
      <c r="D109" s="34" t="s">
        <v>38</v>
      </c>
      <c r="E109" s="95" t="s">
        <v>445</v>
      </c>
      <c r="F109" s="66">
        <f t="shared" si="78"/>
        <v>1168128</v>
      </c>
      <c r="G109" s="66">
        <f t="shared" si="78"/>
        <v>0</v>
      </c>
      <c r="H109" s="66">
        <f t="shared" si="78"/>
        <v>1168128</v>
      </c>
      <c r="I109" s="161">
        <f t="shared" si="47"/>
        <v>2.0927556821182175E-5</v>
      </c>
      <c r="J109" s="66">
        <f t="shared" si="78"/>
        <v>1168128</v>
      </c>
      <c r="K109" s="66">
        <f t="shared" si="78"/>
        <v>0</v>
      </c>
      <c r="L109" s="66">
        <f t="shared" si="78"/>
        <v>1168128</v>
      </c>
      <c r="M109" s="64">
        <f t="shared" si="63"/>
        <v>1</v>
      </c>
      <c r="N109" s="64">
        <f t="shared" si="64"/>
        <v>0</v>
      </c>
      <c r="O109" s="151">
        <f t="shared" si="65"/>
        <v>0</v>
      </c>
    </row>
    <row r="110" spans="1:15" ht="43.5" customHeight="1" x14ac:dyDescent="0.25">
      <c r="A110" s="185" t="s">
        <v>447</v>
      </c>
      <c r="B110" s="100" t="s">
        <v>37</v>
      </c>
      <c r="C110" s="34">
        <v>13</v>
      </c>
      <c r="D110" s="34" t="s">
        <v>38</v>
      </c>
      <c r="E110" s="95" t="s">
        <v>448</v>
      </c>
      <c r="F110" s="66">
        <f t="shared" si="78"/>
        <v>1168128</v>
      </c>
      <c r="G110" s="66">
        <f t="shared" si="78"/>
        <v>0</v>
      </c>
      <c r="H110" s="66">
        <f t="shared" si="78"/>
        <v>1168128</v>
      </c>
      <c r="I110" s="161">
        <f t="shared" si="47"/>
        <v>2.0927556821182175E-5</v>
      </c>
      <c r="J110" s="66">
        <f t="shared" si="78"/>
        <v>1168128</v>
      </c>
      <c r="K110" s="66">
        <f t="shared" si="78"/>
        <v>0</v>
      </c>
      <c r="L110" s="66">
        <f t="shared" si="78"/>
        <v>1168128</v>
      </c>
      <c r="M110" s="64">
        <f t="shared" si="63"/>
        <v>1</v>
      </c>
      <c r="N110" s="64">
        <f t="shared" si="64"/>
        <v>0</v>
      </c>
      <c r="O110" s="151">
        <f t="shared" si="65"/>
        <v>0</v>
      </c>
    </row>
    <row r="111" spans="1:15" ht="43.5" customHeight="1" x14ac:dyDescent="0.25">
      <c r="A111" s="152" t="s">
        <v>449</v>
      </c>
      <c r="B111" s="103" t="s">
        <v>37</v>
      </c>
      <c r="C111" s="44">
        <v>13</v>
      </c>
      <c r="D111" s="44" t="s">
        <v>38</v>
      </c>
      <c r="E111" s="45" t="s">
        <v>258</v>
      </c>
      <c r="F111" s="46">
        <v>1168128</v>
      </c>
      <c r="G111" s="56">
        <f t="shared" si="78"/>
        <v>0</v>
      </c>
      <c r="H111" s="46">
        <f>+F111-G111</f>
        <v>1168128</v>
      </c>
      <c r="I111" s="159">
        <f t="shared" si="47"/>
        <v>2.0927556821182175E-5</v>
      </c>
      <c r="J111" s="56">
        <v>1168128</v>
      </c>
      <c r="K111" s="56">
        <f t="shared" si="78"/>
        <v>0</v>
      </c>
      <c r="L111" s="46">
        <f t="shared" si="62"/>
        <v>1168128</v>
      </c>
      <c r="M111" s="57">
        <f t="shared" si="63"/>
        <v>1</v>
      </c>
      <c r="N111" s="57">
        <f t="shared" si="64"/>
        <v>0</v>
      </c>
      <c r="O111" s="154">
        <f t="shared" si="65"/>
        <v>0</v>
      </c>
    </row>
    <row r="112" spans="1:15" ht="57" customHeight="1" x14ac:dyDescent="0.25">
      <c r="A112" s="185" t="s">
        <v>450</v>
      </c>
      <c r="B112" s="107" t="s">
        <v>37</v>
      </c>
      <c r="C112" s="34">
        <v>13</v>
      </c>
      <c r="D112" s="34" t="s">
        <v>38</v>
      </c>
      <c r="E112" s="95" t="s">
        <v>451</v>
      </c>
      <c r="F112" s="60">
        <f t="shared" ref="F112:H113" si="79">+F114</f>
        <v>1621534103.74</v>
      </c>
      <c r="G112" s="60">
        <f t="shared" si="79"/>
        <v>0</v>
      </c>
      <c r="H112" s="60">
        <f>+H114</f>
        <v>1621534103.74</v>
      </c>
      <c r="I112" s="162">
        <f t="shared" si="47"/>
        <v>2.9050538206004447E-2</v>
      </c>
      <c r="J112" s="60">
        <f>+J114</f>
        <v>199887110.74000001</v>
      </c>
      <c r="K112" s="60">
        <f t="shared" ref="K112:L113" si="80">+K114</f>
        <v>0</v>
      </c>
      <c r="L112" s="60">
        <f t="shared" si="80"/>
        <v>199887110.74000001</v>
      </c>
      <c r="M112" s="64">
        <f t="shared" si="63"/>
        <v>0.12327037111274368</v>
      </c>
      <c r="N112" s="64">
        <f t="shared" si="64"/>
        <v>0</v>
      </c>
      <c r="O112" s="151">
        <f t="shared" si="65"/>
        <v>0</v>
      </c>
    </row>
    <row r="113" spans="1:16" ht="57" customHeight="1" x14ac:dyDescent="0.25">
      <c r="A113" s="185" t="s">
        <v>450</v>
      </c>
      <c r="B113" s="100" t="s">
        <v>41</v>
      </c>
      <c r="C113" s="34">
        <v>20</v>
      </c>
      <c r="D113" s="34" t="s">
        <v>38</v>
      </c>
      <c r="E113" s="95" t="s">
        <v>451</v>
      </c>
      <c r="F113" s="60">
        <f t="shared" si="79"/>
        <v>10000000000</v>
      </c>
      <c r="G113" s="60">
        <f t="shared" si="79"/>
        <v>0</v>
      </c>
      <c r="H113" s="60">
        <f t="shared" si="79"/>
        <v>10000000000</v>
      </c>
      <c r="I113" s="162">
        <f t="shared" si="47"/>
        <v>0.17915465446579634</v>
      </c>
      <c r="J113" s="60">
        <f t="shared" ref="J113" si="81">+J115</f>
        <v>10000000000</v>
      </c>
      <c r="K113" s="60">
        <f t="shared" si="80"/>
        <v>10000000000</v>
      </c>
      <c r="L113" s="60">
        <f t="shared" si="80"/>
        <v>0</v>
      </c>
      <c r="M113" s="64">
        <f t="shared" si="63"/>
        <v>1</v>
      </c>
      <c r="N113" s="64">
        <f t="shared" si="64"/>
        <v>1</v>
      </c>
      <c r="O113" s="151">
        <f t="shared" si="65"/>
        <v>1</v>
      </c>
    </row>
    <row r="114" spans="1:16" ht="57" customHeight="1" x14ac:dyDescent="0.25">
      <c r="A114" s="185" t="s">
        <v>452</v>
      </c>
      <c r="B114" s="107" t="s">
        <v>37</v>
      </c>
      <c r="C114" s="34">
        <v>13</v>
      </c>
      <c r="D114" s="34" t="s">
        <v>38</v>
      </c>
      <c r="E114" s="95" t="s">
        <v>451</v>
      </c>
      <c r="F114" s="66">
        <f>+F116+F117</f>
        <v>1621534103.74</v>
      </c>
      <c r="G114" s="66">
        <f>+G116+G117</f>
        <v>0</v>
      </c>
      <c r="H114" s="66">
        <f>+H116+H117</f>
        <v>1621534103.74</v>
      </c>
      <c r="I114" s="162">
        <f t="shared" si="47"/>
        <v>2.9050538206004447E-2</v>
      </c>
      <c r="J114" s="66">
        <f>+J116+J117</f>
        <v>199887110.74000001</v>
      </c>
      <c r="K114" s="66">
        <f t="shared" ref="K114:L114" si="82">+K116+K117</f>
        <v>0</v>
      </c>
      <c r="L114" s="66">
        <f t="shared" si="82"/>
        <v>199887110.74000001</v>
      </c>
      <c r="M114" s="64">
        <f t="shared" si="63"/>
        <v>0.12327037111274368</v>
      </c>
      <c r="N114" s="64">
        <f t="shared" si="64"/>
        <v>0</v>
      </c>
      <c r="O114" s="151">
        <f t="shared" si="65"/>
        <v>0</v>
      </c>
    </row>
    <row r="115" spans="1:16" ht="57" customHeight="1" x14ac:dyDescent="0.25">
      <c r="A115" s="185" t="s">
        <v>452</v>
      </c>
      <c r="B115" s="100" t="s">
        <v>41</v>
      </c>
      <c r="C115" s="34">
        <v>20</v>
      </c>
      <c r="D115" s="34" t="s">
        <v>38</v>
      </c>
      <c r="E115" s="95" t="s">
        <v>451</v>
      </c>
      <c r="F115" s="66">
        <f>+F118</f>
        <v>10000000000</v>
      </c>
      <c r="G115" s="66">
        <f>+G118</f>
        <v>0</v>
      </c>
      <c r="H115" s="66">
        <f>+H118</f>
        <v>10000000000</v>
      </c>
      <c r="I115" s="162">
        <f t="shared" si="47"/>
        <v>0.17915465446579634</v>
      </c>
      <c r="J115" s="66">
        <f>+J118</f>
        <v>10000000000</v>
      </c>
      <c r="K115" s="66">
        <f t="shared" ref="K115:L115" si="83">+K118</f>
        <v>10000000000</v>
      </c>
      <c r="L115" s="66">
        <f t="shared" si="83"/>
        <v>0</v>
      </c>
      <c r="M115" s="64">
        <f t="shared" si="63"/>
        <v>1</v>
      </c>
      <c r="N115" s="64">
        <f t="shared" si="64"/>
        <v>1</v>
      </c>
      <c r="O115" s="151">
        <f t="shared" si="65"/>
        <v>1</v>
      </c>
    </row>
    <row r="116" spans="1:16" ht="43.5" customHeight="1" x14ac:dyDescent="0.25">
      <c r="A116" s="149" t="s">
        <v>454</v>
      </c>
      <c r="B116" s="107" t="s">
        <v>37</v>
      </c>
      <c r="C116" s="34">
        <v>13</v>
      </c>
      <c r="D116" s="34" t="s">
        <v>38</v>
      </c>
      <c r="E116" s="40" t="s">
        <v>455</v>
      </c>
      <c r="F116" s="62">
        <f>+F120</f>
        <v>822367350</v>
      </c>
      <c r="G116" s="62">
        <f>+G120</f>
        <v>0</v>
      </c>
      <c r="H116" s="62">
        <f>+H120</f>
        <v>822367350</v>
      </c>
      <c r="I116" s="162">
        <f t="shared" si="47"/>
        <v>1.473309384332026E-2</v>
      </c>
      <c r="J116" s="62">
        <f>+J120</f>
        <v>0</v>
      </c>
      <c r="K116" s="62">
        <f t="shared" ref="K116:L116" si="84">+K120</f>
        <v>0</v>
      </c>
      <c r="L116" s="62">
        <f t="shared" si="84"/>
        <v>0</v>
      </c>
      <c r="M116" s="64">
        <f t="shared" si="63"/>
        <v>0</v>
      </c>
      <c r="N116" s="64">
        <f t="shared" si="64"/>
        <v>0</v>
      </c>
      <c r="O116" s="151" t="s">
        <v>40</v>
      </c>
    </row>
    <row r="117" spans="1:16" ht="43.5" customHeight="1" x14ac:dyDescent="0.25">
      <c r="A117" s="185" t="s">
        <v>453</v>
      </c>
      <c r="B117" s="107" t="s">
        <v>37</v>
      </c>
      <c r="C117" s="34">
        <v>13</v>
      </c>
      <c r="D117" s="34" t="s">
        <v>38</v>
      </c>
      <c r="E117" s="95" t="s">
        <v>393</v>
      </c>
      <c r="F117" s="66">
        <f>+F119</f>
        <v>799166753.74000001</v>
      </c>
      <c r="G117" s="66">
        <f>+G119</f>
        <v>0</v>
      </c>
      <c r="H117" s="66">
        <f>+H119</f>
        <v>799166753.74000001</v>
      </c>
      <c r="I117" s="162">
        <f t="shared" si="47"/>
        <v>1.4317444362684185E-2</v>
      </c>
      <c r="J117" s="66">
        <f>+J119</f>
        <v>199887110.74000001</v>
      </c>
      <c r="K117" s="66">
        <f t="shared" ref="K117:L117" si="85">+K119</f>
        <v>0</v>
      </c>
      <c r="L117" s="66">
        <f t="shared" si="85"/>
        <v>199887110.74000001</v>
      </c>
      <c r="M117" s="64">
        <f t="shared" si="63"/>
        <v>0.2501194022455932</v>
      </c>
      <c r="N117" s="64">
        <f t="shared" si="64"/>
        <v>0</v>
      </c>
      <c r="O117" s="151">
        <f t="shared" si="65"/>
        <v>0</v>
      </c>
    </row>
    <row r="118" spans="1:16" ht="43.5" customHeight="1" x14ac:dyDescent="0.25">
      <c r="A118" s="149" t="s">
        <v>454</v>
      </c>
      <c r="B118" s="100" t="s">
        <v>41</v>
      </c>
      <c r="C118" s="34">
        <v>20</v>
      </c>
      <c r="D118" s="34" t="s">
        <v>38</v>
      </c>
      <c r="E118" s="40" t="s">
        <v>455</v>
      </c>
      <c r="F118" s="62">
        <f>+F121</f>
        <v>10000000000</v>
      </c>
      <c r="G118" s="62">
        <f>+G121</f>
        <v>0</v>
      </c>
      <c r="H118" s="62">
        <f>+H121</f>
        <v>10000000000</v>
      </c>
      <c r="I118" s="162">
        <f t="shared" si="47"/>
        <v>0.17915465446579634</v>
      </c>
      <c r="J118" s="62">
        <f>+J121</f>
        <v>10000000000</v>
      </c>
      <c r="K118" s="62">
        <f t="shared" ref="K118:L118" si="86">+K121</f>
        <v>10000000000</v>
      </c>
      <c r="L118" s="62">
        <f t="shared" si="86"/>
        <v>0</v>
      </c>
      <c r="M118" s="57">
        <f t="shared" si="63"/>
        <v>1</v>
      </c>
      <c r="N118" s="57">
        <f t="shared" si="64"/>
        <v>1</v>
      </c>
      <c r="O118" s="154">
        <f t="shared" si="65"/>
        <v>1</v>
      </c>
    </row>
    <row r="119" spans="1:16" ht="43.5" customHeight="1" x14ac:dyDescent="0.25">
      <c r="A119" s="152" t="s">
        <v>456</v>
      </c>
      <c r="B119" s="99" t="s">
        <v>37</v>
      </c>
      <c r="C119" s="44">
        <v>13</v>
      </c>
      <c r="D119" s="44" t="s">
        <v>38</v>
      </c>
      <c r="E119" s="108" t="s">
        <v>258</v>
      </c>
      <c r="F119" s="46">
        <v>799166753.74000001</v>
      </c>
      <c r="G119" s="46">
        <v>0</v>
      </c>
      <c r="H119" s="46">
        <f t="shared" ref="H119:H121" si="87">+F119-G119</f>
        <v>799166753.74000001</v>
      </c>
      <c r="I119" s="163">
        <f t="shared" si="47"/>
        <v>1.4317444362684185E-2</v>
      </c>
      <c r="J119" s="46">
        <v>199887110.74000001</v>
      </c>
      <c r="K119" s="46">
        <v>0</v>
      </c>
      <c r="L119" s="46">
        <f t="shared" si="62"/>
        <v>199887110.74000001</v>
      </c>
      <c r="M119" s="57">
        <f t="shared" si="63"/>
        <v>0.2501194022455932</v>
      </c>
      <c r="N119" s="57">
        <f t="shared" si="64"/>
        <v>0</v>
      </c>
      <c r="O119" s="154">
        <f t="shared" si="65"/>
        <v>0</v>
      </c>
      <c r="P119" s="50"/>
    </row>
    <row r="120" spans="1:16" ht="43.5" customHeight="1" x14ac:dyDescent="0.25">
      <c r="A120" s="152" t="s">
        <v>457</v>
      </c>
      <c r="B120" s="103" t="s">
        <v>37</v>
      </c>
      <c r="C120" s="44">
        <v>13</v>
      </c>
      <c r="D120" s="44" t="s">
        <v>38</v>
      </c>
      <c r="E120" s="108" t="s">
        <v>258</v>
      </c>
      <c r="F120" s="46">
        <v>822367350</v>
      </c>
      <c r="G120" s="46">
        <f>+G121</f>
        <v>0</v>
      </c>
      <c r="H120" s="46">
        <f t="shared" si="87"/>
        <v>822367350</v>
      </c>
      <c r="I120" s="163">
        <f t="shared" si="47"/>
        <v>1.473309384332026E-2</v>
      </c>
      <c r="J120" s="46">
        <v>0</v>
      </c>
      <c r="K120" s="46">
        <v>0</v>
      </c>
      <c r="L120" s="46">
        <f t="shared" si="62"/>
        <v>0</v>
      </c>
      <c r="M120" s="57">
        <f t="shared" si="63"/>
        <v>0</v>
      </c>
      <c r="N120" s="57">
        <f t="shared" si="64"/>
        <v>0</v>
      </c>
      <c r="O120" s="154" t="s">
        <v>40</v>
      </c>
    </row>
    <row r="121" spans="1:16" ht="43.5" customHeight="1" x14ac:dyDescent="0.25">
      <c r="A121" s="152" t="s">
        <v>457</v>
      </c>
      <c r="B121" s="103" t="s">
        <v>41</v>
      </c>
      <c r="C121" s="44">
        <v>20</v>
      </c>
      <c r="D121" s="44" t="s">
        <v>38</v>
      </c>
      <c r="E121" s="108" t="s">
        <v>258</v>
      </c>
      <c r="F121" s="46">
        <v>10000000000</v>
      </c>
      <c r="G121" s="46">
        <v>0</v>
      </c>
      <c r="H121" s="46">
        <f t="shared" si="87"/>
        <v>10000000000</v>
      </c>
      <c r="I121" s="163">
        <f t="shared" si="47"/>
        <v>0.17915465446579634</v>
      </c>
      <c r="J121" s="46">
        <v>10000000000</v>
      </c>
      <c r="K121" s="46">
        <v>10000000000</v>
      </c>
      <c r="L121" s="46">
        <f t="shared" si="62"/>
        <v>0</v>
      </c>
      <c r="M121" s="57">
        <f t="shared" si="63"/>
        <v>1</v>
      </c>
      <c r="N121" s="57">
        <f>+K121/H121</f>
        <v>1</v>
      </c>
      <c r="O121" s="154">
        <f t="shared" si="65"/>
        <v>1</v>
      </c>
      <c r="P121" s="50"/>
    </row>
    <row r="122" spans="1:16" ht="54" customHeight="1" x14ac:dyDescent="0.25">
      <c r="A122" s="185" t="s">
        <v>458</v>
      </c>
      <c r="B122" s="100" t="s">
        <v>37</v>
      </c>
      <c r="C122" s="34">
        <v>13</v>
      </c>
      <c r="D122" s="34" t="s">
        <v>38</v>
      </c>
      <c r="E122" s="95" t="s">
        <v>459</v>
      </c>
      <c r="F122" s="66">
        <f t="shared" ref="F122:L124" si="88">+F123</f>
        <v>987224297.55999994</v>
      </c>
      <c r="G122" s="66">
        <f t="shared" si="88"/>
        <v>0</v>
      </c>
      <c r="H122" s="66">
        <f t="shared" si="88"/>
        <v>987224297.55999994</v>
      </c>
      <c r="I122" s="162">
        <f t="shared" si="47"/>
        <v>1.7686582790960029E-2</v>
      </c>
      <c r="J122" s="66">
        <f t="shared" si="88"/>
        <v>0</v>
      </c>
      <c r="K122" s="66">
        <f t="shared" si="88"/>
        <v>0</v>
      </c>
      <c r="L122" s="66">
        <f t="shared" si="88"/>
        <v>0</v>
      </c>
      <c r="M122" s="64">
        <f t="shared" si="63"/>
        <v>0</v>
      </c>
      <c r="N122" s="64">
        <f t="shared" si="64"/>
        <v>0</v>
      </c>
      <c r="O122" s="151" t="s">
        <v>40</v>
      </c>
    </row>
    <row r="123" spans="1:16" ht="54" customHeight="1" x14ac:dyDescent="0.25">
      <c r="A123" s="185" t="s">
        <v>460</v>
      </c>
      <c r="B123" s="100" t="s">
        <v>37</v>
      </c>
      <c r="C123" s="34">
        <v>13</v>
      </c>
      <c r="D123" s="34" t="s">
        <v>38</v>
      </c>
      <c r="E123" s="95" t="s">
        <v>459</v>
      </c>
      <c r="F123" s="66">
        <f t="shared" si="88"/>
        <v>987224297.55999994</v>
      </c>
      <c r="G123" s="66">
        <f t="shared" si="88"/>
        <v>0</v>
      </c>
      <c r="H123" s="66">
        <f t="shared" si="88"/>
        <v>987224297.55999994</v>
      </c>
      <c r="I123" s="162">
        <f t="shared" si="47"/>
        <v>1.7686582790960029E-2</v>
      </c>
      <c r="J123" s="66">
        <f t="shared" si="88"/>
        <v>0</v>
      </c>
      <c r="K123" s="66">
        <f t="shared" si="88"/>
        <v>0</v>
      </c>
      <c r="L123" s="66">
        <f t="shared" si="88"/>
        <v>0</v>
      </c>
      <c r="M123" s="64">
        <f t="shared" si="63"/>
        <v>0</v>
      </c>
      <c r="N123" s="64">
        <f t="shared" si="64"/>
        <v>0</v>
      </c>
      <c r="O123" s="151" t="s">
        <v>40</v>
      </c>
    </row>
    <row r="124" spans="1:16" ht="43.5" customHeight="1" x14ac:dyDescent="0.25">
      <c r="A124" s="185" t="s">
        <v>461</v>
      </c>
      <c r="B124" s="100" t="s">
        <v>37</v>
      </c>
      <c r="C124" s="34">
        <v>13</v>
      </c>
      <c r="D124" s="34" t="s">
        <v>38</v>
      </c>
      <c r="E124" s="95" t="s">
        <v>462</v>
      </c>
      <c r="F124" s="66">
        <f t="shared" si="88"/>
        <v>987224297.55999994</v>
      </c>
      <c r="G124" s="66">
        <f t="shared" si="88"/>
        <v>0</v>
      </c>
      <c r="H124" s="66">
        <f t="shared" si="88"/>
        <v>987224297.55999994</v>
      </c>
      <c r="I124" s="162">
        <f t="shared" si="47"/>
        <v>1.7686582790960029E-2</v>
      </c>
      <c r="J124" s="66">
        <f t="shared" si="88"/>
        <v>0</v>
      </c>
      <c r="K124" s="66">
        <f t="shared" si="88"/>
        <v>0</v>
      </c>
      <c r="L124" s="66">
        <f t="shared" si="88"/>
        <v>0</v>
      </c>
      <c r="M124" s="64">
        <f t="shared" si="63"/>
        <v>0</v>
      </c>
      <c r="N124" s="64">
        <f t="shared" si="64"/>
        <v>0</v>
      </c>
      <c r="O124" s="151" t="s">
        <v>40</v>
      </c>
    </row>
    <row r="125" spans="1:16" ht="43.5" customHeight="1" x14ac:dyDescent="0.25">
      <c r="A125" s="152" t="s">
        <v>463</v>
      </c>
      <c r="B125" s="103" t="s">
        <v>37</v>
      </c>
      <c r="C125" s="44">
        <v>13</v>
      </c>
      <c r="D125" s="44" t="s">
        <v>38</v>
      </c>
      <c r="E125" s="108" t="s">
        <v>258</v>
      </c>
      <c r="F125" s="46">
        <v>987224297.55999994</v>
      </c>
      <c r="G125" s="56">
        <f t="shared" ref="G125" si="89">+G127</f>
        <v>0</v>
      </c>
      <c r="H125" s="46">
        <f>+F125-G125</f>
        <v>987224297.55999994</v>
      </c>
      <c r="I125" s="163">
        <f t="shared" si="47"/>
        <v>1.7686582790960029E-2</v>
      </c>
      <c r="J125" s="56">
        <v>0</v>
      </c>
      <c r="K125" s="56">
        <f t="shared" ref="K125" si="90">+K127</f>
        <v>0</v>
      </c>
      <c r="L125" s="56">
        <f t="shared" si="62"/>
        <v>0</v>
      </c>
      <c r="M125" s="57">
        <f t="shared" si="63"/>
        <v>0</v>
      </c>
      <c r="N125" s="57">
        <f t="shared" si="64"/>
        <v>0</v>
      </c>
      <c r="O125" s="154" t="s">
        <v>40</v>
      </c>
    </row>
    <row r="126" spans="1:16" ht="55.5" customHeight="1" x14ac:dyDescent="0.25">
      <c r="A126" s="185" t="s">
        <v>464</v>
      </c>
      <c r="B126" s="100" t="s">
        <v>37</v>
      </c>
      <c r="C126" s="34">
        <v>13</v>
      </c>
      <c r="D126" s="34" t="s">
        <v>38</v>
      </c>
      <c r="E126" s="95" t="s">
        <v>465</v>
      </c>
      <c r="F126" s="66">
        <f t="shared" ref="F126:L128" si="91">+F127</f>
        <v>10119884</v>
      </c>
      <c r="G126" s="66">
        <f t="shared" si="91"/>
        <v>0</v>
      </c>
      <c r="H126" s="66">
        <f t="shared" si="91"/>
        <v>10119884</v>
      </c>
      <c r="I126" s="150">
        <f t="shared" si="47"/>
        <v>1.8130243212539408E-4</v>
      </c>
      <c r="J126" s="66">
        <f t="shared" si="91"/>
        <v>7701859</v>
      </c>
      <c r="K126" s="66">
        <f t="shared" si="91"/>
        <v>0</v>
      </c>
      <c r="L126" s="66">
        <f t="shared" si="91"/>
        <v>7701859</v>
      </c>
      <c r="M126" s="64">
        <f t="shared" si="63"/>
        <v>0.76106198450496076</v>
      </c>
      <c r="N126" s="64">
        <f t="shared" si="64"/>
        <v>0</v>
      </c>
      <c r="O126" s="151">
        <f t="shared" si="65"/>
        <v>0</v>
      </c>
    </row>
    <row r="127" spans="1:16" ht="55.5" customHeight="1" x14ac:dyDescent="0.25">
      <c r="A127" s="185" t="s">
        <v>466</v>
      </c>
      <c r="B127" s="100" t="s">
        <v>37</v>
      </c>
      <c r="C127" s="34">
        <v>13</v>
      </c>
      <c r="D127" s="34" t="s">
        <v>38</v>
      </c>
      <c r="E127" s="95" t="s">
        <v>465</v>
      </c>
      <c r="F127" s="66">
        <f t="shared" si="91"/>
        <v>10119884</v>
      </c>
      <c r="G127" s="66">
        <f t="shared" si="91"/>
        <v>0</v>
      </c>
      <c r="H127" s="66">
        <f t="shared" si="91"/>
        <v>10119884</v>
      </c>
      <c r="I127" s="150">
        <f t="shared" si="47"/>
        <v>1.8130243212539408E-4</v>
      </c>
      <c r="J127" s="66">
        <f t="shared" si="91"/>
        <v>7701859</v>
      </c>
      <c r="K127" s="66">
        <f t="shared" si="91"/>
        <v>0</v>
      </c>
      <c r="L127" s="66">
        <f t="shared" si="91"/>
        <v>7701859</v>
      </c>
      <c r="M127" s="64">
        <f t="shared" si="63"/>
        <v>0.76106198450496076</v>
      </c>
      <c r="N127" s="64">
        <f t="shared" si="64"/>
        <v>0</v>
      </c>
      <c r="O127" s="151">
        <f t="shared" si="65"/>
        <v>0</v>
      </c>
    </row>
    <row r="128" spans="1:16" ht="43.5" customHeight="1" x14ac:dyDescent="0.25">
      <c r="A128" s="185" t="s">
        <v>467</v>
      </c>
      <c r="B128" s="100" t="s">
        <v>37</v>
      </c>
      <c r="C128" s="34">
        <v>13</v>
      </c>
      <c r="D128" s="34" t="s">
        <v>38</v>
      </c>
      <c r="E128" s="95" t="s">
        <v>468</v>
      </c>
      <c r="F128" s="66">
        <f t="shared" si="91"/>
        <v>10119884</v>
      </c>
      <c r="G128" s="66">
        <f t="shared" si="91"/>
        <v>0</v>
      </c>
      <c r="H128" s="66">
        <f t="shared" si="91"/>
        <v>10119884</v>
      </c>
      <c r="I128" s="150">
        <f t="shared" si="47"/>
        <v>1.8130243212539408E-4</v>
      </c>
      <c r="J128" s="66">
        <f t="shared" si="91"/>
        <v>7701859</v>
      </c>
      <c r="K128" s="66">
        <f t="shared" si="91"/>
        <v>0</v>
      </c>
      <c r="L128" s="66">
        <f t="shared" si="91"/>
        <v>7701859</v>
      </c>
      <c r="M128" s="64">
        <f t="shared" si="63"/>
        <v>0.76106198450496076</v>
      </c>
      <c r="N128" s="57">
        <f t="shared" si="64"/>
        <v>0</v>
      </c>
      <c r="O128" s="154">
        <f t="shared" si="65"/>
        <v>0</v>
      </c>
    </row>
    <row r="129" spans="1:28" ht="43.5" customHeight="1" thickBot="1" x14ac:dyDescent="0.3">
      <c r="A129" s="164" t="s">
        <v>469</v>
      </c>
      <c r="B129" s="194" t="s">
        <v>37</v>
      </c>
      <c r="C129" s="84">
        <v>13</v>
      </c>
      <c r="D129" s="84" t="s">
        <v>38</v>
      </c>
      <c r="E129" s="195" t="s">
        <v>258</v>
      </c>
      <c r="F129" s="196">
        <v>10119884</v>
      </c>
      <c r="G129" s="86">
        <v>0</v>
      </c>
      <c r="H129" s="86">
        <f>+F129-G129</f>
        <v>10119884</v>
      </c>
      <c r="I129" s="197">
        <f t="shared" si="47"/>
        <v>1.8130243212539408E-4</v>
      </c>
      <c r="J129" s="86">
        <v>7701859</v>
      </c>
      <c r="K129" s="86">
        <v>0</v>
      </c>
      <c r="L129" s="86">
        <f t="shared" si="62"/>
        <v>7701859</v>
      </c>
      <c r="M129" s="166">
        <f t="shared" si="63"/>
        <v>0.76106198450496076</v>
      </c>
      <c r="N129" s="166">
        <f t="shared" si="64"/>
        <v>0</v>
      </c>
      <c r="O129" s="167">
        <f t="shared" si="65"/>
        <v>0</v>
      </c>
    </row>
    <row r="130" spans="1:28" s="118" customFormat="1" ht="33" customHeight="1" thickBot="1" x14ac:dyDescent="0.3">
      <c r="A130" s="311" t="s">
        <v>470</v>
      </c>
      <c r="B130" s="312"/>
      <c r="C130" s="312"/>
      <c r="D130" s="312"/>
      <c r="E130" s="312"/>
      <c r="F130" s="198">
        <f>+F51+F50+F49+F8</f>
        <v>55817695776.970001</v>
      </c>
      <c r="G130" s="198">
        <f t="shared" ref="G130" si="92">+G51+G50+G49+G8</f>
        <v>0</v>
      </c>
      <c r="H130" s="198">
        <f>+H51+H50+H49+H8</f>
        <v>55817695776.970001</v>
      </c>
      <c r="I130" s="199">
        <f>+I8+I49+I50+I51</f>
        <v>0.99999999999999989</v>
      </c>
      <c r="J130" s="198">
        <f t="shared" ref="J130:L130" si="93">+J51+J50+J49+J8</f>
        <v>42826147238.07</v>
      </c>
      <c r="K130" s="198">
        <f t="shared" si="93"/>
        <v>33454599185.330002</v>
      </c>
      <c r="L130" s="198">
        <f t="shared" si="93"/>
        <v>9369507652.7399998</v>
      </c>
      <c r="M130" s="199">
        <f t="shared" si="63"/>
        <v>0.76725036105377487</v>
      </c>
      <c r="N130" s="199">
        <f t="shared" si="64"/>
        <v>0.59935471573395083</v>
      </c>
      <c r="O130" s="200">
        <f>+K130/J130</f>
        <v>0.7811722824226125</v>
      </c>
    </row>
    <row r="131" spans="1:28" s="120" customFormat="1" ht="15.75" customHeight="1" x14ac:dyDescent="0.25">
      <c r="A131" s="119" t="s">
        <v>513</v>
      </c>
      <c r="E131" s="121"/>
      <c r="F131" s="128"/>
      <c r="G131" s="128"/>
      <c r="H131" s="128"/>
      <c r="I131" s="130"/>
      <c r="J131" s="130"/>
      <c r="K131" s="130"/>
      <c r="L131" s="130"/>
      <c r="M131" s="130"/>
    </row>
    <row r="132" spans="1:28" s="120" customFormat="1" ht="15.75" customHeight="1" x14ac:dyDescent="0.25">
      <c r="A132" s="119" t="s">
        <v>473</v>
      </c>
      <c r="E132" s="121"/>
      <c r="F132" s="128"/>
      <c r="G132" s="128"/>
      <c r="H132" s="128"/>
      <c r="I132" s="130"/>
      <c r="J132" s="130"/>
      <c r="K132" s="130"/>
      <c r="L132" s="130"/>
      <c r="M132" s="130"/>
    </row>
    <row r="133" spans="1:28" s="130" customFormat="1" x14ac:dyDescent="0.25">
      <c r="A133" s="119" t="s">
        <v>514</v>
      </c>
      <c r="B133" s="5"/>
      <c r="C133" s="3"/>
      <c r="D133" s="3"/>
      <c r="E133" s="8"/>
      <c r="F133" s="9"/>
      <c r="G133" s="9"/>
      <c r="H133" s="9"/>
      <c r="N133" s="3"/>
      <c r="O133" s="3"/>
      <c r="P133" s="3"/>
      <c r="Q133" s="3"/>
      <c r="R133" s="3"/>
      <c r="S133" s="3"/>
      <c r="T133" s="3"/>
      <c r="U133" s="3"/>
      <c r="V133" s="3"/>
      <c r="W133" s="3"/>
      <c r="X133" s="3"/>
      <c r="Y133" s="3"/>
      <c r="Z133" s="3"/>
      <c r="AA133" s="3"/>
      <c r="AB133" s="3"/>
    </row>
  </sheetData>
  <mergeCells count="17">
    <mergeCell ref="L6:L7"/>
    <mergeCell ref="M6:O6"/>
    <mergeCell ref="A2:J2"/>
    <mergeCell ref="A3:J3"/>
    <mergeCell ref="A4:J4"/>
    <mergeCell ref="A6:A7"/>
    <mergeCell ref="B6:B7"/>
    <mergeCell ref="C6:C7"/>
    <mergeCell ref="D6:D7"/>
    <mergeCell ref="E6:E7"/>
    <mergeCell ref="F6:F7"/>
    <mergeCell ref="G6:G7"/>
    <mergeCell ref="A130:E130"/>
    <mergeCell ref="H6:H7"/>
    <mergeCell ref="I6:I7"/>
    <mergeCell ref="J6:J7"/>
    <mergeCell ref="K6:K7"/>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5E2B7-3A16-45EB-AC94-C5F71C972457}">
  <sheetPr>
    <tabColor theme="0"/>
  </sheetPr>
  <dimension ref="A1:P133"/>
  <sheetViews>
    <sheetView topLeftCell="G6" zoomScale="70" zoomScaleNormal="70" workbookViewId="0">
      <selection activeCell="L12" sqref="L12"/>
    </sheetView>
  </sheetViews>
  <sheetFormatPr baseColWidth="10" defaultRowHeight="15.75" x14ac:dyDescent="0.25"/>
  <cols>
    <col min="1" max="1" width="45.42578125" style="3" customWidth="1"/>
    <col min="2" max="2" width="16.140625" style="5" customWidth="1"/>
    <col min="3" max="3" width="11" style="3" customWidth="1"/>
    <col min="4" max="4" width="9.5703125" style="3" customWidth="1"/>
    <col min="5" max="5" width="49.28515625" style="8" customWidth="1"/>
    <col min="6" max="6" width="23.85546875" style="16" customWidth="1"/>
    <col min="7" max="7" width="25.7109375" style="16" customWidth="1"/>
    <col min="8" max="8" width="24.140625" style="16" customWidth="1"/>
    <col min="9" max="9" width="21.42578125" style="130" customWidth="1"/>
    <col min="10" max="10" width="24" style="130" customWidth="1"/>
    <col min="11" max="11" width="25.140625" style="130" customWidth="1"/>
    <col min="12" max="12" width="22.7109375" style="130" customWidth="1"/>
    <col min="13" max="13" width="18.7109375" style="130" customWidth="1"/>
    <col min="14" max="14" width="15.28515625" style="3" customWidth="1"/>
    <col min="15" max="15" width="16.140625" style="3" customWidth="1"/>
    <col min="16" max="16" width="18.7109375" style="3" bestFit="1" customWidth="1"/>
    <col min="17" max="75" width="11.42578125" style="3"/>
    <col min="76" max="76" width="15.42578125" style="3" customWidth="1"/>
    <col min="77" max="77" width="9.5703125" style="3" customWidth="1"/>
    <col min="78" max="78" width="14.42578125" style="3" customWidth="1"/>
    <col min="79" max="79" width="49.85546875" style="3" customWidth="1"/>
    <col min="80" max="80" width="22.5703125" style="3" customWidth="1"/>
    <col min="81" max="81" width="23" style="3" customWidth="1"/>
    <col min="82" max="82" width="22.85546875" style="3" customWidth="1"/>
    <col min="83" max="83" width="23.42578125" style="3" customWidth="1"/>
    <col min="84" max="84" width="22.42578125" style="3" customWidth="1"/>
    <col min="85" max="85" width="13.85546875" style="3" customWidth="1"/>
    <col min="86" max="86" width="20.7109375" style="3" customWidth="1"/>
    <col min="87" max="87" width="18.140625" style="3" customWidth="1"/>
    <col min="88" max="88" width="14.85546875" style="3" bestFit="1" customWidth="1"/>
    <col min="89" max="89" width="11.42578125" style="3"/>
    <col min="90" max="90" width="17.42578125" style="3" customWidth="1"/>
    <col min="91" max="93" width="18.140625" style="3" customWidth="1"/>
    <col min="94" max="97" width="11.42578125" style="3"/>
    <col min="98" max="98" width="34" style="3" customWidth="1"/>
    <col min="99" max="99" width="9.5703125" style="3" customWidth="1"/>
    <col min="100" max="100" width="16.7109375" style="3" customWidth="1"/>
    <col min="101" max="101" width="55.140625" style="3" customWidth="1"/>
    <col min="102" max="102" width="22.5703125" style="3" customWidth="1"/>
    <col min="103" max="103" width="23" style="3" customWidth="1"/>
    <col min="104" max="104" width="22.85546875" style="3" customWidth="1"/>
    <col min="105" max="105" width="23.42578125" style="3" customWidth="1"/>
    <col min="106" max="106" width="28.7109375" style="3" customWidth="1"/>
    <col min="107" max="107" width="12.7109375" style="3" customWidth="1"/>
    <col min="108" max="108" width="11.42578125" style="3"/>
    <col min="109" max="109" width="25.28515625" style="3" customWidth="1"/>
    <col min="110" max="110" width="15.85546875" style="3" bestFit="1" customWidth="1"/>
    <col min="111" max="112" width="18" style="3" bestFit="1" customWidth="1"/>
    <col min="113" max="331" width="11.42578125" style="3"/>
    <col min="332" max="332" width="15.42578125" style="3" customWidth="1"/>
    <col min="333" max="333" width="9.5703125" style="3" customWidth="1"/>
    <col min="334" max="334" width="14.42578125" style="3" customWidth="1"/>
    <col min="335" max="335" width="49.85546875" style="3" customWidth="1"/>
    <col min="336" max="336" width="22.5703125" style="3" customWidth="1"/>
    <col min="337" max="337" width="23" style="3" customWidth="1"/>
    <col min="338" max="338" width="22.85546875" style="3" customWidth="1"/>
    <col min="339" max="339" width="23.42578125" style="3" customWidth="1"/>
    <col min="340" max="340" width="22.42578125" style="3" customWidth="1"/>
    <col min="341" max="341" width="13.85546875" style="3" customWidth="1"/>
    <col min="342" max="342" width="20.7109375" style="3" customWidth="1"/>
    <col min="343" max="343" width="18.140625" style="3" customWidth="1"/>
    <col min="344" max="344" width="14.85546875" style="3" bestFit="1" customWidth="1"/>
    <col min="345" max="345" width="11.42578125" style="3"/>
    <col min="346" max="346" width="17.42578125" style="3" customWidth="1"/>
    <col min="347" max="349" width="18.140625" style="3" customWidth="1"/>
    <col min="350" max="353" width="11.42578125" style="3"/>
    <col min="354" max="354" width="34" style="3" customWidth="1"/>
    <col min="355" max="355" width="9.5703125" style="3" customWidth="1"/>
    <col min="356" max="356" width="16.7109375" style="3" customWidth="1"/>
    <col min="357" max="357" width="55.140625" style="3" customWidth="1"/>
    <col min="358" max="358" width="22.5703125" style="3" customWidth="1"/>
    <col min="359" max="359" width="23" style="3" customWidth="1"/>
    <col min="360" max="360" width="22.85546875" style="3" customWidth="1"/>
    <col min="361" max="361" width="23.42578125" style="3" customWidth="1"/>
    <col min="362" max="362" width="28.7109375" style="3" customWidth="1"/>
    <col min="363" max="363" width="12.7109375" style="3" customWidth="1"/>
    <col min="364" max="364" width="11.42578125" style="3"/>
    <col min="365" max="365" width="25.28515625" style="3" customWidth="1"/>
    <col min="366" max="366" width="15.85546875" style="3" bestFit="1" customWidth="1"/>
    <col min="367" max="368" width="18" style="3" bestFit="1" customWidth="1"/>
    <col min="369" max="587" width="11.42578125" style="3"/>
    <col min="588" max="588" width="15.42578125" style="3" customWidth="1"/>
    <col min="589" max="589" width="9.5703125" style="3" customWidth="1"/>
    <col min="590" max="590" width="14.42578125" style="3" customWidth="1"/>
    <col min="591" max="591" width="49.85546875" style="3" customWidth="1"/>
    <col min="592" max="592" width="22.5703125" style="3" customWidth="1"/>
    <col min="593" max="593" width="23" style="3" customWidth="1"/>
    <col min="594" max="594" width="22.85546875" style="3" customWidth="1"/>
    <col min="595" max="595" width="23.42578125" style="3" customWidth="1"/>
    <col min="596" max="596" width="22.42578125" style="3" customWidth="1"/>
    <col min="597" max="597" width="13.85546875" style="3" customWidth="1"/>
    <col min="598" max="598" width="20.7109375" style="3" customWidth="1"/>
    <col min="599" max="599" width="18.140625" style="3" customWidth="1"/>
    <col min="600" max="600" width="14.85546875" style="3" bestFit="1" customWidth="1"/>
    <col min="601" max="601" width="11.42578125" style="3"/>
    <col min="602" max="602" width="17.42578125" style="3" customWidth="1"/>
    <col min="603" max="605" width="18.140625" style="3" customWidth="1"/>
    <col min="606" max="609" width="11.42578125" style="3"/>
    <col min="610" max="610" width="34" style="3" customWidth="1"/>
    <col min="611" max="611" width="9.5703125" style="3" customWidth="1"/>
    <col min="612" max="612" width="16.7109375" style="3" customWidth="1"/>
    <col min="613" max="613" width="55.140625" style="3" customWidth="1"/>
    <col min="614" max="614" width="22.5703125" style="3" customWidth="1"/>
    <col min="615" max="615" width="23" style="3" customWidth="1"/>
    <col min="616" max="616" width="22.85546875" style="3" customWidth="1"/>
    <col min="617" max="617" width="23.42578125" style="3" customWidth="1"/>
    <col min="618" max="618" width="28.7109375" style="3" customWidth="1"/>
    <col min="619" max="619" width="12.7109375" style="3" customWidth="1"/>
    <col min="620" max="620" width="11.42578125" style="3"/>
    <col min="621" max="621" width="25.28515625" style="3" customWidth="1"/>
    <col min="622" max="622" width="15.85546875" style="3" bestFit="1" customWidth="1"/>
    <col min="623" max="624" width="18" style="3" bestFit="1" customWidth="1"/>
    <col min="625" max="843" width="11.42578125" style="3"/>
    <col min="844" max="844" width="15.42578125" style="3" customWidth="1"/>
    <col min="845" max="845" width="9.5703125" style="3" customWidth="1"/>
    <col min="846" max="846" width="14.42578125" style="3" customWidth="1"/>
    <col min="847" max="847" width="49.85546875" style="3" customWidth="1"/>
    <col min="848" max="848" width="22.5703125" style="3" customWidth="1"/>
    <col min="849" max="849" width="23" style="3" customWidth="1"/>
    <col min="850" max="850" width="22.85546875" style="3" customWidth="1"/>
    <col min="851" max="851" width="23.42578125" style="3" customWidth="1"/>
    <col min="852" max="852" width="22.42578125" style="3" customWidth="1"/>
    <col min="853" max="853" width="13.85546875" style="3" customWidth="1"/>
    <col min="854" max="854" width="20.7109375" style="3" customWidth="1"/>
    <col min="855" max="855" width="18.140625" style="3" customWidth="1"/>
    <col min="856" max="856" width="14.85546875" style="3" bestFit="1" customWidth="1"/>
    <col min="857" max="857" width="11.42578125" style="3"/>
    <col min="858" max="858" width="17.42578125" style="3" customWidth="1"/>
    <col min="859" max="861" width="18.140625" style="3" customWidth="1"/>
    <col min="862" max="865" width="11.42578125" style="3"/>
    <col min="866" max="866" width="34" style="3" customWidth="1"/>
    <col min="867" max="867" width="9.5703125" style="3" customWidth="1"/>
    <col min="868" max="868" width="16.7109375" style="3" customWidth="1"/>
    <col min="869" max="869" width="55.140625" style="3" customWidth="1"/>
    <col min="870" max="870" width="22.5703125" style="3" customWidth="1"/>
    <col min="871" max="871" width="23" style="3" customWidth="1"/>
    <col min="872" max="872" width="22.85546875" style="3" customWidth="1"/>
    <col min="873" max="873" width="23.42578125" style="3" customWidth="1"/>
    <col min="874" max="874" width="28.7109375" style="3" customWidth="1"/>
    <col min="875" max="875" width="12.7109375" style="3" customWidth="1"/>
    <col min="876" max="876" width="11.42578125" style="3"/>
    <col min="877" max="877" width="25.28515625" style="3" customWidth="1"/>
    <col min="878" max="878" width="15.85546875" style="3" bestFit="1" customWidth="1"/>
    <col min="879" max="880" width="18" style="3" bestFit="1" customWidth="1"/>
    <col min="881" max="1099" width="11.42578125" style="3"/>
    <col min="1100" max="1100" width="15.42578125" style="3" customWidth="1"/>
    <col min="1101" max="1101" width="9.5703125" style="3" customWidth="1"/>
    <col min="1102" max="1102" width="14.42578125" style="3" customWidth="1"/>
    <col min="1103" max="1103" width="49.85546875" style="3" customWidth="1"/>
    <col min="1104" max="1104" width="22.5703125" style="3" customWidth="1"/>
    <col min="1105" max="1105" width="23" style="3" customWidth="1"/>
    <col min="1106" max="1106" width="22.85546875" style="3" customWidth="1"/>
    <col min="1107" max="1107" width="23.42578125" style="3" customWidth="1"/>
    <col min="1108" max="1108" width="22.42578125" style="3" customWidth="1"/>
    <col min="1109" max="1109" width="13.85546875" style="3" customWidth="1"/>
    <col min="1110" max="1110" width="20.7109375" style="3" customWidth="1"/>
    <col min="1111" max="1111" width="18.140625" style="3" customWidth="1"/>
    <col min="1112" max="1112" width="14.85546875" style="3" bestFit="1" customWidth="1"/>
    <col min="1113" max="1113" width="11.42578125" style="3"/>
    <col min="1114" max="1114" width="17.42578125" style="3" customWidth="1"/>
    <col min="1115" max="1117" width="18.140625" style="3" customWidth="1"/>
    <col min="1118" max="1121" width="11.42578125" style="3"/>
    <col min="1122" max="1122" width="34" style="3" customWidth="1"/>
    <col min="1123" max="1123" width="9.5703125" style="3" customWidth="1"/>
    <col min="1124" max="1124" width="16.7109375" style="3" customWidth="1"/>
    <col min="1125" max="1125" width="55.140625" style="3" customWidth="1"/>
    <col min="1126" max="1126" width="22.5703125" style="3" customWidth="1"/>
    <col min="1127" max="1127" width="23" style="3" customWidth="1"/>
    <col min="1128" max="1128" width="22.85546875" style="3" customWidth="1"/>
    <col min="1129" max="1129" width="23.42578125" style="3" customWidth="1"/>
    <col min="1130" max="1130" width="28.7109375" style="3" customWidth="1"/>
    <col min="1131" max="1131" width="12.7109375" style="3" customWidth="1"/>
    <col min="1132" max="1132" width="11.42578125" style="3"/>
    <col min="1133" max="1133" width="25.28515625" style="3" customWidth="1"/>
    <col min="1134" max="1134" width="15.85546875" style="3" bestFit="1" customWidth="1"/>
    <col min="1135" max="1136" width="18" style="3" bestFit="1" customWidth="1"/>
    <col min="1137" max="1355" width="11.42578125" style="3"/>
    <col min="1356" max="1356" width="15.42578125" style="3" customWidth="1"/>
    <col min="1357" max="1357" width="9.5703125" style="3" customWidth="1"/>
    <col min="1358" max="1358" width="14.42578125" style="3" customWidth="1"/>
    <col min="1359" max="1359" width="49.85546875" style="3" customWidth="1"/>
    <col min="1360" max="1360" width="22.5703125" style="3" customWidth="1"/>
    <col min="1361" max="1361" width="23" style="3" customWidth="1"/>
    <col min="1362" max="1362" width="22.85546875" style="3" customWidth="1"/>
    <col min="1363" max="1363" width="23.42578125" style="3" customWidth="1"/>
    <col min="1364" max="1364" width="22.42578125" style="3" customWidth="1"/>
    <col min="1365" max="1365" width="13.85546875" style="3" customWidth="1"/>
    <col min="1366" max="1366" width="20.7109375" style="3" customWidth="1"/>
    <col min="1367" max="1367" width="18.140625" style="3" customWidth="1"/>
    <col min="1368" max="1368" width="14.85546875" style="3" bestFit="1" customWidth="1"/>
    <col min="1369" max="1369" width="11.42578125" style="3"/>
    <col min="1370" max="1370" width="17.42578125" style="3" customWidth="1"/>
    <col min="1371" max="1373" width="18.140625" style="3" customWidth="1"/>
    <col min="1374" max="1377" width="11.42578125" style="3"/>
    <col min="1378" max="1378" width="34" style="3" customWidth="1"/>
    <col min="1379" max="1379" width="9.5703125" style="3" customWidth="1"/>
    <col min="1380" max="1380" width="16.7109375" style="3" customWidth="1"/>
    <col min="1381" max="1381" width="55.140625" style="3" customWidth="1"/>
    <col min="1382" max="1382" width="22.5703125" style="3" customWidth="1"/>
    <col min="1383" max="1383" width="23" style="3" customWidth="1"/>
    <col min="1384" max="1384" width="22.85546875" style="3" customWidth="1"/>
    <col min="1385" max="1385" width="23.42578125" style="3" customWidth="1"/>
    <col min="1386" max="1386" width="28.7109375" style="3" customWidth="1"/>
    <col min="1387" max="1387" width="12.7109375" style="3" customWidth="1"/>
    <col min="1388" max="1388" width="11.42578125" style="3"/>
    <col min="1389" max="1389" width="25.28515625" style="3" customWidth="1"/>
    <col min="1390" max="1390" width="15.85546875" style="3" bestFit="1" customWidth="1"/>
    <col min="1391" max="1392" width="18" style="3" bestFit="1" customWidth="1"/>
    <col min="1393" max="1611" width="11.42578125" style="3"/>
    <col min="1612" max="1612" width="15.42578125" style="3" customWidth="1"/>
    <col min="1613" max="1613" width="9.5703125" style="3" customWidth="1"/>
    <col min="1614" max="1614" width="14.42578125" style="3" customWidth="1"/>
    <col min="1615" max="1615" width="49.85546875" style="3" customWidth="1"/>
    <col min="1616" max="1616" width="22.5703125" style="3" customWidth="1"/>
    <col min="1617" max="1617" width="23" style="3" customWidth="1"/>
    <col min="1618" max="1618" width="22.85546875" style="3" customWidth="1"/>
    <col min="1619" max="1619" width="23.42578125" style="3" customWidth="1"/>
    <col min="1620" max="1620" width="22.42578125" style="3" customWidth="1"/>
    <col min="1621" max="1621" width="13.85546875" style="3" customWidth="1"/>
    <col min="1622" max="1622" width="20.7109375" style="3" customWidth="1"/>
    <col min="1623" max="1623" width="18.140625" style="3" customWidth="1"/>
    <col min="1624" max="1624" width="14.85546875" style="3" bestFit="1" customWidth="1"/>
    <col min="1625" max="1625" width="11.42578125" style="3"/>
    <col min="1626" max="1626" width="17.42578125" style="3" customWidth="1"/>
    <col min="1627" max="1629" width="18.140625" style="3" customWidth="1"/>
    <col min="1630" max="1633" width="11.42578125" style="3"/>
    <col min="1634" max="1634" width="34" style="3" customWidth="1"/>
    <col min="1635" max="1635" width="9.5703125" style="3" customWidth="1"/>
    <col min="1636" max="1636" width="16.7109375" style="3" customWidth="1"/>
    <col min="1637" max="1637" width="55.140625" style="3" customWidth="1"/>
    <col min="1638" max="1638" width="22.5703125" style="3" customWidth="1"/>
    <col min="1639" max="1639" width="23" style="3" customWidth="1"/>
    <col min="1640" max="1640" width="22.85546875" style="3" customWidth="1"/>
    <col min="1641" max="1641" width="23.42578125" style="3" customWidth="1"/>
    <col min="1642" max="1642" width="28.7109375" style="3" customWidth="1"/>
    <col min="1643" max="1643" width="12.7109375" style="3" customWidth="1"/>
    <col min="1644" max="1644" width="11.42578125" style="3"/>
    <col min="1645" max="1645" width="25.28515625" style="3" customWidth="1"/>
    <col min="1646" max="1646" width="15.85546875" style="3" bestFit="1" customWidth="1"/>
    <col min="1647" max="1648" width="18" style="3" bestFit="1" customWidth="1"/>
    <col min="1649" max="1867" width="11.42578125" style="3"/>
    <col min="1868" max="1868" width="15.42578125" style="3" customWidth="1"/>
    <col min="1869" max="1869" width="9.5703125" style="3" customWidth="1"/>
    <col min="1870" max="1870" width="14.42578125" style="3" customWidth="1"/>
    <col min="1871" max="1871" width="49.85546875" style="3" customWidth="1"/>
    <col min="1872" max="1872" width="22.5703125" style="3" customWidth="1"/>
    <col min="1873" max="1873" width="23" style="3" customWidth="1"/>
    <col min="1874" max="1874" width="22.85546875" style="3" customWidth="1"/>
    <col min="1875" max="1875" width="23.42578125" style="3" customWidth="1"/>
    <col min="1876" max="1876" width="22.42578125" style="3" customWidth="1"/>
    <col min="1877" max="1877" width="13.85546875" style="3" customWidth="1"/>
    <col min="1878" max="1878" width="20.7109375" style="3" customWidth="1"/>
    <col min="1879" max="1879" width="18.140625" style="3" customWidth="1"/>
    <col min="1880" max="1880" width="14.85546875" style="3" bestFit="1" customWidth="1"/>
    <col min="1881" max="1881" width="11.42578125" style="3"/>
    <col min="1882" max="1882" width="17.42578125" style="3" customWidth="1"/>
    <col min="1883" max="1885" width="18.140625" style="3" customWidth="1"/>
    <col min="1886" max="1889" width="11.42578125" style="3"/>
    <col min="1890" max="1890" width="34" style="3" customWidth="1"/>
    <col min="1891" max="1891" width="9.5703125" style="3" customWidth="1"/>
    <col min="1892" max="1892" width="16.7109375" style="3" customWidth="1"/>
    <col min="1893" max="1893" width="55.140625" style="3" customWidth="1"/>
    <col min="1894" max="1894" width="22.5703125" style="3" customWidth="1"/>
    <col min="1895" max="1895" width="23" style="3" customWidth="1"/>
    <col min="1896" max="1896" width="22.85546875" style="3" customWidth="1"/>
    <col min="1897" max="1897" width="23.42578125" style="3" customWidth="1"/>
    <col min="1898" max="1898" width="28.7109375" style="3" customWidth="1"/>
    <col min="1899" max="1899" width="12.7109375" style="3" customWidth="1"/>
    <col min="1900" max="1900" width="11.42578125" style="3"/>
    <col min="1901" max="1901" width="25.28515625" style="3" customWidth="1"/>
    <col min="1902" max="1902" width="15.85546875" style="3" bestFit="1" customWidth="1"/>
    <col min="1903" max="1904" width="18" style="3" bestFit="1" customWidth="1"/>
    <col min="1905" max="2123" width="11.42578125" style="3"/>
    <col min="2124" max="2124" width="15.42578125" style="3" customWidth="1"/>
    <col min="2125" max="2125" width="9.5703125" style="3" customWidth="1"/>
    <col min="2126" max="2126" width="14.42578125" style="3" customWidth="1"/>
    <col min="2127" max="2127" width="49.85546875" style="3" customWidth="1"/>
    <col min="2128" max="2128" width="22.5703125" style="3" customWidth="1"/>
    <col min="2129" max="2129" width="23" style="3" customWidth="1"/>
    <col min="2130" max="2130" width="22.85546875" style="3" customWidth="1"/>
    <col min="2131" max="2131" width="23.42578125" style="3" customWidth="1"/>
    <col min="2132" max="2132" width="22.42578125" style="3" customWidth="1"/>
    <col min="2133" max="2133" width="13.85546875" style="3" customWidth="1"/>
    <col min="2134" max="2134" width="20.7109375" style="3" customWidth="1"/>
    <col min="2135" max="2135" width="18.140625" style="3" customWidth="1"/>
    <col min="2136" max="2136" width="14.85546875" style="3" bestFit="1" customWidth="1"/>
    <col min="2137" max="2137" width="11.42578125" style="3"/>
    <col min="2138" max="2138" width="17.42578125" style="3" customWidth="1"/>
    <col min="2139" max="2141" width="18.140625" style="3" customWidth="1"/>
    <col min="2142" max="2145" width="11.42578125" style="3"/>
    <col min="2146" max="2146" width="34" style="3" customWidth="1"/>
    <col min="2147" max="2147" width="9.5703125" style="3" customWidth="1"/>
    <col min="2148" max="2148" width="16.7109375" style="3" customWidth="1"/>
    <col min="2149" max="2149" width="55.140625" style="3" customWidth="1"/>
    <col min="2150" max="2150" width="22.5703125" style="3" customWidth="1"/>
    <col min="2151" max="2151" width="23" style="3" customWidth="1"/>
    <col min="2152" max="2152" width="22.85546875" style="3" customWidth="1"/>
    <col min="2153" max="2153" width="23.42578125" style="3" customWidth="1"/>
    <col min="2154" max="2154" width="28.7109375" style="3" customWidth="1"/>
    <col min="2155" max="2155" width="12.7109375" style="3" customWidth="1"/>
    <col min="2156" max="2156" width="11.42578125" style="3"/>
    <col min="2157" max="2157" width="25.28515625" style="3" customWidth="1"/>
    <col min="2158" max="2158" width="15.85546875" style="3" bestFit="1" customWidth="1"/>
    <col min="2159" max="2160" width="18" style="3" bestFit="1" customWidth="1"/>
    <col min="2161" max="2379" width="11.42578125" style="3"/>
    <col min="2380" max="2380" width="15.42578125" style="3" customWidth="1"/>
    <col min="2381" max="2381" width="9.5703125" style="3" customWidth="1"/>
    <col min="2382" max="2382" width="14.42578125" style="3" customWidth="1"/>
    <col min="2383" max="2383" width="49.85546875" style="3" customWidth="1"/>
    <col min="2384" max="2384" width="22.5703125" style="3" customWidth="1"/>
    <col min="2385" max="2385" width="23" style="3" customWidth="1"/>
    <col min="2386" max="2386" width="22.85546875" style="3" customWidth="1"/>
    <col min="2387" max="2387" width="23.42578125" style="3" customWidth="1"/>
    <col min="2388" max="2388" width="22.42578125" style="3" customWidth="1"/>
    <col min="2389" max="2389" width="13.85546875" style="3" customWidth="1"/>
    <col min="2390" max="2390" width="20.7109375" style="3" customWidth="1"/>
    <col min="2391" max="2391" width="18.140625" style="3" customWidth="1"/>
    <col min="2392" max="2392" width="14.85546875" style="3" bestFit="1" customWidth="1"/>
    <col min="2393" max="2393" width="11.42578125" style="3"/>
    <col min="2394" max="2394" width="17.42578125" style="3" customWidth="1"/>
    <col min="2395" max="2397" width="18.140625" style="3" customWidth="1"/>
    <col min="2398" max="2401" width="11.42578125" style="3"/>
    <col min="2402" max="2402" width="34" style="3" customWidth="1"/>
    <col min="2403" max="2403" width="9.5703125" style="3" customWidth="1"/>
    <col min="2404" max="2404" width="16.7109375" style="3" customWidth="1"/>
    <col min="2405" max="2405" width="55.140625" style="3" customWidth="1"/>
    <col min="2406" max="2406" width="22.5703125" style="3" customWidth="1"/>
    <col min="2407" max="2407" width="23" style="3" customWidth="1"/>
    <col min="2408" max="2408" width="22.85546875" style="3" customWidth="1"/>
    <col min="2409" max="2409" width="23.42578125" style="3" customWidth="1"/>
    <col min="2410" max="2410" width="28.7109375" style="3" customWidth="1"/>
    <col min="2411" max="2411" width="12.7109375" style="3" customWidth="1"/>
    <col min="2412" max="2412" width="11.42578125" style="3"/>
    <col min="2413" max="2413" width="25.28515625" style="3" customWidth="1"/>
    <col min="2414" max="2414" width="15.85546875" style="3" bestFit="1" customWidth="1"/>
    <col min="2415" max="2416" width="18" style="3" bestFit="1" customWidth="1"/>
    <col min="2417" max="2635" width="11.42578125" style="3"/>
    <col min="2636" max="2636" width="15.42578125" style="3" customWidth="1"/>
    <col min="2637" max="2637" width="9.5703125" style="3" customWidth="1"/>
    <col min="2638" max="2638" width="14.42578125" style="3" customWidth="1"/>
    <col min="2639" max="2639" width="49.85546875" style="3" customWidth="1"/>
    <col min="2640" max="2640" width="22.5703125" style="3" customWidth="1"/>
    <col min="2641" max="2641" width="23" style="3" customWidth="1"/>
    <col min="2642" max="2642" width="22.85546875" style="3" customWidth="1"/>
    <col min="2643" max="2643" width="23.42578125" style="3" customWidth="1"/>
    <col min="2644" max="2644" width="22.42578125" style="3" customWidth="1"/>
    <col min="2645" max="2645" width="13.85546875" style="3" customWidth="1"/>
    <col min="2646" max="2646" width="20.7109375" style="3" customWidth="1"/>
    <col min="2647" max="2647" width="18.140625" style="3" customWidth="1"/>
    <col min="2648" max="2648" width="14.85546875" style="3" bestFit="1" customWidth="1"/>
    <col min="2649" max="2649" width="11.42578125" style="3"/>
    <col min="2650" max="2650" width="17.42578125" style="3" customWidth="1"/>
    <col min="2651" max="2653" width="18.140625" style="3" customWidth="1"/>
    <col min="2654" max="2657" width="11.42578125" style="3"/>
    <col min="2658" max="2658" width="34" style="3" customWidth="1"/>
    <col min="2659" max="2659" width="9.5703125" style="3" customWidth="1"/>
    <col min="2660" max="2660" width="16.7109375" style="3" customWidth="1"/>
    <col min="2661" max="2661" width="55.140625" style="3" customWidth="1"/>
    <col min="2662" max="2662" width="22.5703125" style="3" customWidth="1"/>
    <col min="2663" max="2663" width="23" style="3" customWidth="1"/>
    <col min="2664" max="2664" width="22.85546875" style="3" customWidth="1"/>
    <col min="2665" max="2665" width="23.42578125" style="3" customWidth="1"/>
    <col min="2666" max="2666" width="28.7109375" style="3" customWidth="1"/>
    <col min="2667" max="2667" width="12.7109375" style="3" customWidth="1"/>
    <col min="2668" max="2668" width="11.42578125" style="3"/>
    <col min="2669" max="2669" width="25.28515625" style="3" customWidth="1"/>
    <col min="2670" max="2670" width="15.85546875" style="3" bestFit="1" customWidth="1"/>
    <col min="2671" max="2672" width="18" style="3" bestFit="1" customWidth="1"/>
    <col min="2673" max="2891" width="11.42578125" style="3"/>
    <col min="2892" max="2892" width="15.42578125" style="3" customWidth="1"/>
    <col min="2893" max="2893" width="9.5703125" style="3" customWidth="1"/>
    <col min="2894" max="2894" width="14.42578125" style="3" customWidth="1"/>
    <col min="2895" max="2895" width="49.85546875" style="3" customWidth="1"/>
    <col min="2896" max="2896" width="22.5703125" style="3" customWidth="1"/>
    <col min="2897" max="2897" width="23" style="3" customWidth="1"/>
    <col min="2898" max="2898" width="22.85546875" style="3" customWidth="1"/>
    <col min="2899" max="2899" width="23.42578125" style="3" customWidth="1"/>
    <col min="2900" max="2900" width="22.42578125" style="3" customWidth="1"/>
    <col min="2901" max="2901" width="13.85546875" style="3" customWidth="1"/>
    <col min="2902" max="2902" width="20.7109375" style="3" customWidth="1"/>
    <col min="2903" max="2903" width="18.140625" style="3" customWidth="1"/>
    <col min="2904" max="2904" width="14.85546875" style="3" bestFit="1" customWidth="1"/>
    <col min="2905" max="2905" width="11.42578125" style="3"/>
    <col min="2906" max="2906" width="17.42578125" style="3" customWidth="1"/>
    <col min="2907" max="2909" width="18.140625" style="3" customWidth="1"/>
    <col min="2910" max="2913" width="11.42578125" style="3"/>
    <col min="2914" max="2914" width="34" style="3" customWidth="1"/>
    <col min="2915" max="2915" width="9.5703125" style="3" customWidth="1"/>
    <col min="2916" max="2916" width="16.7109375" style="3" customWidth="1"/>
    <col min="2917" max="2917" width="55.140625" style="3" customWidth="1"/>
    <col min="2918" max="2918" width="22.5703125" style="3" customWidth="1"/>
    <col min="2919" max="2919" width="23" style="3" customWidth="1"/>
    <col min="2920" max="2920" width="22.85546875" style="3" customWidth="1"/>
    <col min="2921" max="2921" width="23.42578125" style="3" customWidth="1"/>
    <col min="2922" max="2922" width="28.7109375" style="3" customWidth="1"/>
    <col min="2923" max="2923" width="12.7109375" style="3" customWidth="1"/>
    <col min="2924" max="2924" width="11.42578125" style="3"/>
    <col min="2925" max="2925" width="25.28515625" style="3" customWidth="1"/>
    <col min="2926" max="2926" width="15.85546875" style="3" bestFit="1" customWidth="1"/>
    <col min="2927" max="2928" width="18" style="3" bestFit="1" customWidth="1"/>
    <col min="2929" max="3147" width="11.42578125" style="3"/>
    <col min="3148" max="3148" width="15.42578125" style="3" customWidth="1"/>
    <col min="3149" max="3149" width="9.5703125" style="3" customWidth="1"/>
    <col min="3150" max="3150" width="14.42578125" style="3" customWidth="1"/>
    <col min="3151" max="3151" width="49.85546875" style="3" customWidth="1"/>
    <col min="3152" max="3152" width="22.5703125" style="3" customWidth="1"/>
    <col min="3153" max="3153" width="23" style="3" customWidth="1"/>
    <col min="3154" max="3154" width="22.85546875" style="3" customWidth="1"/>
    <col min="3155" max="3155" width="23.42578125" style="3" customWidth="1"/>
    <col min="3156" max="3156" width="22.42578125" style="3" customWidth="1"/>
    <col min="3157" max="3157" width="13.85546875" style="3" customWidth="1"/>
    <col min="3158" max="3158" width="20.7109375" style="3" customWidth="1"/>
    <col min="3159" max="3159" width="18.140625" style="3" customWidth="1"/>
    <col min="3160" max="3160" width="14.85546875" style="3" bestFit="1" customWidth="1"/>
    <col min="3161" max="3161" width="11.42578125" style="3"/>
    <col min="3162" max="3162" width="17.42578125" style="3" customWidth="1"/>
    <col min="3163" max="3165" width="18.140625" style="3" customWidth="1"/>
    <col min="3166" max="3169" width="11.42578125" style="3"/>
    <col min="3170" max="3170" width="34" style="3" customWidth="1"/>
    <col min="3171" max="3171" width="9.5703125" style="3" customWidth="1"/>
    <col min="3172" max="3172" width="16.7109375" style="3" customWidth="1"/>
    <col min="3173" max="3173" width="55.140625" style="3" customWidth="1"/>
    <col min="3174" max="3174" width="22.5703125" style="3" customWidth="1"/>
    <col min="3175" max="3175" width="23" style="3" customWidth="1"/>
    <col min="3176" max="3176" width="22.85546875" style="3" customWidth="1"/>
    <col min="3177" max="3177" width="23.42578125" style="3" customWidth="1"/>
    <col min="3178" max="3178" width="28.7109375" style="3" customWidth="1"/>
    <col min="3179" max="3179" width="12.7109375" style="3" customWidth="1"/>
    <col min="3180" max="3180" width="11.42578125" style="3"/>
    <col min="3181" max="3181" width="25.28515625" style="3" customWidth="1"/>
    <col min="3182" max="3182" width="15.85546875" style="3" bestFit="1" customWidth="1"/>
    <col min="3183" max="3184" width="18" style="3" bestFit="1" customWidth="1"/>
    <col min="3185" max="3403" width="11.42578125" style="3"/>
    <col min="3404" max="3404" width="15.42578125" style="3" customWidth="1"/>
    <col min="3405" max="3405" width="9.5703125" style="3" customWidth="1"/>
    <col min="3406" max="3406" width="14.42578125" style="3" customWidth="1"/>
    <col min="3407" max="3407" width="49.85546875" style="3" customWidth="1"/>
    <col min="3408" max="3408" width="22.5703125" style="3" customWidth="1"/>
    <col min="3409" max="3409" width="23" style="3" customWidth="1"/>
    <col min="3410" max="3410" width="22.85546875" style="3" customWidth="1"/>
    <col min="3411" max="3411" width="23.42578125" style="3" customWidth="1"/>
    <col min="3412" max="3412" width="22.42578125" style="3" customWidth="1"/>
    <col min="3413" max="3413" width="13.85546875" style="3" customWidth="1"/>
    <col min="3414" max="3414" width="20.7109375" style="3" customWidth="1"/>
    <col min="3415" max="3415" width="18.140625" style="3" customWidth="1"/>
    <col min="3416" max="3416" width="14.85546875" style="3" bestFit="1" customWidth="1"/>
    <col min="3417" max="3417" width="11.42578125" style="3"/>
    <col min="3418" max="3418" width="17.42578125" style="3" customWidth="1"/>
    <col min="3419" max="3421" width="18.140625" style="3" customWidth="1"/>
    <col min="3422" max="3425" width="11.42578125" style="3"/>
    <col min="3426" max="3426" width="34" style="3" customWidth="1"/>
    <col min="3427" max="3427" width="9.5703125" style="3" customWidth="1"/>
    <col min="3428" max="3428" width="16.7109375" style="3" customWidth="1"/>
    <col min="3429" max="3429" width="55.140625" style="3" customWidth="1"/>
    <col min="3430" max="3430" width="22.5703125" style="3" customWidth="1"/>
    <col min="3431" max="3431" width="23" style="3" customWidth="1"/>
    <col min="3432" max="3432" width="22.85546875" style="3" customWidth="1"/>
    <col min="3433" max="3433" width="23.42578125" style="3" customWidth="1"/>
    <col min="3434" max="3434" width="28.7109375" style="3" customWidth="1"/>
    <col min="3435" max="3435" width="12.7109375" style="3" customWidth="1"/>
    <col min="3436" max="3436" width="11.42578125" style="3"/>
    <col min="3437" max="3437" width="25.28515625" style="3" customWidth="1"/>
    <col min="3438" max="3438" width="15.85546875" style="3" bestFit="1" customWidth="1"/>
    <col min="3439" max="3440" width="18" style="3" bestFit="1" customWidth="1"/>
    <col min="3441" max="3659" width="11.42578125" style="3"/>
    <col min="3660" max="3660" width="15.42578125" style="3" customWidth="1"/>
    <col min="3661" max="3661" width="9.5703125" style="3" customWidth="1"/>
    <col min="3662" max="3662" width="14.42578125" style="3" customWidth="1"/>
    <col min="3663" max="3663" width="49.85546875" style="3" customWidth="1"/>
    <col min="3664" max="3664" width="22.5703125" style="3" customWidth="1"/>
    <col min="3665" max="3665" width="23" style="3" customWidth="1"/>
    <col min="3666" max="3666" width="22.85546875" style="3" customWidth="1"/>
    <col min="3667" max="3667" width="23.42578125" style="3" customWidth="1"/>
    <col min="3668" max="3668" width="22.42578125" style="3" customWidth="1"/>
    <col min="3669" max="3669" width="13.85546875" style="3" customWidth="1"/>
    <col min="3670" max="3670" width="20.7109375" style="3" customWidth="1"/>
    <col min="3671" max="3671" width="18.140625" style="3" customWidth="1"/>
    <col min="3672" max="3672" width="14.85546875" style="3" bestFit="1" customWidth="1"/>
    <col min="3673" max="3673" width="11.42578125" style="3"/>
    <col min="3674" max="3674" width="17.42578125" style="3" customWidth="1"/>
    <col min="3675" max="3677" width="18.140625" style="3" customWidth="1"/>
    <col min="3678" max="3681" width="11.42578125" style="3"/>
    <col min="3682" max="3682" width="34" style="3" customWidth="1"/>
    <col min="3683" max="3683" width="9.5703125" style="3" customWidth="1"/>
    <col min="3684" max="3684" width="16.7109375" style="3" customWidth="1"/>
    <col min="3685" max="3685" width="55.140625" style="3" customWidth="1"/>
    <col min="3686" max="3686" width="22.5703125" style="3" customWidth="1"/>
    <col min="3687" max="3687" width="23" style="3" customWidth="1"/>
    <col min="3688" max="3688" width="22.85546875" style="3" customWidth="1"/>
    <col min="3689" max="3689" width="23.42578125" style="3" customWidth="1"/>
    <col min="3690" max="3690" width="28.7109375" style="3" customWidth="1"/>
    <col min="3691" max="3691" width="12.7109375" style="3" customWidth="1"/>
    <col min="3692" max="3692" width="11.42578125" style="3"/>
    <col min="3693" max="3693" width="25.28515625" style="3" customWidth="1"/>
    <col min="3694" max="3694" width="15.85546875" style="3" bestFit="1" customWidth="1"/>
    <col min="3695" max="3696" width="18" style="3" bestFit="1" customWidth="1"/>
    <col min="3697" max="3915" width="11.42578125" style="3"/>
    <col min="3916" max="3916" width="15.42578125" style="3" customWidth="1"/>
    <col min="3917" max="3917" width="9.5703125" style="3" customWidth="1"/>
    <col min="3918" max="3918" width="14.42578125" style="3" customWidth="1"/>
    <col min="3919" max="3919" width="49.85546875" style="3" customWidth="1"/>
    <col min="3920" max="3920" width="22.5703125" style="3" customWidth="1"/>
    <col min="3921" max="3921" width="23" style="3" customWidth="1"/>
    <col min="3922" max="3922" width="22.85546875" style="3" customWidth="1"/>
    <col min="3923" max="3923" width="23.42578125" style="3" customWidth="1"/>
    <col min="3924" max="3924" width="22.42578125" style="3" customWidth="1"/>
    <col min="3925" max="3925" width="13.85546875" style="3" customWidth="1"/>
    <col min="3926" max="3926" width="20.7109375" style="3" customWidth="1"/>
    <col min="3927" max="3927" width="18.140625" style="3" customWidth="1"/>
    <col min="3928" max="3928" width="14.85546875" style="3" bestFit="1" customWidth="1"/>
    <col min="3929" max="3929" width="11.42578125" style="3"/>
    <col min="3930" max="3930" width="17.42578125" style="3" customWidth="1"/>
    <col min="3931" max="3933" width="18.140625" style="3" customWidth="1"/>
    <col min="3934" max="3937" width="11.42578125" style="3"/>
    <col min="3938" max="3938" width="34" style="3" customWidth="1"/>
    <col min="3939" max="3939" width="9.5703125" style="3" customWidth="1"/>
    <col min="3940" max="3940" width="16.7109375" style="3" customWidth="1"/>
    <col min="3941" max="3941" width="55.140625" style="3" customWidth="1"/>
    <col min="3942" max="3942" width="22.5703125" style="3" customWidth="1"/>
    <col min="3943" max="3943" width="23" style="3" customWidth="1"/>
    <col min="3944" max="3944" width="22.85546875" style="3" customWidth="1"/>
    <col min="3945" max="3945" width="23.42578125" style="3" customWidth="1"/>
    <col min="3946" max="3946" width="28.7109375" style="3" customWidth="1"/>
    <col min="3947" max="3947" width="12.7109375" style="3" customWidth="1"/>
    <col min="3948" max="3948" width="11.42578125" style="3"/>
    <col min="3949" max="3949" width="25.28515625" style="3" customWidth="1"/>
    <col min="3950" max="3950" width="15.85546875" style="3" bestFit="1" customWidth="1"/>
    <col min="3951" max="3952" width="18" style="3" bestFit="1" customWidth="1"/>
    <col min="3953" max="4171" width="11.42578125" style="3"/>
    <col min="4172" max="4172" width="15.42578125" style="3" customWidth="1"/>
    <col min="4173" max="4173" width="9.5703125" style="3" customWidth="1"/>
    <col min="4174" max="4174" width="14.42578125" style="3" customWidth="1"/>
    <col min="4175" max="4175" width="49.85546875" style="3" customWidth="1"/>
    <col min="4176" max="4176" width="22.5703125" style="3" customWidth="1"/>
    <col min="4177" max="4177" width="23" style="3" customWidth="1"/>
    <col min="4178" max="4178" width="22.85546875" style="3" customWidth="1"/>
    <col min="4179" max="4179" width="23.42578125" style="3" customWidth="1"/>
    <col min="4180" max="4180" width="22.42578125" style="3" customWidth="1"/>
    <col min="4181" max="4181" width="13.85546875" style="3" customWidth="1"/>
    <col min="4182" max="4182" width="20.7109375" style="3" customWidth="1"/>
    <col min="4183" max="4183" width="18.140625" style="3" customWidth="1"/>
    <col min="4184" max="4184" width="14.85546875" style="3" bestFit="1" customWidth="1"/>
    <col min="4185" max="4185" width="11.42578125" style="3"/>
    <col min="4186" max="4186" width="17.42578125" style="3" customWidth="1"/>
    <col min="4187" max="4189" width="18.140625" style="3" customWidth="1"/>
    <col min="4190" max="4193" width="11.42578125" style="3"/>
    <col min="4194" max="4194" width="34" style="3" customWidth="1"/>
    <col min="4195" max="4195" width="9.5703125" style="3" customWidth="1"/>
    <col min="4196" max="4196" width="16.7109375" style="3" customWidth="1"/>
    <col min="4197" max="4197" width="55.140625" style="3" customWidth="1"/>
    <col min="4198" max="4198" width="22.5703125" style="3" customWidth="1"/>
    <col min="4199" max="4199" width="23" style="3" customWidth="1"/>
    <col min="4200" max="4200" width="22.85546875" style="3" customWidth="1"/>
    <col min="4201" max="4201" width="23.42578125" style="3" customWidth="1"/>
    <col min="4202" max="4202" width="28.7109375" style="3" customWidth="1"/>
    <col min="4203" max="4203" width="12.7109375" style="3" customWidth="1"/>
    <col min="4204" max="4204" width="11.42578125" style="3"/>
    <col min="4205" max="4205" width="25.28515625" style="3" customWidth="1"/>
    <col min="4206" max="4206" width="15.85546875" style="3" bestFit="1" customWidth="1"/>
    <col min="4207" max="4208" width="18" style="3" bestFit="1" customWidth="1"/>
    <col min="4209" max="4427" width="11.42578125" style="3"/>
    <col min="4428" max="4428" width="15.42578125" style="3" customWidth="1"/>
    <col min="4429" max="4429" width="9.5703125" style="3" customWidth="1"/>
    <col min="4430" max="4430" width="14.42578125" style="3" customWidth="1"/>
    <col min="4431" max="4431" width="49.85546875" style="3" customWidth="1"/>
    <col min="4432" max="4432" width="22.5703125" style="3" customWidth="1"/>
    <col min="4433" max="4433" width="23" style="3" customWidth="1"/>
    <col min="4434" max="4434" width="22.85546875" style="3" customWidth="1"/>
    <col min="4435" max="4435" width="23.42578125" style="3" customWidth="1"/>
    <col min="4436" max="4436" width="22.42578125" style="3" customWidth="1"/>
    <col min="4437" max="4437" width="13.85546875" style="3" customWidth="1"/>
    <col min="4438" max="4438" width="20.7109375" style="3" customWidth="1"/>
    <col min="4439" max="4439" width="18.140625" style="3" customWidth="1"/>
    <col min="4440" max="4440" width="14.85546875" style="3" bestFit="1" customWidth="1"/>
    <col min="4441" max="4441" width="11.42578125" style="3"/>
    <col min="4442" max="4442" width="17.42578125" style="3" customWidth="1"/>
    <col min="4443" max="4445" width="18.140625" style="3" customWidth="1"/>
    <col min="4446" max="4449" width="11.42578125" style="3"/>
    <col min="4450" max="4450" width="34" style="3" customWidth="1"/>
    <col min="4451" max="4451" width="9.5703125" style="3" customWidth="1"/>
    <col min="4452" max="4452" width="16.7109375" style="3" customWidth="1"/>
    <col min="4453" max="4453" width="55.140625" style="3" customWidth="1"/>
    <col min="4454" max="4454" width="22.5703125" style="3" customWidth="1"/>
    <col min="4455" max="4455" width="23" style="3" customWidth="1"/>
    <col min="4456" max="4456" width="22.85546875" style="3" customWidth="1"/>
    <col min="4457" max="4457" width="23.42578125" style="3" customWidth="1"/>
    <col min="4458" max="4458" width="28.7109375" style="3" customWidth="1"/>
    <col min="4459" max="4459" width="12.7109375" style="3" customWidth="1"/>
    <col min="4460" max="4460" width="11.42578125" style="3"/>
    <col min="4461" max="4461" width="25.28515625" style="3" customWidth="1"/>
    <col min="4462" max="4462" width="15.85546875" style="3" bestFit="1" customWidth="1"/>
    <col min="4463" max="4464" width="18" style="3" bestFit="1" customWidth="1"/>
    <col min="4465" max="4683" width="11.42578125" style="3"/>
    <col min="4684" max="4684" width="15.42578125" style="3" customWidth="1"/>
    <col min="4685" max="4685" width="9.5703125" style="3" customWidth="1"/>
    <col min="4686" max="4686" width="14.42578125" style="3" customWidth="1"/>
    <col min="4687" max="4687" width="49.85546875" style="3" customWidth="1"/>
    <col min="4688" max="4688" width="22.5703125" style="3" customWidth="1"/>
    <col min="4689" max="4689" width="23" style="3" customWidth="1"/>
    <col min="4690" max="4690" width="22.85546875" style="3" customWidth="1"/>
    <col min="4691" max="4691" width="23.42578125" style="3" customWidth="1"/>
    <col min="4692" max="4692" width="22.42578125" style="3" customWidth="1"/>
    <col min="4693" max="4693" width="13.85546875" style="3" customWidth="1"/>
    <col min="4694" max="4694" width="20.7109375" style="3" customWidth="1"/>
    <col min="4695" max="4695" width="18.140625" style="3" customWidth="1"/>
    <col min="4696" max="4696" width="14.85546875" style="3" bestFit="1" customWidth="1"/>
    <col min="4697" max="4697" width="11.42578125" style="3"/>
    <col min="4698" max="4698" width="17.42578125" style="3" customWidth="1"/>
    <col min="4699" max="4701" width="18.140625" style="3" customWidth="1"/>
    <col min="4702" max="4705" width="11.42578125" style="3"/>
    <col min="4706" max="4706" width="34" style="3" customWidth="1"/>
    <col min="4707" max="4707" width="9.5703125" style="3" customWidth="1"/>
    <col min="4708" max="4708" width="16.7109375" style="3" customWidth="1"/>
    <col min="4709" max="4709" width="55.140625" style="3" customWidth="1"/>
    <col min="4710" max="4710" width="22.5703125" style="3" customWidth="1"/>
    <col min="4711" max="4711" width="23" style="3" customWidth="1"/>
    <col min="4712" max="4712" width="22.85546875" style="3" customWidth="1"/>
    <col min="4713" max="4713" width="23.42578125" style="3" customWidth="1"/>
    <col min="4714" max="4714" width="28.7109375" style="3" customWidth="1"/>
    <col min="4715" max="4715" width="12.7109375" style="3" customWidth="1"/>
    <col min="4716" max="4716" width="11.42578125" style="3"/>
    <col min="4717" max="4717" width="25.28515625" style="3" customWidth="1"/>
    <col min="4718" max="4718" width="15.85546875" style="3" bestFit="1" customWidth="1"/>
    <col min="4719" max="4720" width="18" style="3" bestFit="1" customWidth="1"/>
    <col min="4721" max="4939" width="11.42578125" style="3"/>
    <col min="4940" max="4940" width="15.42578125" style="3" customWidth="1"/>
    <col min="4941" max="4941" width="9.5703125" style="3" customWidth="1"/>
    <col min="4942" max="4942" width="14.42578125" style="3" customWidth="1"/>
    <col min="4943" max="4943" width="49.85546875" style="3" customWidth="1"/>
    <col min="4944" max="4944" width="22.5703125" style="3" customWidth="1"/>
    <col min="4945" max="4945" width="23" style="3" customWidth="1"/>
    <col min="4946" max="4946" width="22.85546875" style="3" customWidth="1"/>
    <col min="4947" max="4947" width="23.42578125" style="3" customWidth="1"/>
    <col min="4948" max="4948" width="22.42578125" style="3" customWidth="1"/>
    <col min="4949" max="4949" width="13.85546875" style="3" customWidth="1"/>
    <col min="4950" max="4950" width="20.7109375" style="3" customWidth="1"/>
    <col min="4951" max="4951" width="18.140625" style="3" customWidth="1"/>
    <col min="4952" max="4952" width="14.85546875" style="3" bestFit="1" customWidth="1"/>
    <col min="4953" max="4953" width="11.42578125" style="3"/>
    <col min="4954" max="4954" width="17.42578125" style="3" customWidth="1"/>
    <col min="4955" max="4957" width="18.140625" style="3" customWidth="1"/>
    <col min="4958" max="4961" width="11.42578125" style="3"/>
    <col min="4962" max="4962" width="34" style="3" customWidth="1"/>
    <col min="4963" max="4963" width="9.5703125" style="3" customWidth="1"/>
    <col min="4964" max="4964" width="16.7109375" style="3" customWidth="1"/>
    <col min="4965" max="4965" width="55.140625" style="3" customWidth="1"/>
    <col min="4966" max="4966" width="22.5703125" style="3" customWidth="1"/>
    <col min="4967" max="4967" width="23" style="3" customWidth="1"/>
    <col min="4968" max="4968" width="22.85546875" style="3" customWidth="1"/>
    <col min="4969" max="4969" width="23.42578125" style="3" customWidth="1"/>
    <col min="4970" max="4970" width="28.7109375" style="3" customWidth="1"/>
    <col min="4971" max="4971" width="12.7109375" style="3" customWidth="1"/>
    <col min="4972" max="4972" width="11.42578125" style="3"/>
    <col min="4973" max="4973" width="25.28515625" style="3" customWidth="1"/>
    <col min="4974" max="4974" width="15.85546875" style="3" bestFit="1" customWidth="1"/>
    <col min="4975" max="4976" width="18" style="3" bestFit="1" customWidth="1"/>
    <col min="4977" max="5195" width="11.42578125" style="3"/>
    <col min="5196" max="5196" width="15.42578125" style="3" customWidth="1"/>
    <col min="5197" max="5197" width="9.5703125" style="3" customWidth="1"/>
    <col min="5198" max="5198" width="14.42578125" style="3" customWidth="1"/>
    <col min="5199" max="5199" width="49.85546875" style="3" customWidth="1"/>
    <col min="5200" max="5200" width="22.5703125" style="3" customWidth="1"/>
    <col min="5201" max="5201" width="23" style="3" customWidth="1"/>
    <col min="5202" max="5202" width="22.85546875" style="3" customWidth="1"/>
    <col min="5203" max="5203" width="23.42578125" style="3" customWidth="1"/>
    <col min="5204" max="5204" width="22.42578125" style="3" customWidth="1"/>
    <col min="5205" max="5205" width="13.85546875" style="3" customWidth="1"/>
    <col min="5206" max="5206" width="20.7109375" style="3" customWidth="1"/>
    <col min="5207" max="5207" width="18.140625" style="3" customWidth="1"/>
    <col min="5208" max="5208" width="14.85546875" style="3" bestFit="1" customWidth="1"/>
    <col min="5209" max="5209" width="11.42578125" style="3"/>
    <col min="5210" max="5210" width="17.42578125" style="3" customWidth="1"/>
    <col min="5211" max="5213" width="18.140625" style="3" customWidth="1"/>
    <col min="5214" max="5217" width="11.42578125" style="3"/>
    <col min="5218" max="5218" width="34" style="3" customWidth="1"/>
    <col min="5219" max="5219" width="9.5703125" style="3" customWidth="1"/>
    <col min="5220" max="5220" width="16.7109375" style="3" customWidth="1"/>
    <col min="5221" max="5221" width="55.140625" style="3" customWidth="1"/>
    <col min="5222" max="5222" width="22.5703125" style="3" customWidth="1"/>
    <col min="5223" max="5223" width="23" style="3" customWidth="1"/>
    <col min="5224" max="5224" width="22.85546875" style="3" customWidth="1"/>
    <col min="5225" max="5225" width="23.42578125" style="3" customWidth="1"/>
    <col min="5226" max="5226" width="28.7109375" style="3" customWidth="1"/>
    <col min="5227" max="5227" width="12.7109375" style="3" customWidth="1"/>
    <col min="5228" max="5228" width="11.42578125" style="3"/>
    <col min="5229" max="5229" width="25.28515625" style="3" customWidth="1"/>
    <col min="5230" max="5230" width="15.85546875" style="3" bestFit="1" customWidth="1"/>
    <col min="5231" max="5232" width="18" style="3" bestFit="1" customWidth="1"/>
    <col min="5233" max="5451" width="11.42578125" style="3"/>
    <col min="5452" max="5452" width="15.42578125" style="3" customWidth="1"/>
    <col min="5453" max="5453" width="9.5703125" style="3" customWidth="1"/>
    <col min="5454" max="5454" width="14.42578125" style="3" customWidth="1"/>
    <col min="5455" max="5455" width="49.85546875" style="3" customWidth="1"/>
    <col min="5456" max="5456" width="22.5703125" style="3" customWidth="1"/>
    <col min="5457" max="5457" width="23" style="3" customWidth="1"/>
    <col min="5458" max="5458" width="22.85546875" style="3" customWidth="1"/>
    <col min="5459" max="5459" width="23.42578125" style="3" customWidth="1"/>
    <col min="5460" max="5460" width="22.42578125" style="3" customWidth="1"/>
    <col min="5461" max="5461" width="13.85546875" style="3" customWidth="1"/>
    <col min="5462" max="5462" width="20.7109375" style="3" customWidth="1"/>
    <col min="5463" max="5463" width="18.140625" style="3" customWidth="1"/>
    <col min="5464" max="5464" width="14.85546875" style="3" bestFit="1" customWidth="1"/>
    <col min="5465" max="5465" width="11.42578125" style="3"/>
    <col min="5466" max="5466" width="17.42578125" style="3" customWidth="1"/>
    <col min="5467" max="5469" width="18.140625" style="3" customWidth="1"/>
    <col min="5470" max="5473" width="11.42578125" style="3"/>
    <col min="5474" max="5474" width="34" style="3" customWidth="1"/>
    <col min="5475" max="5475" width="9.5703125" style="3" customWidth="1"/>
    <col min="5476" max="5476" width="16.7109375" style="3" customWidth="1"/>
    <col min="5477" max="5477" width="55.140625" style="3" customWidth="1"/>
    <col min="5478" max="5478" width="22.5703125" style="3" customWidth="1"/>
    <col min="5479" max="5479" width="23" style="3" customWidth="1"/>
    <col min="5480" max="5480" width="22.85546875" style="3" customWidth="1"/>
    <col min="5481" max="5481" width="23.42578125" style="3" customWidth="1"/>
    <col min="5482" max="5482" width="28.7109375" style="3" customWidth="1"/>
    <col min="5483" max="5483" width="12.7109375" style="3" customWidth="1"/>
    <col min="5484" max="5484" width="11.42578125" style="3"/>
    <col min="5485" max="5485" width="25.28515625" style="3" customWidth="1"/>
    <col min="5486" max="5486" width="15.85546875" style="3" bestFit="1" customWidth="1"/>
    <col min="5487" max="5488" width="18" style="3" bestFit="1" customWidth="1"/>
    <col min="5489" max="5707" width="11.42578125" style="3"/>
    <col min="5708" max="5708" width="15.42578125" style="3" customWidth="1"/>
    <col min="5709" max="5709" width="9.5703125" style="3" customWidth="1"/>
    <col min="5710" max="5710" width="14.42578125" style="3" customWidth="1"/>
    <col min="5711" max="5711" width="49.85546875" style="3" customWidth="1"/>
    <col min="5712" max="5712" width="22.5703125" style="3" customWidth="1"/>
    <col min="5713" max="5713" width="23" style="3" customWidth="1"/>
    <col min="5714" max="5714" width="22.85546875" style="3" customWidth="1"/>
    <col min="5715" max="5715" width="23.42578125" style="3" customWidth="1"/>
    <col min="5716" max="5716" width="22.42578125" style="3" customWidth="1"/>
    <col min="5717" max="5717" width="13.85546875" style="3" customWidth="1"/>
    <col min="5718" max="5718" width="20.7109375" style="3" customWidth="1"/>
    <col min="5719" max="5719" width="18.140625" style="3" customWidth="1"/>
    <col min="5720" max="5720" width="14.85546875" style="3" bestFit="1" customWidth="1"/>
    <col min="5721" max="5721" width="11.42578125" style="3"/>
    <col min="5722" max="5722" width="17.42578125" style="3" customWidth="1"/>
    <col min="5723" max="5725" width="18.140625" style="3" customWidth="1"/>
    <col min="5726" max="5729" width="11.42578125" style="3"/>
    <col min="5730" max="5730" width="34" style="3" customWidth="1"/>
    <col min="5731" max="5731" width="9.5703125" style="3" customWidth="1"/>
    <col min="5732" max="5732" width="16.7109375" style="3" customWidth="1"/>
    <col min="5733" max="5733" width="55.140625" style="3" customWidth="1"/>
    <col min="5734" max="5734" width="22.5703125" style="3" customWidth="1"/>
    <col min="5735" max="5735" width="23" style="3" customWidth="1"/>
    <col min="5736" max="5736" width="22.85546875" style="3" customWidth="1"/>
    <col min="5737" max="5737" width="23.42578125" style="3" customWidth="1"/>
    <col min="5738" max="5738" width="28.7109375" style="3" customWidth="1"/>
    <col min="5739" max="5739" width="12.7109375" style="3" customWidth="1"/>
    <col min="5740" max="5740" width="11.42578125" style="3"/>
    <col min="5741" max="5741" width="25.28515625" style="3" customWidth="1"/>
    <col min="5742" max="5742" width="15.85546875" style="3" bestFit="1" customWidth="1"/>
    <col min="5743" max="5744" width="18" style="3" bestFit="1" customWidth="1"/>
    <col min="5745" max="5963" width="11.42578125" style="3"/>
    <col min="5964" max="5964" width="15.42578125" style="3" customWidth="1"/>
    <col min="5965" max="5965" width="9.5703125" style="3" customWidth="1"/>
    <col min="5966" max="5966" width="14.42578125" style="3" customWidth="1"/>
    <col min="5967" max="5967" width="49.85546875" style="3" customWidth="1"/>
    <col min="5968" max="5968" width="22.5703125" style="3" customWidth="1"/>
    <col min="5969" max="5969" width="23" style="3" customWidth="1"/>
    <col min="5970" max="5970" width="22.85546875" style="3" customWidth="1"/>
    <col min="5971" max="5971" width="23.42578125" style="3" customWidth="1"/>
    <col min="5972" max="5972" width="22.42578125" style="3" customWidth="1"/>
    <col min="5973" max="5973" width="13.85546875" style="3" customWidth="1"/>
    <col min="5974" max="5974" width="20.7109375" style="3" customWidth="1"/>
    <col min="5975" max="5975" width="18.140625" style="3" customWidth="1"/>
    <col min="5976" max="5976" width="14.85546875" style="3" bestFit="1" customWidth="1"/>
    <col min="5977" max="5977" width="11.42578125" style="3"/>
    <col min="5978" max="5978" width="17.42578125" style="3" customWidth="1"/>
    <col min="5979" max="5981" width="18.140625" style="3" customWidth="1"/>
    <col min="5982" max="5985" width="11.42578125" style="3"/>
    <col min="5986" max="5986" width="34" style="3" customWidth="1"/>
    <col min="5987" max="5987" width="9.5703125" style="3" customWidth="1"/>
    <col min="5988" max="5988" width="16.7109375" style="3" customWidth="1"/>
    <col min="5989" max="5989" width="55.140625" style="3" customWidth="1"/>
    <col min="5990" max="5990" width="22.5703125" style="3" customWidth="1"/>
    <col min="5991" max="5991" width="23" style="3" customWidth="1"/>
    <col min="5992" max="5992" width="22.85546875" style="3" customWidth="1"/>
    <col min="5993" max="5993" width="23.42578125" style="3" customWidth="1"/>
    <col min="5994" max="5994" width="28.7109375" style="3" customWidth="1"/>
    <col min="5995" max="5995" width="12.7109375" style="3" customWidth="1"/>
    <col min="5996" max="5996" width="11.42578125" style="3"/>
    <col min="5997" max="5997" width="25.28515625" style="3" customWidth="1"/>
    <col min="5998" max="5998" width="15.85546875" style="3" bestFit="1" customWidth="1"/>
    <col min="5999" max="6000" width="18" style="3" bestFit="1" customWidth="1"/>
    <col min="6001" max="6219" width="11.42578125" style="3"/>
    <col min="6220" max="6220" width="15.42578125" style="3" customWidth="1"/>
    <col min="6221" max="6221" width="9.5703125" style="3" customWidth="1"/>
    <col min="6222" max="6222" width="14.42578125" style="3" customWidth="1"/>
    <col min="6223" max="6223" width="49.85546875" style="3" customWidth="1"/>
    <col min="6224" max="6224" width="22.5703125" style="3" customWidth="1"/>
    <col min="6225" max="6225" width="23" style="3" customWidth="1"/>
    <col min="6226" max="6226" width="22.85546875" style="3" customWidth="1"/>
    <col min="6227" max="6227" width="23.42578125" style="3" customWidth="1"/>
    <col min="6228" max="6228" width="22.42578125" style="3" customWidth="1"/>
    <col min="6229" max="6229" width="13.85546875" style="3" customWidth="1"/>
    <col min="6230" max="6230" width="20.7109375" style="3" customWidth="1"/>
    <col min="6231" max="6231" width="18.140625" style="3" customWidth="1"/>
    <col min="6232" max="6232" width="14.85546875" style="3" bestFit="1" customWidth="1"/>
    <col min="6233" max="6233" width="11.42578125" style="3"/>
    <col min="6234" max="6234" width="17.42578125" style="3" customWidth="1"/>
    <col min="6235" max="6237" width="18.140625" style="3" customWidth="1"/>
    <col min="6238" max="6241" width="11.42578125" style="3"/>
    <col min="6242" max="6242" width="34" style="3" customWidth="1"/>
    <col min="6243" max="6243" width="9.5703125" style="3" customWidth="1"/>
    <col min="6244" max="6244" width="16.7109375" style="3" customWidth="1"/>
    <col min="6245" max="6245" width="55.140625" style="3" customWidth="1"/>
    <col min="6246" max="6246" width="22.5703125" style="3" customWidth="1"/>
    <col min="6247" max="6247" width="23" style="3" customWidth="1"/>
    <col min="6248" max="6248" width="22.85546875" style="3" customWidth="1"/>
    <col min="6249" max="6249" width="23.42578125" style="3" customWidth="1"/>
    <col min="6250" max="6250" width="28.7109375" style="3" customWidth="1"/>
    <col min="6251" max="6251" width="12.7109375" style="3" customWidth="1"/>
    <col min="6252" max="6252" width="11.42578125" style="3"/>
    <col min="6253" max="6253" width="25.28515625" style="3" customWidth="1"/>
    <col min="6254" max="6254" width="15.85546875" style="3" bestFit="1" customWidth="1"/>
    <col min="6255" max="6256" width="18" style="3" bestFit="1" customWidth="1"/>
    <col min="6257" max="6475" width="11.42578125" style="3"/>
    <col min="6476" max="6476" width="15.42578125" style="3" customWidth="1"/>
    <col min="6477" max="6477" width="9.5703125" style="3" customWidth="1"/>
    <col min="6478" max="6478" width="14.42578125" style="3" customWidth="1"/>
    <col min="6479" max="6479" width="49.85546875" style="3" customWidth="1"/>
    <col min="6480" max="6480" width="22.5703125" style="3" customWidth="1"/>
    <col min="6481" max="6481" width="23" style="3" customWidth="1"/>
    <col min="6482" max="6482" width="22.85546875" style="3" customWidth="1"/>
    <col min="6483" max="6483" width="23.42578125" style="3" customWidth="1"/>
    <col min="6484" max="6484" width="22.42578125" style="3" customWidth="1"/>
    <col min="6485" max="6485" width="13.85546875" style="3" customWidth="1"/>
    <col min="6486" max="6486" width="20.7109375" style="3" customWidth="1"/>
    <col min="6487" max="6487" width="18.140625" style="3" customWidth="1"/>
    <col min="6488" max="6488" width="14.85546875" style="3" bestFit="1" customWidth="1"/>
    <col min="6489" max="6489" width="11.42578125" style="3"/>
    <col min="6490" max="6490" width="17.42578125" style="3" customWidth="1"/>
    <col min="6491" max="6493" width="18.140625" style="3" customWidth="1"/>
    <col min="6494" max="6497" width="11.42578125" style="3"/>
    <col min="6498" max="6498" width="34" style="3" customWidth="1"/>
    <col min="6499" max="6499" width="9.5703125" style="3" customWidth="1"/>
    <col min="6500" max="6500" width="16.7109375" style="3" customWidth="1"/>
    <col min="6501" max="6501" width="55.140625" style="3" customWidth="1"/>
    <col min="6502" max="6502" width="22.5703125" style="3" customWidth="1"/>
    <col min="6503" max="6503" width="23" style="3" customWidth="1"/>
    <col min="6504" max="6504" width="22.85546875" style="3" customWidth="1"/>
    <col min="6505" max="6505" width="23.42578125" style="3" customWidth="1"/>
    <col min="6506" max="6506" width="28.7109375" style="3" customWidth="1"/>
    <col min="6507" max="6507" width="12.7109375" style="3" customWidth="1"/>
    <col min="6508" max="6508" width="11.42578125" style="3"/>
    <col min="6509" max="6509" width="25.28515625" style="3" customWidth="1"/>
    <col min="6510" max="6510" width="15.85546875" style="3" bestFit="1" customWidth="1"/>
    <col min="6511" max="6512" width="18" style="3" bestFit="1" customWidth="1"/>
    <col min="6513" max="6731" width="11.42578125" style="3"/>
    <col min="6732" max="6732" width="15.42578125" style="3" customWidth="1"/>
    <col min="6733" max="6733" width="9.5703125" style="3" customWidth="1"/>
    <col min="6734" max="6734" width="14.42578125" style="3" customWidth="1"/>
    <col min="6735" max="6735" width="49.85546875" style="3" customWidth="1"/>
    <col min="6736" max="6736" width="22.5703125" style="3" customWidth="1"/>
    <col min="6737" max="6737" width="23" style="3" customWidth="1"/>
    <col min="6738" max="6738" width="22.85546875" style="3" customWidth="1"/>
    <col min="6739" max="6739" width="23.42578125" style="3" customWidth="1"/>
    <col min="6740" max="6740" width="22.42578125" style="3" customWidth="1"/>
    <col min="6741" max="6741" width="13.85546875" style="3" customWidth="1"/>
    <col min="6742" max="6742" width="20.7109375" style="3" customWidth="1"/>
    <col min="6743" max="6743" width="18.140625" style="3" customWidth="1"/>
    <col min="6744" max="6744" width="14.85546875" style="3" bestFit="1" customWidth="1"/>
    <col min="6745" max="6745" width="11.42578125" style="3"/>
    <col min="6746" max="6746" width="17.42578125" style="3" customWidth="1"/>
    <col min="6747" max="6749" width="18.140625" style="3" customWidth="1"/>
    <col min="6750" max="6753" width="11.42578125" style="3"/>
    <col min="6754" max="6754" width="34" style="3" customWidth="1"/>
    <col min="6755" max="6755" width="9.5703125" style="3" customWidth="1"/>
    <col min="6756" max="6756" width="16.7109375" style="3" customWidth="1"/>
    <col min="6757" max="6757" width="55.140625" style="3" customWidth="1"/>
    <col min="6758" max="6758" width="22.5703125" style="3" customWidth="1"/>
    <col min="6759" max="6759" width="23" style="3" customWidth="1"/>
    <col min="6760" max="6760" width="22.85546875" style="3" customWidth="1"/>
    <col min="6761" max="6761" width="23.42578125" style="3" customWidth="1"/>
    <col min="6762" max="6762" width="28.7109375" style="3" customWidth="1"/>
    <col min="6763" max="6763" width="12.7109375" style="3" customWidth="1"/>
    <col min="6764" max="6764" width="11.42578125" style="3"/>
    <col min="6765" max="6765" width="25.28515625" style="3" customWidth="1"/>
    <col min="6766" max="6766" width="15.85546875" style="3" bestFit="1" customWidth="1"/>
    <col min="6767" max="6768" width="18" style="3" bestFit="1" customWidth="1"/>
    <col min="6769" max="6987" width="11.42578125" style="3"/>
    <col min="6988" max="6988" width="15.42578125" style="3" customWidth="1"/>
    <col min="6989" max="6989" width="9.5703125" style="3" customWidth="1"/>
    <col min="6990" max="6990" width="14.42578125" style="3" customWidth="1"/>
    <col min="6991" max="6991" width="49.85546875" style="3" customWidth="1"/>
    <col min="6992" max="6992" width="22.5703125" style="3" customWidth="1"/>
    <col min="6993" max="6993" width="23" style="3" customWidth="1"/>
    <col min="6994" max="6994" width="22.85546875" style="3" customWidth="1"/>
    <col min="6995" max="6995" width="23.42578125" style="3" customWidth="1"/>
    <col min="6996" max="6996" width="22.42578125" style="3" customWidth="1"/>
    <col min="6997" max="6997" width="13.85546875" style="3" customWidth="1"/>
    <col min="6998" max="6998" width="20.7109375" style="3" customWidth="1"/>
    <col min="6999" max="6999" width="18.140625" style="3" customWidth="1"/>
    <col min="7000" max="7000" width="14.85546875" style="3" bestFit="1" customWidth="1"/>
    <col min="7001" max="7001" width="11.42578125" style="3"/>
    <col min="7002" max="7002" width="17.42578125" style="3" customWidth="1"/>
    <col min="7003" max="7005" width="18.140625" style="3" customWidth="1"/>
    <col min="7006" max="7009" width="11.42578125" style="3"/>
    <col min="7010" max="7010" width="34" style="3" customWidth="1"/>
    <col min="7011" max="7011" width="9.5703125" style="3" customWidth="1"/>
    <col min="7012" max="7012" width="16.7109375" style="3" customWidth="1"/>
    <col min="7013" max="7013" width="55.140625" style="3" customWidth="1"/>
    <col min="7014" max="7014" width="22.5703125" style="3" customWidth="1"/>
    <col min="7015" max="7015" width="23" style="3" customWidth="1"/>
    <col min="7016" max="7016" width="22.85546875" style="3" customWidth="1"/>
    <col min="7017" max="7017" width="23.42578125" style="3" customWidth="1"/>
    <col min="7018" max="7018" width="28.7109375" style="3" customWidth="1"/>
    <col min="7019" max="7019" width="12.7109375" style="3" customWidth="1"/>
    <col min="7020" max="7020" width="11.42578125" style="3"/>
    <col min="7021" max="7021" width="25.28515625" style="3" customWidth="1"/>
    <col min="7022" max="7022" width="15.85546875" style="3" bestFit="1" customWidth="1"/>
    <col min="7023" max="7024" width="18" style="3" bestFit="1" customWidth="1"/>
    <col min="7025" max="7243" width="11.42578125" style="3"/>
    <col min="7244" max="7244" width="15.42578125" style="3" customWidth="1"/>
    <col min="7245" max="7245" width="9.5703125" style="3" customWidth="1"/>
    <col min="7246" max="7246" width="14.42578125" style="3" customWidth="1"/>
    <col min="7247" max="7247" width="49.85546875" style="3" customWidth="1"/>
    <col min="7248" max="7248" width="22.5703125" style="3" customWidth="1"/>
    <col min="7249" max="7249" width="23" style="3" customWidth="1"/>
    <col min="7250" max="7250" width="22.85546875" style="3" customWidth="1"/>
    <col min="7251" max="7251" width="23.42578125" style="3" customWidth="1"/>
    <col min="7252" max="7252" width="22.42578125" style="3" customWidth="1"/>
    <col min="7253" max="7253" width="13.85546875" style="3" customWidth="1"/>
    <col min="7254" max="7254" width="20.7109375" style="3" customWidth="1"/>
    <col min="7255" max="7255" width="18.140625" style="3" customWidth="1"/>
    <col min="7256" max="7256" width="14.85546875" style="3" bestFit="1" customWidth="1"/>
    <col min="7257" max="7257" width="11.42578125" style="3"/>
    <col min="7258" max="7258" width="17.42578125" style="3" customWidth="1"/>
    <col min="7259" max="7261" width="18.140625" style="3" customWidth="1"/>
    <col min="7262" max="7265" width="11.42578125" style="3"/>
    <col min="7266" max="7266" width="34" style="3" customWidth="1"/>
    <col min="7267" max="7267" width="9.5703125" style="3" customWidth="1"/>
    <col min="7268" max="7268" width="16.7109375" style="3" customWidth="1"/>
    <col min="7269" max="7269" width="55.140625" style="3" customWidth="1"/>
    <col min="7270" max="7270" width="22.5703125" style="3" customWidth="1"/>
    <col min="7271" max="7271" width="23" style="3" customWidth="1"/>
    <col min="7272" max="7272" width="22.85546875" style="3" customWidth="1"/>
    <col min="7273" max="7273" width="23.42578125" style="3" customWidth="1"/>
    <col min="7274" max="7274" width="28.7109375" style="3" customWidth="1"/>
    <col min="7275" max="7275" width="12.7109375" style="3" customWidth="1"/>
    <col min="7276" max="7276" width="11.42578125" style="3"/>
    <col min="7277" max="7277" width="25.28515625" style="3" customWidth="1"/>
    <col min="7278" max="7278" width="15.85546875" style="3" bestFit="1" customWidth="1"/>
    <col min="7279" max="7280" width="18" style="3" bestFit="1" customWidth="1"/>
    <col min="7281" max="7499" width="11.42578125" style="3"/>
    <col min="7500" max="7500" width="15.42578125" style="3" customWidth="1"/>
    <col min="7501" max="7501" width="9.5703125" style="3" customWidth="1"/>
    <col min="7502" max="7502" width="14.42578125" style="3" customWidth="1"/>
    <col min="7503" max="7503" width="49.85546875" style="3" customWidth="1"/>
    <col min="7504" max="7504" width="22.5703125" style="3" customWidth="1"/>
    <col min="7505" max="7505" width="23" style="3" customWidth="1"/>
    <col min="7506" max="7506" width="22.85546875" style="3" customWidth="1"/>
    <col min="7507" max="7507" width="23.42578125" style="3" customWidth="1"/>
    <col min="7508" max="7508" width="22.42578125" style="3" customWidth="1"/>
    <col min="7509" max="7509" width="13.85546875" style="3" customWidth="1"/>
    <col min="7510" max="7510" width="20.7109375" style="3" customWidth="1"/>
    <col min="7511" max="7511" width="18.140625" style="3" customWidth="1"/>
    <col min="7512" max="7512" width="14.85546875" style="3" bestFit="1" customWidth="1"/>
    <col min="7513" max="7513" width="11.42578125" style="3"/>
    <col min="7514" max="7514" width="17.42578125" style="3" customWidth="1"/>
    <col min="7515" max="7517" width="18.140625" style="3" customWidth="1"/>
    <col min="7518" max="7521" width="11.42578125" style="3"/>
    <col min="7522" max="7522" width="34" style="3" customWidth="1"/>
    <col min="7523" max="7523" width="9.5703125" style="3" customWidth="1"/>
    <col min="7524" max="7524" width="16.7109375" style="3" customWidth="1"/>
    <col min="7525" max="7525" width="55.140625" style="3" customWidth="1"/>
    <col min="7526" max="7526" width="22.5703125" style="3" customWidth="1"/>
    <col min="7527" max="7527" width="23" style="3" customWidth="1"/>
    <col min="7528" max="7528" width="22.85546875" style="3" customWidth="1"/>
    <col min="7529" max="7529" width="23.42578125" style="3" customWidth="1"/>
    <col min="7530" max="7530" width="28.7109375" style="3" customWidth="1"/>
    <col min="7531" max="7531" width="12.7109375" style="3" customWidth="1"/>
    <col min="7532" max="7532" width="11.42578125" style="3"/>
    <col min="7533" max="7533" width="25.28515625" style="3" customWidth="1"/>
    <col min="7534" max="7534" width="15.85546875" style="3" bestFit="1" customWidth="1"/>
    <col min="7535" max="7536" width="18" style="3" bestFit="1" customWidth="1"/>
    <col min="7537" max="7755" width="11.42578125" style="3"/>
    <col min="7756" max="7756" width="15.42578125" style="3" customWidth="1"/>
    <col min="7757" max="7757" width="9.5703125" style="3" customWidth="1"/>
    <col min="7758" max="7758" width="14.42578125" style="3" customWidth="1"/>
    <col min="7759" max="7759" width="49.85546875" style="3" customWidth="1"/>
    <col min="7760" max="7760" width="22.5703125" style="3" customWidth="1"/>
    <col min="7761" max="7761" width="23" style="3" customWidth="1"/>
    <col min="7762" max="7762" width="22.85546875" style="3" customWidth="1"/>
    <col min="7763" max="7763" width="23.42578125" style="3" customWidth="1"/>
    <col min="7764" max="7764" width="22.42578125" style="3" customWidth="1"/>
    <col min="7765" max="7765" width="13.85546875" style="3" customWidth="1"/>
    <col min="7766" max="7766" width="20.7109375" style="3" customWidth="1"/>
    <col min="7767" max="7767" width="18.140625" style="3" customWidth="1"/>
    <col min="7768" max="7768" width="14.85546875" style="3" bestFit="1" customWidth="1"/>
    <col min="7769" max="7769" width="11.42578125" style="3"/>
    <col min="7770" max="7770" width="17.42578125" style="3" customWidth="1"/>
    <col min="7771" max="7773" width="18.140625" style="3" customWidth="1"/>
    <col min="7774" max="7777" width="11.42578125" style="3"/>
    <col min="7778" max="7778" width="34" style="3" customWidth="1"/>
    <col min="7779" max="7779" width="9.5703125" style="3" customWidth="1"/>
    <col min="7780" max="7780" width="16.7109375" style="3" customWidth="1"/>
    <col min="7781" max="7781" width="55.140625" style="3" customWidth="1"/>
    <col min="7782" max="7782" width="22.5703125" style="3" customWidth="1"/>
    <col min="7783" max="7783" width="23" style="3" customWidth="1"/>
    <col min="7784" max="7784" width="22.85546875" style="3" customWidth="1"/>
    <col min="7785" max="7785" width="23.42578125" style="3" customWidth="1"/>
    <col min="7786" max="7786" width="28.7109375" style="3" customWidth="1"/>
    <col min="7787" max="7787" width="12.7109375" style="3" customWidth="1"/>
    <col min="7788" max="7788" width="11.42578125" style="3"/>
    <col min="7789" max="7789" width="25.28515625" style="3" customWidth="1"/>
    <col min="7790" max="7790" width="15.85546875" style="3" bestFit="1" customWidth="1"/>
    <col min="7791" max="7792" width="18" style="3" bestFit="1" customWidth="1"/>
    <col min="7793" max="8011" width="11.42578125" style="3"/>
    <col min="8012" max="8012" width="15.42578125" style="3" customWidth="1"/>
    <col min="8013" max="8013" width="9.5703125" style="3" customWidth="1"/>
    <col min="8014" max="8014" width="14.42578125" style="3" customWidth="1"/>
    <col min="8015" max="8015" width="49.85546875" style="3" customWidth="1"/>
    <col min="8016" max="8016" width="22.5703125" style="3" customWidth="1"/>
    <col min="8017" max="8017" width="23" style="3" customWidth="1"/>
    <col min="8018" max="8018" width="22.85546875" style="3" customWidth="1"/>
    <col min="8019" max="8019" width="23.42578125" style="3" customWidth="1"/>
    <col min="8020" max="8020" width="22.42578125" style="3" customWidth="1"/>
    <col min="8021" max="8021" width="13.85546875" style="3" customWidth="1"/>
    <col min="8022" max="8022" width="20.7109375" style="3" customWidth="1"/>
    <col min="8023" max="8023" width="18.140625" style="3" customWidth="1"/>
    <col min="8024" max="8024" width="14.85546875" style="3" bestFit="1" customWidth="1"/>
    <col min="8025" max="8025" width="11.42578125" style="3"/>
    <col min="8026" max="8026" width="17.42578125" style="3" customWidth="1"/>
    <col min="8027" max="8029" width="18.140625" style="3" customWidth="1"/>
    <col min="8030" max="8033" width="11.42578125" style="3"/>
    <col min="8034" max="8034" width="34" style="3" customWidth="1"/>
    <col min="8035" max="8035" width="9.5703125" style="3" customWidth="1"/>
    <col min="8036" max="8036" width="16.7109375" style="3" customWidth="1"/>
    <col min="8037" max="8037" width="55.140625" style="3" customWidth="1"/>
    <col min="8038" max="8038" width="22.5703125" style="3" customWidth="1"/>
    <col min="8039" max="8039" width="23" style="3" customWidth="1"/>
    <col min="8040" max="8040" width="22.85546875" style="3" customWidth="1"/>
    <col min="8041" max="8041" width="23.42578125" style="3" customWidth="1"/>
    <col min="8042" max="8042" width="28.7109375" style="3" customWidth="1"/>
    <col min="8043" max="8043" width="12.7109375" style="3" customWidth="1"/>
    <col min="8044" max="8044" width="11.42578125" style="3"/>
    <col min="8045" max="8045" width="25.28515625" style="3" customWidth="1"/>
    <col min="8046" max="8046" width="15.85546875" style="3" bestFit="1" customWidth="1"/>
    <col min="8047" max="8048" width="18" style="3" bestFit="1" customWidth="1"/>
    <col min="8049" max="8267" width="11.42578125" style="3"/>
    <col min="8268" max="8268" width="15.42578125" style="3" customWidth="1"/>
    <col min="8269" max="8269" width="9.5703125" style="3" customWidth="1"/>
    <col min="8270" max="8270" width="14.42578125" style="3" customWidth="1"/>
    <col min="8271" max="8271" width="49.85546875" style="3" customWidth="1"/>
    <col min="8272" max="8272" width="22.5703125" style="3" customWidth="1"/>
    <col min="8273" max="8273" width="23" style="3" customWidth="1"/>
    <col min="8274" max="8274" width="22.85546875" style="3" customWidth="1"/>
    <col min="8275" max="8275" width="23.42578125" style="3" customWidth="1"/>
    <col min="8276" max="8276" width="22.42578125" style="3" customWidth="1"/>
    <col min="8277" max="8277" width="13.85546875" style="3" customWidth="1"/>
    <col min="8278" max="8278" width="20.7109375" style="3" customWidth="1"/>
    <col min="8279" max="8279" width="18.140625" style="3" customWidth="1"/>
    <col min="8280" max="8280" width="14.85546875" style="3" bestFit="1" customWidth="1"/>
    <col min="8281" max="8281" width="11.42578125" style="3"/>
    <col min="8282" max="8282" width="17.42578125" style="3" customWidth="1"/>
    <col min="8283" max="8285" width="18.140625" style="3" customWidth="1"/>
    <col min="8286" max="8289" width="11.42578125" style="3"/>
    <col min="8290" max="8290" width="34" style="3" customWidth="1"/>
    <col min="8291" max="8291" width="9.5703125" style="3" customWidth="1"/>
    <col min="8292" max="8292" width="16.7109375" style="3" customWidth="1"/>
    <col min="8293" max="8293" width="55.140625" style="3" customWidth="1"/>
    <col min="8294" max="8294" width="22.5703125" style="3" customWidth="1"/>
    <col min="8295" max="8295" width="23" style="3" customWidth="1"/>
    <col min="8296" max="8296" width="22.85546875" style="3" customWidth="1"/>
    <col min="8297" max="8297" width="23.42578125" style="3" customWidth="1"/>
    <col min="8298" max="8298" width="28.7109375" style="3" customWidth="1"/>
    <col min="8299" max="8299" width="12.7109375" style="3" customWidth="1"/>
    <col min="8300" max="8300" width="11.42578125" style="3"/>
    <col min="8301" max="8301" width="25.28515625" style="3" customWidth="1"/>
    <col min="8302" max="8302" width="15.85546875" style="3" bestFit="1" customWidth="1"/>
    <col min="8303" max="8304" width="18" style="3" bestFit="1" customWidth="1"/>
    <col min="8305" max="8523" width="11.42578125" style="3"/>
    <col min="8524" max="8524" width="15.42578125" style="3" customWidth="1"/>
    <col min="8525" max="8525" width="9.5703125" style="3" customWidth="1"/>
    <col min="8526" max="8526" width="14.42578125" style="3" customWidth="1"/>
    <col min="8527" max="8527" width="49.85546875" style="3" customWidth="1"/>
    <col min="8528" max="8528" width="22.5703125" style="3" customWidth="1"/>
    <col min="8529" max="8529" width="23" style="3" customWidth="1"/>
    <col min="8530" max="8530" width="22.85546875" style="3" customWidth="1"/>
    <col min="8531" max="8531" width="23.42578125" style="3" customWidth="1"/>
    <col min="8532" max="8532" width="22.42578125" style="3" customWidth="1"/>
    <col min="8533" max="8533" width="13.85546875" style="3" customWidth="1"/>
    <col min="8534" max="8534" width="20.7109375" style="3" customWidth="1"/>
    <col min="8535" max="8535" width="18.140625" style="3" customWidth="1"/>
    <col min="8536" max="8536" width="14.85546875" style="3" bestFit="1" customWidth="1"/>
    <col min="8537" max="8537" width="11.42578125" style="3"/>
    <col min="8538" max="8538" width="17.42578125" style="3" customWidth="1"/>
    <col min="8539" max="8541" width="18.140625" style="3" customWidth="1"/>
    <col min="8542" max="8545" width="11.42578125" style="3"/>
    <col min="8546" max="8546" width="34" style="3" customWidth="1"/>
    <col min="8547" max="8547" width="9.5703125" style="3" customWidth="1"/>
    <col min="8548" max="8548" width="16.7109375" style="3" customWidth="1"/>
    <col min="8549" max="8549" width="55.140625" style="3" customWidth="1"/>
    <col min="8550" max="8550" width="22.5703125" style="3" customWidth="1"/>
    <col min="8551" max="8551" width="23" style="3" customWidth="1"/>
    <col min="8552" max="8552" width="22.85546875" style="3" customWidth="1"/>
    <col min="8553" max="8553" width="23.42578125" style="3" customWidth="1"/>
    <col min="8554" max="8554" width="28.7109375" style="3" customWidth="1"/>
    <col min="8555" max="8555" width="12.7109375" style="3" customWidth="1"/>
    <col min="8556" max="8556" width="11.42578125" style="3"/>
    <col min="8557" max="8557" width="25.28515625" style="3" customWidth="1"/>
    <col min="8558" max="8558" width="15.85546875" style="3" bestFit="1" customWidth="1"/>
    <col min="8559" max="8560" width="18" style="3" bestFit="1" customWidth="1"/>
    <col min="8561" max="8779" width="11.42578125" style="3"/>
    <col min="8780" max="8780" width="15.42578125" style="3" customWidth="1"/>
    <col min="8781" max="8781" width="9.5703125" style="3" customWidth="1"/>
    <col min="8782" max="8782" width="14.42578125" style="3" customWidth="1"/>
    <col min="8783" max="8783" width="49.85546875" style="3" customWidth="1"/>
    <col min="8784" max="8784" width="22.5703125" style="3" customWidth="1"/>
    <col min="8785" max="8785" width="23" style="3" customWidth="1"/>
    <col min="8786" max="8786" width="22.85546875" style="3" customWidth="1"/>
    <col min="8787" max="8787" width="23.42578125" style="3" customWidth="1"/>
    <col min="8788" max="8788" width="22.42578125" style="3" customWidth="1"/>
    <col min="8789" max="8789" width="13.85546875" style="3" customWidth="1"/>
    <col min="8790" max="8790" width="20.7109375" style="3" customWidth="1"/>
    <col min="8791" max="8791" width="18.140625" style="3" customWidth="1"/>
    <col min="8792" max="8792" width="14.85546875" style="3" bestFit="1" customWidth="1"/>
    <col min="8793" max="8793" width="11.42578125" style="3"/>
    <col min="8794" max="8794" width="17.42578125" style="3" customWidth="1"/>
    <col min="8795" max="8797" width="18.140625" style="3" customWidth="1"/>
    <col min="8798" max="8801" width="11.42578125" style="3"/>
    <col min="8802" max="8802" width="34" style="3" customWidth="1"/>
    <col min="8803" max="8803" width="9.5703125" style="3" customWidth="1"/>
    <col min="8804" max="8804" width="16.7109375" style="3" customWidth="1"/>
    <col min="8805" max="8805" width="55.140625" style="3" customWidth="1"/>
    <col min="8806" max="8806" width="22.5703125" style="3" customWidth="1"/>
    <col min="8807" max="8807" width="23" style="3" customWidth="1"/>
    <col min="8808" max="8808" width="22.85546875" style="3" customWidth="1"/>
    <col min="8809" max="8809" width="23.42578125" style="3" customWidth="1"/>
    <col min="8810" max="8810" width="28.7109375" style="3" customWidth="1"/>
    <col min="8811" max="8811" width="12.7109375" style="3" customWidth="1"/>
    <col min="8812" max="8812" width="11.42578125" style="3"/>
    <col min="8813" max="8813" width="25.28515625" style="3" customWidth="1"/>
    <col min="8814" max="8814" width="15.85546875" style="3" bestFit="1" customWidth="1"/>
    <col min="8815" max="8816" width="18" style="3" bestFit="1" customWidth="1"/>
    <col min="8817" max="9035" width="11.42578125" style="3"/>
    <col min="9036" max="9036" width="15.42578125" style="3" customWidth="1"/>
    <col min="9037" max="9037" width="9.5703125" style="3" customWidth="1"/>
    <col min="9038" max="9038" width="14.42578125" style="3" customWidth="1"/>
    <col min="9039" max="9039" width="49.85546875" style="3" customWidth="1"/>
    <col min="9040" max="9040" width="22.5703125" style="3" customWidth="1"/>
    <col min="9041" max="9041" width="23" style="3" customWidth="1"/>
    <col min="9042" max="9042" width="22.85546875" style="3" customWidth="1"/>
    <col min="9043" max="9043" width="23.42578125" style="3" customWidth="1"/>
    <col min="9044" max="9044" width="22.42578125" style="3" customWidth="1"/>
    <col min="9045" max="9045" width="13.85546875" style="3" customWidth="1"/>
    <col min="9046" max="9046" width="20.7109375" style="3" customWidth="1"/>
    <col min="9047" max="9047" width="18.140625" style="3" customWidth="1"/>
    <col min="9048" max="9048" width="14.85546875" style="3" bestFit="1" customWidth="1"/>
    <col min="9049" max="9049" width="11.42578125" style="3"/>
    <col min="9050" max="9050" width="17.42578125" style="3" customWidth="1"/>
    <col min="9051" max="9053" width="18.140625" style="3" customWidth="1"/>
    <col min="9054" max="9057" width="11.42578125" style="3"/>
    <col min="9058" max="9058" width="34" style="3" customWidth="1"/>
    <col min="9059" max="9059" width="9.5703125" style="3" customWidth="1"/>
    <col min="9060" max="9060" width="16.7109375" style="3" customWidth="1"/>
    <col min="9061" max="9061" width="55.140625" style="3" customWidth="1"/>
    <col min="9062" max="9062" width="22.5703125" style="3" customWidth="1"/>
    <col min="9063" max="9063" width="23" style="3" customWidth="1"/>
    <col min="9064" max="9064" width="22.85546875" style="3" customWidth="1"/>
    <col min="9065" max="9065" width="23.42578125" style="3" customWidth="1"/>
    <col min="9066" max="9066" width="28.7109375" style="3" customWidth="1"/>
    <col min="9067" max="9067" width="12.7109375" style="3" customWidth="1"/>
    <col min="9068" max="9068" width="11.42578125" style="3"/>
    <col min="9069" max="9069" width="25.28515625" style="3" customWidth="1"/>
    <col min="9070" max="9070" width="15.85546875" style="3" bestFit="1" customWidth="1"/>
    <col min="9071" max="9072" width="18" style="3" bestFit="1" customWidth="1"/>
    <col min="9073" max="9291" width="11.42578125" style="3"/>
    <col min="9292" max="9292" width="15.42578125" style="3" customWidth="1"/>
    <col min="9293" max="9293" width="9.5703125" style="3" customWidth="1"/>
    <col min="9294" max="9294" width="14.42578125" style="3" customWidth="1"/>
    <col min="9295" max="9295" width="49.85546875" style="3" customWidth="1"/>
    <col min="9296" max="9296" width="22.5703125" style="3" customWidth="1"/>
    <col min="9297" max="9297" width="23" style="3" customWidth="1"/>
    <col min="9298" max="9298" width="22.85546875" style="3" customWidth="1"/>
    <col min="9299" max="9299" width="23.42578125" style="3" customWidth="1"/>
    <col min="9300" max="9300" width="22.42578125" style="3" customWidth="1"/>
    <col min="9301" max="9301" width="13.85546875" style="3" customWidth="1"/>
    <col min="9302" max="9302" width="20.7109375" style="3" customWidth="1"/>
    <col min="9303" max="9303" width="18.140625" style="3" customWidth="1"/>
    <col min="9304" max="9304" width="14.85546875" style="3" bestFit="1" customWidth="1"/>
    <col min="9305" max="9305" width="11.42578125" style="3"/>
    <col min="9306" max="9306" width="17.42578125" style="3" customWidth="1"/>
    <col min="9307" max="9309" width="18.140625" style="3" customWidth="1"/>
    <col min="9310" max="9313" width="11.42578125" style="3"/>
    <col min="9314" max="9314" width="34" style="3" customWidth="1"/>
    <col min="9315" max="9315" width="9.5703125" style="3" customWidth="1"/>
    <col min="9316" max="9316" width="16.7109375" style="3" customWidth="1"/>
    <col min="9317" max="9317" width="55.140625" style="3" customWidth="1"/>
    <col min="9318" max="9318" width="22.5703125" style="3" customWidth="1"/>
    <col min="9319" max="9319" width="23" style="3" customWidth="1"/>
    <col min="9320" max="9320" width="22.85546875" style="3" customWidth="1"/>
    <col min="9321" max="9321" width="23.42578125" style="3" customWidth="1"/>
    <col min="9322" max="9322" width="28.7109375" style="3" customWidth="1"/>
    <col min="9323" max="9323" width="12.7109375" style="3" customWidth="1"/>
    <col min="9324" max="9324" width="11.42578125" style="3"/>
    <col min="9325" max="9325" width="25.28515625" style="3" customWidth="1"/>
    <col min="9326" max="9326" width="15.85546875" style="3" bestFit="1" customWidth="1"/>
    <col min="9327" max="9328" width="18" style="3" bestFit="1" customWidth="1"/>
    <col min="9329" max="9547" width="11.42578125" style="3"/>
    <col min="9548" max="9548" width="15.42578125" style="3" customWidth="1"/>
    <col min="9549" max="9549" width="9.5703125" style="3" customWidth="1"/>
    <col min="9550" max="9550" width="14.42578125" style="3" customWidth="1"/>
    <col min="9551" max="9551" width="49.85546875" style="3" customWidth="1"/>
    <col min="9552" max="9552" width="22.5703125" style="3" customWidth="1"/>
    <col min="9553" max="9553" width="23" style="3" customWidth="1"/>
    <col min="9554" max="9554" width="22.85546875" style="3" customWidth="1"/>
    <col min="9555" max="9555" width="23.42578125" style="3" customWidth="1"/>
    <col min="9556" max="9556" width="22.42578125" style="3" customWidth="1"/>
    <col min="9557" max="9557" width="13.85546875" style="3" customWidth="1"/>
    <col min="9558" max="9558" width="20.7109375" style="3" customWidth="1"/>
    <col min="9559" max="9559" width="18.140625" style="3" customWidth="1"/>
    <col min="9560" max="9560" width="14.85546875" style="3" bestFit="1" customWidth="1"/>
    <col min="9561" max="9561" width="11.42578125" style="3"/>
    <col min="9562" max="9562" width="17.42578125" style="3" customWidth="1"/>
    <col min="9563" max="9565" width="18.140625" style="3" customWidth="1"/>
    <col min="9566" max="9569" width="11.42578125" style="3"/>
    <col min="9570" max="9570" width="34" style="3" customWidth="1"/>
    <col min="9571" max="9571" width="9.5703125" style="3" customWidth="1"/>
    <col min="9572" max="9572" width="16.7109375" style="3" customWidth="1"/>
    <col min="9573" max="9573" width="55.140625" style="3" customWidth="1"/>
    <col min="9574" max="9574" width="22.5703125" style="3" customWidth="1"/>
    <col min="9575" max="9575" width="23" style="3" customWidth="1"/>
    <col min="9576" max="9576" width="22.85546875" style="3" customWidth="1"/>
    <col min="9577" max="9577" width="23.42578125" style="3" customWidth="1"/>
    <col min="9578" max="9578" width="28.7109375" style="3" customWidth="1"/>
    <col min="9579" max="9579" width="12.7109375" style="3" customWidth="1"/>
    <col min="9580" max="9580" width="11.42578125" style="3"/>
    <col min="9581" max="9581" width="25.28515625" style="3" customWidth="1"/>
    <col min="9582" max="9582" width="15.85546875" style="3" bestFit="1" customWidth="1"/>
    <col min="9583" max="9584" width="18" style="3" bestFit="1" customWidth="1"/>
    <col min="9585" max="9803" width="11.42578125" style="3"/>
    <col min="9804" max="9804" width="15.42578125" style="3" customWidth="1"/>
    <col min="9805" max="9805" width="9.5703125" style="3" customWidth="1"/>
    <col min="9806" max="9806" width="14.42578125" style="3" customWidth="1"/>
    <col min="9807" max="9807" width="49.85546875" style="3" customWidth="1"/>
    <col min="9808" max="9808" width="22.5703125" style="3" customWidth="1"/>
    <col min="9809" max="9809" width="23" style="3" customWidth="1"/>
    <col min="9810" max="9810" width="22.85546875" style="3" customWidth="1"/>
    <col min="9811" max="9811" width="23.42578125" style="3" customWidth="1"/>
    <col min="9812" max="9812" width="22.42578125" style="3" customWidth="1"/>
    <col min="9813" max="9813" width="13.85546875" style="3" customWidth="1"/>
    <col min="9814" max="9814" width="20.7109375" style="3" customWidth="1"/>
    <col min="9815" max="9815" width="18.140625" style="3" customWidth="1"/>
    <col min="9816" max="9816" width="14.85546875" style="3" bestFit="1" customWidth="1"/>
    <col min="9817" max="9817" width="11.42578125" style="3"/>
    <col min="9818" max="9818" width="17.42578125" style="3" customWidth="1"/>
    <col min="9819" max="9821" width="18.140625" style="3" customWidth="1"/>
    <col min="9822" max="9825" width="11.42578125" style="3"/>
    <col min="9826" max="9826" width="34" style="3" customWidth="1"/>
    <col min="9827" max="9827" width="9.5703125" style="3" customWidth="1"/>
    <col min="9828" max="9828" width="16.7109375" style="3" customWidth="1"/>
    <col min="9829" max="9829" width="55.140625" style="3" customWidth="1"/>
    <col min="9830" max="9830" width="22.5703125" style="3" customWidth="1"/>
    <col min="9831" max="9831" width="23" style="3" customWidth="1"/>
    <col min="9832" max="9832" width="22.85546875" style="3" customWidth="1"/>
    <col min="9833" max="9833" width="23.42578125" style="3" customWidth="1"/>
    <col min="9834" max="9834" width="28.7109375" style="3" customWidth="1"/>
    <col min="9835" max="9835" width="12.7109375" style="3" customWidth="1"/>
    <col min="9836" max="9836" width="11.42578125" style="3"/>
    <col min="9837" max="9837" width="25.28515625" style="3" customWidth="1"/>
    <col min="9838" max="9838" width="15.85546875" style="3" bestFit="1" customWidth="1"/>
    <col min="9839" max="9840" width="18" style="3" bestFit="1" customWidth="1"/>
    <col min="9841" max="10059" width="11.42578125" style="3"/>
    <col min="10060" max="10060" width="15.42578125" style="3" customWidth="1"/>
    <col min="10061" max="10061" width="9.5703125" style="3" customWidth="1"/>
    <col min="10062" max="10062" width="14.42578125" style="3" customWidth="1"/>
    <col min="10063" max="10063" width="49.85546875" style="3" customWidth="1"/>
    <col min="10064" max="10064" width="22.5703125" style="3" customWidth="1"/>
    <col min="10065" max="10065" width="23" style="3" customWidth="1"/>
    <col min="10066" max="10066" width="22.85546875" style="3" customWidth="1"/>
    <col min="10067" max="10067" width="23.42578125" style="3" customWidth="1"/>
    <col min="10068" max="10068" width="22.42578125" style="3" customWidth="1"/>
    <col min="10069" max="10069" width="13.85546875" style="3" customWidth="1"/>
    <col min="10070" max="10070" width="20.7109375" style="3" customWidth="1"/>
    <col min="10071" max="10071" width="18.140625" style="3" customWidth="1"/>
    <col min="10072" max="10072" width="14.85546875" style="3" bestFit="1" customWidth="1"/>
    <col min="10073" max="10073" width="11.42578125" style="3"/>
    <col min="10074" max="10074" width="17.42578125" style="3" customWidth="1"/>
    <col min="10075" max="10077" width="18.140625" style="3" customWidth="1"/>
    <col min="10078" max="10081" width="11.42578125" style="3"/>
    <col min="10082" max="10082" width="34" style="3" customWidth="1"/>
    <col min="10083" max="10083" width="9.5703125" style="3" customWidth="1"/>
    <col min="10084" max="10084" width="16.7109375" style="3" customWidth="1"/>
    <col min="10085" max="10085" width="55.140625" style="3" customWidth="1"/>
    <col min="10086" max="10086" width="22.5703125" style="3" customWidth="1"/>
    <col min="10087" max="10087" width="23" style="3" customWidth="1"/>
    <col min="10088" max="10088" width="22.85546875" style="3" customWidth="1"/>
    <col min="10089" max="10089" width="23.42578125" style="3" customWidth="1"/>
    <col min="10090" max="10090" width="28.7109375" style="3" customWidth="1"/>
    <col min="10091" max="10091" width="12.7109375" style="3" customWidth="1"/>
    <col min="10092" max="10092" width="11.42578125" style="3"/>
    <col min="10093" max="10093" width="25.28515625" style="3" customWidth="1"/>
    <col min="10094" max="10094" width="15.85546875" style="3" bestFit="1" customWidth="1"/>
    <col min="10095" max="10096" width="18" style="3" bestFit="1" customWidth="1"/>
    <col min="10097" max="10315" width="11.42578125" style="3"/>
    <col min="10316" max="10316" width="15.42578125" style="3" customWidth="1"/>
    <col min="10317" max="10317" width="9.5703125" style="3" customWidth="1"/>
    <col min="10318" max="10318" width="14.42578125" style="3" customWidth="1"/>
    <col min="10319" max="10319" width="49.85546875" style="3" customWidth="1"/>
    <col min="10320" max="10320" width="22.5703125" style="3" customWidth="1"/>
    <col min="10321" max="10321" width="23" style="3" customWidth="1"/>
    <col min="10322" max="10322" width="22.85546875" style="3" customWidth="1"/>
    <col min="10323" max="10323" width="23.42578125" style="3" customWidth="1"/>
    <col min="10324" max="10324" width="22.42578125" style="3" customWidth="1"/>
    <col min="10325" max="10325" width="13.85546875" style="3" customWidth="1"/>
    <col min="10326" max="10326" width="20.7109375" style="3" customWidth="1"/>
    <col min="10327" max="10327" width="18.140625" style="3" customWidth="1"/>
    <col min="10328" max="10328" width="14.85546875" style="3" bestFit="1" customWidth="1"/>
    <col min="10329" max="10329" width="11.42578125" style="3"/>
    <col min="10330" max="10330" width="17.42578125" style="3" customWidth="1"/>
    <col min="10331" max="10333" width="18.140625" style="3" customWidth="1"/>
    <col min="10334" max="10337" width="11.42578125" style="3"/>
    <col min="10338" max="10338" width="34" style="3" customWidth="1"/>
    <col min="10339" max="10339" width="9.5703125" style="3" customWidth="1"/>
    <col min="10340" max="10340" width="16.7109375" style="3" customWidth="1"/>
    <col min="10341" max="10341" width="55.140625" style="3" customWidth="1"/>
    <col min="10342" max="10342" width="22.5703125" style="3" customWidth="1"/>
    <col min="10343" max="10343" width="23" style="3" customWidth="1"/>
    <col min="10344" max="10344" width="22.85546875" style="3" customWidth="1"/>
    <col min="10345" max="10345" width="23.42578125" style="3" customWidth="1"/>
    <col min="10346" max="10346" width="28.7109375" style="3" customWidth="1"/>
    <col min="10347" max="10347" width="12.7109375" style="3" customWidth="1"/>
    <col min="10348" max="10348" width="11.42578125" style="3"/>
    <col min="10349" max="10349" width="25.28515625" style="3" customWidth="1"/>
    <col min="10350" max="10350" width="15.85546875" style="3" bestFit="1" customWidth="1"/>
    <col min="10351" max="10352" width="18" style="3" bestFit="1" customWidth="1"/>
    <col min="10353" max="10571" width="11.42578125" style="3"/>
    <col min="10572" max="10572" width="15.42578125" style="3" customWidth="1"/>
    <col min="10573" max="10573" width="9.5703125" style="3" customWidth="1"/>
    <col min="10574" max="10574" width="14.42578125" style="3" customWidth="1"/>
    <col min="10575" max="10575" width="49.85546875" style="3" customWidth="1"/>
    <col min="10576" max="10576" width="22.5703125" style="3" customWidth="1"/>
    <col min="10577" max="10577" width="23" style="3" customWidth="1"/>
    <col min="10578" max="10578" width="22.85546875" style="3" customWidth="1"/>
    <col min="10579" max="10579" width="23.42578125" style="3" customWidth="1"/>
    <col min="10580" max="10580" width="22.42578125" style="3" customWidth="1"/>
    <col min="10581" max="10581" width="13.85546875" style="3" customWidth="1"/>
    <col min="10582" max="10582" width="20.7109375" style="3" customWidth="1"/>
    <col min="10583" max="10583" width="18.140625" style="3" customWidth="1"/>
    <col min="10584" max="10584" width="14.85546875" style="3" bestFit="1" customWidth="1"/>
    <col min="10585" max="10585" width="11.42578125" style="3"/>
    <col min="10586" max="10586" width="17.42578125" style="3" customWidth="1"/>
    <col min="10587" max="10589" width="18.140625" style="3" customWidth="1"/>
    <col min="10590" max="10593" width="11.42578125" style="3"/>
    <col min="10594" max="10594" width="34" style="3" customWidth="1"/>
    <col min="10595" max="10595" width="9.5703125" style="3" customWidth="1"/>
    <col min="10596" max="10596" width="16.7109375" style="3" customWidth="1"/>
    <col min="10597" max="10597" width="55.140625" style="3" customWidth="1"/>
    <col min="10598" max="10598" width="22.5703125" style="3" customWidth="1"/>
    <col min="10599" max="10599" width="23" style="3" customWidth="1"/>
    <col min="10600" max="10600" width="22.85546875" style="3" customWidth="1"/>
    <col min="10601" max="10601" width="23.42578125" style="3" customWidth="1"/>
    <col min="10602" max="10602" width="28.7109375" style="3" customWidth="1"/>
    <col min="10603" max="10603" width="12.7109375" style="3" customWidth="1"/>
    <col min="10604" max="10604" width="11.42578125" style="3"/>
    <col min="10605" max="10605" width="25.28515625" style="3" customWidth="1"/>
    <col min="10606" max="10606" width="15.85546875" style="3" bestFit="1" customWidth="1"/>
    <col min="10607" max="10608" width="18" style="3" bestFit="1" customWidth="1"/>
    <col min="10609" max="10827" width="11.42578125" style="3"/>
    <col min="10828" max="10828" width="15.42578125" style="3" customWidth="1"/>
    <col min="10829" max="10829" width="9.5703125" style="3" customWidth="1"/>
    <col min="10830" max="10830" width="14.42578125" style="3" customWidth="1"/>
    <col min="10831" max="10831" width="49.85546875" style="3" customWidth="1"/>
    <col min="10832" max="10832" width="22.5703125" style="3" customWidth="1"/>
    <col min="10833" max="10833" width="23" style="3" customWidth="1"/>
    <col min="10834" max="10834" width="22.85546875" style="3" customWidth="1"/>
    <col min="10835" max="10835" width="23.42578125" style="3" customWidth="1"/>
    <col min="10836" max="10836" width="22.42578125" style="3" customWidth="1"/>
    <col min="10837" max="10837" width="13.85546875" style="3" customWidth="1"/>
    <col min="10838" max="10838" width="20.7109375" style="3" customWidth="1"/>
    <col min="10839" max="10839" width="18.140625" style="3" customWidth="1"/>
    <col min="10840" max="10840" width="14.85546875" style="3" bestFit="1" customWidth="1"/>
    <col min="10841" max="10841" width="11.42578125" style="3"/>
    <col min="10842" max="10842" width="17.42578125" style="3" customWidth="1"/>
    <col min="10843" max="10845" width="18.140625" style="3" customWidth="1"/>
    <col min="10846" max="10849" width="11.42578125" style="3"/>
    <col min="10850" max="10850" width="34" style="3" customWidth="1"/>
    <col min="10851" max="10851" width="9.5703125" style="3" customWidth="1"/>
    <col min="10852" max="10852" width="16.7109375" style="3" customWidth="1"/>
    <col min="10853" max="10853" width="55.140625" style="3" customWidth="1"/>
    <col min="10854" max="10854" width="22.5703125" style="3" customWidth="1"/>
    <col min="10855" max="10855" width="23" style="3" customWidth="1"/>
    <col min="10856" max="10856" width="22.85546875" style="3" customWidth="1"/>
    <col min="10857" max="10857" width="23.42578125" style="3" customWidth="1"/>
    <col min="10858" max="10858" width="28.7109375" style="3" customWidth="1"/>
    <col min="10859" max="10859" width="12.7109375" style="3" customWidth="1"/>
    <col min="10860" max="10860" width="11.42578125" style="3"/>
    <col min="10861" max="10861" width="25.28515625" style="3" customWidth="1"/>
    <col min="10862" max="10862" width="15.85546875" style="3" bestFit="1" customWidth="1"/>
    <col min="10863" max="10864" width="18" style="3" bestFit="1" customWidth="1"/>
    <col min="10865" max="11083" width="11.42578125" style="3"/>
    <col min="11084" max="11084" width="15.42578125" style="3" customWidth="1"/>
    <col min="11085" max="11085" width="9.5703125" style="3" customWidth="1"/>
    <col min="11086" max="11086" width="14.42578125" style="3" customWidth="1"/>
    <col min="11087" max="11087" width="49.85546875" style="3" customWidth="1"/>
    <col min="11088" max="11088" width="22.5703125" style="3" customWidth="1"/>
    <col min="11089" max="11089" width="23" style="3" customWidth="1"/>
    <col min="11090" max="11090" width="22.85546875" style="3" customWidth="1"/>
    <col min="11091" max="11091" width="23.42578125" style="3" customWidth="1"/>
    <col min="11092" max="11092" width="22.42578125" style="3" customWidth="1"/>
    <col min="11093" max="11093" width="13.85546875" style="3" customWidth="1"/>
    <col min="11094" max="11094" width="20.7109375" style="3" customWidth="1"/>
    <col min="11095" max="11095" width="18.140625" style="3" customWidth="1"/>
    <col min="11096" max="11096" width="14.85546875" style="3" bestFit="1" customWidth="1"/>
    <col min="11097" max="11097" width="11.42578125" style="3"/>
    <col min="11098" max="11098" width="17.42578125" style="3" customWidth="1"/>
    <col min="11099" max="11101" width="18.140625" style="3" customWidth="1"/>
    <col min="11102" max="11105" width="11.42578125" style="3"/>
    <col min="11106" max="11106" width="34" style="3" customWidth="1"/>
    <col min="11107" max="11107" width="9.5703125" style="3" customWidth="1"/>
    <col min="11108" max="11108" width="16.7109375" style="3" customWidth="1"/>
    <col min="11109" max="11109" width="55.140625" style="3" customWidth="1"/>
    <col min="11110" max="11110" width="22.5703125" style="3" customWidth="1"/>
    <col min="11111" max="11111" width="23" style="3" customWidth="1"/>
    <col min="11112" max="11112" width="22.85546875" style="3" customWidth="1"/>
    <col min="11113" max="11113" width="23.42578125" style="3" customWidth="1"/>
    <col min="11114" max="11114" width="28.7109375" style="3" customWidth="1"/>
    <col min="11115" max="11115" width="12.7109375" style="3" customWidth="1"/>
    <col min="11116" max="11116" width="11.42578125" style="3"/>
    <col min="11117" max="11117" width="25.28515625" style="3" customWidth="1"/>
    <col min="11118" max="11118" width="15.85546875" style="3" bestFit="1" customWidth="1"/>
    <col min="11119" max="11120" width="18" style="3" bestFit="1" customWidth="1"/>
    <col min="11121" max="11339" width="11.42578125" style="3"/>
    <col min="11340" max="11340" width="15.42578125" style="3" customWidth="1"/>
    <col min="11341" max="11341" width="9.5703125" style="3" customWidth="1"/>
    <col min="11342" max="11342" width="14.42578125" style="3" customWidth="1"/>
    <col min="11343" max="11343" width="49.85546875" style="3" customWidth="1"/>
    <col min="11344" max="11344" width="22.5703125" style="3" customWidth="1"/>
    <col min="11345" max="11345" width="23" style="3" customWidth="1"/>
    <col min="11346" max="11346" width="22.85546875" style="3" customWidth="1"/>
    <col min="11347" max="11347" width="23.42578125" style="3" customWidth="1"/>
    <col min="11348" max="11348" width="22.42578125" style="3" customWidth="1"/>
    <col min="11349" max="11349" width="13.85546875" style="3" customWidth="1"/>
    <col min="11350" max="11350" width="20.7109375" style="3" customWidth="1"/>
    <col min="11351" max="11351" width="18.140625" style="3" customWidth="1"/>
    <col min="11352" max="11352" width="14.85546875" style="3" bestFit="1" customWidth="1"/>
    <col min="11353" max="11353" width="11.42578125" style="3"/>
    <col min="11354" max="11354" width="17.42578125" style="3" customWidth="1"/>
    <col min="11355" max="11357" width="18.140625" style="3" customWidth="1"/>
    <col min="11358" max="11361" width="11.42578125" style="3"/>
    <col min="11362" max="11362" width="34" style="3" customWidth="1"/>
    <col min="11363" max="11363" width="9.5703125" style="3" customWidth="1"/>
    <col min="11364" max="11364" width="16.7109375" style="3" customWidth="1"/>
    <col min="11365" max="11365" width="55.140625" style="3" customWidth="1"/>
    <col min="11366" max="11366" width="22.5703125" style="3" customWidth="1"/>
    <col min="11367" max="11367" width="23" style="3" customWidth="1"/>
    <col min="11368" max="11368" width="22.85546875" style="3" customWidth="1"/>
    <col min="11369" max="11369" width="23.42578125" style="3" customWidth="1"/>
    <col min="11370" max="11370" width="28.7109375" style="3" customWidth="1"/>
    <col min="11371" max="11371" width="12.7109375" style="3" customWidth="1"/>
    <col min="11372" max="11372" width="11.42578125" style="3"/>
    <col min="11373" max="11373" width="25.28515625" style="3" customWidth="1"/>
    <col min="11374" max="11374" width="15.85546875" style="3" bestFit="1" customWidth="1"/>
    <col min="11375" max="11376" width="18" style="3" bestFit="1" customWidth="1"/>
    <col min="11377" max="11595" width="11.42578125" style="3"/>
    <col min="11596" max="11596" width="15.42578125" style="3" customWidth="1"/>
    <col min="11597" max="11597" width="9.5703125" style="3" customWidth="1"/>
    <col min="11598" max="11598" width="14.42578125" style="3" customWidth="1"/>
    <col min="11599" max="11599" width="49.85546875" style="3" customWidth="1"/>
    <col min="11600" max="11600" width="22.5703125" style="3" customWidth="1"/>
    <col min="11601" max="11601" width="23" style="3" customWidth="1"/>
    <col min="11602" max="11602" width="22.85546875" style="3" customWidth="1"/>
    <col min="11603" max="11603" width="23.42578125" style="3" customWidth="1"/>
    <col min="11604" max="11604" width="22.42578125" style="3" customWidth="1"/>
    <col min="11605" max="11605" width="13.85546875" style="3" customWidth="1"/>
    <col min="11606" max="11606" width="20.7109375" style="3" customWidth="1"/>
    <col min="11607" max="11607" width="18.140625" style="3" customWidth="1"/>
    <col min="11608" max="11608" width="14.85546875" style="3" bestFit="1" customWidth="1"/>
    <col min="11609" max="11609" width="11.42578125" style="3"/>
    <col min="11610" max="11610" width="17.42578125" style="3" customWidth="1"/>
    <col min="11611" max="11613" width="18.140625" style="3" customWidth="1"/>
    <col min="11614" max="11617" width="11.42578125" style="3"/>
    <col min="11618" max="11618" width="34" style="3" customWidth="1"/>
    <col min="11619" max="11619" width="9.5703125" style="3" customWidth="1"/>
    <col min="11620" max="11620" width="16.7109375" style="3" customWidth="1"/>
    <col min="11621" max="11621" width="55.140625" style="3" customWidth="1"/>
    <col min="11622" max="11622" width="22.5703125" style="3" customWidth="1"/>
    <col min="11623" max="11623" width="23" style="3" customWidth="1"/>
    <col min="11624" max="11624" width="22.85546875" style="3" customWidth="1"/>
    <col min="11625" max="11625" width="23.42578125" style="3" customWidth="1"/>
    <col min="11626" max="11626" width="28.7109375" style="3" customWidth="1"/>
    <col min="11627" max="11627" width="12.7109375" style="3" customWidth="1"/>
    <col min="11628" max="11628" width="11.42578125" style="3"/>
    <col min="11629" max="11629" width="25.28515625" style="3" customWidth="1"/>
    <col min="11630" max="11630" width="15.85546875" style="3" bestFit="1" customWidth="1"/>
    <col min="11631" max="11632" width="18" style="3" bestFit="1" customWidth="1"/>
    <col min="11633" max="11851" width="11.42578125" style="3"/>
    <col min="11852" max="11852" width="15.42578125" style="3" customWidth="1"/>
    <col min="11853" max="11853" width="9.5703125" style="3" customWidth="1"/>
    <col min="11854" max="11854" width="14.42578125" style="3" customWidth="1"/>
    <col min="11855" max="11855" width="49.85546875" style="3" customWidth="1"/>
    <col min="11856" max="11856" width="22.5703125" style="3" customWidth="1"/>
    <col min="11857" max="11857" width="23" style="3" customWidth="1"/>
    <col min="11858" max="11858" width="22.85546875" style="3" customWidth="1"/>
    <col min="11859" max="11859" width="23.42578125" style="3" customWidth="1"/>
    <col min="11860" max="11860" width="22.42578125" style="3" customWidth="1"/>
    <col min="11861" max="11861" width="13.85546875" style="3" customWidth="1"/>
    <col min="11862" max="11862" width="20.7109375" style="3" customWidth="1"/>
    <col min="11863" max="11863" width="18.140625" style="3" customWidth="1"/>
    <col min="11864" max="11864" width="14.85546875" style="3" bestFit="1" customWidth="1"/>
    <col min="11865" max="11865" width="11.42578125" style="3"/>
    <col min="11866" max="11866" width="17.42578125" style="3" customWidth="1"/>
    <col min="11867" max="11869" width="18.140625" style="3" customWidth="1"/>
    <col min="11870" max="11873" width="11.42578125" style="3"/>
    <col min="11874" max="11874" width="34" style="3" customWidth="1"/>
    <col min="11875" max="11875" width="9.5703125" style="3" customWidth="1"/>
    <col min="11876" max="11876" width="16.7109375" style="3" customWidth="1"/>
    <col min="11877" max="11877" width="55.140625" style="3" customWidth="1"/>
    <col min="11878" max="11878" width="22.5703125" style="3" customWidth="1"/>
    <col min="11879" max="11879" width="23" style="3" customWidth="1"/>
    <col min="11880" max="11880" width="22.85546875" style="3" customWidth="1"/>
    <col min="11881" max="11881" width="23.42578125" style="3" customWidth="1"/>
    <col min="11882" max="11882" width="28.7109375" style="3" customWidth="1"/>
    <col min="11883" max="11883" width="12.7109375" style="3" customWidth="1"/>
    <col min="11884" max="11884" width="11.42578125" style="3"/>
    <col min="11885" max="11885" width="25.28515625" style="3" customWidth="1"/>
    <col min="11886" max="11886" width="15.85546875" style="3" bestFit="1" customWidth="1"/>
    <col min="11887" max="11888" width="18" style="3" bestFit="1" customWidth="1"/>
    <col min="11889" max="12107" width="11.42578125" style="3"/>
    <col min="12108" max="12108" width="15.42578125" style="3" customWidth="1"/>
    <col min="12109" max="12109" width="9.5703125" style="3" customWidth="1"/>
    <col min="12110" max="12110" width="14.42578125" style="3" customWidth="1"/>
    <col min="12111" max="12111" width="49.85546875" style="3" customWidth="1"/>
    <col min="12112" max="12112" width="22.5703125" style="3" customWidth="1"/>
    <col min="12113" max="12113" width="23" style="3" customWidth="1"/>
    <col min="12114" max="12114" width="22.85546875" style="3" customWidth="1"/>
    <col min="12115" max="12115" width="23.42578125" style="3" customWidth="1"/>
    <col min="12116" max="12116" width="22.42578125" style="3" customWidth="1"/>
    <col min="12117" max="12117" width="13.85546875" style="3" customWidth="1"/>
    <col min="12118" max="12118" width="20.7109375" style="3" customWidth="1"/>
    <col min="12119" max="12119" width="18.140625" style="3" customWidth="1"/>
    <col min="12120" max="12120" width="14.85546875" style="3" bestFit="1" customWidth="1"/>
    <col min="12121" max="12121" width="11.42578125" style="3"/>
    <col min="12122" max="12122" width="17.42578125" style="3" customWidth="1"/>
    <col min="12123" max="12125" width="18.140625" style="3" customWidth="1"/>
    <col min="12126" max="12129" width="11.42578125" style="3"/>
    <col min="12130" max="12130" width="34" style="3" customWidth="1"/>
    <col min="12131" max="12131" width="9.5703125" style="3" customWidth="1"/>
    <col min="12132" max="12132" width="16.7109375" style="3" customWidth="1"/>
    <col min="12133" max="12133" width="55.140625" style="3" customWidth="1"/>
    <col min="12134" max="12134" width="22.5703125" style="3" customWidth="1"/>
    <col min="12135" max="12135" width="23" style="3" customWidth="1"/>
    <col min="12136" max="12136" width="22.85546875" style="3" customWidth="1"/>
    <col min="12137" max="12137" width="23.42578125" style="3" customWidth="1"/>
    <col min="12138" max="12138" width="28.7109375" style="3" customWidth="1"/>
    <col min="12139" max="12139" width="12.7109375" style="3" customWidth="1"/>
    <col min="12140" max="12140" width="11.42578125" style="3"/>
    <col min="12141" max="12141" width="25.28515625" style="3" customWidth="1"/>
    <col min="12142" max="12142" width="15.85546875" style="3" bestFit="1" customWidth="1"/>
    <col min="12143" max="12144" width="18" style="3" bestFit="1" customWidth="1"/>
    <col min="12145" max="12363" width="11.42578125" style="3"/>
    <col min="12364" max="12364" width="15.42578125" style="3" customWidth="1"/>
    <col min="12365" max="12365" width="9.5703125" style="3" customWidth="1"/>
    <col min="12366" max="12366" width="14.42578125" style="3" customWidth="1"/>
    <col min="12367" max="12367" width="49.85546875" style="3" customWidth="1"/>
    <col min="12368" max="12368" width="22.5703125" style="3" customWidth="1"/>
    <col min="12369" max="12369" width="23" style="3" customWidth="1"/>
    <col min="12370" max="12370" width="22.85546875" style="3" customWidth="1"/>
    <col min="12371" max="12371" width="23.42578125" style="3" customWidth="1"/>
    <col min="12372" max="12372" width="22.42578125" style="3" customWidth="1"/>
    <col min="12373" max="12373" width="13.85546875" style="3" customWidth="1"/>
    <col min="12374" max="12374" width="20.7109375" style="3" customWidth="1"/>
    <col min="12375" max="12375" width="18.140625" style="3" customWidth="1"/>
    <col min="12376" max="12376" width="14.85546875" style="3" bestFit="1" customWidth="1"/>
    <col min="12377" max="12377" width="11.42578125" style="3"/>
    <col min="12378" max="12378" width="17.42578125" style="3" customWidth="1"/>
    <col min="12379" max="12381" width="18.140625" style="3" customWidth="1"/>
    <col min="12382" max="12385" width="11.42578125" style="3"/>
    <col min="12386" max="12386" width="34" style="3" customWidth="1"/>
    <col min="12387" max="12387" width="9.5703125" style="3" customWidth="1"/>
    <col min="12388" max="12388" width="16.7109375" style="3" customWidth="1"/>
    <col min="12389" max="12389" width="55.140625" style="3" customWidth="1"/>
    <col min="12390" max="12390" width="22.5703125" style="3" customWidth="1"/>
    <col min="12391" max="12391" width="23" style="3" customWidth="1"/>
    <col min="12392" max="12392" width="22.85546875" style="3" customWidth="1"/>
    <col min="12393" max="12393" width="23.42578125" style="3" customWidth="1"/>
    <col min="12394" max="12394" width="28.7109375" style="3" customWidth="1"/>
    <col min="12395" max="12395" width="12.7109375" style="3" customWidth="1"/>
    <col min="12396" max="12396" width="11.42578125" style="3"/>
    <col min="12397" max="12397" width="25.28515625" style="3" customWidth="1"/>
    <col min="12398" max="12398" width="15.85546875" style="3" bestFit="1" customWidth="1"/>
    <col min="12399" max="12400" width="18" style="3" bestFit="1" customWidth="1"/>
    <col min="12401" max="12619" width="11.42578125" style="3"/>
    <col min="12620" max="12620" width="15.42578125" style="3" customWidth="1"/>
    <col min="12621" max="12621" width="9.5703125" style="3" customWidth="1"/>
    <col min="12622" max="12622" width="14.42578125" style="3" customWidth="1"/>
    <col min="12623" max="12623" width="49.85546875" style="3" customWidth="1"/>
    <col min="12624" max="12624" width="22.5703125" style="3" customWidth="1"/>
    <col min="12625" max="12625" width="23" style="3" customWidth="1"/>
    <col min="12626" max="12626" width="22.85546875" style="3" customWidth="1"/>
    <col min="12627" max="12627" width="23.42578125" style="3" customWidth="1"/>
    <col min="12628" max="12628" width="22.42578125" style="3" customWidth="1"/>
    <col min="12629" max="12629" width="13.85546875" style="3" customWidth="1"/>
    <col min="12630" max="12630" width="20.7109375" style="3" customWidth="1"/>
    <col min="12631" max="12631" width="18.140625" style="3" customWidth="1"/>
    <col min="12632" max="12632" width="14.85546875" style="3" bestFit="1" customWidth="1"/>
    <col min="12633" max="12633" width="11.42578125" style="3"/>
    <col min="12634" max="12634" width="17.42578125" style="3" customWidth="1"/>
    <col min="12635" max="12637" width="18.140625" style="3" customWidth="1"/>
    <col min="12638" max="12641" width="11.42578125" style="3"/>
    <col min="12642" max="12642" width="34" style="3" customWidth="1"/>
    <col min="12643" max="12643" width="9.5703125" style="3" customWidth="1"/>
    <col min="12644" max="12644" width="16.7109375" style="3" customWidth="1"/>
    <col min="12645" max="12645" width="55.140625" style="3" customWidth="1"/>
    <col min="12646" max="12646" width="22.5703125" style="3" customWidth="1"/>
    <col min="12647" max="12647" width="23" style="3" customWidth="1"/>
    <col min="12648" max="12648" width="22.85546875" style="3" customWidth="1"/>
    <col min="12649" max="12649" width="23.42578125" style="3" customWidth="1"/>
    <col min="12650" max="12650" width="28.7109375" style="3" customWidth="1"/>
    <col min="12651" max="12651" width="12.7109375" style="3" customWidth="1"/>
    <col min="12652" max="12652" width="11.42578125" style="3"/>
    <col min="12653" max="12653" width="25.28515625" style="3" customWidth="1"/>
    <col min="12654" max="12654" width="15.85546875" style="3" bestFit="1" customWidth="1"/>
    <col min="12655" max="12656" width="18" style="3" bestFit="1" customWidth="1"/>
    <col min="12657" max="12875" width="11.42578125" style="3"/>
    <col min="12876" max="12876" width="15.42578125" style="3" customWidth="1"/>
    <col min="12877" max="12877" width="9.5703125" style="3" customWidth="1"/>
    <col min="12878" max="12878" width="14.42578125" style="3" customWidth="1"/>
    <col min="12879" max="12879" width="49.85546875" style="3" customWidth="1"/>
    <col min="12880" max="12880" width="22.5703125" style="3" customWidth="1"/>
    <col min="12881" max="12881" width="23" style="3" customWidth="1"/>
    <col min="12882" max="12882" width="22.85546875" style="3" customWidth="1"/>
    <col min="12883" max="12883" width="23.42578125" style="3" customWidth="1"/>
    <col min="12884" max="12884" width="22.42578125" style="3" customWidth="1"/>
    <col min="12885" max="12885" width="13.85546875" style="3" customWidth="1"/>
    <col min="12886" max="12886" width="20.7109375" style="3" customWidth="1"/>
    <col min="12887" max="12887" width="18.140625" style="3" customWidth="1"/>
    <col min="12888" max="12888" width="14.85546875" style="3" bestFit="1" customWidth="1"/>
    <col min="12889" max="12889" width="11.42578125" style="3"/>
    <col min="12890" max="12890" width="17.42578125" style="3" customWidth="1"/>
    <col min="12891" max="12893" width="18.140625" style="3" customWidth="1"/>
    <col min="12894" max="12897" width="11.42578125" style="3"/>
    <col min="12898" max="12898" width="34" style="3" customWidth="1"/>
    <col min="12899" max="12899" width="9.5703125" style="3" customWidth="1"/>
    <col min="12900" max="12900" width="16.7109375" style="3" customWidth="1"/>
    <col min="12901" max="12901" width="55.140625" style="3" customWidth="1"/>
    <col min="12902" max="12902" width="22.5703125" style="3" customWidth="1"/>
    <col min="12903" max="12903" width="23" style="3" customWidth="1"/>
    <col min="12904" max="12904" width="22.85546875" style="3" customWidth="1"/>
    <col min="12905" max="12905" width="23.42578125" style="3" customWidth="1"/>
    <col min="12906" max="12906" width="28.7109375" style="3" customWidth="1"/>
    <col min="12907" max="12907" width="12.7109375" style="3" customWidth="1"/>
    <col min="12908" max="12908" width="11.42578125" style="3"/>
    <col min="12909" max="12909" width="25.28515625" style="3" customWidth="1"/>
    <col min="12910" max="12910" width="15.85546875" style="3" bestFit="1" customWidth="1"/>
    <col min="12911" max="12912" width="18" style="3" bestFit="1" customWidth="1"/>
    <col min="12913" max="13131" width="11.42578125" style="3"/>
    <col min="13132" max="13132" width="15.42578125" style="3" customWidth="1"/>
    <col min="13133" max="13133" width="9.5703125" style="3" customWidth="1"/>
    <col min="13134" max="13134" width="14.42578125" style="3" customWidth="1"/>
    <col min="13135" max="13135" width="49.85546875" style="3" customWidth="1"/>
    <col min="13136" max="13136" width="22.5703125" style="3" customWidth="1"/>
    <col min="13137" max="13137" width="23" style="3" customWidth="1"/>
    <col min="13138" max="13138" width="22.85546875" style="3" customWidth="1"/>
    <col min="13139" max="13139" width="23.42578125" style="3" customWidth="1"/>
    <col min="13140" max="13140" width="22.42578125" style="3" customWidth="1"/>
    <col min="13141" max="13141" width="13.85546875" style="3" customWidth="1"/>
    <col min="13142" max="13142" width="20.7109375" style="3" customWidth="1"/>
    <col min="13143" max="13143" width="18.140625" style="3" customWidth="1"/>
    <col min="13144" max="13144" width="14.85546875" style="3" bestFit="1" customWidth="1"/>
    <col min="13145" max="13145" width="11.42578125" style="3"/>
    <col min="13146" max="13146" width="17.42578125" style="3" customWidth="1"/>
    <col min="13147" max="13149" width="18.140625" style="3" customWidth="1"/>
    <col min="13150" max="13153" width="11.42578125" style="3"/>
    <col min="13154" max="13154" width="34" style="3" customWidth="1"/>
    <col min="13155" max="13155" width="9.5703125" style="3" customWidth="1"/>
    <col min="13156" max="13156" width="16.7109375" style="3" customWidth="1"/>
    <col min="13157" max="13157" width="55.140625" style="3" customWidth="1"/>
    <col min="13158" max="13158" width="22.5703125" style="3" customWidth="1"/>
    <col min="13159" max="13159" width="23" style="3" customWidth="1"/>
    <col min="13160" max="13160" width="22.85546875" style="3" customWidth="1"/>
    <col min="13161" max="13161" width="23.42578125" style="3" customWidth="1"/>
    <col min="13162" max="13162" width="28.7109375" style="3" customWidth="1"/>
    <col min="13163" max="13163" width="12.7109375" style="3" customWidth="1"/>
    <col min="13164" max="13164" width="11.42578125" style="3"/>
    <col min="13165" max="13165" width="25.28515625" style="3" customWidth="1"/>
    <col min="13166" max="13166" width="15.85546875" style="3" bestFit="1" customWidth="1"/>
    <col min="13167" max="13168" width="18" style="3" bestFit="1" customWidth="1"/>
    <col min="13169" max="13387" width="11.42578125" style="3"/>
    <col min="13388" max="13388" width="15.42578125" style="3" customWidth="1"/>
    <col min="13389" max="13389" width="9.5703125" style="3" customWidth="1"/>
    <col min="13390" max="13390" width="14.42578125" style="3" customWidth="1"/>
    <col min="13391" max="13391" width="49.85546875" style="3" customWidth="1"/>
    <col min="13392" max="13392" width="22.5703125" style="3" customWidth="1"/>
    <col min="13393" max="13393" width="23" style="3" customWidth="1"/>
    <col min="13394" max="13394" width="22.85546875" style="3" customWidth="1"/>
    <col min="13395" max="13395" width="23.42578125" style="3" customWidth="1"/>
    <col min="13396" max="13396" width="22.42578125" style="3" customWidth="1"/>
    <col min="13397" max="13397" width="13.85546875" style="3" customWidth="1"/>
    <col min="13398" max="13398" width="20.7109375" style="3" customWidth="1"/>
    <col min="13399" max="13399" width="18.140625" style="3" customWidth="1"/>
    <col min="13400" max="13400" width="14.85546875" style="3" bestFit="1" customWidth="1"/>
    <col min="13401" max="13401" width="11.42578125" style="3"/>
    <col min="13402" max="13402" width="17.42578125" style="3" customWidth="1"/>
    <col min="13403" max="13405" width="18.140625" style="3" customWidth="1"/>
    <col min="13406" max="13409" width="11.42578125" style="3"/>
    <col min="13410" max="13410" width="34" style="3" customWidth="1"/>
    <col min="13411" max="13411" width="9.5703125" style="3" customWidth="1"/>
    <col min="13412" max="13412" width="16.7109375" style="3" customWidth="1"/>
    <col min="13413" max="13413" width="55.140625" style="3" customWidth="1"/>
    <col min="13414" max="13414" width="22.5703125" style="3" customWidth="1"/>
    <col min="13415" max="13415" width="23" style="3" customWidth="1"/>
    <col min="13416" max="13416" width="22.85546875" style="3" customWidth="1"/>
    <col min="13417" max="13417" width="23.42578125" style="3" customWidth="1"/>
    <col min="13418" max="13418" width="28.7109375" style="3" customWidth="1"/>
    <col min="13419" max="13419" width="12.7109375" style="3" customWidth="1"/>
    <col min="13420" max="13420" width="11.42578125" style="3"/>
    <col min="13421" max="13421" width="25.28515625" style="3" customWidth="1"/>
    <col min="13422" max="13422" width="15.85546875" style="3" bestFit="1" customWidth="1"/>
    <col min="13423" max="13424" width="18" style="3" bestFit="1" customWidth="1"/>
    <col min="13425" max="13643" width="11.42578125" style="3"/>
    <col min="13644" max="13644" width="15.42578125" style="3" customWidth="1"/>
    <col min="13645" max="13645" width="9.5703125" style="3" customWidth="1"/>
    <col min="13646" max="13646" width="14.42578125" style="3" customWidth="1"/>
    <col min="13647" max="13647" width="49.85546875" style="3" customWidth="1"/>
    <col min="13648" max="13648" width="22.5703125" style="3" customWidth="1"/>
    <col min="13649" max="13649" width="23" style="3" customWidth="1"/>
    <col min="13650" max="13650" width="22.85546875" style="3" customWidth="1"/>
    <col min="13651" max="13651" width="23.42578125" style="3" customWidth="1"/>
    <col min="13652" max="13652" width="22.42578125" style="3" customWidth="1"/>
    <col min="13653" max="13653" width="13.85546875" style="3" customWidth="1"/>
    <col min="13654" max="13654" width="20.7109375" style="3" customWidth="1"/>
    <col min="13655" max="13655" width="18.140625" style="3" customWidth="1"/>
    <col min="13656" max="13656" width="14.85546875" style="3" bestFit="1" customWidth="1"/>
    <col min="13657" max="13657" width="11.42578125" style="3"/>
    <col min="13658" max="13658" width="17.42578125" style="3" customWidth="1"/>
    <col min="13659" max="13661" width="18.140625" style="3" customWidth="1"/>
    <col min="13662" max="13665" width="11.42578125" style="3"/>
    <col min="13666" max="13666" width="34" style="3" customWidth="1"/>
    <col min="13667" max="13667" width="9.5703125" style="3" customWidth="1"/>
    <col min="13668" max="13668" width="16.7109375" style="3" customWidth="1"/>
    <col min="13669" max="13669" width="55.140625" style="3" customWidth="1"/>
    <col min="13670" max="13670" width="22.5703125" style="3" customWidth="1"/>
    <col min="13671" max="13671" width="23" style="3" customWidth="1"/>
    <col min="13672" max="13672" width="22.85546875" style="3" customWidth="1"/>
    <col min="13673" max="13673" width="23.42578125" style="3" customWidth="1"/>
    <col min="13674" max="13674" width="28.7109375" style="3" customWidth="1"/>
    <col min="13675" max="13675" width="12.7109375" style="3" customWidth="1"/>
    <col min="13676" max="13676" width="11.42578125" style="3"/>
    <col min="13677" max="13677" width="25.28515625" style="3" customWidth="1"/>
    <col min="13678" max="13678" width="15.85546875" style="3" bestFit="1" customWidth="1"/>
    <col min="13679" max="13680" width="18" style="3" bestFit="1" customWidth="1"/>
    <col min="13681" max="13899" width="11.42578125" style="3"/>
    <col min="13900" max="13900" width="15.42578125" style="3" customWidth="1"/>
    <col min="13901" max="13901" width="9.5703125" style="3" customWidth="1"/>
    <col min="13902" max="13902" width="14.42578125" style="3" customWidth="1"/>
    <col min="13903" max="13903" width="49.85546875" style="3" customWidth="1"/>
    <col min="13904" max="13904" width="22.5703125" style="3" customWidth="1"/>
    <col min="13905" max="13905" width="23" style="3" customWidth="1"/>
    <col min="13906" max="13906" width="22.85546875" style="3" customWidth="1"/>
    <col min="13907" max="13907" width="23.42578125" style="3" customWidth="1"/>
    <col min="13908" max="13908" width="22.42578125" style="3" customWidth="1"/>
    <col min="13909" max="13909" width="13.85546875" style="3" customWidth="1"/>
    <col min="13910" max="13910" width="20.7109375" style="3" customWidth="1"/>
    <col min="13911" max="13911" width="18.140625" style="3" customWidth="1"/>
    <col min="13912" max="13912" width="14.85546875" style="3" bestFit="1" customWidth="1"/>
    <col min="13913" max="13913" width="11.42578125" style="3"/>
    <col min="13914" max="13914" width="17.42578125" style="3" customWidth="1"/>
    <col min="13915" max="13917" width="18.140625" style="3" customWidth="1"/>
    <col min="13918" max="13921" width="11.42578125" style="3"/>
    <col min="13922" max="13922" width="34" style="3" customWidth="1"/>
    <col min="13923" max="13923" width="9.5703125" style="3" customWidth="1"/>
    <col min="13924" max="13924" width="16.7109375" style="3" customWidth="1"/>
    <col min="13925" max="13925" width="55.140625" style="3" customWidth="1"/>
    <col min="13926" max="13926" width="22.5703125" style="3" customWidth="1"/>
    <col min="13927" max="13927" width="23" style="3" customWidth="1"/>
    <col min="13928" max="13928" width="22.85546875" style="3" customWidth="1"/>
    <col min="13929" max="13929" width="23.42578125" style="3" customWidth="1"/>
    <col min="13930" max="13930" width="28.7109375" style="3" customWidth="1"/>
    <col min="13931" max="13931" width="12.7109375" style="3" customWidth="1"/>
    <col min="13932" max="13932" width="11.42578125" style="3"/>
    <col min="13933" max="13933" width="25.28515625" style="3" customWidth="1"/>
    <col min="13934" max="13934" width="15.85546875" style="3" bestFit="1" customWidth="1"/>
    <col min="13935" max="13936" width="18" style="3" bestFit="1" customWidth="1"/>
    <col min="13937" max="14155" width="11.42578125" style="3"/>
    <col min="14156" max="14156" width="15.42578125" style="3" customWidth="1"/>
    <col min="14157" max="14157" width="9.5703125" style="3" customWidth="1"/>
    <col min="14158" max="14158" width="14.42578125" style="3" customWidth="1"/>
    <col min="14159" max="14159" width="49.85546875" style="3" customWidth="1"/>
    <col min="14160" max="14160" width="22.5703125" style="3" customWidth="1"/>
    <col min="14161" max="14161" width="23" style="3" customWidth="1"/>
    <col min="14162" max="14162" width="22.85546875" style="3" customWidth="1"/>
    <col min="14163" max="14163" width="23.42578125" style="3" customWidth="1"/>
    <col min="14164" max="14164" width="22.42578125" style="3" customWidth="1"/>
    <col min="14165" max="14165" width="13.85546875" style="3" customWidth="1"/>
    <col min="14166" max="14166" width="20.7109375" style="3" customWidth="1"/>
    <col min="14167" max="14167" width="18.140625" style="3" customWidth="1"/>
    <col min="14168" max="14168" width="14.85546875" style="3" bestFit="1" customWidth="1"/>
    <col min="14169" max="14169" width="11.42578125" style="3"/>
    <col min="14170" max="14170" width="17.42578125" style="3" customWidth="1"/>
    <col min="14171" max="14173" width="18.140625" style="3" customWidth="1"/>
    <col min="14174" max="14177" width="11.42578125" style="3"/>
    <col min="14178" max="14178" width="34" style="3" customWidth="1"/>
    <col min="14179" max="14179" width="9.5703125" style="3" customWidth="1"/>
    <col min="14180" max="14180" width="16.7109375" style="3" customWidth="1"/>
    <col min="14181" max="14181" width="55.140625" style="3" customWidth="1"/>
    <col min="14182" max="14182" width="22.5703125" style="3" customWidth="1"/>
    <col min="14183" max="14183" width="23" style="3" customWidth="1"/>
    <col min="14184" max="14184" width="22.85546875" style="3" customWidth="1"/>
    <col min="14185" max="14185" width="23.42578125" style="3" customWidth="1"/>
    <col min="14186" max="14186" width="28.7109375" style="3" customWidth="1"/>
    <col min="14187" max="14187" width="12.7109375" style="3" customWidth="1"/>
    <col min="14188" max="14188" width="11.42578125" style="3"/>
    <col min="14189" max="14189" width="25.28515625" style="3" customWidth="1"/>
    <col min="14190" max="14190" width="15.85546875" style="3" bestFit="1" customWidth="1"/>
    <col min="14191" max="14192" width="18" style="3" bestFit="1" customWidth="1"/>
    <col min="14193" max="14411" width="11.42578125" style="3"/>
    <col min="14412" max="14412" width="15.42578125" style="3" customWidth="1"/>
    <col min="14413" max="14413" width="9.5703125" style="3" customWidth="1"/>
    <col min="14414" max="14414" width="14.42578125" style="3" customWidth="1"/>
    <col min="14415" max="14415" width="49.85546875" style="3" customWidth="1"/>
    <col min="14416" max="14416" width="22.5703125" style="3" customWidth="1"/>
    <col min="14417" max="14417" width="23" style="3" customWidth="1"/>
    <col min="14418" max="14418" width="22.85546875" style="3" customWidth="1"/>
    <col min="14419" max="14419" width="23.42578125" style="3" customWidth="1"/>
    <col min="14420" max="14420" width="22.42578125" style="3" customWidth="1"/>
    <col min="14421" max="14421" width="13.85546875" style="3" customWidth="1"/>
    <col min="14422" max="14422" width="20.7109375" style="3" customWidth="1"/>
    <col min="14423" max="14423" width="18.140625" style="3" customWidth="1"/>
    <col min="14424" max="14424" width="14.85546875" style="3" bestFit="1" customWidth="1"/>
    <col min="14425" max="14425" width="11.42578125" style="3"/>
    <col min="14426" max="14426" width="17.42578125" style="3" customWidth="1"/>
    <col min="14427" max="14429" width="18.140625" style="3" customWidth="1"/>
    <col min="14430" max="14433" width="11.42578125" style="3"/>
    <col min="14434" max="14434" width="34" style="3" customWidth="1"/>
    <col min="14435" max="14435" width="9.5703125" style="3" customWidth="1"/>
    <col min="14436" max="14436" width="16.7109375" style="3" customWidth="1"/>
    <col min="14437" max="14437" width="55.140625" style="3" customWidth="1"/>
    <col min="14438" max="14438" width="22.5703125" style="3" customWidth="1"/>
    <col min="14439" max="14439" width="23" style="3" customWidth="1"/>
    <col min="14440" max="14440" width="22.85546875" style="3" customWidth="1"/>
    <col min="14441" max="14441" width="23.42578125" style="3" customWidth="1"/>
    <col min="14442" max="14442" width="28.7109375" style="3" customWidth="1"/>
    <col min="14443" max="14443" width="12.7109375" style="3" customWidth="1"/>
    <col min="14444" max="14444" width="11.42578125" style="3"/>
    <col min="14445" max="14445" width="25.28515625" style="3" customWidth="1"/>
    <col min="14446" max="14446" width="15.85546875" style="3" bestFit="1" customWidth="1"/>
    <col min="14447" max="14448" width="18" style="3" bestFit="1" customWidth="1"/>
    <col min="14449" max="14667" width="11.42578125" style="3"/>
    <col min="14668" max="14668" width="15.42578125" style="3" customWidth="1"/>
    <col min="14669" max="14669" width="9.5703125" style="3" customWidth="1"/>
    <col min="14670" max="14670" width="14.42578125" style="3" customWidth="1"/>
    <col min="14671" max="14671" width="49.85546875" style="3" customWidth="1"/>
    <col min="14672" max="14672" width="22.5703125" style="3" customWidth="1"/>
    <col min="14673" max="14673" width="23" style="3" customWidth="1"/>
    <col min="14674" max="14674" width="22.85546875" style="3" customWidth="1"/>
    <col min="14675" max="14675" width="23.42578125" style="3" customWidth="1"/>
    <col min="14676" max="14676" width="22.42578125" style="3" customWidth="1"/>
    <col min="14677" max="14677" width="13.85546875" style="3" customWidth="1"/>
    <col min="14678" max="14678" width="20.7109375" style="3" customWidth="1"/>
    <col min="14679" max="14679" width="18.140625" style="3" customWidth="1"/>
    <col min="14680" max="14680" width="14.85546875" style="3" bestFit="1" customWidth="1"/>
    <col min="14681" max="14681" width="11.42578125" style="3"/>
    <col min="14682" max="14682" width="17.42578125" style="3" customWidth="1"/>
    <col min="14683" max="14685" width="18.140625" style="3" customWidth="1"/>
    <col min="14686" max="14689" width="11.42578125" style="3"/>
    <col min="14690" max="14690" width="34" style="3" customWidth="1"/>
    <col min="14691" max="14691" width="9.5703125" style="3" customWidth="1"/>
    <col min="14692" max="14692" width="16.7109375" style="3" customWidth="1"/>
    <col min="14693" max="14693" width="55.140625" style="3" customWidth="1"/>
    <col min="14694" max="14694" width="22.5703125" style="3" customWidth="1"/>
    <col min="14695" max="14695" width="23" style="3" customWidth="1"/>
    <col min="14696" max="14696" width="22.85546875" style="3" customWidth="1"/>
    <col min="14697" max="14697" width="23.42578125" style="3" customWidth="1"/>
    <col min="14698" max="14698" width="28.7109375" style="3" customWidth="1"/>
    <col min="14699" max="14699" width="12.7109375" style="3" customWidth="1"/>
    <col min="14700" max="14700" width="11.42578125" style="3"/>
    <col min="14701" max="14701" width="25.28515625" style="3" customWidth="1"/>
    <col min="14702" max="14702" width="15.85546875" style="3" bestFit="1" customWidth="1"/>
    <col min="14703" max="14704" width="18" style="3" bestFit="1" customWidth="1"/>
    <col min="14705" max="14923" width="11.42578125" style="3"/>
    <col min="14924" max="14924" width="15.42578125" style="3" customWidth="1"/>
    <col min="14925" max="14925" width="9.5703125" style="3" customWidth="1"/>
    <col min="14926" max="14926" width="14.42578125" style="3" customWidth="1"/>
    <col min="14927" max="14927" width="49.85546875" style="3" customWidth="1"/>
    <col min="14928" max="14928" width="22.5703125" style="3" customWidth="1"/>
    <col min="14929" max="14929" width="23" style="3" customWidth="1"/>
    <col min="14930" max="14930" width="22.85546875" style="3" customWidth="1"/>
    <col min="14931" max="14931" width="23.42578125" style="3" customWidth="1"/>
    <col min="14932" max="14932" width="22.42578125" style="3" customWidth="1"/>
    <col min="14933" max="14933" width="13.85546875" style="3" customWidth="1"/>
    <col min="14934" max="14934" width="20.7109375" style="3" customWidth="1"/>
    <col min="14935" max="14935" width="18.140625" style="3" customWidth="1"/>
    <col min="14936" max="14936" width="14.85546875" style="3" bestFit="1" customWidth="1"/>
    <col min="14937" max="14937" width="11.42578125" style="3"/>
    <col min="14938" max="14938" width="17.42578125" style="3" customWidth="1"/>
    <col min="14939" max="14941" width="18.140625" style="3" customWidth="1"/>
    <col min="14942" max="14945" width="11.42578125" style="3"/>
    <col min="14946" max="14946" width="34" style="3" customWidth="1"/>
    <col min="14947" max="14947" width="9.5703125" style="3" customWidth="1"/>
    <col min="14948" max="14948" width="16.7109375" style="3" customWidth="1"/>
    <col min="14949" max="14949" width="55.140625" style="3" customWidth="1"/>
    <col min="14950" max="14950" width="22.5703125" style="3" customWidth="1"/>
    <col min="14951" max="14951" width="23" style="3" customWidth="1"/>
    <col min="14952" max="14952" width="22.85546875" style="3" customWidth="1"/>
    <col min="14953" max="14953" width="23.42578125" style="3" customWidth="1"/>
    <col min="14954" max="14954" width="28.7109375" style="3" customWidth="1"/>
    <col min="14955" max="14955" width="12.7109375" style="3" customWidth="1"/>
    <col min="14956" max="14956" width="11.42578125" style="3"/>
    <col min="14957" max="14957" width="25.28515625" style="3" customWidth="1"/>
    <col min="14958" max="14958" width="15.85546875" style="3" bestFit="1" customWidth="1"/>
    <col min="14959" max="14960" width="18" style="3" bestFit="1" customWidth="1"/>
    <col min="14961" max="15179" width="11.42578125" style="3"/>
    <col min="15180" max="15180" width="15.42578125" style="3" customWidth="1"/>
    <col min="15181" max="15181" width="9.5703125" style="3" customWidth="1"/>
    <col min="15182" max="15182" width="14.42578125" style="3" customWidth="1"/>
    <col min="15183" max="15183" width="49.85546875" style="3" customWidth="1"/>
    <col min="15184" max="15184" width="22.5703125" style="3" customWidth="1"/>
    <col min="15185" max="15185" width="23" style="3" customWidth="1"/>
    <col min="15186" max="15186" width="22.85546875" style="3" customWidth="1"/>
    <col min="15187" max="15187" width="23.42578125" style="3" customWidth="1"/>
    <col min="15188" max="15188" width="22.42578125" style="3" customWidth="1"/>
    <col min="15189" max="15189" width="13.85546875" style="3" customWidth="1"/>
    <col min="15190" max="15190" width="20.7109375" style="3" customWidth="1"/>
    <col min="15191" max="15191" width="18.140625" style="3" customWidth="1"/>
    <col min="15192" max="15192" width="14.85546875" style="3" bestFit="1" customWidth="1"/>
    <col min="15193" max="15193" width="11.42578125" style="3"/>
    <col min="15194" max="15194" width="17.42578125" style="3" customWidth="1"/>
    <col min="15195" max="15197" width="18.140625" style="3" customWidth="1"/>
    <col min="15198" max="15201" width="11.42578125" style="3"/>
    <col min="15202" max="15202" width="34" style="3" customWidth="1"/>
    <col min="15203" max="15203" width="9.5703125" style="3" customWidth="1"/>
    <col min="15204" max="15204" width="16.7109375" style="3" customWidth="1"/>
    <col min="15205" max="15205" width="55.140625" style="3" customWidth="1"/>
    <col min="15206" max="15206" width="22.5703125" style="3" customWidth="1"/>
    <col min="15207" max="15207" width="23" style="3" customWidth="1"/>
    <col min="15208" max="15208" width="22.85546875" style="3" customWidth="1"/>
    <col min="15209" max="15209" width="23.42578125" style="3" customWidth="1"/>
    <col min="15210" max="15210" width="28.7109375" style="3" customWidth="1"/>
    <col min="15211" max="15211" width="12.7109375" style="3" customWidth="1"/>
    <col min="15212" max="15212" width="11.42578125" style="3"/>
    <col min="15213" max="15213" width="25.28515625" style="3" customWidth="1"/>
    <col min="15214" max="15214" width="15.85546875" style="3" bestFit="1" customWidth="1"/>
    <col min="15215" max="15216" width="18" style="3" bestFit="1" customWidth="1"/>
    <col min="15217" max="15435" width="11.42578125" style="3"/>
    <col min="15436" max="15436" width="15.42578125" style="3" customWidth="1"/>
    <col min="15437" max="15437" width="9.5703125" style="3" customWidth="1"/>
    <col min="15438" max="15438" width="14.42578125" style="3" customWidth="1"/>
    <col min="15439" max="15439" width="49.85546875" style="3" customWidth="1"/>
    <col min="15440" max="15440" width="22.5703125" style="3" customWidth="1"/>
    <col min="15441" max="15441" width="23" style="3" customWidth="1"/>
    <col min="15442" max="15442" width="22.85546875" style="3" customWidth="1"/>
    <col min="15443" max="15443" width="23.42578125" style="3" customWidth="1"/>
    <col min="15444" max="15444" width="22.42578125" style="3" customWidth="1"/>
    <col min="15445" max="15445" width="13.85546875" style="3" customWidth="1"/>
    <col min="15446" max="15446" width="20.7109375" style="3" customWidth="1"/>
    <col min="15447" max="15447" width="18.140625" style="3" customWidth="1"/>
    <col min="15448" max="15448" width="14.85546875" style="3" bestFit="1" customWidth="1"/>
    <col min="15449" max="15449" width="11.42578125" style="3"/>
    <col min="15450" max="15450" width="17.42578125" style="3" customWidth="1"/>
    <col min="15451" max="15453" width="18.140625" style="3" customWidth="1"/>
    <col min="15454" max="15457" width="11.42578125" style="3"/>
    <col min="15458" max="15458" width="34" style="3" customWidth="1"/>
    <col min="15459" max="15459" width="9.5703125" style="3" customWidth="1"/>
    <col min="15460" max="15460" width="16.7109375" style="3" customWidth="1"/>
    <col min="15461" max="15461" width="55.140625" style="3" customWidth="1"/>
    <col min="15462" max="15462" width="22.5703125" style="3" customWidth="1"/>
    <col min="15463" max="15463" width="23" style="3" customWidth="1"/>
    <col min="15464" max="15464" width="22.85546875" style="3" customWidth="1"/>
    <col min="15465" max="15465" width="23.42578125" style="3" customWidth="1"/>
    <col min="15466" max="15466" width="28.7109375" style="3" customWidth="1"/>
    <col min="15467" max="15467" width="12.7109375" style="3" customWidth="1"/>
    <col min="15468" max="15468" width="11.42578125" style="3"/>
    <col min="15469" max="15469" width="25.28515625" style="3" customWidth="1"/>
    <col min="15470" max="15470" width="15.85546875" style="3" bestFit="1" customWidth="1"/>
    <col min="15471" max="15472" width="18" style="3" bestFit="1" customWidth="1"/>
    <col min="15473" max="15691" width="11.42578125" style="3"/>
    <col min="15692" max="15692" width="15.42578125" style="3" customWidth="1"/>
    <col min="15693" max="15693" width="9.5703125" style="3" customWidth="1"/>
    <col min="15694" max="15694" width="14.42578125" style="3" customWidth="1"/>
    <col min="15695" max="15695" width="49.85546875" style="3" customWidth="1"/>
    <col min="15696" max="15696" width="22.5703125" style="3" customWidth="1"/>
    <col min="15697" max="15697" width="23" style="3" customWidth="1"/>
    <col min="15698" max="15698" width="22.85546875" style="3" customWidth="1"/>
    <col min="15699" max="15699" width="23.42578125" style="3" customWidth="1"/>
    <col min="15700" max="15700" width="22.42578125" style="3" customWidth="1"/>
    <col min="15701" max="15701" width="13.85546875" style="3" customWidth="1"/>
    <col min="15702" max="15702" width="20.7109375" style="3" customWidth="1"/>
    <col min="15703" max="15703" width="18.140625" style="3" customWidth="1"/>
    <col min="15704" max="15704" width="14.85546875" style="3" bestFit="1" customWidth="1"/>
    <col min="15705" max="15705" width="11.42578125" style="3"/>
    <col min="15706" max="15706" width="17.42578125" style="3" customWidth="1"/>
    <col min="15707" max="15709" width="18.140625" style="3" customWidth="1"/>
    <col min="15710" max="15713" width="11.42578125" style="3"/>
    <col min="15714" max="15714" width="34" style="3" customWidth="1"/>
    <col min="15715" max="15715" width="9.5703125" style="3" customWidth="1"/>
    <col min="15716" max="15716" width="16.7109375" style="3" customWidth="1"/>
    <col min="15717" max="15717" width="55.140625" style="3" customWidth="1"/>
    <col min="15718" max="15718" width="22.5703125" style="3" customWidth="1"/>
    <col min="15719" max="15719" width="23" style="3" customWidth="1"/>
    <col min="15720" max="15720" width="22.85546875" style="3" customWidth="1"/>
    <col min="15721" max="15721" width="23.42578125" style="3" customWidth="1"/>
    <col min="15722" max="15722" width="28.7109375" style="3" customWidth="1"/>
    <col min="15723" max="15723" width="12.7109375" style="3" customWidth="1"/>
    <col min="15724" max="15724" width="11.42578125" style="3"/>
    <col min="15725" max="15725" width="25.28515625" style="3" customWidth="1"/>
    <col min="15726" max="15726" width="15.85546875" style="3" bestFit="1" customWidth="1"/>
    <col min="15727" max="15728" width="18" style="3" bestFit="1" customWidth="1"/>
    <col min="15729" max="15947" width="11.42578125" style="3"/>
    <col min="15948" max="15948" width="15.42578125" style="3" customWidth="1"/>
    <col min="15949" max="15949" width="9.5703125" style="3" customWidth="1"/>
    <col min="15950" max="15950" width="14.42578125" style="3" customWidth="1"/>
    <col min="15951" max="15951" width="49.85546875" style="3" customWidth="1"/>
    <col min="15952" max="15952" width="22.5703125" style="3" customWidth="1"/>
    <col min="15953" max="15953" width="23" style="3" customWidth="1"/>
    <col min="15954" max="15954" width="22.85546875" style="3" customWidth="1"/>
    <col min="15955" max="15955" width="23.42578125" style="3" customWidth="1"/>
    <col min="15956" max="15956" width="22.42578125" style="3" customWidth="1"/>
    <col min="15957" max="15957" width="13.85546875" style="3" customWidth="1"/>
    <col min="15958" max="15958" width="20.7109375" style="3" customWidth="1"/>
    <col min="15959" max="15959" width="18.140625" style="3" customWidth="1"/>
    <col min="15960" max="15960" width="14.85546875" style="3" bestFit="1" customWidth="1"/>
    <col min="15961" max="15961" width="11.42578125" style="3"/>
    <col min="15962" max="15962" width="17.42578125" style="3" customWidth="1"/>
    <col min="15963" max="15965" width="18.140625" style="3" customWidth="1"/>
    <col min="15966" max="15969" width="11.42578125" style="3"/>
    <col min="15970" max="15970" width="34" style="3" customWidth="1"/>
    <col min="15971" max="15971" width="9.5703125" style="3" customWidth="1"/>
    <col min="15972" max="15972" width="16.7109375" style="3" customWidth="1"/>
    <col min="15973" max="15973" width="55.140625" style="3" customWidth="1"/>
    <col min="15974" max="15974" width="22.5703125" style="3" customWidth="1"/>
    <col min="15975" max="15975" width="23" style="3" customWidth="1"/>
    <col min="15976" max="15976" width="22.85546875" style="3" customWidth="1"/>
    <col min="15977" max="15977" width="23.42578125" style="3" customWidth="1"/>
    <col min="15978" max="15978" width="28.7109375" style="3" customWidth="1"/>
    <col min="15979" max="15979" width="12.7109375" style="3" customWidth="1"/>
    <col min="15980" max="15980" width="11.42578125" style="3"/>
    <col min="15981" max="15981" width="25.28515625" style="3" customWidth="1"/>
    <col min="15982" max="15982" width="15.85546875" style="3" bestFit="1" customWidth="1"/>
    <col min="15983" max="15984" width="18" style="3" bestFit="1" customWidth="1"/>
    <col min="15985" max="16203" width="11.42578125" style="3"/>
    <col min="16204" max="16204" width="15.42578125" style="3" customWidth="1"/>
    <col min="16205" max="16205" width="9.5703125" style="3" customWidth="1"/>
    <col min="16206" max="16206" width="14.42578125" style="3" customWidth="1"/>
    <col min="16207" max="16207" width="49.85546875" style="3" customWidth="1"/>
    <col min="16208" max="16208" width="22.5703125" style="3" customWidth="1"/>
    <col min="16209" max="16209" width="23" style="3" customWidth="1"/>
    <col min="16210" max="16210" width="22.85546875" style="3" customWidth="1"/>
    <col min="16211" max="16211" width="23.42578125" style="3" customWidth="1"/>
    <col min="16212" max="16212" width="22.42578125" style="3" customWidth="1"/>
    <col min="16213" max="16213" width="13.85546875" style="3" customWidth="1"/>
    <col min="16214" max="16214" width="20.7109375" style="3" customWidth="1"/>
    <col min="16215" max="16215" width="18.140625" style="3" customWidth="1"/>
    <col min="16216" max="16216" width="14.85546875" style="3" bestFit="1" customWidth="1"/>
    <col min="16217" max="16217" width="11.42578125" style="3"/>
    <col min="16218" max="16218" width="17.42578125" style="3" customWidth="1"/>
    <col min="16219" max="16221" width="18.140625" style="3" customWidth="1"/>
    <col min="16222" max="16384" width="11.42578125" style="3"/>
  </cols>
  <sheetData>
    <row r="1" spans="1:16" s="132" customFormat="1" ht="23.1" customHeight="1" x14ac:dyDescent="0.25">
      <c r="C1" s="133"/>
      <c r="D1" s="133"/>
      <c r="G1" s="134"/>
      <c r="H1" s="135"/>
      <c r="I1" s="135"/>
      <c r="J1" s="135"/>
    </row>
    <row r="2" spans="1:16" s="132" customFormat="1" ht="19.5" customHeight="1" x14ac:dyDescent="0.25">
      <c r="A2" s="316" t="s">
        <v>0</v>
      </c>
      <c r="B2" s="316"/>
      <c r="C2" s="316"/>
      <c r="D2" s="316"/>
      <c r="E2" s="316"/>
      <c r="F2" s="316"/>
      <c r="G2" s="316"/>
      <c r="H2" s="316"/>
      <c r="I2" s="316"/>
      <c r="J2" s="316"/>
    </row>
    <row r="3" spans="1:16" s="132" customFormat="1" ht="24.95" customHeight="1" x14ac:dyDescent="0.25">
      <c r="A3" s="317" t="s">
        <v>475</v>
      </c>
      <c r="B3" s="317"/>
      <c r="C3" s="317"/>
      <c r="D3" s="317"/>
      <c r="E3" s="317"/>
      <c r="F3" s="317"/>
      <c r="G3" s="317"/>
      <c r="H3" s="317"/>
      <c r="I3" s="317"/>
      <c r="J3" s="317"/>
    </row>
    <row r="4" spans="1:16" s="132" customFormat="1" ht="24.95" customHeight="1" x14ac:dyDescent="0.25">
      <c r="A4" s="318" t="s">
        <v>531</v>
      </c>
      <c r="B4" s="318"/>
      <c r="C4" s="318"/>
      <c r="D4" s="318"/>
      <c r="E4" s="318"/>
      <c r="F4" s="318"/>
      <c r="G4" s="318"/>
      <c r="H4" s="318"/>
      <c r="I4" s="318"/>
      <c r="J4" s="318"/>
    </row>
    <row r="5" spans="1:16" s="132" customFormat="1" ht="18.75" customHeight="1" thickBot="1" x14ac:dyDescent="0.3">
      <c r="C5" s="133"/>
      <c r="D5" s="133"/>
      <c r="G5" s="134"/>
      <c r="H5" s="136" t="s">
        <v>3</v>
      </c>
      <c r="I5" s="137" t="s">
        <v>4</v>
      </c>
      <c r="J5" s="138" t="s">
        <v>5</v>
      </c>
    </row>
    <row r="6" spans="1:16" ht="29.25" customHeight="1" x14ac:dyDescent="0.25">
      <c r="A6" s="305" t="s">
        <v>6</v>
      </c>
      <c r="B6" s="307" t="s">
        <v>7</v>
      </c>
      <c r="C6" s="307" t="s">
        <v>8</v>
      </c>
      <c r="D6" s="307" t="s">
        <v>9</v>
      </c>
      <c r="E6" s="307" t="s">
        <v>10</v>
      </c>
      <c r="F6" s="301" t="s">
        <v>477</v>
      </c>
      <c r="G6" s="303" t="s">
        <v>478</v>
      </c>
      <c r="H6" s="301" t="s">
        <v>479</v>
      </c>
      <c r="I6" s="309" t="s">
        <v>14</v>
      </c>
      <c r="J6" s="301" t="s">
        <v>480</v>
      </c>
      <c r="K6" s="301" t="s">
        <v>481</v>
      </c>
      <c r="L6" s="301" t="s">
        <v>482</v>
      </c>
      <c r="M6" s="314" t="s">
        <v>483</v>
      </c>
      <c r="N6" s="314"/>
      <c r="O6" s="315"/>
    </row>
    <row r="7" spans="1:16" ht="84.75" customHeight="1" thickBot="1" x14ac:dyDescent="0.3">
      <c r="A7" s="306"/>
      <c r="B7" s="308"/>
      <c r="C7" s="308"/>
      <c r="D7" s="308"/>
      <c r="E7" s="308"/>
      <c r="F7" s="302"/>
      <c r="G7" s="304"/>
      <c r="H7" s="302"/>
      <c r="I7" s="313"/>
      <c r="J7" s="302"/>
      <c r="K7" s="302"/>
      <c r="L7" s="302"/>
      <c r="M7" s="139" t="s">
        <v>484</v>
      </c>
      <c r="N7" s="139" t="s">
        <v>485</v>
      </c>
      <c r="O7" s="140" t="s">
        <v>486</v>
      </c>
    </row>
    <row r="8" spans="1:16" s="4" customFormat="1" ht="30.75" customHeight="1" thickBot="1" x14ac:dyDescent="0.3">
      <c r="A8" s="21" t="s">
        <v>36</v>
      </c>
      <c r="B8" s="141" t="s">
        <v>41</v>
      </c>
      <c r="C8" s="141">
        <v>20</v>
      </c>
      <c r="D8" s="141" t="s">
        <v>38</v>
      </c>
      <c r="E8" s="23" t="s">
        <v>39</v>
      </c>
      <c r="F8" s="24">
        <f>+F9+F44</f>
        <v>9956298794.5499992</v>
      </c>
      <c r="G8" s="24">
        <f t="shared" ref="G8:L8" si="0">+G9+G44</f>
        <v>0</v>
      </c>
      <c r="H8" s="24">
        <f t="shared" si="0"/>
        <v>9956298794.5499992</v>
      </c>
      <c r="I8" s="142">
        <f>+H8/$H$130</f>
        <v>0.17837172702958298</v>
      </c>
      <c r="J8" s="24">
        <f t="shared" si="0"/>
        <v>9949965783.5499992</v>
      </c>
      <c r="K8" s="24">
        <f t="shared" si="0"/>
        <v>6152042921.5500002</v>
      </c>
      <c r="L8" s="24">
        <f t="shared" si="0"/>
        <v>3797922862</v>
      </c>
      <c r="M8" s="143">
        <f>+J8/H8</f>
        <v>0.99936391915000922</v>
      </c>
      <c r="N8" s="143">
        <f>+K8/H8</f>
        <v>0.617904609785072</v>
      </c>
      <c r="O8" s="144">
        <f>+K8/J8</f>
        <v>0.61829789723709416</v>
      </c>
    </row>
    <row r="9" spans="1:16" ht="28.5" customHeight="1" x14ac:dyDescent="0.25">
      <c r="A9" s="145" t="s">
        <v>100</v>
      </c>
      <c r="B9" s="92" t="s">
        <v>41</v>
      </c>
      <c r="C9" s="92">
        <v>20</v>
      </c>
      <c r="D9" s="92" t="s">
        <v>38</v>
      </c>
      <c r="E9" s="35" t="s">
        <v>101</v>
      </c>
      <c r="F9" s="93">
        <f>+F10</f>
        <v>353903239.54999995</v>
      </c>
      <c r="G9" s="93">
        <f t="shared" ref="G9:L9" si="1">+G10</f>
        <v>0</v>
      </c>
      <c r="H9" s="93">
        <f t="shared" si="1"/>
        <v>353903239.54999995</v>
      </c>
      <c r="I9" s="146">
        <f t="shared" ref="I9:I72" si="2">+H9/$H$130</f>
        <v>6.3403412595906192E-3</v>
      </c>
      <c r="J9" s="93">
        <f t="shared" si="1"/>
        <v>347570228.54999995</v>
      </c>
      <c r="K9" s="93">
        <f t="shared" si="1"/>
        <v>347570228.54999995</v>
      </c>
      <c r="L9" s="93">
        <f t="shared" si="1"/>
        <v>0</v>
      </c>
      <c r="M9" s="147">
        <f>+J9/H9</f>
        <v>0.98210524716288938</v>
      </c>
      <c r="N9" s="147">
        <f>+K9/H9</f>
        <v>0.98210524716288938</v>
      </c>
      <c r="O9" s="148">
        <f>+K9/J9</f>
        <v>1</v>
      </c>
    </row>
    <row r="10" spans="1:16" ht="28.5" customHeight="1" x14ac:dyDescent="0.25">
      <c r="A10" s="149" t="s">
        <v>114</v>
      </c>
      <c r="B10" s="34" t="s">
        <v>41</v>
      </c>
      <c r="C10" s="34">
        <v>20</v>
      </c>
      <c r="D10" s="34" t="s">
        <v>38</v>
      </c>
      <c r="E10" s="40" t="s">
        <v>115</v>
      </c>
      <c r="F10" s="66">
        <f>+F11+F24</f>
        <v>353903239.54999995</v>
      </c>
      <c r="G10" s="66">
        <f t="shared" ref="G10:L10" si="3">+G11+G24</f>
        <v>0</v>
      </c>
      <c r="H10" s="66">
        <f t="shared" si="3"/>
        <v>353903239.54999995</v>
      </c>
      <c r="I10" s="150">
        <f t="shared" si="2"/>
        <v>6.3403412595906192E-3</v>
      </c>
      <c r="J10" s="66">
        <f t="shared" si="3"/>
        <v>347570228.54999995</v>
      </c>
      <c r="K10" s="66">
        <f t="shared" si="3"/>
        <v>347570228.54999995</v>
      </c>
      <c r="L10" s="66">
        <f t="shared" si="3"/>
        <v>0</v>
      </c>
      <c r="M10" s="64">
        <f t="shared" ref="M10:M86" si="4">+J10/H10</f>
        <v>0.98210524716288938</v>
      </c>
      <c r="N10" s="64">
        <f t="shared" ref="N10:N86" si="5">+K10/H10</f>
        <v>0.98210524716288938</v>
      </c>
      <c r="O10" s="151">
        <f t="shared" ref="O10:O86" si="6">+K10/J10</f>
        <v>1</v>
      </c>
    </row>
    <row r="11" spans="1:16" ht="28.5" customHeight="1" x14ac:dyDescent="0.25">
      <c r="A11" s="149" t="s">
        <v>116</v>
      </c>
      <c r="B11" s="34" t="s">
        <v>41</v>
      </c>
      <c r="C11" s="34">
        <v>20</v>
      </c>
      <c r="D11" s="34" t="s">
        <v>38</v>
      </c>
      <c r="E11" s="40" t="s">
        <v>117</v>
      </c>
      <c r="F11" s="62">
        <f>+F12+F15+F22</f>
        <v>62552927.649999999</v>
      </c>
      <c r="G11" s="62">
        <f t="shared" ref="G11:L11" si="7">+G12+G15+G22</f>
        <v>0</v>
      </c>
      <c r="H11" s="62">
        <f t="shared" si="7"/>
        <v>62552927.649999999</v>
      </c>
      <c r="I11" s="150">
        <f t="shared" si="2"/>
        <v>1.1206648138959707E-3</v>
      </c>
      <c r="J11" s="62">
        <f t="shared" si="7"/>
        <v>62552927.649999999</v>
      </c>
      <c r="K11" s="62">
        <f t="shared" si="7"/>
        <v>62552927.649999999</v>
      </c>
      <c r="L11" s="62">
        <f t="shared" si="7"/>
        <v>0</v>
      </c>
      <c r="M11" s="64">
        <f t="shared" si="4"/>
        <v>1</v>
      </c>
      <c r="N11" s="64">
        <f t="shared" si="5"/>
        <v>1</v>
      </c>
      <c r="O11" s="151">
        <f t="shared" si="6"/>
        <v>1</v>
      </c>
    </row>
    <row r="12" spans="1:16" ht="54.75" customHeight="1" x14ac:dyDescent="0.25">
      <c r="A12" s="149" t="s">
        <v>118</v>
      </c>
      <c r="B12" s="34" t="s">
        <v>41</v>
      </c>
      <c r="C12" s="34">
        <v>20</v>
      </c>
      <c r="D12" s="34" t="s">
        <v>38</v>
      </c>
      <c r="E12" s="40" t="s">
        <v>487</v>
      </c>
      <c r="F12" s="62">
        <f>+F13+F14</f>
        <v>4803517</v>
      </c>
      <c r="G12" s="62">
        <f t="shared" ref="G12:L12" si="8">+G13+G14</f>
        <v>0</v>
      </c>
      <c r="H12" s="62">
        <f t="shared" si="8"/>
        <v>4803517</v>
      </c>
      <c r="I12" s="150">
        <f t="shared" si="2"/>
        <v>8.6057242835557861E-5</v>
      </c>
      <c r="J12" s="62">
        <f t="shared" si="8"/>
        <v>4803517</v>
      </c>
      <c r="K12" s="62">
        <f t="shared" si="8"/>
        <v>4803517</v>
      </c>
      <c r="L12" s="62">
        <f t="shared" si="8"/>
        <v>0</v>
      </c>
      <c r="M12" s="64">
        <f t="shared" si="4"/>
        <v>1</v>
      </c>
      <c r="N12" s="64">
        <f t="shared" si="5"/>
        <v>1</v>
      </c>
      <c r="O12" s="151">
        <f t="shared" si="6"/>
        <v>1</v>
      </c>
    </row>
    <row r="13" spans="1:16" ht="55.5" customHeight="1" x14ac:dyDescent="0.25">
      <c r="A13" s="152" t="s">
        <v>120</v>
      </c>
      <c r="B13" s="44" t="s">
        <v>41</v>
      </c>
      <c r="C13" s="44">
        <v>20</v>
      </c>
      <c r="D13" s="44" t="s">
        <v>38</v>
      </c>
      <c r="E13" s="45" t="s">
        <v>488</v>
      </c>
      <c r="F13" s="46">
        <v>4545632</v>
      </c>
      <c r="G13" s="46">
        <v>0</v>
      </c>
      <c r="H13" s="46">
        <f>+F13-G13</f>
        <v>4545632</v>
      </c>
      <c r="I13" s="153">
        <f t="shared" si="2"/>
        <v>8.1437113028866675E-5</v>
      </c>
      <c r="J13" s="46">
        <v>4545632</v>
      </c>
      <c r="K13" s="46">
        <v>4545632</v>
      </c>
      <c r="L13" s="46">
        <f>+J13-K13</f>
        <v>0</v>
      </c>
      <c r="M13" s="57">
        <f t="shared" si="4"/>
        <v>1</v>
      </c>
      <c r="N13" s="57">
        <f t="shared" si="5"/>
        <v>1</v>
      </c>
      <c r="O13" s="154">
        <f t="shared" si="6"/>
        <v>1</v>
      </c>
    </row>
    <row r="14" spans="1:16" ht="36" customHeight="1" x14ac:dyDescent="0.25">
      <c r="A14" s="152" t="s">
        <v>122</v>
      </c>
      <c r="B14" s="44" t="s">
        <v>41</v>
      </c>
      <c r="C14" s="44">
        <v>20</v>
      </c>
      <c r="D14" s="44" t="s">
        <v>38</v>
      </c>
      <c r="E14" s="45" t="s">
        <v>123</v>
      </c>
      <c r="F14" s="46">
        <v>257885</v>
      </c>
      <c r="G14" s="46">
        <v>0</v>
      </c>
      <c r="H14" s="46">
        <f>+F14-G14</f>
        <v>257885</v>
      </c>
      <c r="I14" s="155">
        <f t="shared" si="2"/>
        <v>4.620129806691189E-6</v>
      </c>
      <c r="J14" s="46">
        <v>257885</v>
      </c>
      <c r="K14" s="46">
        <v>257885</v>
      </c>
      <c r="L14" s="46">
        <f>+J14-K14</f>
        <v>0</v>
      </c>
      <c r="M14" s="57">
        <f t="shared" si="4"/>
        <v>1</v>
      </c>
      <c r="N14" s="57">
        <f t="shared" si="5"/>
        <v>1</v>
      </c>
      <c r="O14" s="154">
        <f t="shared" si="6"/>
        <v>1</v>
      </c>
    </row>
    <row r="15" spans="1:16" ht="43.5" customHeight="1" x14ac:dyDescent="0.25">
      <c r="A15" s="156" t="s">
        <v>126</v>
      </c>
      <c r="B15" s="34" t="s">
        <v>41</v>
      </c>
      <c r="C15" s="34">
        <v>20</v>
      </c>
      <c r="D15" s="34" t="s">
        <v>38</v>
      </c>
      <c r="E15" s="40" t="s">
        <v>489</v>
      </c>
      <c r="F15" s="62">
        <f>SUM(F16:F21)</f>
        <v>57416210.649999999</v>
      </c>
      <c r="G15" s="62">
        <f t="shared" ref="G15:H15" si="9">SUM(G16:G21)</f>
        <v>0</v>
      </c>
      <c r="H15" s="62">
        <f t="shared" si="9"/>
        <v>57416210.649999999</v>
      </c>
      <c r="I15" s="157">
        <f t="shared" si="2"/>
        <v>1.0286381379736125E-3</v>
      </c>
      <c r="J15" s="62">
        <f t="shared" ref="J15:L15" si="10">SUM(J16:J21)</f>
        <v>57416210.649999999</v>
      </c>
      <c r="K15" s="62">
        <f t="shared" si="10"/>
        <v>57416210.649999999</v>
      </c>
      <c r="L15" s="62">
        <f t="shared" si="10"/>
        <v>0</v>
      </c>
      <c r="M15" s="64">
        <f t="shared" si="4"/>
        <v>1</v>
      </c>
      <c r="N15" s="64">
        <f t="shared" si="5"/>
        <v>1</v>
      </c>
      <c r="O15" s="151">
        <f t="shared" si="6"/>
        <v>1</v>
      </c>
    </row>
    <row r="16" spans="1:16" ht="43.5" customHeight="1" x14ac:dyDescent="0.25">
      <c r="A16" s="158" t="s">
        <v>128</v>
      </c>
      <c r="B16" s="44" t="s">
        <v>41</v>
      </c>
      <c r="C16" s="44">
        <v>20</v>
      </c>
      <c r="D16" s="44" t="s">
        <v>38</v>
      </c>
      <c r="E16" s="45" t="s">
        <v>490</v>
      </c>
      <c r="F16" s="46">
        <v>32752716</v>
      </c>
      <c r="G16" s="46">
        <v>0</v>
      </c>
      <c r="H16" s="46">
        <f t="shared" ref="H16:H21" si="11">+F16-G16</f>
        <v>32752716</v>
      </c>
      <c r="I16" s="153">
        <f t="shared" si="2"/>
        <v>5.8678015177963591E-4</v>
      </c>
      <c r="J16" s="46">
        <v>32752716</v>
      </c>
      <c r="K16" s="46">
        <v>32752716</v>
      </c>
      <c r="L16" s="46">
        <f t="shared" ref="L16:L21" si="12">+J16-K16</f>
        <v>0</v>
      </c>
      <c r="M16" s="57">
        <f t="shared" si="4"/>
        <v>1</v>
      </c>
      <c r="N16" s="57">
        <f t="shared" si="5"/>
        <v>1</v>
      </c>
      <c r="O16" s="154">
        <f t="shared" si="6"/>
        <v>1</v>
      </c>
      <c r="P16" s="50"/>
    </row>
    <row r="17" spans="1:16" ht="54.75" customHeight="1" x14ac:dyDescent="0.25">
      <c r="A17" s="158" t="s">
        <v>130</v>
      </c>
      <c r="B17" s="44" t="s">
        <v>41</v>
      </c>
      <c r="C17" s="44">
        <v>20</v>
      </c>
      <c r="D17" s="44" t="s">
        <v>38</v>
      </c>
      <c r="E17" s="45" t="s">
        <v>131</v>
      </c>
      <c r="F17" s="46">
        <v>3965698</v>
      </c>
      <c r="G17" s="46">
        <v>0</v>
      </c>
      <c r="H17" s="46">
        <f t="shared" si="11"/>
        <v>3965698</v>
      </c>
      <c r="I17" s="153">
        <f t="shared" si="2"/>
        <v>7.1047325490569962E-5</v>
      </c>
      <c r="J17" s="46">
        <v>3965698</v>
      </c>
      <c r="K17" s="46">
        <v>3965698</v>
      </c>
      <c r="L17" s="46">
        <f t="shared" si="12"/>
        <v>0</v>
      </c>
      <c r="M17" s="57">
        <f t="shared" si="4"/>
        <v>1</v>
      </c>
      <c r="N17" s="57">
        <f t="shared" si="5"/>
        <v>1</v>
      </c>
      <c r="O17" s="154">
        <f t="shared" si="6"/>
        <v>1</v>
      </c>
      <c r="P17" s="50"/>
    </row>
    <row r="18" spans="1:16" ht="54.75" customHeight="1" x14ac:dyDescent="0.25">
      <c r="A18" s="158" t="s">
        <v>134</v>
      </c>
      <c r="B18" s="44" t="s">
        <v>41</v>
      </c>
      <c r="C18" s="44">
        <v>20</v>
      </c>
      <c r="D18" s="44" t="s">
        <v>38</v>
      </c>
      <c r="E18" s="45" t="s">
        <v>135</v>
      </c>
      <c r="F18" s="46">
        <v>513437</v>
      </c>
      <c r="G18" s="46">
        <v>0</v>
      </c>
      <c r="H18" s="46">
        <f t="shared" si="11"/>
        <v>513437</v>
      </c>
      <c r="I18" s="159">
        <f t="shared" si="2"/>
        <v>9.1984628324955066E-6</v>
      </c>
      <c r="J18" s="46">
        <v>513437</v>
      </c>
      <c r="K18" s="46">
        <v>513437</v>
      </c>
      <c r="L18" s="46">
        <f t="shared" si="12"/>
        <v>0</v>
      </c>
      <c r="M18" s="57">
        <f t="shared" si="4"/>
        <v>1</v>
      </c>
      <c r="N18" s="57">
        <f t="shared" si="5"/>
        <v>1</v>
      </c>
      <c r="O18" s="154">
        <f t="shared" si="6"/>
        <v>1</v>
      </c>
      <c r="P18" s="50"/>
    </row>
    <row r="19" spans="1:16" ht="32.25" customHeight="1" x14ac:dyDescent="0.25">
      <c r="A19" s="158" t="s">
        <v>136</v>
      </c>
      <c r="B19" s="44" t="s">
        <v>41</v>
      </c>
      <c r="C19" s="44">
        <v>20</v>
      </c>
      <c r="D19" s="44" t="s">
        <v>38</v>
      </c>
      <c r="E19" s="45" t="s">
        <v>137</v>
      </c>
      <c r="F19" s="46">
        <v>13375311</v>
      </c>
      <c r="G19" s="46">
        <v>0</v>
      </c>
      <c r="H19" s="46">
        <f t="shared" si="11"/>
        <v>13375311</v>
      </c>
      <c r="I19" s="153">
        <f t="shared" si="2"/>
        <v>2.3962492205775648E-4</v>
      </c>
      <c r="J19" s="46">
        <v>13375311</v>
      </c>
      <c r="K19" s="46">
        <v>13375311</v>
      </c>
      <c r="L19" s="46">
        <f t="shared" si="12"/>
        <v>0</v>
      </c>
      <c r="M19" s="57">
        <f t="shared" si="4"/>
        <v>1</v>
      </c>
      <c r="N19" s="57">
        <f t="shared" si="5"/>
        <v>1</v>
      </c>
      <c r="O19" s="154">
        <f t="shared" si="6"/>
        <v>1</v>
      </c>
      <c r="P19" s="50"/>
    </row>
    <row r="20" spans="1:16" ht="43.5" customHeight="1" x14ac:dyDescent="0.25">
      <c r="A20" s="158" t="s">
        <v>491</v>
      </c>
      <c r="B20" s="44" t="s">
        <v>41</v>
      </c>
      <c r="C20" s="44">
        <v>20</v>
      </c>
      <c r="D20" s="44" t="s">
        <v>38</v>
      </c>
      <c r="E20" s="45" t="s">
        <v>492</v>
      </c>
      <c r="F20" s="46">
        <v>25110</v>
      </c>
      <c r="G20" s="46">
        <v>0</v>
      </c>
      <c r="H20" s="46">
        <f t="shared" si="11"/>
        <v>25110</v>
      </c>
      <c r="I20" s="160">
        <f t="shared" si="2"/>
        <v>4.4985733736361463E-7</v>
      </c>
      <c r="J20" s="46">
        <v>25110</v>
      </c>
      <c r="K20" s="46">
        <v>25110</v>
      </c>
      <c r="L20" s="46">
        <f t="shared" si="12"/>
        <v>0</v>
      </c>
      <c r="M20" s="57">
        <f t="shared" si="4"/>
        <v>1</v>
      </c>
      <c r="N20" s="57">
        <f t="shared" si="5"/>
        <v>1</v>
      </c>
      <c r="O20" s="154">
        <f t="shared" si="6"/>
        <v>1</v>
      </c>
      <c r="P20" s="50"/>
    </row>
    <row r="21" spans="1:16" ht="43.5" customHeight="1" x14ac:dyDescent="0.25">
      <c r="A21" s="158" t="s">
        <v>138</v>
      </c>
      <c r="B21" s="44" t="s">
        <v>41</v>
      </c>
      <c r="C21" s="44">
        <v>20</v>
      </c>
      <c r="D21" s="44" t="s">
        <v>38</v>
      </c>
      <c r="E21" s="45" t="s">
        <v>139</v>
      </c>
      <c r="F21" s="46">
        <v>6783938.6500000004</v>
      </c>
      <c r="G21" s="46">
        <v>0</v>
      </c>
      <c r="H21" s="46">
        <f t="shared" si="11"/>
        <v>6783938.6500000004</v>
      </c>
      <c r="I21" s="153">
        <f t="shared" si="2"/>
        <v>1.215374184757911E-4</v>
      </c>
      <c r="J21" s="46">
        <v>6783938.6500000004</v>
      </c>
      <c r="K21" s="46">
        <v>6783938.6500000004</v>
      </c>
      <c r="L21" s="46">
        <f t="shared" si="12"/>
        <v>0</v>
      </c>
      <c r="M21" s="57">
        <f t="shared" si="4"/>
        <v>1</v>
      </c>
      <c r="N21" s="57">
        <f t="shared" si="5"/>
        <v>1</v>
      </c>
      <c r="O21" s="154">
        <f t="shared" si="6"/>
        <v>1</v>
      </c>
    </row>
    <row r="22" spans="1:16" ht="43.5" customHeight="1" x14ac:dyDescent="0.25">
      <c r="A22" s="149" t="s">
        <v>140</v>
      </c>
      <c r="B22" s="34" t="s">
        <v>41</v>
      </c>
      <c r="C22" s="34">
        <v>20</v>
      </c>
      <c r="D22" s="34" t="s">
        <v>38</v>
      </c>
      <c r="E22" s="40" t="s">
        <v>141</v>
      </c>
      <c r="F22" s="62">
        <f>+F23</f>
        <v>333200</v>
      </c>
      <c r="G22" s="62">
        <f t="shared" ref="G22:H22" si="13">+G23</f>
        <v>0</v>
      </c>
      <c r="H22" s="62">
        <f t="shared" si="13"/>
        <v>333200</v>
      </c>
      <c r="I22" s="161">
        <f t="shared" si="2"/>
        <v>5.9694330868003342E-6</v>
      </c>
      <c r="J22" s="62">
        <f t="shared" ref="J22:L22" si="14">+J23</f>
        <v>333200</v>
      </c>
      <c r="K22" s="62">
        <f t="shared" si="14"/>
        <v>333200</v>
      </c>
      <c r="L22" s="62">
        <f t="shared" si="14"/>
        <v>0</v>
      </c>
      <c r="M22" s="64">
        <f t="shared" si="4"/>
        <v>1</v>
      </c>
      <c r="N22" s="64">
        <f t="shared" si="5"/>
        <v>1</v>
      </c>
      <c r="O22" s="151">
        <f t="shared" si="6"/>
        <v>1</v>
      </c>
    </row>
    <row r="23" spans="1:16" ht="43.5" customHeight="1" x14ac:dyDescent="0.25">
      <c r="A23" s="152" t="s">
        <v>142</v>
      </c>
      <c r="B23" s="44" t="s">
        <v>41</v>
      </c>
      <c r="C23" s="44">
        <v>20</v>
      </c>
      <c r="D23" s="44" t="s">
        <v>38</v>
      </c>
      <c r="E23" s="45" t="s">
        <v>493</v>
      </c>
      <c r="F23" s="46">
        <v>333200</v>
      </c>
      <c r="G23" s="46">
        <v>0</v>
      </c>
      <c r="H23" s="46">
        <f>+F23-G23</f>
        <v>333200</v>
      </c>
      <c r="I23" s="159">
        <f t="shared" si="2"/>
        <v>5.9694330868003342E-6</v>
      </c>
      <c r="J23" s="46">
        <v>333200</v>
      </c>
      <c r="K23" s="46">
        <v>333200</v>
      </c>
      <c r="L23" s="46">
        <f>+J23-K23</f>
        <v>0</v>
      </c>
      <c r="M23" s="57">
        <f t="shared" si="4"/>
        <v>1</v>
      </c>
      <c r="N23" s="57">
        <f t="shared" si="5"/>
        <v>1</v>
      </c>
      <c r="O23" s="154">
        <f t="shared" si="6"/>
        <v>1</v>
      </c>
    </row>
    <row r="24" spans="1:16" ht="43.5" customHeight="1" x14ac:dyDescent="0.25">
      <c r="A24" s="149" t="s">
        <v>148</v>
      </c>
      <c r="B24" s="34" t="s">
        <v>41</v>
      </c>
      <c r="C24" s="34">
        <v>20</v>
      </c>
      <c r="D24" s="34" t="s">
        <v>38</v>
      </c>
      <c r="E24" s="40" t="s">
        <v>149</v>
      </c>
      <c r="F24" s="62">
        <f>+F25+F27+F31+F34+F41+F43</f>
        <v>291350311.89999998</v>
      </c>
      <c r="G24" s="62">
        <f t="shared" ref="G24:H24" si="15">+G25+G27+G31+G34+G41+G43</f>
        <v>0</v>
      </c>
      <c r="H24" s="62">
        <f t="shared" si="15"/>
        <v>291350311.89999998</v>
      </c>
      <c r="I24" s="150">
        <f t="shared" si="2"/>
        <v>5.2196764456946491E-3</v>
      </c>
      <c r="J24" s="62">
        <f t="shared" ref="J24:L24" si="16">+J25+J27+J31+J34+J41+J43</f>
        <v>285017300.89999998</v>
      </c>
      <c r="K24" s="62">
        <f t="shared" si="16"/>
        <v>285017300.89999998</v>
      </c>
      <c r="L24" s="62">
        <f t="shared" si="16"/>
        <v>0</v>
      </c>
      <c r="M24" s="64">
        <f t="shared" si="4"/>
        <v>0.97826324276538379</v>
      </c>
      <c r="N24" s="64">
        <f t="shared" si="5"/>
        <v>0.97826324276538379</v>
      </c>
      <c r="O24" s="151">
        <f t="shared" si="6"/>
        <v>1</v>
      </c>
    </row>
    <row r="25" spans="1:16" ht="43.5" customHeight="1" x14ac:dyDescent="0.25">
      <c r="A25" s="149" t="s">
        <v>494</v>
      </c>
      <c r="B25" s="34" t="s">
        <v>41</v>
      </c>
      <c r="C25" s="34">
        <v>20</v>
      </c>
      <c r="D25" s="34" t="s">
        <v>38</v>
      </c>
      <c r="E25" s="40" t="s">
        <v>495</v>
      </c>
      <c r="F25" s="62">
        <f>+F26</f>
        <v>3333643.91</v>
      </c>
      <c r="G25" s="62">
        <f t="shared" ref="G25:H25" si="17">+G26</f>
        <v>0</v>
      </c>
      <c r="H25" s="62">
        <f t="shared" si="17"/>
        <v>3333643.91</v>
      </c>
      <c r="I25" s="150">
        <f t="shared" si="2"/>
        <v>5.9723782280805628E-5</v>
      </c>
      <c r="J25" s="62">
        <f t="shared" ref="J25:L25" si="18">+J26</f>
        <v>3333643.91</v>
      </c>
      <c r="K25" s="62">
        <f t="shared" si="18"/>
        <v>3333643.91</v>
      </c>
      <c r="L25" s="62">
        <f t="shared" si="18"/>
        <v>0</v>
      </c>
      <c r="M25" s="64">
        <f t="shared" si="4"/>
        <v>1</v>
      </c>
      <c r="N25" s="64">
        <f t="shared" si="5"/>
        <v>1</v>
      </c>
      <c r="O25" s="151">
        <f t="shared" si="6"/>
        <v>1</v>
      </c>
    </row>
    <row r="26" spans="1:16" ht="43.5" customHeight="1" x14ac:dyDescent="0.25">
      <c r="A26" s="152" t="s">
        <v>496</v>
      </c>
      <c r="B26" s="44" t="s">
        <v>41</v>
      </c>
      <c r="C26" s="44">
        <v>20</v>
      </c>
      <c r="D26" s="44" t="s">
        <v>38</v>
      </c>
      <c r="E26" s="45" t="s">
        <v>497</v>
      </c>
      <c r="F26" s="46">
        <v>3333643.91</v>
      </c>
      <c r="G26" s="46">
        <v>0</v>
      </c>
      <c r="H26" s="46">
        <f>+F26-G26</f>
        <v>3333643.91</v>
      </c>
      <c r="I26" s="153">
        <f t="shared" si="2"/>
        <v>5.9723782280805628E-5</v>
      </c>
      <c r="J26" s="46">
        <v>3333643.91</v>
      </c>
      <c r="K26" s="46">
        <v>3333643.91</v>
      </c>
      <c r="L26" s="46">
        <f>+J26-K26</f>
        <v>0</v>
      </c>
      <c r="M26" s="57">
        <f t="shared" si="4"/>
        <v>1</v>
      </c>
      <c r="N26" s="57">
        <f t="shared" si="5"/>
        <v>1</v>
      </c>
      <c r="O26" s="154">
        <f t="shared" si="6"/>
        <v>1</v>
      </c>
    </row>
    <row r="27" spans="1:16" ht="75" customHeight="1" x14ac:dyDescent="0.25">
      <c r="A27" s="149" t="s">
        <v>150</v>
      </c>
      <c r="B27" s="34" t="s">
        <v>41</v>
      </c>
      <c r="C27" s="34">
        <v>20</v>
      </c>
      <c r="D27" s="34" t="s">
        <v>38</v>
      </c>
      <c r="E27" s="40" t="s">
        <v>498</v>
      </c>
      <c r="F27" s="62">
        <f>+F28+F29+F30</f>
        <v>45043707</v>
      </c>
      <c r="G27" s="62">
        <f t="shared" ref="G27:H27" si="19">+G28+G29+G30</f>
        <v>0</v>
      </c>
      <c r="H27" s="62">
        <f t="shared" si="19"/>
        <v>45043707</v>
      </c>
      <c r="I27" s="150">
        <f t="shared" si="2"/>
        <v>8.0697897634435722E-4</v>
      </c>
      <c r="J27" s="62">
        <f t="shared" ref="J27:L27" si="20">+J28+J29+J30</f>
        <v>45043707</v>
      </c>
      <c r="K27" s="62">
        <f t="shared" si="20"/>
        <v>45043707</v>
      </c>
      <c r="L27" s="62">
        <f t="shared" si="20"/>
        <v>0</v>
      </c>
      <c r="M27" s="64">
        <f t="shared" si="4"/>
        <v>1</v>
      </c>
      <c r="N27" s="64">
        <f t="shared" si="5"/>
        <v>1</v>
      </c>
      <c r="O27" s="151">
        <f t="shared" si="6"/>
        <v>1</v>
      </c>
    </row>
    <row r="28" spans="1:16" ht="43.5" customHeight="1" x14ac:dyDescent="0.25">
      <c r="A28" s="152" t="s">
        <v>152</v>
      </c>
      <c r="B28" s="44" t="s">
        <v>41</v>
      </c>
      <c r="C28" s="44">
        <v>20</v>
      </c>
      <c r="D28" s="44" t="s">
        <v>38</v>
      </c>
      <c r="E28" s="45" t="s">
        <v>153</v>
      </c>
      <c r="F28" s="46">
        <v>244854</v>
      </c>
      <c r="G28" s="46">
        <v>0</v>
      </c>
      <c r="H28" s="46">
        <f t="shared" ref="H28:H30" si="21">+F28-G28</f>
        <v>244854</v>
      </c>
      <c r="I28" s="155">
        <f t="shared" si="2"/>
        <v>4.3866733764568098E-6</v>
      </c>
      <c r="J28" s="46">
        <v>244854</v>
      </c>
      <c r="K28" s="46">
        <v>244854</v>
      </c>
      <c r="L28" s="46">
        <f t="shared" ref="L28:L30" si="22">+J28-K28</f>
        <v>0</v>
      </c>
      <c r="M28" s="57">
        <f t="shared" si="4"/>
        <v>1</v>
      </c>
      <c r="N28" s="57">
        <f t="shared" si="5"/>
        <v>1</v>
      </c>
      <c r="O28" s="154">
        <f t="shared" si="6"/>
        <v>1</v>
      </c>
    </row>
    <row r="29" spans="1:16" ht="43.5" customHeight="1" x14ac:dyDescent="0.25">
      <c r="A29" s="152" t="s">
        <v>158</v>
      </c>
      <c r="B29" s="44" t="s">
        <v>41</v>
      </c>
      <c r="C29" s="44">
        <v>20</v>
      </c>
      <c r="D29" s="44" t="s">
        <v>38</v>
      </c>
      <c r="E29" s="45" t="s">
        <v>159</v>
      </c>
      <c r="F29" s="46">
        <v>162200</v>
      </c>
      <c r="G29" s="46">
        <v>0</v>
      </c>
      <c r="H29" s="46">
        <f t="shared" si="21"/>
        <v>162200</v>
      </c>
      <c r="I29" s="155">
        <f t="shared" si="2"/>
        <v>2.9058884954352164E-6</v>
      </c>
      <c r="J29" s="46">
        <v>162200</v>
      </c>
      <c r="K29" s="46">
        <v>162200</v>
      </c>
      <c r="L29" s="46">
        <f t="shared" si="22"/>
        <v>0</v>
      </c>
      <c r="M29" s="57">
        <f t="shared" si="4"/>
        <v>1</v>
      </c>
      <c r="N29" s="57">
        <f t="shared" si="5"/>
        <v>1</v>
      </c>
      <c r="O29" s="154">
        <f t="shared" si="6"/>
        <v>1</v>
      </c>
    </row>
    <row r="30" spans="1:16" ht="43.5" customHeight="1" x14ac:dyDescent="0.25">
      <c r="A30" s="152" t="s">
        <v>160</v>
      </c>
      <c r="B30" s="44" t="s">
        <v>41</v>
      </c>
      <c r="C30" s="44">
        <v>20</v>
      </c>
      <c r="D30" s="44" t="s">
        <v>38</v>
      </c>
      <c r="E30" s="45" t="s">
        <v>161</v>
      </c>
      <c r="F30" s="46">
        <v>44636653</v>
      </c>
      <c r="G30" s="46">
        <v>0</v>
      </c>
      <c r="H30" s="46">
        <f t="shared" si="21"/>
        <v>44636653</v>
      </c>
      <c r="I30" s="153">
        <f t="shared" si="2"/>
        <v>7.9968641447246511E-4</v>
      </c>
      <c r="J30" s="46">
        <v>44636653</v>
      </c>
      <c r="K30" s="46">
        <v>44636653</v>
      </c>
      <c r="L30" s="46">
        <f t="shared" si="22"/>
        <v>0</v>
      </c>
      <c r="M30" s="57">
        <f t="shared" si="4"/>
        <v>1</v>
      </c>
      <c r="N30" s="57">
        <f t="shared" si="5"/>
        <v>1</v>
      </c>
      <c r="O30" s="154">
        <f t="shared" si="6"/>
        <v>1</v>
      </c>
    </row>
    <row r="31" spans="1:16" ht="43.5" customHeight="1" x14ac:dyDescent="0.25">
      <c r="A31" s="149" t="s">
        <v>164</v>
      </c>
      <c r="B31" s="34" t="s">
        <v>41</v>
      </c>
      <c r="C31" s="34">
        <v>20</v>
      </c>
      <c r="D31" s="34" t="s">
        <v>38</v>
      </c>
      <c r="E31" s="40" t="s">
        <v>499</v>
      </c>
      <c r="F31" s="62">
        <f>+F32+F33</f>
        <v>9709914</v>
      </c>
      <c r="G31" s="62">
        <f t="shared" ref="G31:H31" si="23">+G32+G33</f>
        <v>0</v>
      </c>
      <c r="H31" s="62">
        <f t="shared" si="23"/>
        <v>9709914</v>
      </c>
      <c r="I31" s="150">
        <f t="shared" si="2"/>
        <v>1.7395762875625984E-4</v>
      </c>
      <c r="J31" s="62">
        <f t="shared" ref="J31:L31" si="24">+J32+J33</f>
        <v>9709914</v>
      </c>
      <c r="K31" s="62">
        <f t="shared" si="24"/>
        <v>9709914</v>
      </c>
      <c r="L31" s="62">
        <f t="shared" si="24"/>
        <v>0</v>
      </c>
      <c r="M31" s="64">
        <f t="shared" si="4"/>
        <v>1</v>
      </c>
      <c r="N31" s="64">
        <f t="shared" si="5"/>
        <v>1</v>
      </c>
      <c r="O31" s="151">
        <f t="shared" si="6"/>
        <v>1</v>
      </c>
    </row>
    <row r="32" spans="1:16" ht="43.5" customHeight="1" x14ac:dyDescent="0.25">
      <c r="A32" s="152" t="s">
        <v>166</v>
      </c>
      <c r="B32" s="44" t="s">
        <v>41</v>
      </c>
      <c r="C32" s="44">
        <v>20</v>
      </c>
      <c r="D32" s="44" t="s">
        <v>38</v>
      </c>
      <c r="E32" s="45" t="s">
        <v>167</v>
      </c>
      <c r="F32" s="46">
        <v>7521191</v>
      </c>
      <c r="G32" s="46">
        <v>0</v>
      </c>
      <c r="H32" s="46">
        <f t="shared" ref="H32:H33" si="25">+F32-G32</f>
        <v>7521191</v>
      </c>
      <c r="I32" s="153">
        <f t="shared" si="2"/>
        <v>1.3474563747762573E-4</v>
      </c>
      <c r="J32" s="46">
        <v>7521191</v>
      </c>
      <c r="K32" s="46">
        <v>7521191</v>
      </c>
      <c r="L32" s="46">
        <f>+J32-K32</f>
        <v>0</v>
      </c>
      <c r="M32" s="57">
        <f t="shared" si="4"/>
        <v>1</v>
      </c>
      <c r="N32" s="57">
        <f t="shared" si="5"/>
        <v>1</v>
      </c>
      <c r="O32" s="154">
        <f t="shared" si="6"/>
        <v>1</v>
      </c>
    </row>
    <row r="33" spans="1:15" ht="43.5" customHeight="1" x14ac:dyDescent="0.25">
      <c r="A33" s="152" t="s">
        <v>170</v>
      </c>
      <c r="B33" s="44" t="s">
        <v>41</v>
      </c>
      <c r="C33" s="44">
        <v>20</v>
      </c>
      <c r="D33" s="44" t="s">
        <v>38</v>
      </c>
      <c r="E33" s="45" t="s">
        <v>171</v>
      </c>
      <c r="F33" s="46">
        <v>2188723</v>
      </c>
      <c r="G33" s="46">
        <v>0</v>
      </c>
      <c r="H33" s="46">
        <f t="shared" si="25"/>
        <v>2188723</v>
      </c>
      <c r="I33" s="159">
        <f t="shared" si="2"/>
        <v>3.9211991278634116E-5</v>
      </c>
      <c r="J33" s="46">
        <v>2188723</v>
      </c>
      <c r="K33" s="46">
        <v>2188723</v>
      </c>
      <c r="L33" s="46">
        <f>+J33-K33</f>
        <v>0</v>
      </c>
      <c r="M33" s="57">
        <f t="shared" si="4"/>
        <v>1</v>
      </c>
      <c r="N33" s="57">
        <f t="shared" si="5"/>
        <v>1</v>
      </c>
      <c r="O33" s="154">
        <f t="shared" si="6"/>
        <v>1</v>
      </c>
    </row>
    <row r="34" spans="1:15" ht="43.5" customHeight="1" x14ac:dyDescent="0.25">
      <c r="A34" s="149" t="s">
        <v>172</v>
      </c>
      <c r="B34" s="34" t="s">
        <v>41</v>
      </c>
      <c r="C34" s="34">
        <v>20</v>
      </c>
      <c r="D34" s="34" t="s">
        <v>38</v>
      </c>
      <c r="E34" s="40" t="s">
        <v>173</v>
      </c>
      <c r="F34" s="62">
        <f>+F35+F36+F37+F38+F39+F40</f>
        <v>222800613.99000001</v>
      </c>
      <c r="G34" s="62">
        <f t="shared" ref="G34:H34" si="26">+G35+G36+G37+G38+G39+G40</f>
        <v>0</v>
      </c>
      <c r="H34" s="62">
        <f t="shared" si="26"/>
        <v>222800613.99000001</v>
      </c>
      <c r="I34" s="150">
        <f t="shared" si="2"/>
        <v>3.9915767014145724E-3</v>
      </c>
      <c r="J34" s="62">
        <f t="shared" ref="J34:L34" si="27">+J35+J36+J37+J38+J39+J40</f>
        <v>222800602.99000001</v>
      </c>
      <c r="K34" s="62">
        <f t="shared" si="27"/>
        <v>222800602.99000001</v>
      </c>
      <c r="L34" s="62">
        <f t="shared" si="27"/>
        <v>0</v>
      </c>
      <c r="M34" s="64">
        <f t="shared" si="4"/>
        <v>0.99999995062850233</v>
      </c>
      <c r="N34" s="64">
        <f t="shared" si="5"/>
        <v>0.99999995062850233</v>
      </c>
      <c r="O34" s="151">
        <f t="shared" si="6"/>
        <v>1</v>
      </c>
    </row>
    <row r="35" spans="1:15" ht="43.5" customHeight="1" x14ac:dyDescent="0.25">
      <c r="A35" s="152" t="s">
        <v>174</v>
      </c>
      <c r="B35" s="44" t="s">
        <v>41</v>
      </c>
      <c r="C35" s="44">
        <v>20</v>
      </c>
      <c r="D35" s="44" t="s">
        <v>38</v>
      </c>
      <c r="E35" s="45" t="s">
        <v>175</v>
      </c>
      <c r="F35" s="46">
        <v>31514008</v>
      </c>
      <c r="G35" s="46">
        <v>0</v>
      </c>
      <c r="H35" s="46">
        <f t="shared" ref="H35:H40" si="28">+F35-G35</f>
        <v>31514008</v>
      </c>
      <c r="I35" s="153">
        <f t="shared" si="2"/>
        <v>5.6458812140723418E-4</v>
      </c>
      <c r="J35" s="46">
        <v>31514008</v>
      </c>
      <c r="K35" s="46">
        <v>31514008</v>
      </c>
      <c r="L35" s="46">
        <f t="shared" ref="L35:L39" si="29">+J35-K35</f>
        <v>0</v>
      </c>
      <c r="M35" s="57">
        <f t="shared" si="4"/>
        <v>1</v>
      </c>
      <c r="N35" s="57">
        <f t="shared" si="5"/>
        <v>1</v>
      </c>
      <c r="O35" s="154">
        <f t="shared" si="6"/>
        <v>1</v>
      </c>
    </row>
    <row r="36" spans="1:15" ht="43.5" customHeight="1" x14ac:dyDescent="0.25">
      <c r="A36" s="152" t="s">
        <v>176</v>
      </c>
      <c r="B36" s="44" t="s">
        <v>41</v>
      </c>
      <c r="C36" s="44">
        <v>20</v>
      </c>
      <c r="D36" s="44" t="s">
        <v>38</v>
      </c>
      <c r="E36" s="45" t="s">
        <v>500</v>
      </c>
      <c r="F36" s="46">
        <v>97717227</v>
      </c>
      <c r="G36" s="46">
        <v>0</v>
      </c>
      <c r="H36" s="46">
        <f t="shared" si="28"/>
        <v>97717227</v>
      </c>
      <c r="I36" s="153">
        <f t="shared" si="2"/>
        <v>1.7506496038540785E-3</v>
      </c>
      <c r="J36" s="46">
        <v>97717227</v>
      </c>
      <c r="K36" s="46">
        <v>97717227</v>
      </c>
      <c r="L36" s="46">
        <f t="shared" si="29"/>
        <v>0</v>
      </c>
      <c r="M36" s="57">
        <f t="shared" si="4"/>
        <v>1</v>
      </c>
      <c r="N36" s="57">
        <f t="shared" si="5"/>
        <v>1</v>
      </c>
      <c r="O36" s="154">
        <f t="shared" si="6"/>
        <v>1</v>
      </c>
    </row>
    <row r="37" spans="1:15" ht="43.5" customHeight="1" x14ac:dyDescent="0.25">
      <c r="A37" s="152" t="s">
        <v>178</v>
      </c>
      <c r="B37" s="44" t="s">
        <v>41</v>
      </c>
      <c r="C37" s="44">
        <v>20</v>
      </c>
      <c r="D37" s="44" t="s">
        <v>38</v>
      </c>
      <c r="E37" s="45" t="s">
        <v>501</v>
      </c>
      <c r="F37" s="46">
        <v>4456078</v>
      </c>
      <c r="G37" s="46">
        <v>0</v>
      </c>
      <c r="H37" s="46">
        <f t="shared" si="28"/>
        <v>4456078</v>
      </c>
      <c r="I37" s="153">
        <f t="shared" si="2"/>
        <v>7.9832711436263678E-5</v>
      </c>
      <c r="J37" s="46">
        <v>4456078</v>
      </c>
      <c r="K37" s="46">
        <v>4456078</v>
      </c>
      <c r="L37" s="46">
        <f t="shared" si="29"/>
        <v>0</v>
      </c>
      <c r="M37" s="57">
        <f t="shared" si="4"/>
        <v>1</v>
      </c>
      <c r="N37" s="57">
        <f t="shared" si="5"/>
        <v>1</v>
      </c>
      <c r="O37" s="154">
        <f t="shared" si="6"/>
        <v>1</v>
      </c>
    </row>
    <row r="38" spans="1:15" ht="43.5" customHeight="1" x14ac:dyDescent="0.25">
      <c r="A38" s="152" t="s">
        <v>180</v>
      </c>
      <c r="B38" s="44" t="s">
        <v>41</v>
      </c>
      <c r="C38" s="44">
        <v>20</v>
      </c>
      <c r="D38" s="44" t="s">
        <v>38</v>
      </c>
      <c r="E38" s="45" t="s">
        <v>181</v>
      </c>
      <c r="F38" s="46">
        <v>36649336</v>
      </c>
      <c r="G38" s="46">
        <v>0</v>
      </c>
      <c r="H38" s="46">
        <f t="shared" si="28"/>
        <v>36649336</v>
      </c>
      <c r="I38" s="153">
        <f t="shared" si="2"/>
        <v>6.5658991274808703E-4</v>
      </c>
      <c r="J38" s="46">
        <v>36649336</v>
      </c>
      <c r="K38" s="46">
        <v>36649336</v>
      </c>
      <c r="L38" s="46">
        <f t="shared" si="29"/>
        <v>0</v>
      </c>
      <c r="M38" s="57">
        <f t="shared" si="4"/>
        <v>1</v>
      </c>
      <c r="N38" s="57">
        <f t="shared" si="5"/>
        <v>1</v>
      </c>
      <c r="O38" s="154">
        <f t="shared" si="6"/>
        <v>1</v>
      </c>
    </row>
    <row r="39" spans="1:15" ht="54.75" customHeight="1" x14ac:dyDescent="0.25">
      <c r="A39" s="152" t="s">
        <v>182</v>
      </c>
      <c r="B39" s="44" t="s">
        <v>41</v>
      </c>
      <c r="C39" s="44">
        <v>20</v>
      </c>
      <c r="D39" s="44" t="s">
        <v>38</v>
      </c>
      <c r="E39" s="45" t="s">
        <v>502</v>
      </c>
      <c r="F39" s="46">
        <v>25199964.989999998</v>
      </c>
      <c r="G39" s="46">
        <v>0</v>
      </c>
      <c r="H39" s="46">
        <f t="shared" si="28"/>
        <v>25199964.989999998</v>
      </c>
      <c r="I39" s="153">
        <f t="shared" si="2"/>
        <v>4.5146910203336144E-4</v>
      </c>
      <c r="J39" s="46">
        <v>25199953.989999998</v>
      </c>
      <c r="K39" s="46">
        <v>25199953.989999998</v>
      </c>
      <c r="L39" s="46">
        <f t="shared" si="29"/>
        <v>0</v>
      </c>
      <c r="M39" s="57">
        <f t="shared" si="4"/>
        <v>0.99999956349145702</v>
      </c>
      <c r="N39" s="57">
        <f t="shared" si="5"/>
        <v>0.99999956349145702</v>
      </c>
      <c r="O39" s="154">
        <f t="shared" si="6"/>
        <v>1</v>
      </c>
    </row>
    <row r="40" spans="1:15" ht="54.75" customHeight="1" x14ac:dyDescent="0.25">
      <c r="A40" s="152" t="s">
        <v>184</v>
      </c>
      <c r="B40" s="44" t="s">
        <v>41</v>
      </c>
      <c r="C40" s="44">
        <v>20</v>
      </c>
      <c r="D40" s="44" t="s">
        <v>38</v>
      </c>
      <c r="E40" s="45" t="s">
        <v>503</v>
      </c>
      <c r="F40" s="46">
        <v>27264000</v>
      </c>
      <c r="G40" s="46">
        <v>0</v>
      </c>
      <c r="H40" s="46">
        <f t="shared" si="28"/>
        <v>27264000</v>
      </c>
      <c r="I40" s="153">
        <f t="shared" si="2"/>
        <v>4.8844724993554712E-4</v>
      </c>
      <c r="J40" s="46">
        <v>27264000</v>
      </c>
      <c r="K40" s="46">
        <v>27264000</v>
      </c>
      <c r="L40" s="46">
        <f>+J40-K40</f>
        <v>0</v>
      </c>
      <c r="M40" s="57">
        <f t="shared" si="4"/>
        <v>1</v>
      </c>
      <c r="N40" s="57">
        <f t="shared" si="5"/>
        <v>1</v>
      </c>
      <c r="O40" s="154">
        <f t="shared" si="6"/>
        <v>1</v>
      </c>
    </row>
    <row r="41" spans="1:15" ht="43.5" customHeight="1" x14ac:dyDescent="0.25">
      <c r="A41" s="149" t="s">
        <v>186</v>
      </c>
      <c r="B41" s="34" t="s">
        <v>41</v>
      </c>
      <c r="C41" s="34">
        <v>20</v>
      </c>
      <c r="D41" s="34" t="s">
        <v>38</v>
      </c>
      <c r="E41" s="40" t="s">
        <v>504</v>
      </c>
      <c r="F41" s="62">
        <f>+F42</f>
        <v>6333000</v>
      </c>
      <c r="G41" s="62">
        <f t="shared" ref="G41:H41" si="30">+G42</f>
        <v>0</v>
      </c>
      <c r="H41" s="62">
        <f t="shared" si="30"/>
        <v>6333000</v>
      </c>
      <c r="I41" s="150">
        <f t="shared" si="2"/>
        <v>1.1345864267318882E-4</v>
      </c>
      <c r="J41" s="62">
        <f t="shared" ref="J41:L41" si="31">+J42</f>
        <v>0</v>
      </c>
      <c r="K41" s="62">
        <f t="shared" si="31"/>
        <v>0</v>
      </c>
      <c r="L41" s="62">
        <f t="shared" si="31"/>
        <v>0</v>
      </c>
      <c r="M41" s="64">
        <f t="shared" si="4"/>
        <v>0</v>
      </c>
      <c r="N41" s="64">
        <f t="shared" si="5"/>
        <v>0</v>
      </c>
      <c r="O41" s="151" t="s">
        <v>40</v>
      </c>
    </row>
    <row r="42" spans="1:15" ht="43.5" customHeight="1" x14ac:dyDescent="0.25">
      <c r="A42" s="152" t="s">
        <v>190</v>
      </c>
      <c r="B42" s="44" t="s">
        <v>41</v>
      </c>
      <c r="C42" s="44">
        <v>20</v>
      </c>
      <c r="D42" s="44" t="s">
        <v>38</v>
      </c>
      <c r="E42" s="45" t="s">
        <v>191</v>
      </c>
      <c r="F42" s="46">
        <v>6333000</v>
      </c>
      <c r="G42" s="46">
        <v>0</v>
      </c>
      <c r="H42" s="46">
        <f>+F42-G42</f>
        <v>6333000</v>
      </c>
      <c r="I42" s="153">
        <f t="shared" si="2"/>
        <v>1.1345864267318882E-4</v>
      </c>
      <c r="J42" s="46">
        <v>0</v>
      </c>
      <c r="K42" s="46">
        <v>0</v>
      </c>
      <c r="L42" s="46">
        <f>+J42-K42</f>
        <v>0</v>
      </c>
      <c r="M42" s="57">
        <f t="shared" si="4"/>
        <v>0</v>
      </c>
      <c r="N42" s="57">
        <f t="shared" si="5"/>
        <v>0</v>
      </c>
      <c r="O42" s="154" t="s">
        <v>40</v>
      </c>
    </row>
    <row r="43" spans="1:15" ht="33.75" customHeight="1" x14ac:dyDescent="0.25">
      <c r="A43" s="149" t="s">
        <v>198</v>
      </c>
      <c r="B43" s="34" t="s">
        <v>41</v>
      </c>
      <c r="C43" s="34">
        <v>20</v>
      </c>
      <c r="D43" s="34" t="s">
        <v>38</v>
      </c>
      <c r="E43" s="40" t="s">
        <v>199</v>
      </c>
      <c r="F43" s="62">
        <v>4129433</v>
      </c>
      <c r="G43" s="62">
        <v>0</v>
      </c>
      <c r="H43" s="62">
        <v>4129433</v>
      </c>
      <c r="I43" s="150">
        <f t="shared" si="2"/>
        <v>7.3980714225465683E-5</v>
      </c>
      <c r="J43" s="62">
        <v>4129433</v>
      </c>
      <c r="K43" s="62">
        <v>4129433</v>
      </c>
      <c r="L43" s="62">
        <v>0</v>
      </c>
      <c r="M43" s="64">
        <f t="shared" si="4"/>
        <v>1</v>
      </c>
      <c r="N43" s="64">
        <f t="shared" si="5"/>
        <v>1</v>
      </c>
      <c r="O43" s="151">
        <f t="shared" ref="O43" si="32">+K43/J43</f>
        <v>1</v>
      </c>
    </row>
    <row r="44" spans="1:15" ht="35.25" customHeight="1" x14ac:dyDescent="0.25">
      <c r="A44" s="149" t="s">
        <v>200</v>
      </c>
      <c r="B44" s="34" t="s">
        <v>41</v>
      </c>
      <c r="C44" s="34">
        <v>20</v>
      </c>
      <c r="D44" s="34" t="s">
        <v>38</v>
      </c>
      <c r="E44" s="40" t="s">
        <v>201</v>
      </c>
      <c r="F44" s="62">
        <f t="shared" ref="F44:L45" si="33">+F45</f>
        <v>9602395555</v>
      </c>
      <c r="G44" s="62">
        <f t="shared" si="33"/>
        <v>0</v>
      </c>
      <c r="H44" s="62">
        <f t="shared" si="33"/>
        <v>9602395555</v>
      </c>
      <c r="I44" s="162">
        <f t="shared" si="2"/>
        <v>0.17203138576999236</v>
      </c>
      <c r="J44" s="62">
        <f t="shared" si="33"/>
        <v>9602395555</v>
      </c>
      <c r="K44" s="62">
        <f t="shared" si="33"/>
        <v>5804472693</v>
      </c>
      <c r="L44" s="62">
        <f t="shared" si="33"/>
        <v>3797922862</v>
      </c>
      <c r="M44" s="64">
        <f t="shared" si="4"/>
        <v>1</v>
      </c>
      <c r="N44" s="64">
        <f t="shared" si="5"/>
        <v>0.60448173164222452</v>
      </c>
      <c r="O44" s="151">
        <f t="shared" si="6"/>
        <v>0.60448173164222452</v>
      </c>
    </row>
    <row r="45" spans="1:15" ht="25.5" customHeight="1" x14ac:dyDescent="0.25">
      <c r="A45" s="149" t="s">
        <v>218</v>
      </c>
      <c r="B45" s="34" t="s">
        <v>41</v>
      </c>
      <c r="C45" s="34">
        <v>20</v>
      </c>
      <c r="D45" s="34" t="s">
        <v>38</v>
      </c>
      <c r="E45" s="40" t="s">
        <v>219</v>
      </c>
      <c r="F45" s="62">
        <f t="shared" si="33"/>
        <v>9602395555</v>
      </c>
      <c r="G45" s="62">
        <f t="shared" si="33"/>
        <v>0</v>
      </c>
      <c r="H45" s="62">
        <f t="shared" si="33"/>
        <v>9602395555</v>
      </c>
      <c r="I45" s="162">
        <f t="shared" si="2"/>
        <v>0.17203138576999236</v>
      </c>
      <c r="J45" s="62">
        <f t="shared" si="33"/>
        <v>9602395555</v>
      </c>
      <c r="K45" s="62">
        <f t="shared" si="33"/>
        <v>5804472693</v>
      </c>
      <c r="L45" s="62">
        <f t="shared" si="33"/>
        <v>3797922862</v>
      </c>
      <c r="M45" s="64">
        <f t="shared" si="4"/>
        <v>1</v>
      </c>
      <c r="N45" s="64">
        <f t="shared" si="5"/>
        <v>0.60448173164222452</v>
      </c>
      <c r="O45" s="151">
        <f t="shared" si="6"/>
        <v>0.60448173164222452</v>
      </c>
    </row>
    <row r="46" spans="1:15" ht="25.5" customHeight="1" x14ac:dyDescent="0.25">
      <c r="A46" s="149" t="s">
        <v>220</v>
      </c>
      <c r="B46" s="34" t="s">
        <v>41</v>
      </c>
      <c r="C46" s="34">
        <v>20</v>
      </c>
      <c r="D46" s="34" t="s">
        <v>38</v>
      </c>
      <c r="E46" s="40" t="s">
        <v>221</v>
      </c>
      <c r="F46" s="62">
        <f>+F47+F48</f>
        <v>9602395555</v>
      </c>
      <c r="G46" s="62">
        <f t="shared" ref="G46:H46" si="34">+G47+G48</f>
        <v>0</v>
      </c>
      <c r="H46" s="62">
        <f t="shared" si="34"/>
        <v>9602395555</v>
      </c>
      <c r="I46" s="162">
        <f t="shared" si="2"/>
        <v>0.17203138576999236</v>
      </c>
      <c r="J46" s="62">
        <f t="shared" ref="J46:L46" si="35">+J47+J48</f>
        <v>9602395555</v>
      </c>
      <c r="K46" s="62">
        <f t="shared" si="35"/>
        <v>5804472693</v>
      </c>
      <c r="L46" s="62">
        <f t="shared" si="35"/>
        <v>3797922862</v>
      </c>
      <c r="M46" s="64">
        <f t="shared" si="4"/>
        <v>1</v>
      </c>
      <c r="N46" s="64">
        <f t="shared" si="5"/>
        <v>0.60448173164222452</v>
      </c>
      <c r="O46" s="151">
        <f t="shared" si="6"/>
        <v>0.60448173164222452</v>
      </c>
    </row>
    <row r="47" spans="1:15" ht="25.5" customHeight="1" x14ac:dyDescent="0.25">
      <c r="A47" s="152" t="s">
        <v>222</v>
      </c>
      <c r="B47" s="44" t="s">
        <v>41</v>
      </c>
      <c r="C47" s="44">
        <v>20</v>
      </c>
      <c r="D47" s="44" t="s">
        <v>38</v>
      </c>
      <c r="E47" s="45" t="s">
        <v>223</v>
      </c>
      <c r="F47" s="46">
        <v>5072791135</v>
      </c>
      <c r="G47" s="46">
        <v>0</v>
      </c>
      <c r="H47" s="46">
        <f t="shared" ref="H47:H48" si="36">+F47-G47</f>
        <v>5072791135</v>
      </c>
      <c r="I47" s="163">
        <f t="shared" si="2"/>
        <v>9.0881414296807989E-2</v>
      </c>
      <c r="J47" s="46">
        <v>5072791135</v>
      </c>
      <c r="K47" s="46">
        <v>5072791135</v>
      </c>
      <c r="L47" s="46">
        <f>+J47-K47</f>
        <v>0</v>
      </c>
      <c r="M47" s="57">
        <f t="shared" si="4"/>
        <v>1</v>
      </c>
      <c r="N47" s="57">
        <f t="shared" si="5"/>
        <v>1</v>
      </c>
      <c r="O47" s="154">
        <f t="shared" si="6"/>
        <v>1</v>
      </c>
    </row>
    <row r="48" spans="1:15" ht="25.5" customHeight="1" thickBot="1" x14ac:dyDescent="0.3">
      <c r="A48" s="164" t="s">
        <v>224</v>
      </c>
      <c r="B48" s="84" t="s">
        <v>41</v>
      </c>
      <c r="C48" s="84">
        <v>20</v>
      </c>
      <c r="D48" s="84" t="s">
        <v>38</v>
      </c>
      <c r="E48" s="85" t="s">
        <v>225</v>
      </c>
      <c r="F48" s="86">
        <v>4529604420</v>
      </c>
      <c r="G48" s="86">
        <v>0</v>
      </c>
      <c r="H48" s="86">
        <f t="shared" si="36"/>
        <v>4529604420</v>
      </c>
      <c r="I48" s="165">
        <f t="shared" si="2"/>
        <v>8.1149971473184382E-2</v>
      </c>
      <c r="J48" s="86">
        <v>4529604420</v>
      </c>
      <c r="K48" s="86">
        <v>731681558</v>
      </c>
      <c r="L48" s="86">
        <f>+J48-K48</f>
        <v>3797922862</v>
      </c>
      <c r="M48" s="166">
        <f t="shared" si="4"/>
        <v>1</v>
      </c>
      <c r="N48" s="166">
        <f t="shared" si="5"/>
        <v>0.16153321353390943</v>
      </c>
      <c r="O48" s="167">
        <f t="shared" si="6"/>
        <v>0.16153321353390943</v>
      </c>
    </row>
    <row r="49" spans="1:15" s="4" customFormat="1" ht="33" customHeight="1" thickBot="1" x14ac:dyDescent="0.3">
      <c r="A49" s="168" t="s">
        <v>246</v>
      </c>
      <c r="B49" s="169" t="s">
        <v>37</v>
      </c>
      <c r="C49" s="169">
        <v>11</v>
      </c>
      <c r="D49" s="169" t="s">
        <v>38</v>
      </c>
      <c r="E49" s="170" t="s">
        <v>247</v>
      </c>
      <c r="F49" s="171">
        <f>+F52</f>
        <v>15655027918.5</v>
      </c>
      <c r="G49" s="171">
        <f>+G52</f>
        <v>0</v>
      </c>
      <c r="H49" s="171">
        <f>+H52</f>
        <v>15655027918.5</v>
      </c>
      <c r="I49" s="172">
        <f t="shared" si="2"/>
        <v>0.28046711173912625</v>
      </c>
      <c r="J49" s="171">
        <f>+J52</f>
        <v>15655027918.5</v>
      </c>
      <c r="K49" s="171">
        <f t="shared" ref="K49:L49" si="37">+K52</f>
        <v>15577378984</v>
      </c>
      <c r="L49" s="171">
        <f t="shared" si="37"/>
        <v>98908719</v>
      </c>
      <c r="M49" s="173">
        <f t="shared" si="4"/>
        <v>1</v>
      </c>
      <c r="N49" s="173">
        <f t="shared" si="5"/>
        <v>0.99504000025396055</v>
      </c>
      <c r="O49" s="174">
        <f t="shared" si="6"/>
        <v>0.99504000025396055</v>
      </c>
    </row>
    <row r="50" spans="1:15" s="4" customFormat="1" ht="33" customHeight="1" thickBot="1" x14ac:dyDescent="0.3">
      <c r="A50" s="21" t="s">
        <v>246</v>
      </c>
      <c r="B50" s="141" t="s">
        <v>37</v>
      </c>
      <c r="C50" s="141" t="s">
        <v>505</v>
      </c>
      <c r="D50" s="141" t="s">
        <v>38</v>
      </c>
      <c r="E50" s="23" t="s">
        <v>247</v>
      </c>
      <c r="F50" s="24">
        <f>+F53+F68+F74+F88+F98+F104</f>
        <v>2948935164.6800003</v>
      </c>
      <c r="G50" s="24">
        <f>+G53+G68+G74+G88+G98+G104</f>
        <v>0</v>
      </c>
      <c r="H50" s="24">
        <f>+H53+H68+H74+H88+H98+H104</f>
        <v>2948935164.6800003</v>
      </c>
      <c r="I50" s="142">
        <f t="shared" si="2"/>
        <v>5.2831546047028166E-2</v>
      </c>
      <c r="J50" s="24">
        <f>+J53+J68+J74+J88+J98+J104</f>
        <v>2406509639.3000002</v>
      </c>
      <c r="K50" s="24">
        <f t="shared" ref="K50:L50" si="38">+K53+K68+K74+K88+K98+K104</f>
        <v>2293295905.3000002</v>
      </c>
      <c r="L50" s="24">
        <f t="shared" si="38"/>
        <v>113213734</v>
      </c>
      <c r="M50" s="143">
        <f t="shared" si="4"/>
        <v>0.81606054555666685</v>
      </c>
      <c r="N50" s="143">
        <f t="shared" si="5"/>
        <v>0.77766915080645871</v>
      </c>
      <c r="O50" s="144">
        <f t="shared" si="6"/>
        <v>0.95295521274831407</v>
      </c>
    </row>
    <row r="51" spans="1:15" s="4" customFormat="1" ht="33" customHeight="1" thickBot="1" x14ac:dyDescent="0.3">
      <c r="A51" s="175" t="s">
        <v>246</v>
      </c>
      <c r="B51" s="176" t="s">
        <v>41</v>
      </c>
      <c r="C51" s="176">
        <v>20</v>
      </c>
      <c r="D51" s="176" t="s">
        <v>38</v>
      </c>
      <c r="E51" s="177" t="s">
        <v>247</v>
      </c>
      <c r="F51" s="178">
        <f>+F75+F105</f>
        <v>27257433899.239998</v>
      </c>
      <c r="G51" s="178">
        <f>+G75+G105</f>
        <v>0</v>
      </c>
      <c r="H51" s="178">
        <f>+H75+H105</f>
        <v>27257433899.239998</v>
      </c>
      <c r="I51" s="179">
        <f t="shared" si="2"/>
        <v>0.48832961518426254</v>
      </c>
      <c r="J51" s="178">
        <f>+J75+J105</f>
        <v>17412437858.77</v>
      </c>
      <c r="K51" s="178">
        <f t="shared" ref="K51:L51" si="39">+K75+K105</f>
        <v>17412437858.77</v>
      </c>
      <c r="L51" s="178">
        <f t="shared" si="39"/>
        <v>0</v>
      </c>
      <c r="M51" s="180">
        <f t="shared" si="4"/>
        <v>0.63881427441544669</v>
      </c>
      <c r="N51" s="180">
        <f t="shared" si="5"/>
        <v>0.63881427441544669</v>
      </c>
      <c r="O51" s="181">
        <f t="shared" si="6"/>
        <v>1</v>
      </c>
    </row>
    <row r="52" spans="1:15" ht="43.5" customHeight="1" x14ac:dyDescent="0.25">
      <c r="A52" s="145" t="s">
        <v>248</v>
      </c>
      <c r="B52" s="182" t="s">
        <v>37</v>
      </c>
      <c r="C52" s="183">
        <v>11</v>
      </c>
      <c r="D52" s="182" t="s">
        <v>38</v>
      </c>
      <c r="E52" s="35" t="s">
        <v>249</v>
      </c>
      <c r="F52" s="93">
        <f t="shared" ref="F52:L53" si="40">+F54</f>
        <v>15655027918.5</v>
      </c>
      <c r="G52" s="93">
        <f t="shared" si="40"/>
        <v>0</v>
      </c>
      <c r="H52" s="93">
        <f t="shared" si="40"/>
        <v>15655027918.5</v>
      </c>
      <c r="I52" s="184">
        <f t="shared" si="2"/>
        <v>0.28046711173912625</v>
      </c>
      <c r="J52" s="93">
        <f t="shared" si="40"/>
        <v>15655027918.5</v>
      </c>
      <c r="K52" s="93">
        <f t="shared" si="40"/>
        <v>15577378984</v>
      </c>
      <c r="L52" s="93">
        <f t="shared" si="40"/>
        <v>98908719</v>
      </c>
      <c r="M52" s="147">
        <f t="shared" si="4"/>
        <v>1</v>
      </c>
      <c r="N52" s="147">
        <f t="shared" si="5"/>
        <v>0.99504000025396055</v>
      </c>
      <c r="O52" s="148">
        <f t="shared" si="6"/>
        <v>0.99504000025396055</v>
      </c>
    </row>
    <row r="53" spans="1:15" s="190" customFormat="1" ht="43.5" customHeight="1" x14ac:dyDescent="0.25">
      <c r="A53" s="185" t="s">
        <v>248</v>
      </c>
      <c r="B53" s="186" t="s">
        <v>41</v>
      </c>
      <c r="C53" s="186" t="s">
        <v>505</v>
      </c>
      <c r="D53" s="186" t="s">
        <v>38</v>
      </c>
      <c r="E53" s="95" t="s">
        <v>249</v>
      </c>
      <c r="F53" s="66">
        <f t="shared" si="40"/>
        <v>157254667.5</v>
      </c>
      <c r="G53" s="66">
        <f t="shared" si="40"/>
        <v>0</v>
      </c>
      <c r="H53" s="66">
        <f t="shared" si="40"/>
        <v>157254667.5</v>
      </c>
      <c r="I53" s="187">
        <f t="shared" si="2"/>
        <v>2.8172905619096192E-3</v>
      </c>
      <c r="J53" s="66">
        <f t="shared" si="40"/>
        <v>157254667.5</v>
      </c>
      <c r="K53" s="66">
        <f t="shared" si="40"/>
        <v>156290249.5</v>
      </c>
      <c r="L53" s="66">
        <f t="shared" si="40"/>
        <v>964418</v>
      </c>
      <c r="M53" s="188">
        <f t="shared" si="4"/>
        <v>1</v>
      </c>
      <c r="N53" s="188">
        <f t="shared" si="5"/>
        <v>0.99386715818784843</v>
      </c>
      <c r="O53" s="189">
        <f t="shared" si="6"/>
        <v>0.99386715818784843</v>
      </c>
    </row>
    <row r="54" spans="1:15" ht="43.5" customHeight="1" x14ac:dyDescent="0.25">
      <c r="A54" s="149" t="s">
        <v>250</v>
      </c>
      <c r="B54" s="191" t="s">
        <v>37</v>
      </c>
      <c r="C54" s="186">
        <v>11</v>
      </c>
      <c r="D54" s="191" t="s">
        <v>38</v>
      </c>
      <c r="E54" s="40" t="s">
        <v>251</v>
      </c>
      <c r="F54" s="62">
        <f>+F60+F64</f>
        <v>15655027918.5</v>
      </c>
      <c r="G54" s="62">
        <f>+G60+G64</f>
        <v>0</v>
      </c>
      <c r="H54" s="62">
        <f>+H60+H64</f>
        <v>15655027918.5</v>
      </c>
      <c r="I54" s="162">
        <f t="shared" si="2"/>
        <v>0.28046711173912625</v>
      </c>
      <c r="J54" s="62">
        <f>+J60+J64</f>
        <v>15655027918.5</v>
      </c>
      <c r="K54" s="62">
        <f t="shared" ref="K54:L54" si="41">+K60+K64</f>
        <v>15577378984</v>
      </c>
      <c r="L54" s="62">
        <f t="shared" si="41"/>
        <v>98908719</v>
      </c>
      <c r="M54" s="64">
        <f t="shared" si="4"/>
        <v>1</v>
      </c>
      <c r="N54" s="64">
        <f t="shared" si="5"/>
        <v>0.99504000025396055</v>
      </c>
      <c r="O54" s="151">
        <f t="shared" si="6"/>
        <v>0.99504000025396055</v>
      </c>
    </row>
    <row r="55" spans="1:15" s="190" customFormat="1" ht="43.5" customHeight="1" x14ac:dyDescent="0.25">
      <c r="A55" s="185" t="s">
        <v>250</v>
      </c>
      <c r="B55" s="186" t="s">
        <v>37</v>
      </c>
      <c r="C55" s="186" t="s">
        <v>505</v>
      </c>
      <c r="D55" s="186" t="s">
        <v>38</v>
      </c>
      <c r="E55" s="95" t="s">
        <v>251</v>
      </c>
      <c r="F55" s="66">
        <f t="shared" ref="F55:L58" si="42">+F56</f>
        <v>157254667.5</v>
      </c>
      <c r="G55" s="66">
        <f t="shared" si="42"/>
        <v>0</v>
      </c>
      <c r="H55" s="66">
        <f t="shared" si="42"/>
        <v>157254667.5</v>
      </c>
      <c r="I55" s="187">
        <f t="shared" si="2"/>
        <v>2.8172905619096192E-3</v>
      </c>
      <c r="J55" s="66">
        <f t="shared" si="42"/>
        <v>157254667.5</v>
      </c>
      <c r="K55" s="66">
        <f t="shared" si="42"/>
        <v>156290249.5</v>
      </c>
      <c r="L55" s="66">
        <f t="shared" si="42"/>
        <v>964418</v>
      </c>
      <c r="M55" s="188">
        <f t="shared" si="4"/>
        <v>1</v>
      </c>
      <c r="N55" s="188">
        <f t="shared" si="5"/>
        <v>0.99386715818784843</v>
      </c>
      <c r="O55" s="151">
        <f t="shared" si="6"/>
        <v>0.99386715818784843</v>
      </c>
    </row>
    <row r="56" spans="1:15" ht="43.5" customHeight="1" x14ac:dyDescent="0.25">
      <c r="A56" s="185" t="s">
        <v>300</v>
      </c>
      <c r="B56" s="191" t="s">
        <v>37</v>
      </c>
      <c r="C56" s="186" t="s">
        <v>505</v>
      </c>
      <c r="D56" s="191" t="s">
        <v>38</v>
      </c>
      <c r="E56" s="40" t="s">
        <v>301</v>
      </c>
      <c r="F56" s="62">
        <f t="shared" si="42"/>
        <v>157254667.5</v>
      </c>
      <c r="G56" s="62">
        <f t="shared" si="42"/>
        <v>0</v>
      </c>
      <c r="H56" s="62">
        <f t="shared" si="42"/>
        <v>157254667.5</v>
      </c>
      <c r="I56" s="157">
        <f t="shared" si="2"/>
        <v>2.8172905619096192E-3</v>
      </c>
      <c r="J56" s="62">
        <f t="shared" si="42"/>
        <v>157254667.5</v>
      </c>
      <c r="K56" s="62">
        <f t="shared" si="42"/>
        <v>156290249.5</v>
      </c>
      <c r="L56" s="62">
        <f t="shared" si="42"/>
        <v>964418</v>
      </c>
      <c r="M56" s="64">
        <f t="shared" si="4"/>
        <v>1</v>
      </c>
      <c r="N56" s="64">
        <f t="shared" si="5"/>
        <v>0.99386715818784843</v>
      </c>
      <c r="O56" s="151">
        <f t="shared" si="6"/>
        <v>0.99386715818784843</v>
      </c>
    </row>
    <row r="57" spans="1:15" ht="53.25" customHeight="1" x14ac:dyDescent="0.25">
      <c r="A57" s="149" t="s">
        <v>302</v>
      </c>
      <c r="B57" s="191" t="s">
        <v>37</v>
      </c>
      <c r="C57" s="186" t="s">
        <v>505</v>
      </c>
      <c r="D57" s="191" t="s">
        <v>38</v>
      </c>
      <c r="E57" s="40" t="s">
        <v>301</v>
      </c>
      <c r="F57" s="62">
        <f t="shared" si="42"/>
        <v>157254667.5</v>
      </c>
      <c r="G57" s="62">
        <f t="shared" si="42"/>
        <v>0</v>
      </c>
      <c r="H57" s="62">
        <f t="shared" si="42"/>
        <v>157254667.5</v>
      </c>
      <c r="I57" s="157">
        <f t="shared" si="2"/>
        <v>2.8172905619096192E-3</v>
      </c>
      <c r="J57" s="62">
        <f t="shared" si="42"/>
        <v>157254667.5</v>
      </c>
      <c r="K57" s="62">
        <f t="shared" si="42"/>
        <v>156290249.5</v>
      </c>
      <c r="L57" s="62">
        <f t="shared" si="42"/>
        <v>964418</v>
      </c>
      <c r="M57" s="64">
        <f t="shared" si="4"/>
        <v>1</v>
      </c>
      <c r="N57" s="64">
        <f t="shared" si="5"/>
        <v>0.99386715818784843</v>
      </c>
      <c r="O57" s="151">
        <f t="shared" si="6"/>
        <v>0.99386715818784843</v>
      </c>
    </row>
    <row r="58" spans="1:15" ht="53.25" customHeight="1" x14ac:dyDescent="0.25">
      <c r="A58" s="149" t="s">
        <v>303</v>
      </c>
      <c r="B58" s="191" t="s">
        <v>37</v>
      </c>
      <c r="C58" s="186" t="s">
        <v>505</v>
      </c>
      <c r="D58" s="191" t="s">
        <v>38</v>
      </c>
      <c r="E58" s="40" t="s">
        <v>304</v>
      </c>
      <c r="F58" s="62">
        <f t="shared" si="42"/>
        <v>157254667.5</v>
      </c>
      <c r="G58" s="62">
        <f t="shared" si="42"/>
        <v>0</v>
      </c>
      <c r="H58" s="62">
        <f t="shared" si="42"/>
        <v>157254667.5</v>
      </c>
      <c r="I58" s="157">
        <f t="shared" si="2"/>
        <v>2.8172905619096192E-3</v>
      </c>
      <c r="J58" s="62">
        <f t="shared" si="42"/>
        <v>157254667.5</v>
      </c>
      <c r="K58" s="62">
        <f t="shared" si="42"/>
        <v>156290249.5</v>
      </c>
      <c r="L58" s="62">
        <f t="shared" si="42"/>
        <v>964418</v>
      </c>
      <c r="M58" s="64">
        <f t="shared" si="4"/>
        <v>1</v>
      </c>
      <c r="N58" s="64">
        <f t="shared" si="5"/>
        <v>0.99386715818784843</v>
      </c>
      <c r="O58" s="151">
        <f t="shared" si="6"/>
        <v>0.99386715818784843</v>
      </c>
    </row>
    <row r="59" spans="1:15" ht="43.5" customHeight="1" x14ac:dyDescent="0.25">
      <c r="A59" s="152" t="s">
        <v>305</v>
      </c>
      <c r="B59" s="44" t="s">
        <v>37</v>
      </c>
      <c r="C59" s="44">
        <v>13</v>
      </c>
      <c r="D59" s="44" t="s">
        <v>38</v>
      </c>
      <c r="E59" s="45" t="s">
        <v>258</v>
      </c>
      <c r="F59" s="46">
        <v>157254667.5</v>
      </c>
      <c r="G59" s="46">
        <v>0</v>
      </c>
      <c r="H59" s="46">
        <f>+F59-G59</f>
        <v>157254667.5</v>
      </c>
      <c r="I59" s="192">
        <f t="shared" si="2"/>
        <v>2.8172905619096192E-3</v>
      </c>
      <c r="J59" s="46">
        <v>157254667.5</v>
      </c>
      <c r="K59" s="46">
        <v>156290249.5</v>
      </c>
      <c r="L59" s="46">
        <f t="shared" ref="L59:L83" si="43">+J59-K59</f>
        <v>964418</v>
      </c>
      <c r="M59" s="57">
        <f t="shared" si="4"/>
        <v>1</v>
      </c>
      <c r="N59" s="57">
        <f t="shared" si="5"/>
        <v>0.99386715818784843</v>
      </c>
      <c r="O59" s="154">
        <f t="shared" si="6"/>
        <v>0.99386715818784843</v>
      </c>
    </row>
    <row r="60" spans="1:15" ht="51" customHeight="1" x14ac:dyDescent="0.25">
      <c r="A60" s="149" t="s">
        <v>331</v>
      </c>
      <c r="B60" s="107" t="s">
        <v>37</v>
      </c>
      <c r="C60" s="107">
        <v>11</v>
      </c>
      <c r="D60" s="34" t="s">
        <v>38</v>
      </c>
      <c r="E60" s="40" t="s">
        <v>506</v>
      </c>
      <c r="F60" s="62">
        <f t="shared" ref="F60:L62" si="44">+F61</f>
        <v>15478470265</v>
      </c>
      <c r="G60" s="62">
        <f t="shared" si="44"/>
        <v>0</v>
      </c>
      <c r="H60" s="62">
        <f t="shared" si="44"/>
        <v>15478470265</v>
      </c>
      <c r="I60" s="162">
        <f t="shared" si="2"/>
        <v>0.27730399919851778</v>
      </c>
      <c r="J60" s="62">
        <f t="shared" si="44"/>
        <v>15478470265</v>
      </c>
      <c r="K60" s="62">
        <f t="shared" si="44"/>
        <v>15478470265</v>
      </c>
      <c r="L60" s="62">
        <f t="shared" si="44"/>
        <v>0</v>
      </c>
      <c r="M60" s="64">
        <f t="shared" si="4"/>
        <v>1</v>
      </c>
      <c r="N60" s="64">
        <f t="shared" si="5"/>
        <v>1</v>
      </c>
      <c r="O60" s="151">
        <f t="shared" si="6"/>
        <v>1</v>
      </c>
    </row>
    <row r="61" spans="1:15" ht="51" customHeight="1" x14ac:dyDescent="0.25">
      <c r="A61" s="149" t="s">
        <v>333</v>
      </c>
      <c r="B61" s="107" t="s">
        <v>37</v>
      </c>
      <c r="C61" s="107">
        <v>11</v>
      </c>
      <c r="D61" s="34" t="s">
        <v>38</v>
      </c>
      <c r="E61" s="95" t="s">
        <v>506</v>
      </c>
      <c r="F61" s="62">
        <f t="shared" si="44"/>
        <v>15478470265</v>
      </c>
      <c r="G61" s="62">
        <f t="shared" si="44"/>
        <v>0</v>
      </c>
      <c r="H61" s="62">
        <f t="shared" si="44"/>
        <v>15478470265</v>
      </c>
      <c r="I61" s="162">
        <f t="shared" si="2"/>
        <v>0.27730399919851778</v>
      </c>
      <c r="J61" s="62">
        <f t="shared" si="44"/>
        <v>15478470265</v>
      </c>
      <c r="K61" s="62">
        <f t="shared" si="44"/>
        <v>15478470265</v>
      </c>
      <c r="L61" s="62">
        <f t="shared" si="44"/>
        <v>0</v>
      </c>
      <c r="M61" s="64">
        <f t="shared" si="4"/>
        <v>1</v>
      </c>
      <c r="N61" s="64">
        <f t="shared" si="5"/>
        <v>1</v>
      </c>
      <c r="O61" s="151">
        <f t="shared" si="6"/>
        <v>1</v>
      </c>
    </row>
    <row r="62" spans="1:15" ht="43.5" customHeight="1" x14ac:dyDescent="0.25">
      <c r="A62" s="149" t="s">
        <v>334</v>
      </c>
      <c r="B62" s="107" t="s">
        <v>37</v>
      </c>
      <c r="C62" s="107">
        <v>11</v>
      </c>
      <c r="D62" s="34" t="s">
        <v>38</v>
      </c>
      <c r="E62" s="40" t="s">
        <v>268</v>
      </c>
      <c r="F62" s="62">
        <f t="shared" si="44"/>
        <v>15478470265</v>
      </c>
      <c r="G62" s="62">
        <f t="shared" si="44"/>
        <v>0</v>
      </c>
      <c r="H62" s="62">
        <f t="shared" si="44"/>
        <v>15478470265</v>
      </c>
      <c r="I62" s="162">
        <f t="shared" si="2"/>
        <v>0.27730399919851778</v>
      </c>
      <c r="J62" s="62">
        <f t="shared" si="44"/>
        <v>15478470265</v>
      </c>
      <c r="K62" s="62">
        <f t="shared" si="44"/>
        <v>15478470265</v>
      </c>
      <c r="L62" s="62">
        <f t="shared" si="44"/>
        <v>0</v>
      </c>
      <c r="M62" s="64">
        <f t="shared" si="4"/>
        <v>1</v>
      </c>
      <c r="N62" s="64">
        <f t="shared" si="5"/>
        <v>1</v>
      </c>
      <c r="O62" s="151">
        <f t="shared" si="6"/>
        <v>1</v>
      </c>
    </row>
    <row r="63" spans="1:15" ht="43.5" customHeight="1" x14ac:dyDescent="0.25">
      <c r="A63" s="152" t="s">
        <v>335</v>
      </c>
      <c r="B63" s="99" t="s">
        <v>37</v>
      </c>
      <c r="C63" s="99">
        <v>11</v>
      </c>
      <c r="D63" s="44" t="s">
        <v>38</v>
      </c>
      <c r="E63" s="45" t="s">
        <v>258</v>
      </c>
      <c r="F63" s="46">
        <v>15478470265</v>
      </c>
      <c r="G63" s="46">
        <v>0</v>
      </c>
      <c r="H63" s="46">
        <f>+F63-G63</f>
        <v>15478470265</v>
      </c>
      <c r="I63" s="163">
        <f t="shared" si="2"/>
        <v>0.27730399919851778</v>
      </c>
      <c r="J63" s="46">
        <v>15478470265</v>
      </c>
      <c r="K63" s="46">
        <v>15478470265</v>
      </c>
      <c r="L63" s="46">
        <f t="shared" si="43"/>
        <v>0</v>
      </c>
      <c r="M63" s="57">
        <f t="shared" si="4"/>
        <v>1</v>
      </c>
      <c r="N63" s="57">
        <f t="shared" si="5"/>
        <v>1</v>
      </c>
      <c r="O63" s="154">
        <f t="shared" si="6"/>
        <v>1</v>
      </c>
    </row>
    <row r="64" spans="1:15" ht="58.5" customHeight="1" x14ac:dyDescent="0.25">
      <c r="A64" s="149" t="s">
        <v>371</v>
      </c>
      <c r="B64" s="34" t="s">
        <v>37</v>
      </c>
      <c r="C64" s="34">
        <v>11</v>
      </c>
      <c r="D64" s="34" t="s">
        <v>38</v>
      </c>
      <c r="E64" s="40" t="s">
        <v>507</v>
      </c>
      <c r="F64" s="62">
        <f t="shared" ref="F64:L66" si="45">+F65</f>
        <v>176557653.5</v>
      </c>
      <c r="G64" s="62">
        <f t="shared" si="45"/>
        <v>0</v>
      </c>
      <c r="H64" s="62">
        <f t="shared" si="45"/>
        <v>176557653.5</v>
      </c>
      <c r="I64" s="157">
        <f t="shared" si="2"/>
        <v>3.1631125406084296E-3</v>
      </c>
      <c r="J64" s="62">
        <f t="shared" si="45"/>
        <v>176557653.5</v>
      </c>
      <c r="K64" s="62">
        <f t="shared" si="45"/>
        <v>98908719</v>
      </c>
      <c r="L64" s="62">
        <f t="shared" si="45"/>
        <v>98908719</v>
      </c>
      <c r="M64" s="64">
        <f t="shared" si="4"/>
        <v>1</v>
      </c>
      <c r="N64" s="64">
        <f t="shared" si="5"/>
        <v>0.56020635208543934</v>
      </c>
      <c r="O64" s="151">
        <f t="shared" si="6"/>
        <v>0.56020635208543934</v>
      </c>
    </row>
    <row r="65" spans="1:15" ht="58.5" customHeight="1" x14ac:dyDescent="0.25">
      <c r="A65" s="149" t="s">
        <v>373</v>
      </c>
      <c r="B65" s="34" t="s">
        <v>37</v>
      </c>
      <c r="C65" s="34">
        <v>11</v>
      </c>
      <c r="D65" s="34" t="s">
        <v>38</v>
      </c>
      <c r="E65" s="95" t="s">
        <v>507</v>
      </c>
      <c r="F65" s="62">
        <f t="shared" si="45"/>
        <v>176557653.5</v>
      </c>
      <c r="G65" s="62">
        <f t="shared" si="45"/>
        <v>0</v>
      </c>
      <c r="H65" s="62">
        <f t="shared" si="45"/>
        <v>176557653.5</v>
      </c>
      <c r="I65" s="157">
        <f t="shared" si="2"/>
        <v>3.1631125406084296E-3</v>
      </c>
      <c r="J65" s="62">
        <f t="shared" si="45"/>
        <v>176557653.5</v>
      </c>
      <c r="K65" s="62">
        <f t="shared" si="45"/>
        <v>98908719</v>
      </c>
      <c r="L65" s="62">
        <f t="shared" si="45"/>
        <v>98908719</v>
      </c>
      <c r="M65" s="64">
        <f t="shared" si="4"/>
        <v>1</v>
      </c>
      <c r="N65" s="64">
        <f t="shared" si="5"/>
        <v>0.56020635208543934</v>
      </c>
      <c r="O65" s="151">
        <f t="shared" si="6"/>
        <v>0.56020635208543934</v>
      </c>
    </row>
    <row r="66" spans="1:15" ht="43.5" customHeight="1" x14ac:dyDescent="0.25">
      <c r="A66" s="149" t="s">
        <v>374</v>
      </c>
      <c r="B66" s="34" t="s">
        <v>37</v>
      </c>
      <c r="C66" s="34">
        <v>11</v>
      </c>
      <c r="D66" s="34" t="s">
        <v>38</v>
      </c>
      <c r="E66" s="40" t="s">
        <v>268</v>
      </c>
      <c r="F66" s="62">
        <f t="shared" si="45"/>
        <v>176557653.5</v>
      </c>
      <c r="G66" s="62">
        <f t="shared" si="45"/>
        <v>0</v>
      </c>
      <c r="H66" s="62">
        <f t="shared" si="45"/>
        <v>176557653.5</v>
      </c>
      <c r="I66" s="157">
        <f t="shared" si="2"/>
        <v>3.1631125406084296E-3</v>
      </c>
      <c r="J66" s="62">
        <f t="shared" si="45"/>
        <v>176557653.5</v>
      </c>
      <c r="K66" s="62">
        <f t="shared" si="45"/>
        <v>98908719</v>
      </c>
      <c r="L66" s="62">
        <f t="shared" si="45"/>
        <v>98908719</v>
      </c>
      <c r="M66" s="64">
        <f t="shared" si="4"/>
        <v>1</v>
      </c>
      <c r="N66" s="64">
        <f t="shared" si="5"/>
        <v>0.56020635208543934</v>
      </c>
      <c r="O66" s="151">
        <f t="shared" si="6"/>
        <v>0.56020635208543934</v>
      </c>
    </row>
    <row r="67" spans="1:15" ht="43.5" customHeight="1" x14ac:dyDescent="0.25">
      <c r="A67" s="152" t="s">
        <v>375</v>
      </c>
      <c r="B67" s="44" t="s">
        <v>37</v>
      </c>
      <c r="C67" s="44">
        <v>11</v>
      </c>
      <c r="D67" s="44" t="s">
        <v>38</v>
      </c>
      <c r="E67" s="45" t="s">
        <v>258</v>
      </c>
      <c r="F67" s="46">
        <v>176557653.5</v>
      </c>
      <c r="G67" s="46">
        <v>0</v>
      </c>
      <c r="H67" s="46">
        <f>+F67-G67</f>
        <v>176557653.5</v>
      </c>
      <c r="I67" s="192">
        <f t="shared" si="2"/>
        <v>3.1631125406084296E-3</v>
      </c>
      <c r="J67" s="46">
        <v>176557653.5</v>
      </c>
      <c r="K67" s="46">
        <v>98908719</v>
      </c>
      <c r="L67" s="46">
        <v>98908719</v>
      </c>
      <c r="M67" s="57">
        <f t="shared" si="4"/>
        <v>1</v>
      </c>
      <c r="N67" s="57">
        <f t="shared" si="5"/>
        <v>0.56020635208543934</v>
      </c>
      <c r="O67" s="154">
        <f t="shared" si="6"/>
        <v>0.56020635208543934</v>
      </c>
    </row>
    <row r="68" spans="1:15" ht="43.5" customHeight="1" x14ac:dyDescent="0.25">
      <c r="A68" s="149" t="s">
        <v>386</v>
      </c>
      <c r="B68" s="34" t="s">
        <v>37</v>
      </c>
      <c r="C68" s="34">
        <v>13</v>
      </c>
      <c r="D68" s="34" t="s">
        <v>38</v>
      </c>
      <c r="E68" s="95" t="s">
        <v>387</v>
      </c>
      <c r="F68" s="62">
        <f t="shared" ref="F68:L72" si="46">+F69</f>
        <v>27215733.5</v>
      </c>
      <c r="G68" s="62">
        <f t="shared" si="46"/>
        <v>0</v>
      </c>
      <c r="H68" s="62">
        <f t="shared" si="46"/>
        <v>27215733.5</v>
      </c>
      <c r="I68" s="150">
        <f t="shared" si="2"/>
        <v>4.8758253312256982E-4</v>
      </c>
      <c r="J68" s="62">
        <f t="shared" si="46"/>
        <v>21345804.5</v>
      </c>
      <c r="K68" s="62">
        <f t="shared" si="46"/>
        <v>15763675.5</v>
      </c>
      <c r="L68" s="62">
        <f t="shared" si="46"/>
        <v>5582129</v>
      </c>
      <c r="M68" s="64">
        <f t="shared" si="4"/>
        <v>0.7843185450063288</v>
      </c>
      <c r="N68" s="64">
        <f t="shared" si="5"/>
        <v>0.57921185552467291</v>
      </c>
      <c r="O68" s="151">
        <f t="shared" si="6"/>
        <v>0.73849057785570926</v>
      </c>
    </row>
    <row r="69" spans="1:15" ht="43.5" customHeight="1" x14ac:dyDescent="0.25">
      <c r="A69" s="149" t="s">
        <v>388</v>
      </c>
      <c r="B69" s="34" t="s">
        <v>37</v>
      </c>
      <c r="C69" s="34">
        <v>13</v>
      </c>
      <c r="D69" s="34" t="s">
        <v>38</v>
      </c>
      <c r="E69" s="40" t="s">
        <v>251</v>
      </c>
      <c r="F69" s="62">
        <f t="shared" si="46"/>
        <v>27215733.5</v>
      </c>
      <c r="G69" s="62">
        <f t="shared" si="46"/>
        <v>0</v>
      </c>
      <c r="H69" s="62">
        <f t="shared" si="46"/>
        <v>27215733.5</v>
      </c>
      <c r="I69" s="150">
        <f t="shared" si="2"/>
        <v>4.8758253312256982E-4</v>
      </c>
      <c r="J69" s="62">
        <f t="shared" si="46"/>
        <v>21345804.5</v>
      </c>
      <c r="K69" s="62">
        <f t="shared" si="46"/>
        <v>15763675.5</v>
      </c>
      <c r="L69" s="62">
        <f t="shared" si="46"/>
        <v>5582129</v>
      </c>
      <c r="M69" s="64">
        <f t="shared" si="4"/>
        <v>0.7843185450063288</v>
      </c>
      <c r="N69" s="64">
        <f t="shared" si="5"/>
        <v>0.57921185552467291</v>
      </c>
      <c r="O69" s="151">
        <f t="shared" si="6"/>
        <v>0.73849057785570926</v>
      </c>
    </row>
    <row r="70" spans="1:15" ht="43.5" customHeight="1" x14ac:dyDescent="0.25">
      <c r="A70" s="149" t="s">
        <v>389</v>
      </c>
      <c r="B70" s="34" t="s">
        <v>37</v>
      </c>
      <c r="C70" s="34">
        <v>13</v>
      </c>
      <c r="D70" s="34" t="s">
        <v>38</v>
      </c>
      <c r="E70" s="40" t="s">
        <v>390</v>
      </c>
      <c r="F70" s="62">
        <f t="shared" si="46"/>
        <v>27215733.5</v>
      </c>
      <c r="G70" s="62">
        <f t="shared" si="46"/>
        <v>0</v>
      </c>
      <c r="H70" s="62">
        <f t="shared" si="46"/>
        <v>27215733.5</v>
      </c>
      <c r="I70" s="150">
        <f t="shared" si="2"/>
        <v>4.8758253312256982E-4</v>
      </c>
      <c r="J70" s="62">
        <f t="shared" si="46"/>
        <v>21345804.5</v>
      </c>
      <c r="K70" s="62">
        <f t="shared" si="46"/>
        <v>15763675.5</v>
      </c>
      <c r="L70" s="62">
        <f t="shared" si="46"/>
        <v>5582129</v>
      </c>
      <c r="M70" s="64">
        <f t="shared" si="4"/>
        <v>0.7843185450063288</v>
      </c>
      <c r="N70" s="64">
        <f t="shared" si="5"/>
        <v>0.57921185552467291</v>
      </c>
      <c r="O70" s="151">
        <f t="shared" si="6"/>
        <v>0.73849057785570926</v>
      </c>
    </row>
    <row r="71" spans="1:15" ht="43.5" customHeight="1" x14ac:dyDescent="0.25">
      <c r="A71" s="149" t="s">
        <v>391</v>
      </c>
      <c r="B71" s="34" t="s">
        <v>37</v>
      </c>
      <c r="C71" s="34">
        <v>13</v>
      </c>
      <c r="D71" s="34" t="s">
        <v>38</v>
      </c>
      <c r="E71" s="40" t="s">
        <v>390</v>
      </c>
      <c r="F71" s="62">
        <f t="shared" si="46"/>
        <v>27215733.5</v>
      </c>
      <c r="G71" s="62">
        <f t="shared" si="46"/>
        <v>0</v>
      </c>
      <c r="H71" s="62">
        <f t="shared" si="46"/>
        <v>27215733.5</v>
      </c>
      <c r="I71" s="150">
        <f t="shared" si="2"/>
        <v>4.8758253312256982E-4</v>
      </c>
      <c r="J71" s="62">
        <f t="shared" si="46"/>
        <v>21345804.5</v>
      </c>
      <c r="K71" s="62">
        <f t="shared" si="46"/>
        <v>15763675.5</v>
      </c>
      <c r="L71" s="62">
        <f t="shared" si="46"/>
        <v>5582129</v>
      </c>
      <c r="M71" s="64">
        <f t="shared" si="4"/>
        <v>0.7843185450063288</v>
      </c>
      <c r="N71" s="64">
        <f t="shared" si="5"/>
        <v>0.57921185552467291</v>
      </c>
      <c r="O71" s="151">
        <f t="shared" si="6"/>
        <v>0.73849057785570926</v>
      </c>
    </row>
    <row r="72" spans="1:15" ht="43.5" customHeight="1" x14ac:dyDescent="0.25">
      <c r="A72" s="149" t="s">
        <v>392</v>
      </c>
      <c r="B72" s="34" t="s">
        <v>37</v>
      </c>
      <c r="C72" s="34">
        <v>13</v>
      </c>
      <c r="D72" s="34" t="s">
        <v>38</v>
      </c>
      <c r="E72" s="95" t="s">
        <v>393</v>
      </c>
      <c r="F72" s="62">
        <f t="shared" si="46"/>
        <v>27215733.5</v>
      </c>
      <c r="G72" s="62">
        <f t="shared" si="46"/>
        <v>0</v>
      </c>
      <c r="H72" s="62">
        <f t="shared" si="46"/>
        <v>27215733.5</v>
      </c>
      <c r="I72" s="150">
        <f t="shared" si="2"/>
        <v>4.8758253312256982E-4</v>
      </c>
      <c r="J72" s="62">
        <f t="shared" si="46"/>
        <v>21345804.5</v>
      </c>
      <c r="K72" s="62">
        <f t="shared" si="46"/>
        <v>15763675.5</v>
      </c>
      <c r="L72" s="62">
        <f t="shared" si="46"/>
        <v>5582129</v>
      </c>
      <c r="M72" s="64">
        <f t="shared" si="4"/>
        <v>0.7843185450063288</v>
      </c>
      <c r="N72" s="64">
        <f t="shared" si="5"/>
        <v>0.57921185552467291</v>
      </c>
      <c r="O72" s="151">
        <f t="shared" si="6"/>
        <v>0.73849057785570926</v>
      </c>
    </row>
    <row r="73" spans="1:15" ht="43.5" customHeight="1" x14ac:dyDescent="0.25">
      <c r="A73" s="152" t="s">
        <v>394</v>
      </c>
      <c r="B73" s="44" t="s">
        <v>37</v>
      </c>
      <c r="C73" s="44">
        <v>13</v>
      </c>
      <c r="D73" s="44" t="s">
        <v>38</v>
      </c>
      <c r="E73" s="45" t="s">
        <v>258</v>
      </c>
      <c r="F73" s="46">
        <v>27215733.5</v>
      </c>
      <c r="G73" s="46">
        <v>0</v>
      </c>
      <c r="H73" s="46">
        <f>+F73-G73</f>
        <v>27215733.5</v>
      </c>
      <c r="I73" s="153">
        <f t="shared" ref="I73:I129" si="47">+H73/$H$130</f>
        <v>4.8758253312256982E-4</v>
      </c>
      <c r="J73" s="46">
        <v>21345804.5</v>
      </c>
      <c r="K73" s="46">
        <v>15763675.5</v>
      </c>
      <c r="L73" s="46">
        <f t="shared" si="43"/>
        <v>5582129</v>
      </c>
      <c r="M73" s="57">
        <f t="shared" si="4"/>
        <v>0.7843185450063288</v>
      </c>
      <c r="N73" s="57">
        <f t="shared" si="5"/>
        <v>0.57921185552467291</v>
      </c>
      <c r="O73" s="154">
        <f t="shared" si="6"/>
        <v>0.73849057785570926</v>
      </c>
    </row>
    <row r="74" spans="1:15" ht="43.5" customHeight="1" x14ac:dyDescent="0.25">
      <c r="A74" s="149" t="s">
        <v>401</v>
      </c>
      <c r="B74" s="34" t="s">
        <v>37</v>
      </c>
      <c r="C74" s="34">
        <v>13</v>
      </c>
      <c r="D74" s="34" t="s">
        <v>38</v>
      </c>
      <c r="E74" s="40" t="s">
        <v>402</v>
      </c>
      <c r="F74" s="62">
        <f>+F76</f>
        <v>14746723</v>
      </c>
      <c r="G74" s="62">
        <f t="shared" ref="G74:G75" si="48">+G76</f>
        <v>0</v>
      </c>
      <c r="H74" s="62">
        <f>+H76</f>
        <v>14746723</v>
      </c>
      <c r="I74" s="150">
        <f t="shared" si="47"/>
        <v>2.6419440635678116E-4</v>
      </c>
      <c r="J74" s="62">
        <f>+J76</f>
        <v>11964970</v>
      </c>
      <c r="K74" s="62">
        <f t="shared" ref="K74:L75" si="49">+K76</f>
        <v>10624155</v>
      </c>
      <c r="L74" s="62">
        <f t="shared" si="49"/>
        <v>1340815</v>
      </c>
      <c r="M74" s="64">
        <f t="shared" si="4"/>
        <v>0.81136466725522682</v>
      </c>
      <c r="N74" s="64">
        <f t="shared" si="5"/>
        <v>0.72044175509365704</v>
      </c>
      <c r="O74" s="151">
        <f t="shared" si="6"/>
        <v>0.88793828985780987</v>
      </c>
    </row>
    <row r="75" spans="1:15" ht="43.5" customHeight="1" x14ac:dyDescent="0.25">
      <c r="A75" s="149" t="s">
        <v>401</v>
      </c>
      <c r="B75" s="34" t="s">
        <v>41</v>
      </c>
      <c r="C75" s="34">
        <v>20</v>
      </c>
      <c r="D75" s="34" t="s">
        <v>38</v>
      </c>
      <c r="E75" s="40" t="s">
        <v>402</v>
      </c>
      <c r="F75" s="62">
        <f t="shared" ref="F75:H75" si="50">+F77</f>
        <v>17257433899.239998</v>
      </c>
      <c r="G75" s="62">
        <f t="shared" si="48"/>
        <v>0</v>
      </c>
      <c r="H75" s="62">
        <f t="shared" si="50"/>
        <v>17257433899.239998</v>
      </c>
      <c r="I75" s="162">
        <f t="shared" si="47"/>
        <v>0.30917496071846623</v>
      </c>
      <c r="J75" s="62">
        <f t="shared" ref="J75" si="51">+J77</f>
        <v>7412437858.7700005</v>
      </c>
      <c r="K75" s="62">
        <f t="shared" si="49"/>
        <v>7412437858.7700005</v>
      </c>
      <c r="L75" s="62">
        <f t="shared" si="49"/>
        <v>0</v>
      </c>
      <c r="M75" s="64">
        <f t="shared" si="4"/>
        <v>0.42952143998050818</v>
      </c>
      <c r="N75" s="64">
        <f t="shared" si="5"/>
        <v>0.42952143998050818</v>
      </c>
      <c r="O75" s="151">
        <f t="shared" si="6"/>
        <v>1</v>
      </c>
    </row>
    <row r="76" spans="1:15" ht="43.5" customHeight="1" x14ac:dyDescent="0.25">
      <c r="A76" s="149" t="s">
        <v>403</v>
      </c>
      <c r="B76" s="34" t="s">
        <v>37</v>
      </c>
      <c r="C76" s="34">
        <v>13</v>
      </c>
      <c r="D76" s="34" t="s">
        <v>38</v>
      </c>
      <c r="E76" s="40" t="s">
        <v>251</v>
      </c>
      <c r="F76" s="62">
        <f>+F84</f>
        <v>14746723</v>
      </c>
      <c r="G76" s="62">
        <f t="shared" ref="G76" si="52">+G84</f>
        <v>0</v>
      </c>
      <c r="H76" s="62">
        <f>+H84</f>
        <v>14746723</v>
      </c>
      <c r="I76" s="150">
        <f t="shared" si="47"/>
        <v>2.6419440635678116E-4</v>
      </c>
      <c r="J76" s="62">
        <f>+J84</f>
        <v>11964970</v>
      </c>
      <c r="K76" s="62">
        <f t="shared" ref="K76:L76" si="53">+K84</f>
        <v>10624155</v>
      </c>
      <c r="L76" s="62">
        <f t="shared" si="53"/>
        <v>1340815</v>
      </c>
      <c r="M76" s="64">
        <f t="shared" si="4"/>
        <v>0.81136466725522682</v>
      </c>
      <c r="N76" s="64">
        <f t="shared" si="5"/>
        <v>0.72044175509365704</v>
      </c>
      <c r="O76" s="151">
        <f t="shared" si="6"/>
        <v>0.88793828985780987</v>
      </c>
    </row>
    <row r="77" spans="1:15" ht="43.5" customHeight="1" x14ac:dyDescent="0.25">
      <c r="A77" s="149" t="s">
        <v>403</v>
      </c>
      <c r="B77" s="34" t="s">
        <v>41</v>
      </c>
      <c r="C77" s="34">
        <v>20</v>
      </c>
      <c r="D77" s="34" t="s">
        <v>38</v>
      </c>
      <c r="E77" s="40" t="s">
        <v>251</v>
      </c>
      <c r="F77" s="62">
        <f t="shared" ref="F77:L78" si="54">+F78</f>
        <v>17257433899.239998</v>
      </c>
      <c r="G77" s="62">
        <f t="shared" si="54"/>
        <v>0</v>
      </c>
      <c r="H77" s="62">
        <f t="shared" si="54"/>
        <v>17257433899.239998</v>
      </c>
      <c r="I77" s="162">
        <f t="shared" si="47"/>
        <v>0.30917496071846623</v>
      </c>
      <c r="J77" s="62">
        <f t="shared" si="54"/>
        <v>7412437858.7700005</v>
      </c>
      <c r="K77" s="62">
        <f t="shared" si="54"/>
        <v>7412437858.7700005</v>
      </c>
      <c r="L77" s="62">
        <f t="shared" si="54"/>
        <v>0</v>
      </c>
      <c r="M77" s="64">
        <f t="shared" si="4"/>
        <v>0.42952143998050818</v>
      </c>
      <c r="N77" s="64">
        <f t="shared" si="5"/>
        <v>0.42952143998050818</v>
      </c>
      <c r="O77" s="151">
        <f t="shared" si="6"/>
        <v>1</v>
      </c>
    </row>
    <row r="78" spans="1:15" ht="50.25" customHeight="1" x14ac:dyDescent="0.25">
      <c r="A78" s="149" t="s">
        <v>404</v>
      </c>
      <c r="B78" s="34" t="s">
        <v>41</v>
      </c>
      <c r="C78" s="34">
        <v>20</v>
      </c>
      <c r="D78" s="34" t="s">
        <v>38</v>
      </c>
      <c r="E78" s="95" t="s">
        <v>405</v>
      </c>
      <c r="F78" s="62">
        <f t="shared" si="54"/>
        <v>17257433899.239998</v>
      </c>
      <c r="G78" s="62">
        <f t="shared" si="54"/>
        <v>0</v>
      </c>
      <c r="H78" s="62">
        <f t="shared" si="54"/>
        <v>17257433899.239998</v>
      </c>
      <c r="I78" s="162">
        <f t="shared" si="47"/>
        <v>0.30917496071846623</v>
      </c>
      <c r="J78" s="62">
        <f t="shared" si="54"/>
        <v>7412437858.7700005</v>
      </c>
      <c r="K78" s="62">
        <f t="shared" si="54"/>
        <v>7412437858.7700005</v>
      </c>
      <c r="L78" s="62">
        <f t="shared" si="54"/>
        <v>0</v>
      </c>
      <c r="M78" s="64">
        <f t="shared" si="4"/>
        <v>0.42952143998050818</v>
      </c>
      <c r="N78" s="64">
        <f t="shared" si="5"/>
        <v>0.42952143998050818</v>
      </c>
      <c r="O78" s="151">
        <f t="shared" si="6"/>
        <v>1</v>
      </c>
    </row>
    <row r="79" spans="1:15" ht="50.25" customHeight="1" x14ac:dyDescent="0.25">
      <c r="A79" s="149" t="s">
        <v>406</v>
      </c>
      <c r="B79" s="34" t="s">
        <v>41</v>
      </c>
      <c r="C79" s="34">
        <v>20</v>
      </c>
      <c r="D79" s="34" t="s">
        <v>38</v>
      </c>
      <c r="E79" s="40" t="s">
        <v>405</v>
      </c>
      <c r="F79" s="62">
        <f>+F80+F82</f>
        <v>17257433899.239998</v>
      </c>
      <c r="G79" s="62">
        <f t="shared" ref="G79" si="55">+G80+G82</f>
        <v>0</v>
      </c>
      <c r="H79" s="62">
        <f>+H80+H82</f>
        <v>17257433899.239998</v>
      </c>
      <c r="I79" s="162">
        <f t="shared" si="47"/>
        <v>0.30917496071846623</v>
      </c>
      <c r="J79" s="62">
        <f>+J80+J82</f>
        <v>7412437858.7700005</v>
      </c>
      <c r="K79" s="62">
        <f t="shared" ref="K79:L79" si="56">+K80+K82</f>
        <v>7412437858.7700005</v>
      </c>
      <c r="L79" s="62">
        <f t="shared" si="56"/>
        <v>0</v>
      </c>
      <c r="M79" s="64">
        <f t="shared" si="4"/>
        <v>0.42952143998050818</v>
      </c>
      <c r="N79" s="64">
        <f t="shared" si="5"/>
        <v>0.42952143998050818</v>
      </c>
      <c r="O79" s="151">
        <f t="shared" si="6"/>
        <v>1</v>
      </c>
    </row>
    <row r="80" spans="1:15" ht="43.5" customHeight="1" x14ac:dyDescent="0.25">
      <c r="A80" s="149" t="s">
        <v>407</v>
      </c>
      <c r="B80" s="34" t="s">
        <v>41</v>
      </c>
      <c r="C80" s="34">
        <v>20</v>
      </c>
      <c r="D80" s="34" t="s">
        <v>38</v>
      </c>
      <c r="E80" s="40" t="s">
        <v>408</v>
      </c>
      <c r="F80" s="62">
        <f>+F81</f>
        <v>14804123212</v>
      </c>
      <c r="G80" s="62">
        <f t="shared" ref="G80" si="57">+G81</f>
        <v>0</v>
      </c>
      <c r="H80" s="62">
        <f>+H81</f>
        <v>14804123212</v>
      </c>
      <c r="I80" s="162">
        <f t="shared" si="47"/>
        <v>0.26522275787149352</v>
      </c>
      <c r="J80" s="62">
        <f>+J81</f>
        <v>7130673082.7700005</v>
      </c>
      <c r="K80" s="62">
        <f t="shared" ref="K80:L80" si="58">+K81</f>
        <v>7130673082.7700005</v>
      </c>
      <c r="L80" s="62">
        <f t="shared" si="58"/>
        <v>0</v>
      </c>
      <c r="M80" s="64">
        <f t="shared" si="4"/>
        <v>0.4816680448180804</v>
      </c>
      <c r="N80" s="64">
        <f t="shared" si="5"/>
        <v>0.4816680448180804</v>
      </c>
      <c r="O80" s="151">
        <f t="shared" si="6"/>
        <v>1</v>
      </c>
    </row>
    <row r="81" spans="1:15" ht="43.5" customHeight="1" x14ac:dyDescent="0.25">
      <c r="A81" s="152" t="s">
        <v>409</v>
      </c>
      <c r="B81" s="44" t="s">
        <v>41</v>
      </c>
      <c r="C81" s="44">
        <v>20</v>
      </c>
      <c r="D81" s="44" t="s">
        <v>38</v>
      </c>
      <c r="E81" s="45" t="s">
        <v>258</v>
      </c>
      <c r="F81" s="46">
        <v>14804123212</v>
      </c>
      <c r="G81" s="46">
        <v>0</v>
      </c>
      <c r="H81" s="46">
        <f>+F81-G81</f>
        <v>14804123212</v>
      </c>
      <c r="I81" s="163">
        <f t="shared" si="47"/>
        <v>0.26522275787149352</v>
      </c>
      <c r="J81" s="46">
        <v>7130673082.7700005</v>
      </c>
      <c r="K81" s="46">
        <v>7130673082.7700005</v>
      </c>
      <c r="L81" s="46">
        <f t="shared" si="43"/>
        <v>0</v>
      </c>
      <c r="M81" s="57">
        <f t="shared" si="4"/>
        <v>0.4816680448180804</v>
      </c>
      <c r="N81" s="57">
        <f t="shared" si="5"/>
        <v>0.4816680448180804</v>
      </c>
      <c r="O81" s="154">
        <f t="shared" si="6"/>
        <v>1</v>
      </c>
    </row>
    <row r="82" spans="1:15" ht="43.5" customHeight="1" x14ac:dyDescent="0.25">
      <c r="A82" s="149" t="s">
        <v>410</v>
      </c>
      <c r="B82" s="34" t="s">
        <v>41</v>
      </c>
      <c r="C82" s="34">
        <v>20</v>
      </c>
      <c r="D82" s="34" t="s">
        <v>38</v>
      </c>
      <c r="E82" s="40" t="s">
        <v>411</v>
      </c>
      <c r="F82" s="62">
        <f>+F83</f>
        <v>2453310687.2399998</v>
      </c>
      <c r="G82" s="62">
        <f t="shared" ref="G82" si="59">+G83</f>
        <v>0</v>
      </c>
      <c r="H82" s="62">
        <f>+H83</f>
        <v>2453310687.2399998</v>
      </c>
      <c r="I82" s="162">
        <f t="shared" si="47"/>
        <v>4.3952202846972752E-2</v>
      </c>
      <c r="J82" s="62">
        <f>+J83</f>
        <v>281764776</v>
      </c>
      <c r="K82" s="62">
        <f t="shared" ref="K82:L82" si="60">+K83</f>
        <v>281764776</v>
      </c>
      <c r="L82" s="62">
        <f t="shared" si="60"/>
        <v>0</v>
      </c>
      <c r="M82" s="64">
        <f t="shared" si="4"/>
        <v>0.11485083298478935</v>
      </c>
      <c r="N82" s="64">
        <f t="shared" si="5"/>
        <v>0.11485083298478935</v>
      </c>
      <c r="O82" s="151">
        <f t="shared" si="6"/>
        <v>1</v>
      </c>
    </row>
    <row r="83" spans="1:15" ht="43.5" customHeight="1" x14ac:dyDescent="0.25">
      <c r="A83" s="152" t="s">
        <v>412</v>
      </c>
      <c r="B83" s="44" t="s">
        <v>41</v>
      </c>
      <c r="C83" s="44">
        <v>20</v>
      </c>
      <c r="D83" s="44" t="s">
        <v>38</v>
      </c>
      <c r="E83" s="45" t="s">
        <v>258</v>
      </c>
      <c r="F83" s="46">
        <v>2453310687.2399998</v>
      </c>
      <c r="G83" s="46">
        <v>0</v>
      </c>
      <c r="H83" s="46">
        <f>+F83-G83</f>
        <v>2453310687.2399998</v>
      </c>
      <c r="I83" s="163">
        <f t="shared" si="47"/>
        <v>4.3952202846972752E-2</v>
      </c>
      <c r="J83" s="46">
        <v>281764776</v>
      </c>
      <c r="K83" s="46">
        <v>281764776</v>
      </c>
      <c r="L83" s="46">
        <f t="shared" si="43"/>
        <v>0</v>
      </c>
      <c r="M83" s="57">
        <f t="shared" si="4"/>
        <v>0.11485083298478935</v>
      </c>
      <c r="N83" s="57">
        <f t="shared" si="5"/>
        <v>0.11485083298478935</v>
      </c>
      <c r="O83" s="154">
        <f t="shared" si="6"/>
        <v>1</v>
      </c>
    </row>
    <row r="84" spans="1:15" ht="43.5" customHeight="1" x14ac:dyDescent="0.25">
      <c r="A84" s="149" t="s">
        <v>413</v>
      </c>
      <c r="B84" s="34" t="s">
        <v>37</v>
      </c>
      <c r="C84" s="34">
        <v>13</v>
      </c>
      <c r="D84" s="34" t="s">
        <v>38</v>
      </c>
      <c r="E84" s="40" t="s">
        <v>414</v>
      </c>
      <c r="F84" s="62">
        <f t="shared" ref="F84:L86" si="61">+F85</f>
        <v>14746723</v>
      </c>
      <c r="G84" s="62">
        <f t="shared" si="61"/>
        <v>0</v>
      </c>
      <c r="H84" s="62">
        <f t="shared" si="61"/>
        <v>14746723</v>
      </c>
      <c r="I84" s="150">
        <f t="shared" si="47"/>
        <v>2.6419440635678116E-4</v>
      </c>
      <c r="J84" s="62">
        <f t="shared" si="61"/>
        <v>11964970</v>
      </c>
      <c r="K84" s="62">
        <f t="shared" si="61"/>
        <v>10624155</v>
      </c>
      <c r="L84" s="62">
        <f t="shared" si="61"/>
        <v>1340815</v>
      </c>
      <c r="M84" s="64">
        <f t="shared" si="4"/>
        <v>0.81136466725522682</v>
      </c>
      <c r="N84" s="64">
        <f t="shared" si="5"/>
        <v>0.72044175509365704</v>
      </c>
      <c r="O84" s="151">
        <f t="shared" si="6"/>
        <v>0.88793828985780987</v>
      </c>
    </row>
    <row r="85" spans="1:15" ht="43.5" customHeight="1" x14ac:dyDescent="0.25">
      <c r="A85" s="149" t="s">
        <v>415</v>
      </c>
      <c r="B85" s="34" t="s">
        <v>37</v>
      </c>
      <c r="C85" s="34">
        <v>13</v>
      </c>
      <c r="D85" s="34" t="s">
        <v>38</v>
      </c>
      <c r="E85" s="40" t="s">
        <v>414</v>
      </c>
      <c r="F85" s="62">
        <f t="shared" si="61"/>
        <v>14746723</v>
      </c>
      <c r="G85" s="62">
        <f t="shared" si="61"/>
        <v>0</v>
      </c>
      <c r="H85" s="62">
        <f t="shared" si="61"/>
        <v>14746723</v>
      </c>
      <c r="I85" s="150">
        <f t="shared" si="47"/>
        <v>2.6419440635678116E-4</v>
      </c>
      <c r="J85" s="62">
        <f t="shared" si="61"/>
        <v>11964970</v>
      </c>
      <c r="K85" s="62">
        <f t="shared" si="61"/>
        <v>10624155</v>
      </c>
      <c r="L85" s="62">
        <f t="shared" si="61"/>
        <v>1340815</v>
      </c>
      <c r="M85" s="64">
        <f t="shared" si="4"/>
        <v>0.81136466725522682</v>
      </c>
      <c r="N85" s="64">
        <f t="shared" si="5"/>
        <v>0.72044175509365704</v>
      </c>
      <c r="O85" s="151">
        <f t="shared" si="6"/>
        <v>0.88793828985780987</v>
      </c>
    </row>
    <row r="86" spans="1:15" ht="43.5" customHeight="1" x14ac:dyDescent="0.25">
      <c r="A86" s="149" t="s">
        <v>416</v>
      </c>
      <c r="B86" s="34" t="s">
        <v>37</v>
      </c>
      <c r="C86" s="34">
        <v>13</v>
      </c>
      <c r="D86" s="34" t="s">
        <v>38</v>
      </c>
      <c r="E86" s="40" t="s">
        <v>393</v>
      </c>
      <c r="F86" s="41">
        <f t="shared" si="61"/>
        <v>14746723</v>
      </c>
      <c r="G86" s="41">
        <f t="shared" si="61"/>
        <v>0</v>
      </c>
      <c r="H86" s="41">
        <f t="shared" si="61"/>
        <v>14746723</v>
      </c>
      <c r="I86" s="150">
        <f t="shared" si="47"/>
        <v>2.6419440635678116E-4</v>
      </c>
      <c r="J86" s="41">
        <f t="shared" si="61"/>
        <v>11964970</v>
      </c>
      <c r="K86" s="41">
        <f t="shared" si="61"/>
        <v>10624155</v>
      </c>
      <c r="L86" s="41">
        <f t="shared" si="61"/>
        <v>1340815</v>
      </c>
      <c r="M86" s="64">
        <f t="shared" si="4"/>
        <v>0.81136466725522682</v>
      </c>
      <c r="N86" s="64">
        <f t="shared" si="5"/>
        <v>0.72044175509365704</v>
      </c>
      <c r="O86" s="151">
        <f t="shared" si="6"/>
        <v>0.88793828985780987</v>
      </c>
    </row>
    <row r="87" spans="1:15" ht="43.5" customHeight="1" x14ac:dyDescent="0.25">
      <c r="A87" s="152" t="s">
        <v>417</v>
      </c>
      <c r="B87" s="44" t="s">
        <v>37</v>
      </c>
      <c r="C87" s="44">
        <v>13</v>
      </c>
      <c r="D87" s="44" t="s">
        <v>38</v>
      </c>
      <c r="E87" s="45" t="s">
        <v>258</v>
      </c>
      <c r="F87" s="46">
        <v>14746723</v>
      </c>
      <c r="G87" s="46">
        <v>0</v>
      </c>
      <c r="H87" s="46">
        <f>+F87-G87</f>
        <v>14746723</v>
      </c>
      <c r="I87" s="153">
        <f t="shared" si="47"/>
        <v>2.6419440635678116E-4</v>
      </c>
      <c r="J87" s="46">
        <v>11964970</v>
      </c>
      <c r="K87" s="46">
        <v>10624155</v>
      </c>
      <c r="L87" s="46">
        <f t="shared" ref="L87:L129" si="62">+J87-K87</f>
        <v>1340815</v>
      </c>
      <c r="M87" s="57">
        <f t="shared" ref="M87:M130" si="63">+J87/H87</f>
        <v>0.81136466725522682</v>
      </c>
      <c r="N87" s="57">
        <f t="shared" ref="N87:N130" si="64">+K87/H87</f>
        <v>0.72044175509365704</v>
      </c>
      <c r="O87" s="154">
        <f t="shared" ref="O87:O129" si="65">+K87/J87</f>
        <v>0.88793828985780987</v>
      </c>
    </row>
    <row r="88" spans="1:15" ht="43.5" customHeight="1" x14ac:dyDescent="0.25">
      <c r="A88" s="149" t="s">
        <v>418</v>
      </c>
      <c r="B88" s="34" t="s">
        <v>37</v>
      </c>
      <c r="C88" s="34">
        <v>13</v>
      </c>
      <c r="D88" s="34" t="s">
        <v>38</v>
      </c>
      <c r="E88" s="40" t="s">
        <v>419</v>
      </c>
      <c r="F88" s="60">
        <f>+F89</f>
        <v>109671627.38</v>
      </c>
      <c r="G88" s="60">
        <f>+G89</f>
        <v>0</v>
      </c>
      <c r="H88" s="60">
        <f>+H89</f>
        <v>109671627.38</v>
      </c>
      <c r="I88" s="157">
        <f t="shared" si="47"/>
        <v>1.9648182507965468E-3</v>
      </c>
      <c r="J88" s="60">
        <f>+J89</f>
        <v>28338925</v>
      </c>
      <c r="K88" s="60">
        <f t="shared" ref="K88:L88" si="66">+K89</f>
        <v>20049724</v>
      </c>
      <c r="L88" s="60">
        <f t="shared" si="66"/>
        <v>8289201</v>
      </c>
      <c r="M88" s="64">
        <f t="shared" si="63"/>
        <v>0.25839796196156345</v>
      </c>
      <c r="N88" s="64">
        <f t="shared" si="64"/>
        <v>0.18281596142026721</v>
      </c>
      <c r="O88" s="151">
        <f t="shared" si="65"/>
        <v>0.70749769089688475</v>
      </c>
    </row>
    <row r="89" spans="1:15" ht="43.5" customHeight="1" x14ac:dyDescent="0.25">
      <c r="A89" s="149" t="s">
        <v>420</v>
      </c>
      <c r="B89" s="34" t="s">
        <v>37</v>
      </c>
      <c r="C89" s="34">
        <v>13</v>
      </c>
      <c r="D89" s="34" t="s">
        <v>38</v>
      </c>
      <c r="E89" s="95" t="s">
        <v>251</v>
      </c>
      <c r="F89" s="60">
        <f>+F90+F94</f>
        <v>109671627.38</v>
      </c>
      <c r="G89" s="60">
        <f>+G90+G94</f>
        <v>0</v>
      </c>
      <c r="H89" s="60">
        <f>+H90+H94</f>
        <v>109671627.38</v>
      </c>
      <c r="I89" s="157">
        <f t="shared" si="47"/>
        <v>1.9648182507965468E-3</v>
      </c>
      <c r="J89" s="60">
        <f>+J90+J94</f>
        <v>28338925</v>
      </c>
      <c r="K89" s="60">
        <f t="shared" ref="K89:L89" si="67">+K90+K94</f>
        <v>20049724</v>
      </c>
      <c r="L89" s="60">
        <f t="shared" si="67"/>
        <v>8289201</v>
      </c>
      <c r="M89" s="64">
        <f t="shared" si="63"/>
        <v>0.25839796196156345</v>
      </c>
      <c r="N89" s="64">
        <f t="shared" si="64"/>
        <v>0.18281596142026721</v>
      </c>
      <c r="O89" s="151">
        <f t="shared" si="65"/>
        <v>0.70749769089688475</v>
      </c>
    </row>
    <row r="90" spans="1:15" ht="43.5" customHeight="1" x14ac:dyDescent="0.25">
      <c r="A90" s="149" t="s">
        <v>421</v>
      </c>
      <c r="B90" s="34" t="s">
        <v>37</v>
      </c>
      <c r="C90" s="34">
        <v>13</v>
      </c>
      <c r="D90" s="34" t="s">
        <v>38</v>
      </c>
      <c r="E90" s="40" t="s">
        <v>422</v>
      </c>
      <c r="F90" s="60">
        <f t="shared" ref="F90:L92" si="68">+F91</f>
        <v>63941990.380000003</v>
      </c>
      <c r="G90" s="60">
        <f t="shared" si="68"/>
        <v>0</v>
      </c>
      <c r="H90" s="60">
        <f t="shared" si="68"/>
        <v>63941990.380000003</v>
      </c>
      <c r="I90" s="157">
        <f t="shared" si="47"/>
        <v>1.1455505192384174E-3</v>
      </c>
      <c r="J90" s="60">
        <f t="shared" si="68"/>
        <v>0</v>
      </c>
      <c r="K90" s="60">
        <f t="shared" si="68"/>
        <v>0</v>
      </c>
      <c r="L90" s="60">
        <f t="shared" si="68"/>
        <v>0</v>
      </c>
      <c r="M90" s="64">
        <f t="shared" si="63"/>
        <v>0</v>
      </c>
      <c r="N90" s="64">
        <f t="shared" si="64"/>
        <v>0</v>
      </c>
      <c r="O90" s="151" t="s">
        <v>40</v>
      </c>
    </row>
    <row r="91" spans="1:15" ht="43.5" customHeight="1" x14ac:dyDescent="0.25">
      <c r="A91" s="149" t="s">
        <v>423</v>
      </c>
      <c r="B91" s="34" t="s">
        <v>37</v>
      </c>
      <c r="C91" s="34">
        <v>13</v>
      </c>
      <c r="D91" s="34" t="s">
        <v>38</v>
      </c>
      <c r="E91" s="40" t="s">
        <v>422</v>
      </c>
      <c r="F91" s="60">
        <f t="shared" si="68"/>
        <v>63941990.380000003</v>
      </c>
      <c r="G91" s="60">
        <f t="shared" si="68"/>
        <v>0</v>
      </c>
      <c r="H91" s="60">
        <f t="shared" si="68"/>
        <v>63941990.380000003</v>
      </c>
      <c r="I91" s="157">
        <f t="shared" si="47"/>
        <v>1.1455505192384174E-3</v>
      </c>
      <c r="J91" s="60">
        <f t="shared" si="68"/>
        <v>0</v>
      </c>
      <c r="K91" s="60">
        <f t="shared" si="68"/>
        <v>0</v>
      </c>
      <c r="L91" s="60">
        <f t="shared" si="68"/>
        <v>0</v>
      </c>
      <c r="M91" s="64">
        <f t="shared" si="63"/>
        <v>0</v>
      </c>
      <c r="N91" s="64">
        <f t="shared" si="64"/>
        <v>0</v>
      </c>
      <c r="O91" s="151" t="s">
        <v>40</v>
      </c>
    </row>
    <row r="92" spans="1:15" ht="43.5" customHeight="1" x14ac:dyDescent="0.25">
      <c r="A92" s="149" t="s">
        <v>424</v>
      </c>
      <c r="B92" s="34" t="s">
        <v>37</v>
      </c>
      <c r="C92" s="34">
        <v>13</v>
      </c>
      <c r="D92" s="34" t="s">
        <v>38</v>
      </c>
      <c r="E92" s="40" t="s">
        <v>425</v>
      </c>
      <c r="F92" s="60">
        <f t="shared" si="68"/>
        <v>63941990.380000003</v>
      </c>
      <c r="G92" s="60">
        <f t="shared" si="68"/>
        <v>0</v>
      </c>
      <c r="H92" s="60">
        <f t="shared" si="68"/>
        <v>63941990.380000003</v>
      </c>
      <c r="I92" s="157">
        <f t="shared" si="47"/>
        <v>1.1455505192384174E-3</v>
      </c>
      <c r="J92" s="60">
        <f t="shared" si="68"/>
        <v>0</v>
      </c>
      <c r="K92" s="60">
        <f t="shared" si="68"/>
        <v>0</v>
      </c>
      <c r="L92" s="60">
        <f t="shared" si="68"/>
        <v>0</v>
      </c>
      <c r="M92" s="64">
        <f t="shared" si="63"/>
        <v>0</v>
      </c>
      <c r="N92" s="64">
        <f t="shared" si="64"/>
        <v>0</v>
      </c>
      <c r="O92" s="151" t="s">
        <v>40</v>
      </c>
    </row>
    <row r="93" spans="1:15" ht="43.5" customHeight="1" x14ac:dyDescent="0.25">
      <c r="A93" s="152" t="s">
        <v>426</v>
      </c>
      <c r="B93" s="44" t="s">
        <v>37</v>
      </c>
      <c r="C93" s="44">
        <v>13</v>
      </c>
      <c r="D93" s="44" t="s">
        <v>38</v>
      </c>
      <c r="E93" s="45" t="s">
        <v>258</v>
      </c>
      <c r="F93" s="46">
        <v>63941990.380000003</v>
      </c>
      <c r="G93" s="46">
        <v>0</v>
      </c>
      <c r="H93" s="46">
        <f>+F93-G93</f>
        <v>63941990.380000003</v>
      </c>
      <c r="I93" s="192">
        <f t="shared" si="47"/>
        <v>1.1455505192384174E-3</v>
      </c>
      <c r="J93" s="46">
        <v>0</v>
      </c>
      <c r="K93" s="46">
        <v>0</v>
      </c>
      <c r="L93" s="46">
        <f t="shared" si="62"/>
        <v>0</v>
      </c>
      <c r="M93" s="57">
        <f t="shared" si="63"/>
        <v>0</v>
      </c>
      <c r="N93" s="57">
        <f t="shared" si="64"/>
        <v>0</v>
      </c>
      <c r="O93" s="154" t="s">
        <v>40</v>
      </c>
    </row>
    <row r="94" spans="1:15" ht="43.5" customHeight="1" x14ac:dyDescent="0.25">
      <c r="A94" s="149" t="s">
        <v>427</v>
      </c>
      <c r="B94" s="34" t="s">
        <v>37</v>
      </c>
      <c r="C94" s="34">
        <v>13</v>
      </c>
      <c r="D94" s="34" t="s">
        <v>38</v>
      </c>
      <c r="E94" s="40" t="s">
        <v>428</v>
      </c>
      <c r="F94" s="62">
        <f t="shared" ref="F94:L96" si="69">+F95</f>
        <v>45729637</v>
      </c>
      <c r="G94" s="62">
        <f t="shared" si="69"/>
        <v>0</v>
      </c>
      <c r="H94" s="62">
        <f t="shared" si="69"/>
        <v>45729637</v>
      </c>
      <c r="I94" s="150">
        <f t="shared" si="47"/>
        <v>8.1926773155812955E-4</v>
      </c>
      <c r="J94" s="62">
        <f t="shared" si="69"/>
        <v>28338925</v>
      </c>
      <c r="K94" s="62">
        <f t="shared" si="69"/>
        <v>20049724</v>
      </c>
      <c r="L94" s="62">
        <f t="shared" si="69"/>
        <v>8289201</v>
      </c>
      <c r="M94" s="64">
        <f t="shared" si="63"/>
        <v>0.61970588133030668</v>
      </c>
      <c r="N94" s="64">
        <f t="shared" si="64"/>
        <v>0.43844048007641084</v>
      </c>
      <c r="O94" s="151">
        <f t="shared" si="65"/>
        <v>0.70749769089688475</v>
      </c>
    </row>
    <row r="95" spans="1:15" ht="43.5" customHeight="1" x14ac:dyDescent="0.25">
      <c r="A95" s="149" t="s">
        <v>429</v>
      </c>
      <c r="B95" s="34" t="s">
        <v>37</v>
      </c>
      <c r="C95" s="34">
        <v>13</v>
      </c>
      <c r="D95" s="34" t="s">
        <v>38</v>
      </c>
      <c r="E95" s="40" t="s">
        <v>428</v>
      </c>
      <c r="F95" s="62">
        <f t="shared" si="69"/>
        <v>45729637</v>
      </c>
      <c r="G95" s="62">
        <f t="shared" si="69"/>
        <v>0</v>
      </c>
      <c r="H95" s="62">
        <f t="shared" si="69"/>
        <v>45729637</v>
      </c>
      <c r="I95" s="150">
        <f t="shared" si="47"/>
        <v>8.1926773155812955E-4</v>
      </c>
      <c r="J95" s="62">
        <f t="shared" si="69"/>
        <v>28338925</v>
      </c>
      <c r="K95" s="62">
        <f t="shared" si="69"/>
        <v>20049724</v>
      </c>
      <c r="L95" s="62">
        <f t="shared" si="69"/>
        <v>8289201</v>
      </c>
      <c r="M95" s="64">
        <f t="shared" si="63"/>
        <v>0.61970588133030668</v>
      </c>
      <c r="N95" s="64">
        <f t="shared" si="64"/>
        <v>0.43844048007641084</v>
      </c>
      <c r="O95" s="151">
        <f t="shared" si="65"/>
        <v>0.70749769089688475</v>
      </c>
    </row>
    <row r="96" spans="1:15" ht="43.5" customHeight="1" x14ac:dyDescent="0.25">
      <c r="A96" s="149" t="s">
        <v>430</v>
      </c>
      <c r="B96" s="34" t="s">
        <v>37</v>
      </c>
      <c r="C96" s="34">
        <v>13</v>
      </c>
      <c r="D96" s="34" t="s">
        <v>38</v>
      </c>
      <c r="E96" s="40" t="s">
        <v>393</v>
      </c>
      <c r="F96" s="62">
        <f t="shared" si="69"/>
        <v>45729637</v>
      </c>
      <c r="G96" s="62">
        <f t="shared" si="69"/>
        <v>0</v>
      </c>
      <c r="H96" s="62">
        <f t="shared" si="69"/>
        <v>45729637</v>
      </c>
      <c r="I96" s="150">
        <f t="shared" si="47"/>
        <v>8.1926773155812955E-4</v>
      </c>
      <c r="J96" s="62">
        <f t="shared" si="69"/>
        <v>28338925</v>
      </c>
      <c r="K96" s="62">
        <f t="shared" si="69"/>
        <v>20049724</v>
      </c>
      <c r="L96" s="62">
        <f t="shared" si="69"/>
        <v>8289201</v>
      </c>
      <c r="M96" s="64">
        <f t="shared" si="63"/>
        <v>0.61970588133030668</v>
      </c>
      <c r="N96" s="64">
        <f t="shared" si="64"/>
        <v>0.43844048007641084</v>
      </c>
      <c r="O96" s="151">
        <f t="shared" si="65"/>
        <v>0.70749769089688475</v>
      </c>
    </row>
    <row r="97" spans="1:15" ht="43.5" customHeight="1" x14ac:dyDescent="0.25">
      <c r="A97" s="152" t="s">
        <v>431</v>
      </c>
      <c r="B97" s="44" t="s">
        <v>37</v>
      </c>
      <c r="C97" s="44">
        <v>13</v>
      </c>
      <c r="D97" s="44" t="s">
        <v>38</v>
      </c>
      <c r="E97" s="45" t="s">
        <v>258</v>
      </c>
      <c r="F97" s="46">
        <v>45729637</v>
      </c>
      <c r="G97" s="46">
        <v>0</v>
      </c>
      <c r="H97" s="46">
        <f>+F97-G97</f>
        <v>45729637</v>
      </c>
      <c r="I97" s="153">
        <f t="shared" si="47"/>
        <v>8.1926773155812955E-4</v>
      </c>
      <c r="J97" s="46">
        <v>28338925</v>
      </c>
      <c r="K97" s="46">
        <v>20049724</v>
      </c>
      <c r="L97" s="46">
        <f t="shared" si="62"/>
        <v>8289201</v>
      </c>
      <c r="M97" s="57">
        <f t="shared" si="63"/>
        <v>0.61970588133030668</v>
      </c>
      <c r="N97" s="57">
        <f t="shared" si="64"/>
        <v>0.43844048007641084</v>
      </c>
      <c r="O97" s="154">
        <f t="shared" si="65"/>
        <v>0.70749769089688475</v>
      </c>
    </row>
    <row r="98" spans="1:15" ht="43.5" customHeight="1" x14ac:dyDescent="0.25">
      <c r="A98" s="149" t="s">
        <v>432</v>
      </c>
      <c r="B98" s="34" t="s">
        <v>37</v>
      </c>
      <c r="C98" s="34">
        <v>13</v>
      </c>
      <c r="D98" s="34" t="s">
        <v>38</v>
      </c>
      <c r="E98" s="40" t="s">
        <v>433</v>
      </c>
      <c r="F98" s="60">
        <f>+F99</f>
        <v>20000000</v>
      </c>
      <c r="G98" s="60">
        <f t="shared" ref="G98:G102" si="70">+G99</f>
        <v>0</v>
      </c>
      <c r="H98" s="60">
        <f>+H99</f>
        <v>20000000</v>
      </c>
      <c r="I98" s="150">
        <f t="shared" si="47"/>
        <v>3.5830930893159267E-4</v>
      </c>
      <c r="J98" s="60">
        <f>+J99</f>
        <v>0</v>
      </c>
      <c r="K98" s="60">
        <f t="shared" ref="K98:L102" si="71">+K99</f>
        <v>0</v>
      </c>
      <c r="L98" s="60">
        <f t="shared" si="71"/>
        <v>0</v>
      </c>
      <c r="M98" s="64">
        <f t="shared" si="63"/>
        <v>0</v>
      </c>
      <c r="N98" s="64">
        <f t="shared" si="64"/>
        <v>0</v>
      </c>
      <c r="O98" s="151" t="s">
        <v>40</v>
      </c>
    </row>
    <row r="99" spans="1:15" ht="43.5" customHeight="1" x14ac:dyDescent="0.25">
      <c r="A99" s="149" t="s">
        <v>434</v>
      </c>
      <c r="B99" s="34" t="s">
        <v>37</v>
      </c>
      <c r="C99" s="34">
        <v>13</v>
      </c>
      <c r="D99" s="34" t="s">
        <v>38</v>
      </c>
      <c r="E99" s="95" t="s">
        <v>251</v>
      </c>
      <c r="F99" s="60">
        <f>+F100</f>
        <v>20000000</v>
      </c>
      <c r="G99" s="60">
        <f t="shared" si="70"/>
        <v>0</v>
      </c>
      <c r="H99" s="60">
        <f>+H100</f>
        <v>20000000</v>
      </c>
      <c r="I99" s="150">
        <f t="shared" si="47"/>
        <v>3.5830930893159267E-4</v>
      </c>
      <c r="J99" s="60">
        <f>+J100</f>
        <v>0</v>
      </c>
      <c r="K99" s="60">
        <f t="shared" si="71"/>
        <v>0</v>
      </c>
      <c r="L99" s="60">
        <f t="shared" si="71"/>
        <v>0</v>
      </c>
      <c r="M99" s="64">
        <f t="shared" si="63"/>
        <v>0</v>
      </c>
      <c r="N99" s="64">
        <f t="shared" si="64"/>
        <v>0</v>
      </c>
      <c r="O99" s="151" t="s">
        <v>40</v>
      </c>
    </row>
    <row r="100" spans="1:15" ht="43.5" customHeight="1" x14ac:dyDescent="0.25">
      <c r="A100" s="149" t="s">
        <v>508</v>
      </c>
      <c r="B100" s="34" t="s">
        <v>37</v>
      </c>
      <c r="C100" s="34">
        <v>13</v>
      </c>
      <c r="D100" s="34" t="s">
        <v>38</v>
      </c>
      <c r="E100" s="40" t="s">
        <v>509</v>
      </c>
      <c r="F100" s="60">
        <f t="shared" ref="F100:J102" si="72">+F101</f>
        <v>20000000</v>
      </c>
      <c r="G100" s="60">
        <f t="shared" si="70"/>
        <v>0</v>
      </c>
      <c r="H100" s="60">
        <f t="shared" si="72"/>
        <v>20000000</v>
      </c>
      <c r="I100" s="150">
        <f t="shared" si="47"/>
        <v>3.5830930893159267E-4</v>
      </c>
      <c r="J100" s="60">
        <f t="shared" si="72"/>
        <v>0</v>
      </c>
      <c r="K100" s="60">
        <f t="shared" si="71"/>
        <v>0</v>
      </c>
      <c r="L100" s="60">
        <f t="shared" si="71"/>
        <v>0</v>
      </c>
      <c r="M100" s="64">
        <f t="shared" si="63"/>
        <v>0</v>
      </c>
      <c r="N100" s="64">
        <f t="shared" si="64"/>
        <v>0</v>
      </c>
      <c r="O100" s="151" t="s">
        <v>40</v>
      </c>
    </row>
    <row r="101" spans="1:15" ht="43.5" customHeight="1" x14ac:dyDescent="0.25">
      <c r="A101" s="149" t="s">
        <v>510</v>
      </c>
      <c r="B101" s="34" t="s">
        <v>37</v>
      </c>
      <c r="C101" s="34">
        <v>13</v>
      </c>
      <c r="D101" s="34" t="s">
        <v>38</v>
      </c>
      <c r="E101" s="40" t="s">
        <v>509</v>
      </c>
      <c r="F101" s="60">
        <f t="shared" si="72"/>
        <v>20000000</v>
      </c>
      <c r="G101" s="60">
        <f t="shared" si="70"/>
        <v>0</v>
      </c>
      <c r="H101" s="60">
        <f t="shared" si="72"/>
        <v>20000000</v>
      </c>
      <c r="I101" s="150">
        <f t="shared" si="47"/>
        <v>3.5830930893159267E-4</v>
      </c>
      <c r="J101" s="60">
        <f t="shared" si="72"/>
        <v>0</v>
      </c>
      <c r="K101" s="60">
        <f t="shared" si="71"/>
        <v>0</v>
      </c>
      <c r="L101" s="60">
        <f t="shared" si="71"/>
        <v>0</v>
      </c>
      <c r="M101" s="64">
        <f t="shared" si="63"/>
        <v>0</v>
      </c>
      <c r="N101" s="64">
        <f t="shared" si="64"/>
        <v>0</v>
      </c>
      <c r="O101" s="151" t="s">
        <v>40</v>
      </c>
    </row>
    <row r="102" spans="1:15" ht="43.5" customHeight="1" x14ac:dyDescent="0.25">
      <c r="A102" s="149" t="s">
        <v>511</v>
      </c>
      <c r="B102" s="34" t="s">
        <v>37</v>
      </c>
      <c r="C102" s="34">
        <v>13</v>
      </c>
      <c r="D102" s="34" t="s">
        <v>38</v>
      </c>
      <c r="E102" s="40" t="s">
        <v>393</v>
      </c>
      <c r="F102" s="60">
        <f t="shared" si="72"/>
        <v>20000000</v>
      </c>
      <c r="G102" s="60">
        <f t="shared" si="70"/>
        <v>0</v>
      </c>
      <c r="H102" s="60">
        <f t="shared" si="72"/>
        <v>20000000</v>
      </c>
      <c r="I102" s="150">
        <f t="shared" si="47"/>
        <v>3.5830930893159267E-4</v>
      </c>
      <c r="J102" s="60">
        <f t="shared" si="72"/>
        <v>0</v>
      </c>
      <c r="K102" s="60">
        <f t="shared" si="71"/>
        <v>0</v>
      </c>
      <c r="L102" s="60">
        <f t="shared" si="71"/>
        <v>0</v>
      </c>
      <c r="M102" s="64">
        <f t="shared" si="63"/>
        <v>0</v>
      </c>
      <c r="N102" s="64">
        <f t="shared" si="64"/>
        <v>0</v>
      </c>
      <c r="O102" s="151" t="s">
        <v>40</v>
      </c>
    </row>
    <row r="103" spans="1:15" ht="43.5" customHeight="1" x14ac:dyDescent="0.25">
      <c r="A103" s="152" t="s">
        <v>512</v>
      </c>
      <c r="B103" s="44" t="s">
        <v>37</v>
      </c>
      <c r="C103" s="44">
        <v>13</v>
      </c>
      <c r="D103" s="44" t="s">
        <v>38</v>
      </c>
      <c r="E103" s="45" t="s">
        <v>258</v>
      </c>
      <c r="F103" s="46">
        <v>20000000</v>
      </c>
      <c r="G103" s="46">
        <v>0</v>
      </c>
      <c r="H103" s="46">
        <f>+F103-G103</f>
        <v>20000000</v>
      </c>
      <c r="I103" s="153">
        <f t="shared" si="47"/>
        <v>3.5830930893159267E-4</v>
      </c>
      <c r="J103" s="46">
        <v>0</v>
      </c>
      <c r="K103" s="46">
        <v>0</v>
      </c>
      <c r="L103" s="46">
        <f t="shared" ref="L103" si="73">+J103-K103</f>
        <v>0</v>
      </c>
      <c r="M103" s="57">
        <f t="shared" si="63"/>
        <v>0</v>
      </c>
      <c r="N103" s="57">
        <f t="shared" si="64"/>
        <v>0</v>
      </c>
      <c r="O103" s="154" t="s">
        <v>40</v>
      </c>
    </row>
    <row r="104" spans="1:15" ht="43.5" customHeight="1" x14ac:dyDescent="0.25">
      <c r="A104" s="193" t="s">
        <v>441</v>
      </c>
      <c r="B104" s="100" t="s">
        <v>37</v>
      </c>
      <c r="C104" s="34">
        <v>13</v>
      </c>
      <c r="D104" s="34" t="s">
        <v>38</v>
      </c>
      <c r="E104" s="95" t="s">
        <v>442</v>
      </c>
      <c r="F104" s="66">
        <f t="shared" ref="F104:H105" si="74">+F106</f>
        <v>2620046413.3000002</v>
      </c>
      <c r="G104" s="66">
        <f t="shared" si="74"/>
        <v>0</v>
      </c>
      <c r="H104" s="66">
        <f t="shared" si="74"/>
        <v>2620046413.3000002</v>
      </c>
      <c r="I104" s="162">
        <f t="shared" si="47"/>
        <v>4.6939350985911059E-2</v>
      </c>
      <c r="J104" s="66">
        <f t="shared" ref="J104:L105" si="75">+J106</f>
        <v>2187605272.3000002</v>
      </c>
      <c r="K104" s="66">
        <f t="shared" si="75"/>
        <v>2090568101.3</v>
      </c>
      <c r="L104" s="66">
        <f t="shared" si="75"/>
        <v>97037171</v>
      </c>
      <c r="M104" s="64">
        <f t="shared" si="63"/>
        <v>0.83494905326683433</v>
      </c>
      <c r="N104" s="64">
        <f t="shared" si="64"/>
        <v>0.79791262119928941</v>
      </c>
      <c r="O104" s="151">
        <f t="shared" si="65"/>
        <v>0.95564228509196381</v>
      </c>
    </row>
    <row r="105" spans="1:15" ht="43.5" customHeight="1" x14ac:dyDescent="0.25">
      <c r="A105" s="193" t="s">
        <v>441</v>
      </c>
      <c r="B105" s="100" t="s">
        <v>37</v>
      </c>
      <c r="C105" s="34">
        <v>20</v>
      </c>
      <c r="D105" s="34" t="s">
        <v>38</v>
      </c>
      <c r="E105" s="95" t="s">
        <v>442</v>
      </c>
      <c r="F105" s="66">
        <f t="shared" si="74"/>
        <v>10000000000</v>
      </c>
      <c r="G105" s="66">
        <f t="shared" si="74"/>
        <v>0</v>
      </c>
      <c r="H105" s="66">
        <f t="shared" si="74"/>
        <v>10000000000</v>
      </c>
      <c r="I105" s="162">
        <f t="shared" si="47"/>
        <v>0.17915465446579634</v>
      </c>
      <c r="J105" s="66">
        <f t="shared" si="75"/>
        <v>10000000000</v>
      </c>
      <c r="K105" s="66">
        <f t="shared" si="75"/>
        <v>10000000000</v>
      </c>
      <c r="L105" s="66">
        <f t="shared" si="75"/>
        <v>0</v>
      </c>
      <c r="M105" s="64">
        <f t="shared" si="63"/>
        <v>1</v>
      </c>
      <c r="N105" s="64">
        <f t="shared" si="64"/>
        <v>1</v>
      </c>
      <c r="O105" s="151">
        <f t="shared" si="65"/>
        <v>1</v>
      </c>
    </row>
    <row r="106" spans="1:15" ht="43.5" customHeight="1" x14ac:dyDescent="0.25">
      <c r="A106" s="193" t="s">
        <v>443</v>
      </c>
      <c r="B106" s="100" t="s">
        <v>37</v>
      </c>
      <c r="C106" s="34">
        <v>13</v>
      </c>
      <c r="D106" s="34" t="s">
        <v>38</v>
      </c>
      <c r="E106" s="95" t="s">
        <v>251</v>
      </c>
      <c r="F106" s="66">
        <f>+F108+F112+F122+F126</f>
        <v>2620046413.3000002</v>
      </c>
      <c r="G106" s="66">
        <f>+G108+G112+G122+G126</f>
        <v>0</v>
      </c>
      <c r="H106" s="66">
        <f>+H108+H112+H122+H126</f>
        <v>2620046413.3000002</v>
      </c>
      <c r="I106" s="162">
        <f t="shared" si="47"/>
        <v>4.6939350985911059E-2</v>
      </c>
      <c r="J106" s="66">
        <f>+J108+J112+J122+J126</f>
        <v>2187605272.3000002</v>
      </c>
      <c r="K106" s="66">
        <f t="shared" ref="K106:L106" si="76">+K108+K112+K122+K126</f>
        <v>2090568101.3</v>
      </c>
      <c r="L106" s="66">
        <f t="shared" si="76"/>
        <v>97037171</v>
      </c>
      <c r="M106" s="64">
        <f t="shared" si="63"/>
        <v>0.83494905326683433</v>
      </c>
      <c r="N106" s="64">
        <f t="shared" si="64"/>
        <v>0.79791262119928941</v>
      </c>
      <c r="O106" s="151">
        <f t="shared" si="65"/>
        <v>0.95564228509196381</v>
      </c>
    </row>
    <row r="107" spans="1:15" ht="43.5" customHeight="1" x14ac:dyDescent="0.25">
      <c r="A107" s="193" t="s">
        <v>443</v>
      </c>
      <c r="B107" s="100" t="s">
        <v>37</v>
      </c>
      <c r="C107" s="34">
        <v>20</v>
      </c>
      <c r="D107" s="34" t="s">
        <v>38</v>
      </c>
      <c r="E107" s="95" t="s">
        <v>251</v>
      </c>
      <c r="F107" s="66">
        <f>+F113</f>
        <v>10000000000</v>
      </c>
      <c r="G107" s="66">
        <f>+G113</f>
        <v>0</v>
      </c>
      <c r="H107" s="66">
        <f>+H113</f>
        <v>10000000000</v>
      </c>
      <c r="I107" s="162">
        <f t="shared" si="47"/>
        <v>0.17915465446579634</v>
      </c>
      <c r="J107" s="66">
        <f>+J113</f>
        <v>10000000000</v>
      </c>
      <c r="K107" s="66">
        <f t="shared" ref="K107:L107" si="77">+K113</f>
        <v>10000000000</v>
      </c>
      <c r="L107" s="66">
        <f t="shared" si="77"/>
        <v>0</v>
      </c>
      <c r="M107" s="64">
        <f t="shared" si="63"/>
        <v>1</v>
      </c>
      <c r="N107" s="64">
        <f t="shared" si="64"/>
        <v>1</v>
      </c>
      <c r="O107" s="151">
        <f t="shared" si="65"/>
        <v>1</v>
      </c>
    </row>
    <row r="108" spans="1:15" ht="52.5" customHeight="1" x14ac:dyDescent="0.25">
      <c r="A108" s="185" t="s">
        <v>444</v>
      </c>
      <c r="B108" s="100" t="s">
        <v>37</v>
      </c>
      <c r="C108" s="34">
        <v>13</v>
      </c>
      <c r="D108" s="34" t="s">
        <v>38</v>
      </c>
      <c r="E108" s="95" t="s">
        <v>445</v>
      </c>
      <c r="F108" s="66">
        <f t="shared" ref="F108:L111" si="78">+F109</f>
        <v>1168128</v>
      </c>
      <c r="G108" s="66">
        <f t="shared" si="78"/>
        <v>0</v>
      </c>
      <c r="H108" s="66">
        <f t="shared" si="78"/>
        <v>1168128</v>
      </c>
      <c r="I108" s="161">
        <f t="shared" si="47"/>
        <v>2.0927556821182175E-5</v>
      </c>
      <c r="J108" s="66">
        <f t="shared" si="78"/>
        <v>1168128</v>
      </c>
      <c r="K108" s="66">
        <f t="shared" si="78"/>
        <v>1168128</v>
      </c>
      <c r="L108" s="66">
        <f t="shared" si="78"/>
        <v>0</v>
      </c>
      <c r="M108" s="64">
        <f t="shared" si="63"/>
        <v>1</v>
      </c>
      <c r="N108" s="64">
        <f t="shared" si="64"/>
        <v>1</v>
      </c>
      <c r="O108" s="151">
        <f t="shared" si="65"/>
        <v>1</v>
      </c>
    </row>
    <row r="109" spans="1:15" ht="52.5" customHeight="1" x14ac:dyDescent="0.25">
      <c r="A109" s="185" t="s">
        <v>446</v>
      </c>
      <c r="B109" s="100" t="s">
        <v>37</v>
      </c>
      <c r="C109" s="34">
        <v>13</v>
      </c>
      <c r="D109" s="34" t="s">
        <v>38</v>
      </c>
      <c r="E109" s="95" t="s">
        <v>445</v>
      </c>
      <c r="F109" s="66">
        <f t="shared" si="78"/>
        <v>1168128</v>
      </c>
      <c r="G109" s="66">
        <f t="shared" si="78"/>
        <v>0</v>
      </c>
      <c r="H109" s="66">
        <f t="shared" si="78"/>
        <v>1168128</v>
      </c>
      <c r="I109" s="161">
        <f t="shared" si="47"/>
        <v>2.0927556821182175E-5</v>
      </c>
      <c r="J109" s="66">
        <f t="shared" si="78"/>
        <v>1168128</v>
      </c>
      <c r="K109" s="66">
        <f t="shared" si="78"/>
        <v>1168128</v>
      </c>
      <c r="L109" s="66">
        <f t="shared" si="78"/>
        <v>0</v>
      </c>
      <c r="M109" s="64">
        <f t="shared" si="63"/>
        <v>1</v>
      </c>
      <c r="N109" s="64">
        <f t="shared" si="64"/>
        <v>1</v>
      </c>
      <c r="O109" s="151">
        <f t="shared" si="65"/>
        <v>1</v>
      </c>
    </row>
    <row r="110" spans="1:15" ht="43.5" customHeight="1" x14ac:dyDescent="0.25">
      <c r="A110" s="185" t="s">
        <v>447</v>
      </c>
      <c r="B110" s="100" t="s">
        <v>37</v>
      </c>
      <c r="C110" s="34">
        <v>13</v>
      </c>
      <c r="D110" s="34" t="s">
        <v>38</v>
      </c>
      <c r="E110" s="95" t="s">
        <v>448</v>
      </c>
      <c r="F110" s="66">
        <f t="shared" si="78"/>
        <v>1168128</v>
      </c>
      <c r="G110" s="66">
        <f t="shared" si="78"/>
        <v>0</v>
      </c>
      <c r="H110" s="66">
        <f t="shared" si="78"/>
        <v>1168128</v>
      </c>
      <c r="I110" s="161">
        <f t="shared" si="47"/>
        <v>2.0927556821182175E-5</v>
      </c>
      <c r="J110" s="66">
        <f t="shared" si="78"/>
        <v>1168128</v>
      </c>
      <c r="K110" s="66">
        <f t="shared" si="78"/>
        <v>1168128</v>
      </c>
      <c r="L110" s="66">
        <f t="shared" si="78"/>
        <v>0</v>
      </c>
      <c r="M110" s="64">
        <f t="shared" si="63"/>
        <v>1</v>
      </c>
      <c r="N110" s="64">
        <f t="shared" si="64"/>
        <v>1</v>
      </c>
      <c r="O110" s="151">
        <f t="shared" si="65"/>
        <v>1</v>
      </c>
    </row>
    <row r="111" spans="1:15" ht="43.5" customHeight="1" x14ac:dyDescent="0.25">
      <c r="A111" s="152" t="s">
        <v>449</v>
      </c>
      <c r="B111" s="103" t="s">
        <v>37</v>
      </c>
      <c r="C111" s="44">
        <v>13</v>
      </c>
      <c r="D111" s="44" t="s">
        <v>38</v>
      </c>
      <c r="E111" s="45" t="s">
        <v>258</v>
      </c>
      <c r="F111" s="46">
        <v>1168128</v>
      </c>
      <c r="G111" s="56">
        <f t="shared" si="78"/>
        <v>0</v>
      </c>
      <c r="H111" s="46">
        <f>+F111-G111</f>
        <v>1168128</v>
      </c>
      <c r="I111" s="159">
        <f t="shared" si="47"/>
        <v>2.0927556821182175E-5</v>
      </c>
      <c r="J111" s="56">
        <v>1168128</v>
      </c>
      <c r="K111" s="56">
        <v>1168128</v>
      </c>
      <c r="L111" s="46">
        <f t="shared" si="62"/>
        <v>0</v>
      </c>
      <c r="M111" s="57">
        <f t="shared" si="63"/>
        <v>1</v>
      </c>
      <c r="N111" s="57">
        <f t="shared" si="64"/>
        <v>1</v>
      </c>
      <c r="O111" s="154">
        <f t="shared" si="65"/>
        <v>1</v>
      </c>
    </row>
    <row r="112" spans="1:15" ht="57" customHeight="1" x14ac:dyDescent="0.25">
      <c r="A112" s="185" t="s">
        <v>450</v>
      </c>
      <c r="B112" s="107" t="s">
        <v>37</v>
      </c>
      <c r="C112" s="34">
        <v>13</v>
      </c>
      <c r="D112" s="34" t="s">
        <v>38</v>
      </c>
      <c r="E112" s="95" t="s">
        <v>451</v>
      </c>
      <c r="F112" s="60">
        <f t="shared" ref="F112:H113" si="79">+F114</f>
        <v>1621534103.74</v>
      </c>
      <c r="G112" s="60">
        <f t="shared" si="79"/>
        <v>0</v>
      </c>
      <c r="H112" s="60">
        <f>+H114</f>
        <v>1621534103.74</v>
      </c>
      <c r="I112" s="162">
        <f t="shared" si="47"/>
        <v>2.9050538206004447E-2</v>
      </c>
      <c r="J112" s="60">
        <f>+J114</f>
        <v>1189092962.74</v>
      </c>
      <c r="K112" s="60">
        <f t="shared" ref="K112:L113" si="80">+K114</f>
        <v>1094046780.74</v>
      </c>
      <c r="L112" s="60">
        <f t="shared" si="80"/>
        <v>95046182</v>
      </c>
      <c r="M112" s="64">
        <f t="shared" si="63"/>
        <v>0.73331357015397158</v>
      </c>
      <c r="N112" s="64">
        <f t="shared" si="64"/>
        <v>0.67469859450789671</v>
      </c>
      <c r="O112" s="151">
        <f t="shared" si="65"/>
        <v>0.92006833361372586</v>
      </c>
    </row>
    <row r="113" spans="1:16" ht="57" customHeight="1" x14ac:dyDescent="0.25">
      <c r="A113" s="185" t="s">
        <v>450</v>
      </c>
      <c r="B113" s="100" t="s">
        <v>41</v>
      </c>
      <c r="C113" s="34">
        <v>20</v>
      </c>
      <c r="D113" s="34" t="s">
        <v>38</v>
      </c>
      <c r="E113" s="95" t="s">
        <v>451</v>
      </c>
      <c r="F113" s="60">
        <f t="shared" si="79"/>
        <v>10000000000</v>
      </c>
      <c r="G113" s="60">
        <f t="shared" si="79"/>
        <v>0</v>
      </c>
      <c r="H113" s="60">
        <f t="shared" si="79"/>
        <v>10000000000</v>
      </c>
      <c r="I113" s="162">
        <f t="shared" si="47"/>
        <v>0.17915465446579634</v>
      </c>
      <c r="J113" s="60">
        <f t="shared" ref="J113" si="81">+J115</f>
        <v>10000000000</v>
      </c>
      <c r="K113" s="60">
        <f t="shared" si="80"/>
        <v>10000000000</v>
      </c>
      <c r="L113" s="60">
        <f t="shared" si="80"/>
        <v>0</v>
      </c>
      <c r="M113" s="64">
        <f t="shared" si="63"/>
        <v>1</v>
      </c>
      <c r="N113" s="64">
        <f t="shared" si="64"/>
        <v>1</v>
      </c>
      <c r="O113" s="151">
        <f t="shared" si="65"/>
        <v>1</v>
      </c>
    </row>
    <row r="114" spans="1:16" ht="57" customHeight="1" x14ac:dyDescent="0.25">
      <c r="A114" s="185" t="s">
        <v>452</v>
      </c>
      <c r="B114" s="107" t="s">
        <v>37</v>
      </c>
      <c r="C114" s="34">
        <v>13</v>
      </c>
      <c r="D114" s="34" t="s">
        <v>38</v>
      </c>
      <c r="E114" s="95" t="s">
        <v>451</v>
      </c>
      <c r="F114" s="66">
        <f>+F116+F117</f>
        <v>1621534103.74</v>
      </c>
      <c r="G114" s="66">
        <f>+G116+G117</f>
        <v>0</v>
      </c>
      <c r="H114" s="66">
        <f>+H116+H117</f>
        <v>1621534103.74</v>
      </c>
      <c r="I114" s="162">
        <f t="shared" si="47"/>
        <v>2.9050538206004447E-2</v>
      </c>
      <c r="J114" s="66">
        <f>+J116+J117</f>
        <v>1189092962.74</v>
      </c>
      <c r="K114" s="66">
        <f t="shared" ref="K114:L114" si="82">+K116+K117</f>
        <v>1094046780.74</v>
      </c>
      <c r="L114" s="66">
        <f t="shared" si="82"/>
        <v>95046182</v>
      </c>
      <c r="M114" s="64">
        <f t="shared" si="63"/>
        <v>0.73331357015397158</v>
      </c>
      <c r="N114" s="64">
        <f t="shared" si="64"/>
        <v>0.67469859450789671</v>
      </c>
      <c r="O114" s="151">
        <f t="shared" si="65"/>
        <v>0.92006833361372586</v>
      </c>
    </row>
    <row r="115" spans="1:16" ht="57" customHeight="1" x14ac:dyDescent="0.25">
      <c r="A115" s="185" t="s">
        <v>452</v>
      </c>
      <c r="B115" s="100" t="s">
        <v>41</v>
      </c>
      <c r="C115" s="34">
        <v>20</v>
      </c>
      <c r="D115" s="34" t="s">
        <v>38</v>
      </c>
      <c r="E115" s="95" t="s">
        <v>451</v>
      </c>
      <c r="F115" s="66">
        <f>+F118</f>
        <v>10000000000</v>
      </c>
      <c r="G115" s="66">
        <f>+G118</f>
        <v>0</v>
      </c>
      <c r="H115" s="66">
        <f>+H118</f>
        <v>10000000000</v>
      </c>
      <c r="I115" s="162">
        <f t="shared" si="47"/>
        <v>0.17915465446579634</v>
      </c>
      <c r="J115" s="66">
        <f>+J118</f>
        <v>10000000000</v>
      </c>
      <c r="K115" s="66">
        <f t="shared" ref="K115:L115" si="83">+K118</f>
        <v>10000000000</v>
      </c>
      <c r="L115" s="66">
        <f t="shared" si="83"/>
        <v>0</v>
      </c>
      <c r="M115" s="64">
        <f t="shared" si="63"/>
        <v>1</v>
      </c>
      <c r="N115" s="64">
        <f t="shared" si="64"/>
        <v>1</v>
      </c>
      <c r="O115" s="151">
        <f t="shared" si="65"/>
        <v>1</v>
      </c>
    </row>
    <row r="116" spans="1:16" ht="43.5" customHeight="1" x14ac:dyDescent="0.25">
      <c r="A116" s="149" t="s">
        <v>454</v>
      </c>
      <c r="B116" s="107" t="s">
        <v>37</v>
      </c>
      <c r="C116" s="34">
        <v>13</v>
      </c>
      <c r="D116" s="34" t="s">
        <v>38</v>
      </c>
      <c r="E116" s="40" t="s">
        <v>455</v>
      </c>
      <c r="F116" s="62">
        <f>+F120</f>
        <v>822367350</v>
      </c>
      <c r="G116" s="62">
        <f>+G120</f>
        <v>0</v>
      </c>
      <c r="H116" s="62">
        <f>+H120</f>
        <v>822367350</v>
      </c>
      <c r="I116" s="162">
        <f t="shared" si="47"/>
        <v>1.473309384332026E-2</v>
      </c>
      <c r="J116" s="62">
        <f>+J120</f>
        <v>822367350</v>
      </c>
      <c r="K116" s="62">
        <f t="shared" ref="K116:L116" si="84">+K120</f>
        <v>822367350</v>
      </c>
      <c r="L116" s="62">
        <f t="shared" si="84"/>
        <v>0</v>
      </c>
      <c r="M116" s="64">
        <f t="shared" si="63"/>
        <v>1</v>
      </c>
      <c r="N116" s="64">
        <f t="shared" si="64"/>
        <v>1</v>
      </c>
      <c r="O116" s="151">
        <f t="shared" si="65"/>
        <v>1</v>
      </c>
    </row>
    <row r="117" spans="1:16" ht="43.5" customHeight="1" x14ac:dyDescent="0.25">
      <c r="A117" s="185" t="s">
        <v>453</v>
      </c>
      <c r="B117" s="107" t="s">
        <v>37</v>
      </c>
      <c r="C117" s="34">
        <v>13</v>
      </c>
      <c r="D117" s="34" t="s">
        <v>38</v>
      </c>
      <c r="E117" s="95" t="s">
        <v>393</v>
      </c>
      <c r="F117" s="66">
        <f>+F119</f>
        <v>799166753.74000001</v>
      </c>
      <c r="G117" s="66">
        <f>+G119</f>
        <v>0</v>
      </c>
      <c r="H117" s="66">
        <f>+H119</f>
        <v>799166753.74000001</v>
      </c>
      <c r="I117" s="162">
        <f t="shared" si="47"/>
        <v>1.4317444362684185E-2</v>
      </c>
      <c r="J117" s="66">
        <f>+J119</f>
        <v>366725612.74000001</v>
      </c>
      <c r="K117" s="66">
        <f t="shared" ref="K117:L117" si="85">+K119</f>
        <v>271679430.74000001</v>
      </c>
      <c r="L117" s="66">
        <f t="shared" si="85"/>
        <v>95046182</v>
      </c>
      <c r="M117" s="64">
        <f t="shared" si="63"/>
        <v>0.458884971157484</v>
      </c>
      <c r="N117" s="64">
        <f t="shared" si="64"/>
        <v>0.33995336951715571</v>
      </c>
      <c r="O117" s="151">
        <f t="shared" si="65"/>
        <v>0.7408248055273261</v>
      </c>
    </row>
    <row r="118" spans="1:16" ht="43.5" customHeight="1" x14ac:dyDescent="0.25">
      <c r="A118" s="149" t="s">
        <v>454</v>
      </c>
      <c r="B118" s="100" t="s">
        <v>41</v>
      </c>
      <c r="C118" s="34">
        <v>20</v>
      </c>
      <c r="D118" s="34" t="s">
        <v>38</v>
      </c>
      <c r="E118" s="40" t="s">
        <v>455</v>
      </c>
      <c r="F118" s="62">
        <f>+F121</f>
        <v>10000000000</v>
      </c>
      <c r="G118" s="62">
        <f>+G121</f>
        <v>0</v>
      </c>
      <c r="H118" s="62">
        <f>+H121</f>
        <v>10000000000</v>
      </c>
      <c r="I118" s="162">
        <f t="shared" si="47"/>
        <v>0.17915465446579634</v>
      </c>
      <c r="J118" s="62">
        <f>+J121</f>
        <v>10000000000</v>
      </c>
      <c r="K118" s="62">
        <f t="shared" ref="K118:L118" si="86">+K121</f>
        <v>10000000000</v>
      </c>
      <c r="L118" s="62">
        <f t="shared" si="86"/>
        <v>0</v>
      </c>
      <c r="M118" s="64">
        <f t="shared" si="63"/>
        <v>1</v>
      </c>
      <c r="N118" s="64">
        <f t="shared" si="64"/>
        <v>1</v>
      </c>
      <c r="O118" s="151">
        <f t="shared" si="65"/>
        <v>1</v>
      </c>
    </row>
    <row r="119" spans="1:16" ht="43.5" customHeight="1" x14ac:dyDescent="0.25">
      <c r="A119" s="152" t="s">
        <v>456</v>
      </c>
      <c r="B119" s="99" t="s">
        <v>37</v>
      </c>
      <c r="C119" s="44">
        <v>13</v>
      </c>
      <c r="D119" s="44" t="s">
        <v>38</v>
      </c>
      <c r="E119" s="108" t="s">
        <v>258</v>
      </c>
      <c r="F119" s="46">
        <v>799166753.74000001</v>
      </c>
      <c r="G119" s="46">
        <v>0</v>
      </c>
      <c r="H119" s="46">
        <f t="shared" ref="H119:H121" si="87">+F119-G119</f>
        <v>799166753.74000001</v>
      </c>
      <c r="I119" s="163">
        <f t="shared" si="47"/>
        <v>1.4317444362684185E-2</v>
      </c>
      <c r="J119" s="46">
        <v>366725612.74000001</v>
      </c>
      <c r="K119" s="46">
        <v>271679430.74000001</v>
      </c>
      <c r="L119" s="46">
        <f t="shared" si="62"/>
        <v>95046182</v>
      </c>
      <c r="M119" s="57">
        <f t="shared" si="63"/>
        <v>0.458884971157484</v>
      </c>
      <c r="N119" s="57">
        <f t="shared" si="64"/>
        <v>0.33995336951715571</v>
      </c>
      <c r="O119" s="154">
        <f t="shared" si="65"/>
        <v>0.7408248055273261</v>
      </c>
      <c r="P119" s="50"/>
    </row>
    <row r="120" spans="1:16" ht="43.5" customHeight="1" x14ac:dyDescent="0.25">
      <c r="A120" s="152" t="s">
        <v>457</v>
      </c>
      <c r="B120" s="103" t="s">
        <v>37</v>
      </c>
      <c r="C120" s="44">
        <v>13</v>
      </c>
      <c r="D120" s="44" t="s">
        <v>38</v>
      </c>
      <c r="E120" s="108" t="s">
        <v>258</v>
      </c>
      <c r="F120" s="46">
        <v>822367350</v>
      </c>
      <c r="G120" s="46">
        <f>+G121</f>
        <v>0</v>
      </c>
      <c r="H120" s="46">
        <f t="shared" si="87"/>
        <v>822367350</v>
      </c>
      <c r="I120" s="163">
        <f t="shared" si="47"/>
        <v>1.473309384332026E-2</v>
      </c>
      <c r="J120" s="46">
        <v>822367350</v>
      </c>
      <c r="K120" s="46">
        <v>822367350</v>
      </c>
      <c r="L120" s="46">
        <f t="shared" si="62"/>
        <v>0</v>
      </c>
      <c r="M120" s="57">
        <f t="shared" si="63"/>
        <v>1</v>
      </c>
      <c r="N120" s="57">
        <f t="shared" si="64"/>
        <v>1</v>
      </c>
      <c r="O120" s="154">
        <f t="shared" si="65"/>
        <v>1</v>
      </c>
    </row>
    <row r="121" spans="1:16" ht="43.5" customHeight="1" x14ac:dyDescent="0.25">
      <c r="A121" s="152" t="s">
        <v>457</v>
      </c>
      <c r="B121" s="103" t="s">
        <v>41</v>
      </c>
      <c r="C121" s="44">
        <v>20</v>
      </c>
      <c r="D121" s="44" t="s">
        <v>38</v>
      </c>
      <c r="E121" s="108" t="s">
        <v>258</v>
      </c>
      <c r="F121" s="46">
        <v>10000000000</v>
      </c>
      <c r="G121" s="46">
        <v>0</v>
      </c>
      <c r="H121" s="46">
        <f t="shared" si="87"/>
        <v>10000000000</v>
      </c>
      <c r="I121" s="163">
        <f t="shared" si="47"/>
        <v>0.17915465446579634</v>
      </c>
      <c r="J121" s="46">
        <v>10000000000</v>
      </c>
      <c r="K121" s="46">
        <v>10000000000</v>
      </c>
      <c r="L121" s="46">
        <f t="shared" si="62"/>
        <v>0</v>
      </c>
      <c r="M121" s="57">
        <f t="shared" si="63"/>
        <v>1</v>
      </c>
      <c r="N121" s="57">
        <f>+K121/H121</f>
        <v>1</v>
      </c>
      <c r="O121" s="154">
        <f t="shared" si="65"/>
        <v>1</v>
      </c>
      <c r="P121" s="50"/>
    </row>
    <row r="122" spans="1:16" ht="54" customHeight="1" x14ac:dyDescent="0.25">
      <c r="A122" s="185" t="s">
        <v>458</v>
      </c>
      <c r="B122" s="100" t="s">
        <v>37</v>
      </c>
      <c r="C122" s="34">
        <v>13</v>
      </c>
      <c r="D122" s="34" t="s">
        <v>38</v>
      </c>
      <c r="E122" s="95" t="s">
        <v>459</v>
      </c>
      <c r="F122" s="66">
        <f t="shared" ref="F122:L124" si="88">+F123</f>
        <v>987224297.55999994</v>
      </c>
      <c r="G122" s="66">
        <f t="shared" si="88"/>
        <v>0</v>
      </c>
      <c r="H122" s="66">
        <f t="shared" si="88"/>
        <v>987224297.55999994</v>
      </c>
      <c r="I122" s="162">
        <f t="shared" si="47"/>
        <v>1.7686582790960029E-2</v>
      </c>
      <c r="J122" s="66">
        <f t="shared" si="88"/>
        <v>987224297.55999994</v>
      </c>
      <c r="K122" s="66">
        <f t="shared" si="88"/>
        <v>985233308.55999994</v>
      </c>
      <c r="L122" s="66">
        <f t="shared" si="88"/>
        <v>1990989</v>
      </c>
      <c r="M122" s="64">
        <f t="shared" si="63"/>
        <v>1</v>
      </c>
      <c r="N122" s="64">
        <f t="shared" si="64"/>
        <v>0.9979832455451908</v>
      </c>
      <c r="O122" s="151">
        <f t="shared" si="65"/>
        <v>0.9979832455451908</v>
      </c>
    </row>
    <row r="123" spans="1:16" ht="54" customHeight="1" x14ac:dyDescent="0.25">
      <c r="A123" s="185" t="s">
        <v>460</v>
      </c>
      <c r="B123" s="100" t="s">
        <v>37</v>
      </c>
      <c r="C123" s="34">
        <v>13</v>
      </c>
      <c r="D123" s="34" t="s">
        <v>38</v>
      </c>
      <c r="E123" s="95" t="s">
        <v>459</v>
      </c>
      <c r="F123" s="66">
        <f t="shared" si="88"/>
        <v>987224297.55999994</v>
      </c>
      <c r="G123" s="66">
        <f t="shared" si="88"/>
        <v>0</v>
      </c>
      <c r="H123" s="66">
        <f t="shared" si="88"/>
        <v>987224297.55999994</v>
      </c>
      <c r="I123" s="162">
        <f t="shared" si="47"/>
        <v>1.7686582790960029E-2</v>
      </c>
      <c r="J123" s="66">
        <f t="shared" si="88"/>
        <v>987224297.55999994</v>
      </c>
      <c r="K123" s="66">
        <f t="shared" si="88"/>
        <v>985233308.55999994</v>
      </c>
      <c r="L123" s="66">
        <f t="shared" si="88"/>
        <v>1990989</v>
      </c>
      <c r="M123" s="64">
        <f t="shared" si="63"/>
        <v>1</v>
      </c>
      <c r="N123" s="64">
        <f t="shared" si="64"/>
        <v>0.9979832455451908</v>
      </c>
      <c r="O123" s="151">
        <f t="shared" si="65"/>
        <v>0.9979832455451908</v>
      </c>
    </row>
    <row r="124" spans="1:16" ht="43.5" customHeight="1" x14ac:dyDescent="0.25">
      <c r="A124" s="185" t="s">
        <v>461</v>
      </c>
      <c r="B124" s="100" t="s">
        <v>37</v>
      </c>
      <c r="C124" s="34">
        <v>13</v>
      </c>
      <c r="D124" s="34" t="s">
        <v>38</v>
      </c>
      <c r="E124" s="95" t="s">
        <v>462</v>
      </c>
      <c r="F124" s="66">
        <f t="shared" si="88"/>
        <v>987224297.55999994</v>
      </c>
      <c r="G124" s="66">
        <f t="shared" si="88"/>
        <v>0</v>
      </c>
      <c r="H124" s="66">
        <f t="shared" si="88"/>
        <v>987224297.55999994</v>
      </c>
      <c r="I124" s="162">
        <f t="shared" si="47"/>
        <v>1.7686582790960029E-2</v>
      </c>
      <c r="J124" s="66">
        <f t="shared" si="88"/>
        <v>987224297.55999994</v>
      </c>
      <c r="K124" s="66">
        <f t="shared" si="88"/>
        <v>985233308.55999994</v>
      </c>
      <c r="L124" s="66">
        <f t="shared" si="88"/>
        <v>1990989</v>
      </c>
      <c r="M124" s="64">
        <f t="shared" si="63"/>
        <v>1</v>
      </c>
      <c r="N124" s="64">
        <f t="shared" si="64"/>
        <v>0.9979832455451908</v>
      </c>
      <c r="O124" s="151">
        <f t="shared" si="65"/>
        <v>0.9979832455451908</v>
      </c>
    </row>
    <row r="125" spans="1:16" ht="43.5" customHeight="1" x14ac:dyDescent="0.25">
      <c r="A125" s="152" t="s">
        <v>463</v>
      </c>
      <c r="B125" s="103" t="s">
        <v>37</v>
      </c>
      <c r="C125" s="44">
        <v>13</v>
      </c>
      <c r="D125" s="44" t="s">
        <v>38</v>
      </c>
      <c r="E125" s="108" t="s">
        <v>258</v>
      </c>
      <c r="F125" s="46">
        <v>987224297.55999994</v>
      </c>
      <c r="G125" s="56">
        <f t="shared" ref="G125" si="89">+G127</f>
        <v>0</v>
      </c>
      <c r="H125" s="46">
        <f>+F125-G125</f>
        <v>987224297.55999994</v>
      </c>
      <c r="I125" s="163">
        <f t="shared" si="47"/>
        <v>1.7686582790960029E-2</v>
      </c>
      <c r="J125" s="56">
        <v>987224297.55999994</v>
      </c>
      <c r="K125" s="56">
        <v>985233308.55999994</v>
      </c>
      <c r="L125" s="56">
        <f t="shared" si="62"/>
        <v>1990989</v>
      </c>
      <c r="M125" s="57">
        <f t="shared" si="63"/>
        <v>1</v>
      </c>
      <c r="N125" s="57">
        <f t="shared" si="64"/>
        <v>0.9979832455451908</v>
      </c>
      <c r="O125" s="154">
        <f t="shared" si="65"/>
        <v>0.9979832455451908</v>
      </c>
    </row>
    <row r="126" spans="1:16" ht="55.5" customHeight="1" x14ac:dyDescent="0.25">
      <c r="A126" s="185" t="s">
        <v>464</v>
      </c>
      <c r="B126" s="100" t="s">
        <v>37</v>
      </c>
      <c r="C126" s="34">
        <v>13</v>
      </c>
      <c r="D126" s="34" t="s">
        <v>38</v>
      </c>
      <c r="E126" s="95" t="s">
        <v>465</v>
      </c>
      <c r="F126" s="66">
        <f t="shared" ref="F126:L128" si="90">+F127</f>
        <v>10119884</v>
      </c>
      <c r="G126" s="66">
        <f t="shared" si="90"/>
        <v>0</v>
      </c>
      <c r="H126" s="66">
        <f t="shared" si="90"/>
        <v>10119884</v>
      </c>
      <c r="I126" s="150">
        <f t="shared" si="47"/>
        <v>1.8130243212539408E-4</v>
      </c>
      <c r="J126" s="66">
        <f t="shared" si="90"/>
        <v>10119884</v>
      </c>
      <c r="K126" s="66">
        <f t="shared" si="90"/>
        <v>10119884</v>
      </c>
      <c r="L126" s="66">
        <f t="shared" si="90"/>
        <v>0</v>
      </c>
      <c r="M126" s="64">
        <f t="shared" si="63"/>
        <v>1</v>
      </c>
      <c r="N126" s="64">
        <f t="shared" si="64"/>
        <v>1</v>
      </c>
      <c r="O126" s="151">
        <f t="shared" si="65"/>
        <v>1</v>
      </c>
    </row>
    <row r="127" spans="1:16" ht="55.5" customHeight="1" x14ac:dyDescent="0.25">
      <c r="A127" s="185" t="s">
        <v>466</v>
      </c>
      <c r="B127" s="100" t="s">
        <v>37</v>
      </c>
      <c r="C127" s="34">
        <v>13</v>
      </c>
      <c r="D127" s="34" t="s">
        <v>38</v>
      </c>
      <c r="E127" s="95" t="s">
        <v>465</v>
      </c>
      <c r="F127" s="66">
        <f t="shared" si="90"/>
        <v>10119884</v>
      </c>
      <c r="G127" s="66">
        <f t="shared" si="90"/>
        <v>0</v>
      </c>
      <c r="H127" s="66">
        <f t="shared" si="90"/>
        <v>10119884</v>
      </c>
      <c r="I127" s="150">
        <f t="shared" si="47"/>
        <v>1.8130243212539408E-4</v>
      </c>
      <c r="J127" s="66">
        <f t="shared" si="90"/>
        <v>10119884</v>
      </c>
      <c r="K127" s="66">
        <f t="shared" si="90"/>
        <v>10119884</v>
      </c>
      <c r="L127" s="66">
        <f t="shared" si="90"/>
        <v>0</v>
      </c>
      <c r="M127" s="64">
        <f t="shared" si="63"/>
        <v>1</v>
      </c>
      <c r="N127" s="64">
        <f t="shared" si="64"/>
        <v>1</v>
      </c>
      <c r="O127" s="151">
        <f t="shared" si="65"/>
        <v>1</v>
      </c>
    </row>
    <row r="128" spans="1:16" ht="43.5" customHeight="1" x14ac:dyDescent="0.25">
      <c r="A128" s="185" t="s">
        <v>467</v>
      </c>
      <c r="B128" s="100" t="s">
        <v>37</v>
      </c>
      <c r="C128" s="34">
        <v>13</v>
      </c>
      <c r="D128" s="34" t="s">
        <v>38</v>
      </c>
      <c r="E128" s="95" t="s">
        <v>468</v>
      </c>
      <c r="F128" s="66">
        <f t="shared" si="90"/>
        <v>10119884</v>
      </c>
      <c r="G128" s="66">
        <f t="shared" si="90"/>
        <v>0</v>
      </c>
      <c r="H128" s="66">
        <f t="shared" si="90"/>
        <v>10119884</v>
      </c>
      <c r="I128" s="150">
        <f t="shared" si="47"/>
        <v>1.8130243212539408E-4</v>
      </c>
      <c r="J128" s="66">
        <f t="shared" si="90"/>
        <v>10119884</v>
      </c>
      <c r="K128" s="66">
        <f t="shared" si="90"/>
        <v>10119884</v>
      </c>
      <c r="L128" s="66">
        <f t="shared" si="90"/>
        <v>0</v>
      </c>
      <c r="M128" s="64">
        <f t="shared" si="63"/>
        <v>1</v>
      </c>
      <c r="N128" s="64">
        <f t="shared" si="64"/>
        <v>1</v>
      </c>
      <c r="O128" s="151">
        <f t="shared" si="65"/>
        <v>1</v>
      </c>
    </row>
    <row r="129" spans="1:16" ht="43.5" customHeight="1" thickBot="1" x14ac:dyDescent="0.3">
      <c r="A129" s="164" t="s">
        <v>469</v>
      </c>
      <c r="B129" s="194" t="s">
        <v>37</v>
      </c>
      <c r="C129" s="84">
        <v>13</v>
      </c>
      <c r="D129" s="84" t="s">
        <v>38</v>
      </c>
      <c r="E129" s="195" t="s">
        <v>258</v>
      </c>
      <c r="F129" s="196">
        <v>10119884</v>
      </c>
      <c r="G129" s="86">
        <v>0</v>
      </c>
      <c r="H129" s="86">
        <f>+F129-G129</f>
        <v>10119884</v>
      </c>
      <c r="I129" s="197">
        <f t="shared" si="47"/>
        <v>1.8130243212539408E-4</v>
      </c>
      <c r="J129" s="86">
        <v>10119884</v>
      </c>
      <c r="K129" s="86">
        <v>10119884</v>
      </c>
      <c r="L129" s="86">
        <f t="shared" si="62"/>
        <v>0</v>
      </c>
      <c r="M129" s="166">
        <f t="shared" si="63"/>
        <v>1</v>
      </c>
      <c r="N129" s="166">
        <f t="shared" si="64"/>
        <v>1</v>
      </c>
      <c r="O129" s="167">
        <f t="shared" si="65"/>
        <v>1</v>
      </c>
    </row>
    <row r="130" spans="1:16" s="118" customFormat="1" ht="33" customHeight="1" thickBot="1" x14ac:dyDescent="0.3">
      <c r="A130" s="311" t="s">
        <v>470</v>
      </c>
      <c r="B130" s="312"/>
      <c r="C130" s="312"/>
      <c r="D130" s="312"/>
      <c r="E130" s="312"/>
      <c r="F130" s="198">
        <f>+F51+F50+F49+F8</f>
        <v>55817695776.970001</v>
      </c>
      <c r="G130" s="198">
        <f t="shared" ref="G130" si="91">+G51+G50+G49+G8</f>
        <v>0</v>
      </c>
      <c r="H130" s="198">
        <f>+H51+H50+H49+H8</f>
        <v>55817695776.970001</v>
      </c>
      <c r="I130" s="199">
        <f>+I8+I49+I50+I51</f>
        <v>0.99999999999999989</v>
      </c>
      <c r="J130" s="198">
        <f t="shared" ref="J130:L130" si="92">+J51+J50+J49+J8</f>
        <v>45423941200.119995</v>
      </c>
      <c r="K130" s="198">
        <f t="shared" si="92"/>
        <v>41435155669.620003</v>
      </c>
      <c r="L130" s="198">
        <f t="shared" si="92"/>
        <v>4010045315</v>
      </c>
      <c r="M130" s="199">
        <f t="shared" si="63"/>
        <v>0.81379104901821475</v>
      </c>
      <c r="N130" s="199">
        <f t="shared" si="64"/>
        <v>0.74233009967272534</v>
      </c>
      <c r="O130" s="200">
        <f>+K130/J130</f>
        <v>0.9121875947988094</v>
      </c>
    </row>
    <row r="131" spans="1:16" s="120" customFormat="1" ht="15.75" customHeight="1" x14ac:dyDescent="0.25">
      <c r="A131" s="119" t="s">
        <v>513</v>
      </c>
      <c r="E131" s="121"/>
      <c r="F131" s="128"/>
      <c r="G131" s="128"/>
      <c r="H131" s="128"/>
      <c r="I131" s="130"/>
      <c r="J131" s="130"/>
      <c r="K131" s="130"/>
      <c r="L131" s="130"/>
      <c r="M131" s="130"/>
    </row>
    <row r="132" spans="1:16" s="120" customFormat="1" ht="15.75" customHeight="1" x14ac:dyDescent="0.25">
      <c r="A132" s="119" t="s">
        <v>530</v>
      </c>
      <c r="E132" s="121"/>
      <c r="F132" s="128"/>
      <c r="G132" s="128"/>
      <c r="H132" s="128"/>
      <c r="I132" s="130"/>
      <c r="J132" s="130"/>
      <c r="K132" s="130"/>
      <c r="L132" s="130"/>
      <c r="M132" s="130"/>
    </row>
    <row r="133" spans="1:16" s="130" customFormat="1" x14ac:dyDescent="0.25">
      <c r="A133" s="119" t="s">
        <v>514</v>
      </c>
      <c r="B133" s="5"/>
      <c r="C133" s="3"/>
      <c r="D133" s="3"/>
      <c r="E133" s="8"/>
      <c r="F133" s="9"/>
      <c r="G133" s="9"/>
      <c r="H133" s="9"/>
      <c r="N133" s="3"/>
      <c r="O133" s="3"/>
      <c r="P133" s="3"/>
    </row>
  </sheetData>
  <mergeCells count="17">
    <mergeCell ref="A130:E130"/>
    <mergeCell ref="H6:H7"/>
    <mergeCell ref="I6:I7"/>
    <mergeCell ref="J6:J7"/>
    <mergeCell ref="K6:K7"/>
    <mergeCell ref="L6:L7"/>
    <mergeCell ref="M6:O6"/>
    <mergeCell ref="A2:J2"/>
    <mergeCell ref="A3:J3"/>
    <mergeCell ref="A4:J4"/>
    <mergeCell ref="A6:A7"/>
    <mergeCell ref="B6:B7"/>
    <mergeCell ref="C6:C7"/>
    <mergeCell ref="D6:D7"/>
    <mergeCell ref="E6:E7"/>
    <mergeCell ref="F6:F7"/>
    <mergeCell ref="G6:G7"/>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D5CF3-942B-400C-92CE-0B88AD04273C}">
  <sheetPr>
    <tabColor theme="0"/>
  </sheetPr>
  <dimension ref="A1:AB133"/>
  <sheetViews>
    <sheetView topLeftCell="G1" zoomScale="86" zoomScaleNormal="86" workbookViewId="0">
      <selection activeCell="F9" sqref="F9"/>
    </sheetView>
  </sheetViews>
  <sheetFormatPr baseColWidth="10" defaultRowHeight="15.75" x14ac:dyDescent="0.25"/>
  <cols>
    <col min="1" max="1" width="45.42578125" style="3" customWidth="1"/>
    <col min="2" max="2" width="16.140625" style="5" customWidth="1"/>
    <col min="3" max="3" width="11" style="3" customWidth="1"/>
    <col min="4" max="4" width="9.5703125" style="3" customWidth="1"/>
    <col min="5" max="5" width="49.28515625" style="8" customWidth="1"/>
    <col min="6" max="6" width="23.85546875" style="16" customWidth="1"/>
    <col min="7" max="7" width="25.7109375" style="16" customWidth="1"/>
    <col min="8" max="8" width="24.140625" style="16" customWidth="1"/>
    <col min="9" max="9" width="21.42578125" style="130" customWidth="1"/>
    <col min="10" max="10" width="24" style="130" customWidth="1"/>
    <col min="11" max="11" width="25.140625" style="130" customWidth="1"/>
    <col min="12" max="12" width="22.7109375" style="130" customWidth="1"/>
    <col min="13" max="13" width="18.7109375" style="130" customWidth="1"/>
    <col min="14" max="14" width="15.28515625" style="3" customWidth="1"/>
    <col min="15" max="15" width="16.140625" style="3" customWidth="1"/>
    <col min="16" max="16" width="18.7109375" style="3" bestFit="1" customWidth="1"/>
    <col min="17" max="92" width="11.42578125" style="3"/>
    <col min="93" max="93" width="15.42578125" style="3" customWidth="1"/>
    <col min="94" max="94" width="9.5703125" style="3" customWidth="1"/>
    <col min="95" max="95" width="14.42578125" style="3" customWidth="1"/>
    <col min="96" max="96" width="49.85546875" style="3" customWidth="1"/>
    <col min="97" max="97" width="22.5703125" style="3" customWidth="1"/>
    <col min="98" max="98" width="23" style="3" customWidth="1"/>
    <col min="99" max="99" width="22.85546875" style="3" customWidth="1"/>
    <col min="100" max="100" width="23.42578125" style="3" customWidth="1"/>
    <col min="101" max="101" width="22.42578125" style="3" customWidth="1"/>
    <col min="102" max="102" width="13.85546875" style="3" customWidth="1"/>
    <col min="103" max="103" width="20.7109375" style="3" customWidth="1"/>
    <col min="104" max="104" width="18.140625" style="3" customWidth="1"/>
    <col min="105" max="105" width="14.85546875" style="3" bestFit="1" customWidth="1"/>
    <col min="106" max="106" width="11.42578125" style="3"/>
    <col min="107" max="107" width="17.42578125" style="3" customWidth="1"/>
    <col min="108" max="110" width="18.140625" style="3" customWidth="1"/>
    <col min="111" max="114" width="11.42578125" style="3"/>
    <col min="115" max="115" width="34" style="3" customWidth="1"/>
    <col min="116" max="116" width="9.5703125" style="3" customWidth="1"/>
    <col min="117" max="117" width="16.7109375" style="3" customWidth="1"/>
    <col min="118" max="118" width="55.140625" style="3" customWidth="1"/>
    <col min="119" max="119" width="22.5703125" style="3" customWidth="1"/>
    <col min="120" max="120" width="23" style="3" customWidth="1"/>
    <col min="121" max="121" width="22.85546875" style="3" customWidth="1"/>
    <col min="122" max="122" width="23.42578125" style="3" customWidth="1"/>
    <col min="123" max="123" width="28.7109375" style="3" customWidth="1"/>
    <col min="124" max="124" width="12.7109375" style="3" customWidth="1"/>
    <col min="125" max="125" width="11.42578125" style="3"/>
    <col min="126" max="126" width="25.28515625" style="3" customWidth="1"/>
    <col min="127" max="127" width="15.85546875" style="3" bestFit="1" customWidth="1"/>
    <col min="128" max="129" width="18" style="3" bestFit="1" customWidth="1"/>
    <col min="130" max="348" width="11.42578125" style="3"/>
    <col min="349" max="349" width="15.42578125" style="3" customWidth="1"/>
    <col min="350" max="350" width="9.5703125" style="3" customWidth="1"/>
    <col min="351" max="351" width="14.42578125" style="3" customWidth="1"/>
    <col min="352" max="352" width="49.85546875" style="3" customWidth="1"/>
    <col min="353" max="353" width="22.5703125" style="3" customWidth="1"/>
    <col min="354" max="354" width="23" style="3" customWidth="1"/>
    <col min="355" max="355" width="22.85546875" style="3" customWidth="1"/>
    <col min="356" max="356" width="23.42578125" style="3" customWidth="1"/>
    <col min="357" max="357" width="22.42578125" style="3" customWidth="1"/>
    <col min="358" max="358" width="13.85546875" style="3" customWidth="1"/>
    <col min="359" max="359" width="20.7109375" style="3" customWidth="1"/>
    <col min="360" max="360" width="18.140625" style="3" customWidth="1"/>
    <col min="361" max="361" width="14.85546875" style="3" bestFit="1" customWidth="1"/>
    <col min="362" max="362" width="11.42578125" style="3"/>
    <col min="363" max="363" width="17.42578125" style="3" customWidth="1"/>
    <col min="364" max="366" width="18.140625" style="3" customWidth="1"/>
    <col min="367" max="370" width="11.42578125" style="3"/>
    <col min="371" max="371" width="34" style="3" customWidth="1"/>
    <col min="372" max="372" width="9.5703125" style="3" customWidth="1"/>
    <col min="373" max="373" width="16.7109375" style="3" customWidth="1"/>
    <col min="374" max="374" width="55.140625" style="3" customWidth="1"/>
    <col min="375" max="375" width="22.5703125" style="3" customWidth="1"/>
    <col min="376" max="376" width="23" style="3" customWidth="1"/>
    <col min="377" max="377" width="22.85546875" style="3" customWidth="1"/>
    <col min="378" max="378" width="23.42578125" style="3" customWidth="1"/>
    <col min="379" max="379" width="28.7109375" style="3" customWidth="1"/>
    <col min="380" max="380" width="12.7109375" style="3" customWidth="1"/>
    <col min="381" max="381" width="11.42578125" style="3"/>
    <col min="382" max="382" width="25.28515625" style="3" customWidth="1"/>
    <col min="383" max="383" width="15.85546875" style="3" bestFit="1" customWidth="1"/>
    <col min="384" max="385" width="18" style="3" bestFit="1" customWidth="1"/>
    <col min="386" max="604" width="11.42578125" style="3"/>
    <col min="605" max="605" width="15.42578125" style="3" customWidth="1"/>
    <col min="606" max="606" width="9.5703125" style="3" customWidth="1"/>
    <col min="607" max="607" width="14.42578125" style="3" customWidth="1"/>
    <col min="608" max="608" width="49.85546875" style="3" customWidth="1"/>
    <col min="609" max="609" width="22.5703125" style="3" customWidth="1"/>
    <col min="610" max="610" width="23" style="3" customWidth="1"/>
    <col min="611" max="611" width="22.85546875" style="3" customWidth="1"/>
    <col min="612" max="612" width="23.42578125" style="3" customWidth="1"/>
    <col min="613" max="613" width="22.42578125" style="3" customWidth="1"/>
    <col min="614" max="614" width="13.85546875" style="3" customWidth="1"/>
    <col min="615" max="615" width="20.7109375" style="3" customWidth="1"/>
    <col min="616" max="616" width="18.140625" style="3" customWidth="1"/>
    <col min="617" max="617" width="14.85546875" style="3" bestFit="1" customWidth="1"/>
    <col min="618" max="618" width="11.42578125" style="3"/>
    <col min="619" max="619" width="17.42578125" style="3" customWidth="1"/>
    <col min="620" max="622" width="18.140625" style="3" customWidth="1"/>
    <col min="623" max="626" width="11.42578125" style="3"/>
    <col min="627" max="627" width="34" style="3" customWidth="1"/>
    <col min="628" max="628" width="9.5703125" style="3" customWidth="1"/>
    <col min="629" max="629" width="16.7109375" style="3" customWidth="1"/>
    <col min="630" max="630" width="55.140625" style="3" customWidth="1"/>
    <col min="631" max="631" width="22.5703125" style="3" customWidth="1"/>
    <col min="632" max="632" width="23" style="3" customWidth="1"/>
    <col min="633" max="633" width="22.85546875" style="3" customWidth="1"/>
    <col min="634" max="634" width="23.42578125" style="3" customWidth="1"/>
    <col min="635" max="635" width="28.7109375" style="3" customWidth="1"/>
    <col min="636" max="636" width="12.7109375" style="3" customWidth="1"/>
    <col min="637" max="637" width="11.42578125" style="3"/>
    <col min="638" max="638" width="25.28515625" style="3" customWidth="1"/>
    <col min="639" max="639" width="15.85546875" style="3" bestFit="1" customWidth="1"/>
    <col min="640" max="641" width="18" style="3" bestFit="1" customWidth="1"/>
    <col min="642" max="860" width="11.42578125" style="3"/>
    <col min="861" max="861" width="15.42578125" style="3" customWidth="1"/>
    <col min="862" max="862" width="9.5703125" style="3" customWidth="1"/>
    <col min="863" max="863" width="14.42578125" style="3" customWidth="1"/>
    <col min="864" max="864" width="49.85546875" style="3" customWidth="1"/>
    <col min="865" max="865" width="22.5703125" style="3" customWidth="1"/>
    <col min="866" max="866" width="23" style="3" customWidth="1"/>
    <col min="867" max="867" width="22.85546875" style="3" customWidth="1"/>
    <col min="868" max="868" width="23.42578125" style="3" customWidth="1"/>
    <col min="869" max="869" width="22.42578125" style="3" customWidth="1"/>
    <col min="870" max="870" width="13.85546875" style="3" customWidth="1"/>
    <col min="871" max="871" width="20.7109375" style="3" customWidth="1"/>
    <col min="872" max="872" width="18.140625" style="3" customWidth="1"/>
    <col min="873" max="873" width="14.85546875" style="3" bestFit="1" customWidth="1"/>
    <col min="874" max="874" width="11.42578125" style="3"/>
    <col min="875" max="875" width="17.42578125" style="3" customWidth="1"/>
    <col min="876" max="878" width="18.140625" style="3" customWidth="1"/>
    <col min="879" max="882" width="11.42578125" style="3"/>
    <col min="883" max="883" width="34" style="3" customWidth="1"/>
    <col min="884" max="884" width="9.5703125" style="3" customWidth="1"/>
    <col min="885" max="885" width="16.7109375" style="3" customWidth="1"/>
    <col min="886" max="886" width="55.140625" style="3" customWidth="1"/>
    <col min="887" max="887" width="22.5703125" style="3" customWidth="1"/>
    <col min="888" max="888" width="23" style="3" customWidth="1"/>
    <col min="889" max="889" width="22.85546875" style="3" customWidth="1"/>
    <col min="890" max="890" width="23.42578125" style="3" customWidth="1"/>
    <col min="891" max="891" width="28.7109375" style="3" customWidth="1"/>
    <col min="892" max="892" width="12.7109375" style="3" customWidth="1"/>
    <col min="893" max="893" width="11.42578125" style="3"/>
    <col min="894" max="894" width="25.28515625" style="3" customWidth="1"/>
    <col min="895" max="895" width="15.85546875" style="3" bestFit="1" customWidth="1"/>
    <col min="896" max="897" width="18" style="3" bestFit="1" customWidth="1"/>
    <col min="898" max="1116" width="11.42578125" style="3"/>
    <col min="1117" max="1117" width="15.42578125" style="3" customWidth="1"/>
    <col min="1118" max="1118" width="9.5703125" style="3" customWidth="1"/>
    <col min="1119" max="1119" width="14.42578125" style="3" customWidth="1"/>
    <col min="1120" max="1120" width="49.85546875" style="3" customWidth="1"/>
    <col min="1121" max="1121" width="22.5703125" style="3" customWidth="1"/>
    <col min="1122" max="1122" width="23" style="3" customWidth="1"/>
    <col min="1123" max="1123" width="22.85546875" style="3" customWidth="1"/>
    <col min="1124" max="1124" width="23.42578125" style="3" customWidth="1"/>
    <col min="1125" max="1125" width="22.42578125" style="3" customWidth="1"/>
    <col min="1126" max="1126" width="13.85546875" style="3" customWidth="1"/>
    <col min="1127" max="1127" width="20.7109375" style="3" customWidth="1"/>
    <col min="1128" max="1128" width="18.140625" style="3" customWidth="1"/>
    <col min="1129" max="1129" width="14.85546875" style="3" bestFit="1" customWidth="1"/>
    <col min="1130" max="1130" width="11.42578125" style="3"/>
    <col min="1131" max="1131" width="17.42578125" style="3" customWidth="1"/>
    <col min="1132" max="1134" width="18.140625" style="3" customWidth="1"/>
    <col min="1135" max="1138" width="11.42578125" style="3"/>
    <col min="1139" max="1139" width="34" style="3" customWidth="1"/>
    <col min="1140" max="1140" width="9.5703125" style="3" customWidth="1"/>
    <col min="1141" max="1141" width="16.7109375" style="3" customWidth="1"/>
    <col min="1142" max="1142" width="55.140625" style="3" customWidth="1"/>
    <col min="1143" max="1143" width="22.5703125" style="3" customWidth="1"/>
    <col min="1144" max="1144" width="23" style="3" customWidth="1"/>
    <col min="1145" max="1145" width="22.85546875" style="3" customWidth="1"/>
    <col min="1146" max="1146" width="23.42578125" style="3" customWidth="1"/>
    <col min="1147" max="1147" width="28.7109375" style="3" customWidth="1"/>
    <col min="1148" max="1148" width="12.7109375" style="3" customWidth="1"/>
    <col min="1149" max="1149" width="11.42578125" style="3"/>
    <col min="1150" max="1150" width="25.28515625" style="3" customWidth="1"/>
    <col min="1151" max="1151" width="15.85546875" style="3" bestFit="1" customWidth="1"/>
    <col min="1152" max="1153" width="18" style="3" bestFit="1" customWidth="1"/>
    <col min="1154" max="1372" width="11.42578125" style="3"/>
    <col min="1373" max="1373" width="15.42578125" style="3" customWidth="1"/>
    <col min="1374" max="1374" width="9.5703125" style="3" customWidth="1"/>
    <col min="1375" max="1375" width="14.42578125" style="3" customWidth="1"/>
    <col min="1376" max="1376" width="49.85546875" style="3" customWidth="1"/>
    <col min="1377" max="1377" width="22.5703125" style="3" customWidth="1"/>
    <col min="1378" max="1378" width="23" style="3" customWidth="1"/>
    <col min="1379" max="1379" width="22.85546875" style="3" customWidth="1"/>
    <col min="1380" max="1380" width="23.42578125" style="3" customWidth="1"/>
    <col min="1381" max="1381" width="22.42578125" style="3" customWidth="1"/>
    <col min="1382" max="1382" width="13.85546875" style="3" customWidth="1"/>
    <col min="1383" max="1383" width="20.7109375" style="3" customWidth="1"/>
    <col min="1384" max="1384" width="18.140625" style="3" customWidth="1"/>
    <col min="1385" max="1385" width="14.85546875" style="3" bestFit="1" customWidth="1"/>
    <col min="1386" max="1386" width="11.42578125" style="3"/>
    <col min="1387" max="1387" width="17.42578125" style="3" customWidth="1"/>
    <col min="1388" max="1390" width="18.140625" style="3" customWidth="1"/>
    <col min="1391" max="1394" width="11.42578125" style="3"/>
    <col min="1395" max="1395" width="34" style="3" customWidth="1"/>
    <col min="1396" max="1396" width="9.5703125" style="3" customWidth="1"/>
    <col min="1397" max="1397" width="16.7109375" style="3" customWidth="1"/>
    <col min="1398" max="1398" width="55.140625" style="3" customWidth="1"/>
    <col min="1399" max="1399" width="22.5703125" style="3" customWidth="1"/>
    <col min="1400" max="1400" width="23" style="3" customWidth="1"/>
    <col min="1401" max="1401" width="22.85546875" style="3" customWidth="1"/>
    <col min="1402" max="1402" width="23.42578125" style="3" customWidth="1"/>
    <col min="1403" max="1403" width="28.7109375" style="3" customWidth="1"/>
    <col min="1404" max="1404" width="12.7109375" style="3" customWidth="1"/>
    <col min="1405" max="1405" width="11.42578125" style="3"/>
    <col min="1406" max="1406" width="25.28515625" style="3" customWidth="1"/>
    <col min="1407" max="1407" width="15.85546875" style="3" bestFit="1" customWidth="1"/>
    <col min="1408" max="1409" width="18" style="3" bestFit="1" customWidth="1"/>
    <col min="1410" max="1628" width="11.42578125" style="3"/>
    <col min="1629" max="1629" width="15.42578125" style="3" customWidth="1"/>
    <col min="1630" max="1630" width="9.5703125" style="3" customWidth="1"/>
    <col min="1631" max="1631" width="14.42578125" style="3" customWidth="1"/>
    <col min="1632" max="1632" width="49.85546875" style="3" customWidth="1"/>
    <col min="1633" max="1633" width="22.5703125" style="3" customWidth="1"/>
    <col min="1634" max="1634" width="23" style="3" customWidth="1"/>
    <col min="1635" max="1635" width="22.85546875" style="3" customWidth="1"/>
    <col min="1636" max="1636" width="23.42578125" style="3" customWidth="1"/>
    <col min="1637" max="1637" width="22.42578125" style="3" customWidth="1"/>
    <col min="1638" max="1638" width="13.85546875" style="3" customWidth="1"/>
    <col min="1639" max="1639" width="20.7109375" style="3" customWidth="1"/>
    <col min="1640" max="1640" width="18.140625" style="3" customWidth="1"/>
    <col min="1641" max="1641" width="14.85546875" style="3" bestFit="1" customWidth="1"/>
    <col min="1642" max="1642" width="11.42578125" style="3"/>
    <col min="1643" max="1643" width="17.42578125" style="3" customWidth="1"/>
    <col min="1644" max="1646" width="18.140625" style="3" customWidth="1"/>
    <col min="1647" max="1650" width="11.42578125" style="3"/>
    <col min="1651" max="1651" width="34" style="3" customWidth="1"/>
    <col min="1652" max="1652" width="9.5703125" style="3" customWidth="1"/>
    <col min="1653" max="1653" width="16.7109375" style="3" customWidth="1"/>
    <col min="1654" max="1654" width="55.140625" style="3" customWidth="1"/>
    <col min="1655" max="1655" width="22.5703125" style="3" customWidth="1"/>
    <col min="1656" max="1656" width="23" style="3" customWidth="1"/>
    <col min="1657" max="1657" width="22.85546875" style="3" customWidth="1"/>
    <col min="1658" max="1658" width="23.42578125" style="3" customWidth="1"/>
    <col min="1659" max="1659" width="28.7109375" style="3" customWidth="1"/>
    <col min="1660" max="1660" width="12.7109375" style="3" customWidth="1"/>
    <col min="1661" max="1661" width="11.42578125" style="3"/>
    <col min="1662" max="1662" width="25.28515625" style="3" customWidth="1"/>
    <col min="1663" max="1663" width="15.85546875" style="3" bestFit="1" customWidth="1"/>
    <col min="1664" max="1665" width="18" style="3" bestFit="1" customWidth="1"/>
    <col min="1666" max="1884" width="11.42578125" style="3"/>
    <col min="1885" max="1885" width="15.42578125" style="3" customWidth="1"/>
    <col min="1886" max="1886" width="9.5703125" style="3" customWidth="1"/>
    <col min="1887" max="1887" width="14.42578125" style="3" customWidth="1"/>
    <col min="1888" max="1888" width="49.85546875" style="3" customWidth="1"/>
    <col min="1889" max="1889" width="22.5703125" style="3" customWidth="1"/>
    <col min="1890" max="1890" width="23" style="3" customWidth="1"/>
    <col min="1891" max="1891" width="22.85546875" style="3" customWidth="1"/>
    <col min="1892" max="1892" width="23.42578125" style="3" customWidth="1"/>
    <col min="1893" max="1893" width="22.42578125" style="3" customWidth="1"/>
    <col min="1894" max="1894" width="13.85546875" style="3" customWidth="1"/>
    <col min="1895" max="1895" width="20.7109375" style="3" customWidth="1"/>
    <col min="1896" max="1896" width="18.140625" style="3" customWidth="1"/>
    <col min="1897" max="1897" width="14.85546875" style="3" bestFit="1" customWidth="1"/>
    <col min="1898" max="1898" width="11.42578125" style="3"/>
    <col min="1899" max="1899" width="17.42578125" style="3" customWidth="1"/>
    <col min="1900" max="1902" width="18.140625" style="3" customWidth="1"/>
    <col min="1903" max="1906" width="11.42578125" style="3"/>
    <col min="1907" max="1907" width="34" style="3" customWidth="1"/>
    <col min="1908" max="1908" width="9.5703125" style="3" customWidth="1"/>
    <col min="1909" max="1909" width="16.7109375" style="3" customWidth="1"/>
    <col min="1910" max="1910" width="55.140625" style="3" customWidth="1"/>
    <col min="1911" max="1911" width="22.5703125" style="3" customWidth="1"/>
    <col min="1912" max="1912" width="23" style="3" customWidth="1"/>
    <col min="1913" max="1913" width="22.85546875" style="3" customWidth="1"/>
    <col min="1914" max="1914" width="23.42578125" style="3" customWidth="1"/>
    <col min="1915" max="1915" width="28.7109375" style="3" customWidth="1"/>
    <col min="1916" max="1916" width="12.7109375" style="3" customWidth="1"/>
    <col min="1917" max="1917" width="11.42578125" style="3"/>
    <col min="1918" max="1918" width="25.28515625" style="3" customWidth="1"/>
    <col min="1919" max="1919" width="15.85546875" style="3" bestFit="1" customWidth="1"/>
    <col min="1920" max="1921" width="18" style="3" bestFit="1" customWidth="1"/>
    <col min="1922" max="2140" width="11.42578125" style="3"/>
    <col min="2141" max="2141" width="15.42578125" style="3" customWidth="1"/>
    <col min="2142" max="2142" width="9.5703125" style="3" customWidth="1"/>
    <col min="2143" max="2143" width="14.42578125" style="3" customWidth="1"/>
    <col min="2144" max="2144" width="49.85546875" style="3" customWidth="1"/>
    <col min="2145" max="2145" width="22.5703125" style="3" customWidth="1"/>
    <col min="2146" max="2146" width="23" style="3" customWidth="1"/>
    <col min="2147" max="2147" width="22.85546875" style="3" customWidth="1"/>
    <col min="2148" max="2148" width="23.42578125" style="3" customWidth="1"/>
    <col min="2149" max="2149" width="22.42578125" style="3" customWidth="1"/>
    <col min="2150" max="2150" width="13.85546875" style="3" customWidth="1"/>
    <col min="2151" max="2151" width="20.7109375" style="3" customWidth="1"/>
    <col min="2152" max="2152" width="18.140625" style="3" customWidth="1"/>
    <col min="2153" max="2153" width="14.85546875" style="3" bestFit="1" customWidth="1"/>
    <col min="2154" max="2154" width="11.42578125" style="3"/>
    <col min="2155" max="2155" width="17.42578125" style="3" customWidth="1"/>
    <col min="2156" max="2158" width="18.140625" style="3" customWidth="1"/>
    <col min="2159" max="2162" width="11.42578125" style="3"/>
    <col min="2163" max="2163" width="34" style="3" customWidth="1"/>
    <col min="2164" max="2164" width="9.5703125" style="3" customWidth="1"/>
    <col min="2165" max="2165" width="16.7109375" style="3" customWidth="1"/>
    <col min="2166" max="2166" width="55.140625" style="3" customWidth="1"/>
    <col min="2167" max="2167" width="22.5703125" style="3" customWidth="1"/>
    <col min="2168" max="2168" width="23" style="3" customWidth="1"/>
    <col min="2169" max="2169" width="22.85546875" style="3" customWidth="1"/>
    <col min="2170" max="2170" width="23.42578125" style="3" customWidth="1"/>
    <col min="2171" max="2171" width="28.7109375" style="3" customWidth="1"/>
    <col min="2172" max="2172" width="12.7109375" style="3" customWidth="1"/>
    <col min="2173" max="2173" width="11.42578125" style="3"/>
    <col min="2174" max="2174" width="25.28515625" style="3" customWidth="1"/>
    <col min="2175" max="2175" width="15.85546875" style="3" bestFit="1" customWidth="1"/>
    <col min="2176" max="2177" width="18" style="3" bestFit="1" customWidth="1"/>
    <col min="2178" max="2396" width="11.42578125" style="3"/>
    <col min="2397" max="2397" width="15.42578125" style="3" customWidth="1"/>
    <col min="2398" max="2398" width="9.5703125" style="3" customWidth="1"/>
    <col min="2399" max="2399" width="14.42578125" style="3" customWidth="1"/>
    <col min="2400" max="2400" width="49.85546875" style="3" customWidth="1"/>
    <col min="2401" max="2401" width="22.5703125" style="3" customWidth="1"/>
    <col min="2402" max="2402" width="23" style="3" customWidth="1"/>
    <col min="2403" max="2403" width="22.85546875" style="3" customWidth="1"/>
    <col min="2404" max="2404" width="23.42578125" style="3" customWidth="1"/>
    <col min="2405" max="2405" width="22.42578125" style="3" customWidth="1"/>
    <col min="2406" max="2406" width="13.85546875" style="3" customWidth="1"/>
    <col min="2407" max="2407" width="20.7109375" style="3" customWidth="1"/>
    <col min="2408" max="2408" width="18.140625" style="3" customWidth="1"/>
    <col min="2409" max="2409" width="14.85546875" style="3" bestFit="1" customWidth="1"/>
    <col min="2410" max="2410" width="11.42578125" style="3"/>
    <col min="2411" max="2411" width="17.42578125" style="3" customWidth="1"/>
    <col min="2412" max="2414" width="18.140625" style="3" customWidth="1"/>
    <col min="2415" max="2418" width="11.42578125" style="3"/>
    <col min="2419" max="2419" width="34" style="3" customWidth="1"/>
    <col min="2420" max="2420" width="9.5703125" style="3" customWidth="1"/>
    <col min="2421" max="2421" width="16.7109375" style="3" customWidth="1"/>
    <col min="2422" max="2422" width="55.140625" style="3" customWidth="1"/>
    <col min="2423" max="2423" width="22.5703125" style="3" customWidth="1"/>
    <col min="2424" max="2424" width="23" style="3" customWidth="1"/>
    <col min="2425" max="2425" width="22.85546875" style="3" customWidth="1"/>
    <col min="2426" max="2426" width="23.42578125" style="3" customWidth="1"/>
    <col min="2427" max="2427" width="28.7109375" style="3" customWidth="1"/>
    <col min="2428" max="2428" width="12.7109375" style="3" customWidth="1"/>
    <col min="2429" max="2429" width="11.42578125" style="3"/>
    <col min="2430" max="2430" width="25.28515625" style="3" customWidth="1"/>
    <col min="2431" max="2431" width="15.85546875" style="3" bestFit="1" customWidth="1"/>
    <col min="2432" max="2433" width="18" style="3" bestFit="1" customWidth="1"/>
    <col min="2434" max="2652" width="11.42578125" style="3"/>
    <col min="2653" max="2653" width="15.42578125" style="3" customWidth="1"/>
    <col min="2654" max="2654" width="9.5703125" style="3" customWidth="1"/>
    <col min="2655" max="2655" width="14.42578125" style="3" customWidth="1"/>
    <col min="2656" max="2656" width="49.85546875" style="3" customWidth="1"/>
    <col min="2657" max="2657" width="22.5703125" style="3" customWidth="1"/>
    <col min="2658" max="2658" width="23" style="3" customWidth="1"/>
    <col min="2659" max="2659" width="22.85546875" style="3" customWidth="1"/>
    <col min="2660" max="2660" width="23.42578125" style="3" customWidth="1"/>
    <col min="2661" max="2661" width="22.42578125" style="3" customWidth="1"/>
    <col min="2662" max="2662" width="13.85546875" style="3" customWidth="1"/>
    <col min="2663" max="2663" width="20.7109375" style="3" customWidth="1"/>
    <col min="2664" max="2664" width="18.140625" style="3" customWidth="1"/>
    <col min="2665" max="2665" width="14.85546875" style="3" bestFit="1" customWidth="1"/>
    <col min="2666" max="2666" width="11.42578125" style="3"/>
    <col min="2667" max="2667" width="17.42578125" style="3" customWidth="1"/>
    <col min="2668" max="2670" width="18.140625" style="3" customWidth="1"/>
    <col min="2671" max="2674" width="11.42578125" style="3"/>
    <col min="2675" max="2675" width="34" style="3" customWidth="1"/>
    <col min="2676" max="2676" width="9.5703125" style="3" customWidth="1"/>
    <col min="2677" max="2677" width="16.7109375" style="3" customWidth="1"/>
    <col min="2678" max="2678" width="55.140625" style="3" customWidth="1"/>
    <col min="2679" max="2679" width="22.5703125" style="3" customWidth="1"/>
    <col min="2680" max="2680" width="23" style="3" customWidth="1"/>
    <col min="2681" max="2681" width="22.85546875" style="3" customWidth="1"/>
    <col min="2682" max="2682" width="23.42578125" style="3" customWidth="1"/>
    <col min="2683" max="2683" width="28.7109375" style="3" customWidth="1"/>
    <col min="2684" max="2684" width="12.7109375" style="3" customWidth="1"/>
    <col min="2685" max="2685" width="11.42578125" style="3"/>
    <col min="2686" max="2686" width="25.28515625" style="3" customWidth="1"/>
    <col min="2687" max="2687" width="15.85546875" style="3" bestFit="1" customWidth="1"/>
    <col min="2688" max="2689" width="18" style="3" bestFit="1" customWidth="1"/>
    <col min="2690" max="2908" width="11.42578125" style="3"/>
    <col min="2909" max="2909" width="15.42578125" style="3" customWidth="1"/>
    <col min="2910" max="2910" width="9.5703125" style="3" customWidth="1"/>
    <col min="2911" max="2911" width="14.42578125" style="3" customWidth="1"/>
    <col min="2912" max="2912" width="49.85546875" style="3" customWidth="1"/>
    <col min="2913" max="2913" width="22.5703125" style="3" customWidth="1"/>
    <col min="2914" max="2914" width="23" style="3" customWidth="1"/>
    <col min="2915" max="2915" width="22.85546875" style="3" customWidth="1"/>
    <col min="2916" max="2916" width="23.42578125" style="3" customWidth="1"/>
    <col min="2917" max="2917" width="22.42578125" style="3" customWidth="1"/>
    <col min="2918" max="2918" width="13.85546875" style="3" customWidth="1"/>
    <col min="2919" max="2919" width="20.7109375" style="3" customWidth="1"/>
    <col min="2920" max="2920" width="18.140625" style="3" customWidth="1"/>
    <col min="2921" max="2921" width="14.85546875" style="3" bestFit="1" customWidth="1"/>
    <col min="2922" max="2922" width="11.42578125" style="3"/>
    <col min="2923" max="2923" width="17.42578125" style="3" customWidth="1"/>
    <col min="2924" max="2926" width="18.140625" style="3" customWidth="1"/>
    <col min="2927" max="2930" width="11.42578125" style="3"/>
    <col min="2931" max="2931" width="34" style="3" customWidth="1"/>
    <col min="2932" max="2932" width="9.5703125" style="3" customWidth="1"/>
    <col min="2933" max="2933" width="16.7109375" style="3" customWidth="1"/>
    <col min="2934" max="2934" width="55.140625" style="3" customWidth="1"/>
    <col min="2935" max="2935" width="22.5703125" style="3" customWidth="1"/>
    <col min="2936" max="2936" width="23" style="3" customWidth="1"/>
    <col min="2937" max="2937" width="22.85546875" style="3" customWidth="1"/>
    <col min="2938" max="2938" width="23.42578125" style="3" customWidth="1"/>
    <col min="2939" max="2939" width="28.7109375" style="3" customWidth="1"/>
    <col min="2940" max="2940" width="12.7109375" style="3" customWidth="1"/>
    <col min="2941" max="2941" width="11.42578125" style="3"/>
    <col min="2942" max="2942" width="25.28515625" style="3" customWidth="1"/>
    <col min="2943" max="2943" width="15.85546875" style="3" bestFit="1" customWidth="1"/>
    <col min="2944" max="2945" width="18" style="3" bestFit="1" customWidth="1"/>
    <col min="2946" max="3164" width="11.42578125" style="3"/>
    <col min="3165" max="3165" width="15.42578125" style="3" customWidth="1"/>
    <col min="3166" max="3166" width="9.5703125" style="3" customWidth="1"/>
    <col min="3167" max="3167" width="14.42578125" style="3" customWidth="1"/>
    <col min="3168" max="3168" width="49.85546875" style="3" customWidth="1"/>
    <col min="3169" max="3169" width="22.5703125" style="3" customWidth="1"/>
    <col min="3170" max="3170" width="23" style="3" customWidth="1"/>
    <col min="3171" max="3171" width="22.85546875" style="3" customWidth="1"/>
    <col min="3172" max="3172" width="23.42578125" style="3" customWidth="1"/>
    <col min="3173" max="3173" width="22.42578125" style="3" customWidth="1"/>
    <col min="3174" max="3174" width="13.85546875" style="3" customWidth="1"/>
    <col min="3175" max="3175" width="20.7109375" style="3" customWidth="1"/>
    <col min="3176" max="3176" width="18.140625" style="3" customWidth="1"/>
    <col min="3177" max="3177" width="14.85546875" style="3" bestFit="1" customWidth="1"/>
    <col min="3178" max="3178" width="11.42578125" style="3"/>
    <col min="3179" max="3179" width="17.42578125" style="3" customWidth="1"/>
    <col min="3180" max="3182" width="18.140625" style="3" customWidth="1"/>
    <col min="3183" max="3186" width="11.42578125" style="3"/>
    <col min="3187" max="3187" width="34" style="3" customWidth="1"/>
    <col min="3188" max="3188" width="9.5703125" style="3" customWidth="1"/>
    <col min="3189" max="3189" width="16.7109375" style="3" customWidth="1"/>
    <col min="3190" max="3190" width="55.140625" style="3" customWidth="1"/>
    <col min="3191" max="3191" width="22.5703125" style="3" customWidth="1"/>
    <col min="3192" max="3192" width="23" style="3" customWidth="1"/>
    <col min="3193" max="3193" width="22.85546875" style="3" customWidth="1"/>
    <col min="3194" max="3194" width="23.42578125" style="3" customWidth="1"/>
    <col min="3195" max="3195" width="28.7109375" style="3" customWidth="1"/>
    <col min="3196" max="3196" width="12.7109375" style="3" customWidth="1"/>
    <col min="3197" max="3197" width="11.42578125" style="3"/>
    <col min="3198" max="3198" width="25.28515625" style="3" customWidth="1"/>
    <col min="3199" max="3199" width="15.85546875" style="3" bestFit="1" customWidth="1"/>
    <col min="3200" max="3201" width="18" style="3" bestFit="1" customWidth="1"/>
    <col min="3202" max="3420" width="11.42578125" style="3"/>
    <col min="3421" max="3421" width="15.42578125" style="3" customWidth="1"/>
    <col min="3422" max="3422" width="9.5703125" style="3" customWidth="1"/>
    <col min="3423" max="3423" width="14.42578125" style="3" customWidth="1"/>
    <col min="3424" max="3424" width="49.85546875" style="3" customWidth="1"/>
    <col min="3425" max="3425" width="22.5703125" style="3" customWidth="1"/>
    <col min="3426" max="3426" width="23" style="3" customWidth="1"/>
    <col min="3427" max="3427" width="22.85546875" style="3" customWidth="1"/>
    <col min="3428" max="3428" width="23.42578125" style="3" customWidth="1"/>
    <col min="3429" max="3429" width="22.42578125" style="3" customWidth="1"/>
    <col min="3430" max="3430" width="13.85546875" style="3" customWidth="1"/>
    <col min="3431" max="3431" width="20.7109375" style="3" customWidth="1"/>
    <col min="3432" max="3432" width="18.140625" style="3" customWidth="1"/>
    <col min="3433" max="3433" width="14.85546875" style="3" bestFit="1" customWidth="1"/>
    <col min="3434" max="3434" width="11.42578125" style="3"/>
    <col min="3435" max="3435" width="17.42578125" style="3" customWidth="1"/>
    <col min="3436" max="3438" width="18.140625" style="3" customWidth="1"/>
    <col min="3439" max="3442" width="11.42578125" style="3"/>
    <col min="3443" max="3443" width="34" style="3" customWidth="1"/>
    <col min="3444" max="3444" width="9.5703125" style="3" customWidth="1"/>
    <col min="3445" max="3445" width="16.7109375" style="3" customWidth="1"/>
    <col min="3446" max="3446" width="55.140625" style="3" customWidth="1"/>
    <col min="3447" max="3447" width="22.5703125" style="3" customWidth="1"/>
    <col min="3448" max="3448" width="23" style="3" customWidth="1"/>
    <col min="3449" max="3449" width="22.85546875" style="3" customWidth="1"/>
    <col min="3450" max="3450" width="23.42578125" style="3" customWidth="1"/>
    <col min="3451" max="3451" width="28.7109375" style="3" customWidth="1"/>
    <col min="3452" max="3452" width="12.7109375" style="3" customWidth="1"/>
    <col min="3453" max="3453" width="11.42578125" style="3"/>
    <col min="3454" max="3454" width="25.28515625" style="3" customWidth="1"/>
    <col min="3455" max="3455" width="15.85546875" style="3" bestFit="1" customWidth="1"/>
    <col min="3456" max="3457" width="18" style="3" bestFit="1" customWidth="1"/>
    <col min="3458" max="3676" width="11.42578125" style="3"/>
    <col min="3677" max="3677" width="15.42578125" style="3" customWidth="1"/>
    <col min="3678" max="3678" width="9.5703125" style="3" customWidth="1"/>
    <col min="3679" max="3679" width="14.42578125" style="3" customWidth="1"/>
    <col min="3680" max="3680" width="49.85546875" style="3" customWidth="1"/>
    <col min="3681" max="3681" width="22.5703125" style="3" customWidth="1"/>
    <col min="3682" max="3682" width="23" style="3" customWidth="1"/>
    <col min="3683" max="3683" width="22.85546875" style="3" customWidth="1"/>
    <col min="3684" max="3684" width="23.42578125" style="3" customWidth="1"/>
    <col min="3685" max="3685" width="22.42578125" style="3" customWidth="1"/>
    <col min="3686" max="3686" width="13.85546875" style="3" customWidth="1"/>
    <col min="3687" max="3687" width="20.7109375" style="3" customWidth="1"/>
    <col min="3688" max="3688" width="18.140625" style="3" customWidth="1"/>
    <col min="3689" max="3689" width="14.85546875" style="3" bestFit="1" customWidth="1"/>
    <col min="3690" max="3690" width="11.42578125" style="3"/>
    <col min="3691" max="3691" width="17.42578125" style="3" customWidth="1"/>
    <col min="3692" max="3694" width="18.140625" style="3" customWidth="1"/>
    <col min="3695" max="3698" width="11.42578125" style="3"/>
    <col min="3699" max="3699" width="34" style="3" customWidth="1"/>
    <col min="3700" max="3700" width="9.5703125" style="3" customWidth="1"/>
    <col min="3701" max="3701" width="16.7109375" style="3" customWidth="1"/>
    <col min="3702" max="3702" width="55.140625" style="3" customWidth="1"/>
    <col min="3703" max="3703" width="22.5703125" style="3" customWidth="1"/>
    <col min="3704" max="3704" width="23" style="3" customWidth="1"/>
    <col min="3705" max="3705" width="22.85546875" style="3" customWidth="1"/>
    <col min="3706" max="3706" width="23.42578125" style="3" customWidth="1"/>
    <col min="3707" max="3707" width="28.7109375" style="3" customWidth="1"/>
    <col min="3708" max="3708" width="12.7109375" style="3" customWidth="1"/>
    <col min="3709" max="3709" width="11.42578125" style="3"/>
    <col min="3710" max="3710" width="25.28515625" style="3" customWidth="1"/>
    <col min="3711" max="3711" width="15.85546875" style="3" bestFit="1" customWidth="1"/>
    <col min="3712" max="3713" width="18" style="3" bestFit="1" customWidth="1"/>
    <col min="3714" max="3932" width="11.42578125" style="3"/>
    <col min="3933" max="3933" width="15.42578125" style="3" customWidth="1"/>
    <col min="3934" max="3934" width="9.5703125" style="3" customWidth="1"/>
    <col min="3935" max="3935" width="14.42578125" style="3" customWidth="1"/>
    <col min="3936" max="3936" width="49.85546875" style="3" customWidth="1"/>
    <col min="3937" max="3937" width="22.5703125" style="3" customWidth="1"/>
    <col min="3938" max="3938" width="23" style="3" customWidth="1"/>
    <col min="3939" max="3939" width="22.85546875" style="3" customWidth="1"/>
    <col min="3940" max="3940" width="23.42578125" style="3" customWidth="1"/>
    <col min="3941" max="3941" width="22.42578125" style="3" customWidth="1"/>
    <col min="3942" max="3942" width="13.85546875" style="3" customWidth="1"/>
    <col min="3943" max="3943" width="20.7109375" style="3" customWidth="1"/>
    <col min="3944" max="3944" width="18.140625" style="3" customWidth="1"/>
    <col min="3945" max="3945" width="14.85546875" style="3" bestFit="1" customWidth="1"/>
    <col min="3946" max="3946" width="11.42578125" style="3"/>
    <col min="3947" max="3947" width="17.42578125" style="3" customWidth="1"/>
    <col min="3948" max="3950" width="18.140625" style="3" customWidth="1"/>
    <col min="3951" max="3954" width="11.42578125" style="3"/>
    <col min="3955" max="3955" width="34" style="3" customWidth="1"/>
    <col min="3956" max="3956" width="9.5703125" style="3" customWidth="1"/>
    <col min="3957" max="3957" width="16.7109375" style="3" customWidth="1"/>
    <col min="3958" max="3958" width="55.140625" style="3" customWidth="1"/>
    <col min="3959" max="3959" width="22.5703125" style="3" customWidth="1"/>
    <col min="3960" max="3960" width="23" style="3" customWidth="1"/>
    <col min="3961" max="3961" width="22.85546875" style="3" customWidth="1"/>
    <col min="3962" max="3962" width="23.42578125" style="3" customWidth="1"/>
    <col min="3963" max="3963" width="28.7109375" style="3" customWidth="1"/>
    <col min="3964" max="3964" width="12.7109375" style="3" customWidth="1"/>
    <col min="3965" max="3965" width="11.42578125" style="3"/>
    <col min="3966" max="3966" width="25.28515625" style="3" customWidth="1"/>
    <col min="3967" max="3967" width="15.85546875" style="3" bestFit="1" customWidth="1"/>
    <col min="3968" max="3969" width="18" style="3" bestFit="1" customWidth="1"/>
    <col min="3970" max="4188" width="11.42578125" style="3"/>
    <col min="4189" max="4189" width="15.42578125" style="3" customWidth="1"/>
    <col min="4190" max="4190" width="9.5703125" style="3" customWidth="1"/>
    <col min="4191" max="4191" width="14.42578125" style="3" customWidth="1"/>
    <col min="4192" max="4192" width="49.85546875" style="3" customWidth="1"/>
    <col min="4193" max="4193" width="22.5703125" style="3" customWidth="1"/>
    <col min="4194" max="4194" width="23" style="3" customWidth="1"/>
    <col min="4195" max="4195" width="22.85546875" style="3" customWidth="1"/>
    <col min="4196" max="4196" width="23.42578125" style="3" customWidth="1"/>
    <col min="4197" max="4197" width="22.42578125" style="3" customWidth="1"/>
    <col min="4198" max="4198" width="13.85546875" style="3" customWidth="1"/>
    <col min="4199" max="4199" width="20.7109375" style="3" customWidth="1"/>
    <col min="4200" max="4200" width="18.140625" style="3" customWidth="1"/>
    <col min="4201" max="4201" width="14.85546875" style="3" bestFit="1" customWidth="1"/>
    <col min="4202" max="4202" width="11.42578125" style="3"/>
    <col min="4203" max="4203" width="17.42578125" style="3" customWidth="1"/>
    <col min="4204" max="4206" width="18.140625" style="3" customWidth="1"/>
    <col min="4207" max="4210" width="11.42578125" style="3"/>
    <col min="4211" max="4211" width="34" style="3" customWidth="1"/>
    <col min="4212" max="4212" width="9.5703125" style="3" customWidth="1"/>
    <col min="4213" max="4213" width="16.7109375" style="3" customWidth="1"/>
    <col min="4214" max="4214" width="55.140625" style="3" customWidth="1"/>
    <col min="4215" max="4215" width="22.5703125" style="3" customWidth="1"/>
    <col min="4216" max="4216" width="23" style="3" customWidth="1"/>
    <col min="4217" max="4217" width="22.85546875" style="3" customWidth="1"/>
    <col min="4218" max="4218" width="23.42578125" style="3" customWidth="1"/>
    <col min="4219" max="4219" width="28.7109375" style="3" customWidth="1"/>
    <col min="4220" max="4220" width="12.7109375" style="3" customWidth="1"/>
    <col min="4221" max="4221" width="11.42578125" style="3"/>
    <col min="4222" max="4222" width="25.28515625" style="3" customWidth="1"/>
    <col min="4223" max="4223" width="15.85546875" style="3" bestFit="1" customWidth="1"/>
    <col min="4224" max="4225" width="18" style="3" bestFit="1" customWidth="1"/>
    <col min="4226" max="4444" width="11.42578125" style="3"/>
    <col min="4445" max="4445" width="15.42578125" style="3" customWidth="1"/>
    <col min="4446" max="4446" width="9.5703125" style="3" customWidth="1"/>
    <col min="4447" max="4447" width="14.42578125" style="3" customWidth="1"/>
    <col min="4448" max="4448" width="49.85546875" style="3" customWidth="1"/>
    <col min="4449" max="4449" width="22.5703125" style="3" customWidth="1"/>
    <col min="4450" max="4450" width="23" style="3" customWidth="1"/>
    <col min="4451" max="4451" width="22.85546875" style="3" customWidth="1"/>
    <col min="4452" max="4452" width="23.42578125" style="3" customWidth="1"/>
    <col min="4453" max="4453" width="22.42578125" style="3" customWidth="1"/>
    <col min="4454" max="4454" width="13.85546875" style="3" customWidth="1"/>
    <col min="4455" max="4455" width="20.7109375" style="3" customWidth="1"/>
    <col min="4456" max="4456" width="18.140625" style="3" customWidth="1"/>
    <col min="4457" max="4457" width="14.85546875" style="3" bestFit="1" customWidth="1"/>
    <col min="4458" max="4458" width="11.42578125" style="3"/>
    <col min="4459" max="4459" width="17.42578125" style="3" customWidth="1"/>
    <col min="4460" max="4462" width="18.140625" style="3" customWidth="1"/>
    <col min="4463" max="4466" width="11.42578125" style="3"/>
    <col min="4467" max="4467" width="34" style="3" customWidth="1"/>
    <col min="4468" max="4468" width="9.5703125" style="3" customWidth="1"/>
    <col min="4469" max="4469" width="16.7109375" style="3" customWidth="1"/>
    <col min="4470" max="4470" width="55.140625" style="3" customWidth="1"/>
    <col min="4471" max="4471" width="22.5703125" style="3" customWidth="1"/>
    <col min="4472" max="4472" width="23" style="3" customWidth="1"/>
    <col min="4473" max="4473" width="22.85546875" style="3" customWidth="1"/>
    <col min="4474" max="4474" width="23.42578125" style="3" customWidth="1"/>
    <col min="4475" max="4475" width="28.7109375" style="3" customWidth="1"/>
    <col min="4476" max="4476" width="12.7109375" style="3" customWidth="1"/>
    <col min="4477" max="4477" width="11.42578125" style="3"/>
    <col min="4478" max="4478" width="25.28515625" style="3" customWidth="1"/>
    <col min="4479" max="4479" width="15.85546875" style="3" bestFit="1" customWidth="1"/>
    <col min="4480" max="4481" width="18" style="3" bestFit="1" customWidth="1"/>
    <col min="4482" max="4700" width="11.42578125" style="3"/>
    <col min="4701" max="4701" width="15.42578125" style="3" customWidth="1"/>
    <col min="4702" max="4702" width="9.5703125" style="3" customWidth="1"/>
    <col min="4703" max="4703" width="14.42578125" style="3" customWidth="1"/>
    <col min="4704" max="4704" width="49.85546875" style="3" customWidth="1"/>
    <col min="4705" max="4705" width="22.5703125" style="3" customWidth="1"/>
    <col min="4706" max="4706" width="23" style="3" customWidth="1"/>
    <col min="4707" max="4707" width="22.85546875" style="3" customWidth="1"/>
    <col min="4708" max="4708" width="23.42578125" style="3" customWidth="1"/>
    <col min="4709" max="4709" width="22.42578125" style="3" customWidth="1"/>
    <col min="4710" max="4710" width="13.85546875" style="3" customWidth="1"/>
    <col min="4711" max="4711" width="20.7109375" style="3" customWidth="1"/>
    <col min="4712" max="4712" width="18.140625" style="3" customWidth="1"/>
    <col min="4713" max="4713" width="14.85546875" style="3" bestFit="1" customWidth="1"/>
    <col min="4714" max="4714" width="11.42578125" style="3"/>
    <col min="4715" max="4715" width="17.42578125" style="3" customWidth="1"/>
    <col min="4716" max="4718" width="18.140625" style="3" customWidth="1"/>
    <col min="4719" max="4722" width="11.42578125" style="3"/>
    <col min="4723" max="4723" width="34" style="3" customWidth="1"/>
    <col min="4724" max="4724" width="9.5703125" style="3" customWidth="1"/>
    <col min="4725" max="4725" width="16.7109375" style="3" customWidth="1"/>
    <col min="4726" max="4726" width="55.140625" style="3" customWidth="1"/>
    <col min="4727" max="4727" width="22.5703125" style="3" customWidth="1"/>
    <col min="4728" max="4728" width="23" style="3" customWidth="1"/>
    <col min="4729" max="4729" width="22.85546875" style="3" customWidth="1"/>
    <col min="4730" max="4730" width="23.42578125" style="3" customWidth="1"/>
    <col min="4731" max="4731" width="28.7109375" style="3" customWidth="1"/>
    <col min="4732" max="4732" width="12.7109375" style="3" customWidth="1"/>
    <col min="4733" max="4733" width="11.42578125" style="3"/>
    <col min="4734" max="4734" width="25.28515625" style="3" customWidth="1"/>
    <col min="4735" max="4735" width="15.85546875" style="3" bestFit="1" customWidth="1"/>
    <col min="4736" max="4737" width="18" style="3" bestFit="1" customWidth="1"/>
    <col min="4738" max="4956" width="11.42578125" style="3"/>
    <col min="4957" max="4957" width="15.42578125" style="3" customWidth="1"/>
    <col min="4958" max="4958" width="9.5703125" style="3" customWidth="1"/>
    <col min="4959" max="4959" width="14.42578125" style="3" customWidth="1"/>
    <col min="4960" max="4960" width="49.85546875" style="3" customWidth="1"/>
    <col min="4961" max="4961" width="22.5703125" style="3" customWidth="1"/>
    <col min="4962" max="4962" width="23" style="3" customWidth="1"/>
    <col min="4963" max="4963" width="22.85546875" style="3" customWidth="1"/>
    <col min="4964" max="4964" width="23.42578125" style="3" customWidth="1"/>
    <col min="4965" max="4965" width="22.42578125" style="3" customWidth="1"/>
    <col min="4966" max="4966" width="13.85546875" style="3" customWidth="1"/>
    <col min="4967" max="4967" width="20.7109375" style="3" customWidth="1"/>
    <col min="4968" max="4968" width="18.140625" style="3" customWidth="1"/>
    <col min="4969" max="4969" width="14.85546875" style="3" bestFit="1" customWidth="1"/>
    <col min="4970" max="4970" width="11.42578125" style="3"/>
    <col min="4971" max="4971" width="17.42578125" style="3" customWidth="1"/>
    <col min="4972" max="4974" width="18.140625" style="3" customWidth="1"/>
    <col min="4975" max="4978" width="11.42578125" style="3"/>
    <col min="4979" max="4979" width="34" style="3" customWidth="1"/>
    <col min="4980" max="4980" width="9.5703125" style="3" customWidth="1"/>
    <col min="4981" max="4981" width="16.7109375" style="3" customWidth="1"/>
    <col min="4982" max="4982" width="55.140625" style="3" customWidth="1"/>
    <col min="4983" max="4983" width="22.5703125" style="3" customWidth="1"/>
    <col min="4984" max="4984" width="23" style="3" customWidth="1"/>
    <col min="4985" max="4985" width="22.85546875" style="3" customWidth="1"/>
    <col min="4986" max="4986" width="23.42578125" style="3" customWidth="1"/>
    <col min="4987" max="4987" width="28.7109375" style="3" customWidth="1"/>
    <col min="4988" max="4988" width="12.7109375" style="3" customWidth="1"/>
    <col min="4989" max="4989" width="11.42578125" style="3"/>
    <col min="4990" max="4990" width="25.28515625" style="3" customWidth="1"/>
    <col min="4991" max="4991" width="15.85546875" style="3" bestFit="1" customWidth="1"/>
    <col min="4992" max="4993" width="18" style="3" bestFit="1" customWidth="1"/>
    <col min="4994" max="5212" width="11.42578125" style="3"/>
    <col min="5213" max="5213" width="15.42578125" style="3" customWidth="1"/>
    <col min="5214" max="5214" width="9.5703125" style="3" customWidth="1"/>
    <col min="5215" max="5215" width="14.42578125" style="3" customWidth="1"/>
    <col min="5216" max="5216" width="49.85546875" style="3" customWidth="1"/>
    <col min="5217" max="5217" width="22.5703125" style="3" customWidth="1"/>
    <col min="5218" max="5218" width="23" style="3" customWidth="1"/>
    <col min="5219" max="5219" width="22.85546875" style="3" customWidth="1"/>
    <col min="5220" max="5220" width="23.42578125" style="3" customWidth="1"/>
    <col min="5221" max="5221" width="22.42578125" style="3" customWidth="1"/>
    <col min="5222" max="5222" width="13.85546875" style="3" customWidth="1"/>
    <col min="5223" max="5223" width="20.7109375" style="3" customWidth="1"/>
    <col min="5224" max="5224" width="18.140625" style="3" customWidth="1"/>
    <col min="5225" max="5225" width="14.85546875" style="3" bestFit="1" customWidth="1"/>
    <col min="5226" max="5226" width="11.42578125" style="3"/>
    <col min="5227" max="5227" width="17.42578125" style="3" customWidth="1"/>
    <col min="5228" max="5230" width="18.140625" style="3" customWidth="1"/>
    <col min="5231" max="5234" width="11.42578125" style="3"/>
    <col min="5235" max="5235" width="34" style="3" customWidth="1"/>
    <col min="5236" max="5236" width="9.5703125" style="3" customWidth="1"/>
    <col min="5237" max="5237" width="16.7109375" style="3" customWidth="1"/>
    <col min="5238" max="5238" width="55.140625" style="3" customWidth="1"/>
    <col min="5239" max="5239" width="22.5703125" style="3" customWidth="1"/>
    <col min="5240" max="5240" width="23" style="3" customWidth="1"/>
    <col min="5241" max="5241" width="22.85546875" style="3" customWidth="1"/>
    <col min="5242" max="5242" width="23.42578125" style="3" customWidth="1"/>
    <col min="5243" max="5243" width="28.7109375" style="3" customWidth="1"/>
    <col min="5244" max="5244" width="12.7109375" style="3" customWidth="1"/>
    <col min="5245" max="5245" width="11.42578125" style="3"/>
    <col min="5246" max="5246" width="25.28515625" style="3" customWidth="1"/>
    <col min="5247" max="5247" width="15.85546875" style="3" bestFit="1" customWidth="1"/>
    <col min="5248" max="5249" width="18" style="3" bestFit="1" customWidth="1"/>
    <col min="5250" max="5468" width="11.42578125" style="3"/>
    <col min="5469" max="5469" width="15.42578125" style="3" customWidth="1"/>
    <col min="5470" max="5470" width="9.5703125" style="3" customWidth="1"/>
    <col min="5471" max="5471" width="14.42578125" style="3" customWidth="1"/>
    <col min="5472" max="5472" width="49.85546875" style="3" customWidth="1"/>
    <col min="5473" max="5473" width="22.5703125" style="3" customWidth="1"/>
    <col min="5474" max="5474" width="23" style="3" customWidth="1"/>
    <col min="5475" max="5475" width="22.85546875" style="3" customWidth="1"/>
    <col min="5476" max="5476" width="23.42578125" style="3" customWidth="1"/>
    <col min="5477" max="5477" width="22.42578125" style="3" customWidth="1"/>
    <col min="5478" max="5478" width="13.85546875" style="3" customWidth="1"/>
    <col min="5479" max="5479" width="20.7109375" style="3" customWidth="1"/>
    <col min="5480" max="5480" width="18.140625" style="3" customWidth="1"/>
    <col min="5481" max="5481" width="14.85546875" style="3" bestFit="1" customWidth="1"/>
    <col min="5482" max="5482" width="11.42578125" style="3"/>
    <col min="5483" max="5483" width="17.42578125" style="3" customWidth="1"/>
    <col min="5484" max="5486" width="18.140625" style="3" customWidth="1"/>
    <col min="5487" max="5490" width="11.42578125" style="3"/>
    <col min="5491" max="5491" width="34" style="3" customWidth="1"/>
    <col min="5492" max="5492" width="9.5703125" style="3" customWidth="1"/>
    <col min="5493" max="5493" width="16.7109375" style="3" customWidth="1"/>
    <col min="5494" max="5494" width="55.140625" style="3" customWidth="1"/>
    <col min="5495" max="5495" width="22.5703125" style="3" customWidth="1"/>
    <col min="5496" max="5496" width="23" style="3" customWidth="1"/>
    <col min="5497" max="5497" width="22.85546875" style="3" customWidth="1"/>
    <col min="5498" max="5498" width="23.42578125" style="3" customWidth="1"/>
    <col min="5499" max="5499" width="28.7109375" style="3" customWidth="1"/>
    <col min="5500" max="5500" width="12.7109375" style="3" customWidth="1"/>
    <col min="5501" max="5501" width="11.42578125" style="3"/>
    <col min="5502" max="5502" width="25.28515625" style="3" customWidth="1"/>
    <col min="5503" max="5503" width="15.85546875" style="3" bestFit="1" customWidth="1"/>
    <col min="5504" max="5505" width="18" style="3" bestFit="1" customWidth="1"/>
    <col min="5506" max="5724" width="11.42578125" style="3"/>
    <col min="5725" max="5725" width="15.42578125" style="3" customWidth="1"/>
    <col min="5726" max="5726" width="9.5703125" style="3" customWidth="1"/>
    <col min="5727" max="5727" width="14.42578125" style="3" customWidth="1"/>
    <col min="5728" max="5728" width="49.85546875" style="3" customWidth="1"/>
    <col min="5729" max="5729" width="22.5703125" style="3" customWidth="1"/>
    <col min="5730" max="5730" width="23" style="3" customWidth="1"/>
    <col min="5731" max="5731" width="22.85546875" style="3" customWidth="1"/>
    <col min="5732" max="5732" width="23.42578125" style="3" customWidth="1"/>
    <col min="5733" max="5733" width="22.42578125" style="3" customWidth="1"/>
    <col min="5734" max="5734" width="13.85546875" style="3" customWidth="1"/>
    <col min="5735" max="5735" width="20.7109375" style="3" customWidth="1"/>
    <col min="5736" max="5736" width="18.140625" style="3" customWidth="1"/>
    <col min="5737" max="5737" width="14.85546875" style="3" bestFit="1" customWidth="1"/>
    <col min="5738" max="5738" width="11.42578125" style="3"/>
    <col min="5739" max="5739" width="17.42578125" style="3" customWidth="1"/>
    <col min="5740" max="5742" width="18.140625" style="3" customWidth="1"/>
    <col min="5743" max="5746" width="11.42578125" style="3"/>
    <col min="5747" max="5747" width="34" style="3" customWidth="1"/>
    <col min="5748" max="5748" width="9.5703125" style="3" customWidth="1"/>
    <col min="5749" max="5749" width="16.7109375" style="3" customWidth="1"/>
    <col min="5750" max="5750" width="55.140625" style="3" customWidth="1"/>
    <col min="5751" max="5751" width="22.5703125" style="3" customWidth="1"/>
    <col min="5752" max="5752" width="23" style="3" customWidth="1"/>
    <col min="5753" max="5753" width="22.85546875" style="3" customWidth="1"/>
    <col min="5754" max="5754" width="23.42578125" style="3" customWidth="1"/>
    <col min="5755" max="5755" width="28.7109375" style="3" customWidth="1"/>
    <col min="5756" max="5756" width="12.7109375" style="3" customWidth="1"/>
    <col min="5757" max="5757" width="11.42578125" style="3"/>
    <col min="5758" max="5758" width="25.28515625" style="3" customWidth="1"/>
    <col min="5759" max="5759" width="15.85546875" style="3" bestFit="1" customWidth="1"/>
    <col min="5760" max="5761" width="18" style="3" bestFit="1" customWidth="1"/>
    <col min="5762" max="5980" width="11.42578125" style="3"/>
    <col min="5981" max="5981" width="15.42578125" style="3" customWidth="1"/>
    <col min="5982" max="5982" width="9.5703125" style="3" customWidth="1"/>
    <col min="5983" max="5983" width="14.42578125" style="3" customWidth="1"/>
    <col min="5984" max="5984" width="49.85546875" style="3" customWidth="1"/>
    <col min="5985" max="5985" width="22.5703125" style="3" customWidth="1"/>
    <col min="5986" max="5986" width="23" style="3" customWidth="1"/>
    <col min="5987" max="5987" width="22.85546875" style="3" customWidth="1"/>
    <col min="5988" max="5988" width="23.42578125" style="3" customWidth="1"/>
    <col min="5989" max="5989" width="22.42578125" style="3" customWidth="1"/>
    <col min="5990" max="5990" width="13.85546875" style="3" customWidth="1"/>
    <col min="5991" max="5991" width="20.7109375" style="3" customWidth="1"/>
    <col min="5992" max="5992" width="18.140625" style="3" customWidth="1"/>
    <col min="5993" max="5993" width="14.85546875" style="3" bestFit="1" customWidth="1"/>
    <col min="5994" max="5994" width="11.42578125" style="3"/>
    <col min="5995" max="5995" width="17.42578125" style="3" customWidth="1"/>
    <col min="5996" max="5998" width="18.140625" style="3" customWidth="1"/>
    <col min="5999" max="6002" width="11.42578125" style="3"/>
    <col min="6003" max="6003" width="34" style="3" customWidth="1"/>
    <col min="6004" max="6004" width="9.5703125" style="3" customWidth="1"/>
    <col min="6005" max="6005" width="16.7109375" style="3" customWidth="1"/>
    <col min="6006" max="6006" width="55.140625" style="3" customWidth="1"/>
    <col min="6007" max="6007" width="22.5703125" style="3" customWidth="1"/>
    <col min="6008" max="6008" width="23" style="3" customWidth="1"/>
    <col min="6009" max="6009" width="22.85546875" style="3" customWidth="1"/>
    <col min="6010" max="6010" width="23.42578125" style="3" customWidth="1"/>
    <col min="6011" max="6011" width="28.7109375" style="3" customWidth="1"/>
    <col min="6012" max="6012" width="12.7109375" style="3" customWidth="1"/>
    <col min="6013" max="6013" width="11.42578125" style="3"/>
    <col min="6014" max="6014" width="25.28515625" style="3" customWidth="1"/>
    <col min="6015" max="6015" width="15.85546875" style="3" bestFit="1" customWidth="1"/>
    <col min="6016" max="6017" width="18" style="3" bestFit="1" customWidth="1"/>
    <col min="6018" max="6236" width="11.42578125" style="3"/>
    <col min="6237" max="6237" width="15.42578125" style="3" customWidth="1"/>
    <col min="6238" max="6238" width="9.5703125" style="3" customWidth="1"/>
    <col min="6239" max="6239" width="14.42578125" style="3" customWidth="1"/>
    <col min="6240" max="6240" width="49.85546875" style="3" customWidth="1"/>
    <col min="6241" max="6241" width="22.5703125" style="3" customWidth="1"/>
    <col min="6242" max="6242" width="23" style="3" customWidth="1"/>
    <col min="6243" max="6243" width="22.85546875" style="3" customWidth="1"/>
    <col min="6244" max="6244" width="23.42578125" style="3" customWidth="1"/>
    <col min="6245" max="6245" width="22.42578125" style="3" customWidth="1"/>
    <col min="6246" max="6246" width="13.85546875" style="3" customWidth="1"/>
    <col min="6247" max="6247" width="20.7109375" style="3" customWidth="1"/>
    <col min="6248" max="6248" width="18.140625" style="3" customWidth="1"/>
    <col min="6249" max="6249" width="14.85546875" style="3" bestFit="1" customWidth="1"/>
    <col min="6250" max="6250" width="11.42578125" style="3"/>
    <col min="6251" max="6251" width="17.42578125" style="3" customWidth="1"/>
    <col min="6252" max="6254" width="18.140625" style="3" customWidth="1"/>
    <col min="6255" max="6258" width="11.42578125" style="3"/>
    <col min="6259" max="6259" width="34" style="3" customWidth="1"/>
    <col min="6260" max="6260" width="9.5703125" style="3" customWidth="1"/>
    <col min="6261" max="6261" width="16.7109375" style="3" customWidth="1"/>
    <col min="6262" max="6262" width="55.140625" style="3" customWidth="1"/>
    <col min="6263" max="6263" width="22.5703125" style="3" customWidth="1"/>
    <col min="6264" max="6264" width="23" style="3" customWidth="1"/>
    <col min="6265" max="6265" width="22.85546875" style="3" customWidth="1"/>
    <col min="6266" max="6266" width="23.42578125" style="3" customWidth="1"/>
    <col min="6267" max="6267" width="28.7109375" style="3" customWidth="1"/>
    <col min="6268" max="6268" width="12.7109375" style="3" customWidth="1"/>
    <col min="6269" max="6269" width="11.42578125" style="3"/>
    <col min="6270" max="6270" width="25.28515625" style="3" customWidth="1"/>
    <col min="6271" max="6271" width="15.85546875" style="3" bestFit="1" customWidth="1"/>
    <col min="6272" max="6273" width="18" style="3" bestFit="1" customWidth="1"/>
    <col min="6274" max="6492" width="11.42578125" style="3"/>
    <col min="6493" max="6493" width="15.42578125" style="3" customWidth="1"/>
    <col min="6494" max="6494" width="9.5703125" style="3" customWidth="1"/>
    <col min="6495" max="6495" width="14.42578125" style="3" customWidth="1"/>
    <col min="6496" max="6496" width="49.85546875" style="3" customWidth="1"/>
    <col min="6497" max="6497" width="22.5703125" style="3" customWidth="1"/>
    <col min="6498" max="6498" width="23" style="3" customWidth="1"/>
    <col min="6499" max="6499" width="22.85546875" style="3" customWidth="1"/>
    <col min="6500" max="6500" width="23.42578125" style="3" customWidth="1"/>
    <col min="6501" max="6501" width="22.42578125" style="3" customWidth="1"/>
    <col min="6502" max="6502" width="13.85546875" style="3" customWidth="1"/>
    <col min="6503" max="6503" width="20.7109375" style="3" customWidth="1"/>
    <col min="6504" max="6504" width="18.140625" style="3" customWidth="1"/>
    <col min="6505" max="6505" width="14.85546875" style="3" bestFit="1" customWidth="1"/>
    <col min="6506" max="6506" width="11.42578125" style="3"/>
    <col min="6507" max="6507" width="17.42578125" style="3" customWidth="1"/>
    <col min="6508" max="6510" width="18.140625" style="3" customWidth="1"/>
    <col min="6511" max="6514" width="11.42578125" style="3"/>
    <col min="6515" max="6515" width="34" style="3" customWidth="1"/>
    <col min="6516" max="6516" width="9.5703125" style="3" customWidth="1"/>
    <col min="6517" max="6517" width="16.7109375" style="3" customWidth="1"/>
    <col min="6518" max="6518" width="55.140625" style="3" customWidth="1"/>
    <col min="6519" max="6519" width="22.5703125" style="3" customWidth="1"/>
    <col min="6520" max="6520" width="23" style="3" customWidth="1"/>
    <col min="6521" max="6521" width="22.85546875" style="3" customWidth="1"/>
    <col min="6522" max="6522" width="23.42578125" style="3" customWidth="1"/>
    <col min="6523" max="6523" width="28.7109375" style="3" customWidth="1"/>
    <col min="6524" max="6524" width="12.7109375" style="3" customWidth="1"/>
    <col min="6525" max="6525" width="11.42578125" style="3"/>
    <col min="6526" max="6526" width="25.28515625" style="3" customWidth="1"/>
    <col min="6527" max="6527" width="15.85546875" style="3" bestFit="1" customWidth="1"/>
    <col min="6528" max="6529" width="18" style="3" bestFit="1" customWidth="1"/>
    <col min="6530" max="6748" width="11.42578125" style="3"/>
    <col min="6749" max="6749" width="15.42578125" style="3" customWidth="1"/>
    <col min="6750" max="6750" width="9.5703125" style="3" customWidth="1"/>
    <col min="6751" max="6751" width="14.42578125" style="3" customWidth="1"/>
    <col min="6752" max="6752" width="49.85546875" style="3" customWidth="1"/>
    <col min="6753" max="6753" width="22.5703125" style="3" customWidth="1"/>
    <col min="6754" max="6754" width="23" style="3" customWidth="1"/>
    <col min="6755" max="6755" width="22.85546875" style="3" customWidth="1"/>
    <col min="6756" max="6756" width="23.42578125" style="3" customWidth="1"/>
    <col min="6757" max="6757" width="22.42578125" style="3" customWidth="1"/>
    <col min="6758" max="6758" width="13.85546875" style="3" customWidth="1"/>
    <col min="6759" max="6759" width="20.7109375" style="3" customWidth="1"/>
    <col min="6760" max="6760" width="18.140625" style="3" customWidth="1"/>
    <col min="6761" max="6761" width="14.85546875" style="3" bestFit="1" customWidth="1"/>
    <col min="6762" max="6762" width="11.42578125" style="3"/>
    <col min="6763" max="6763" width="17.42578125" style="3" customWidth="1"/>
    <col min="6764" max="6766" width="18.140625" style="3" customWidth="1"/>
    <col min="6767" max="6770" width="11.42578125" style="3"/>
    <col min="6771" max="6771" width="34" style="3" customWidth="1"/>
    <col min="6772" max="6772" width="9.5703125" style="3" customWidth="1"/>
    <col min="6773" max="6773" width="16.7109375" style="3" customWidth="1"/>
    <col min="6774" max="6774" width="55.140625" style="3" customWidth="1"/>
    <col min="6775" max="6775" width="22.5703125" style="3" customWidth="1"/>
    <col min="6776" max="6776" width="23" style="3" customWidth="1"/>
    <col min="6777" max="6777" width="22.85546875" style="3" customWidth="1"/>
    <col min="6778" max="6778" width="23.42578125" style="3" customWidth="1"/>
    <col min="6779" max="6779" width="28.7109375" style="3" customWidth="1"/>
    <col min="6780" max="6780" width="12.7109375" style="3" customWidth="1"/>
    <col min="6781" max="6781" width="11.42578125" style="3"/>
    <col min="6782" max="6782" width="25.28515625" style="3" customWidth="1"/>
    <col min="6783" max="6783" width="15.85546875" style="3" bestFit="1" customWidth="1"/>
    <col min="6784" max="6785" width="18" style="3" bestFit="1" customWidth="1"/>
    <col min="6786" max="7004" width="11.42578125" style="3"/>
    <col min="7005" max="7005" width="15.42578125" style="3" customWidth="1"/>
    <col min="7006" max="7006" width="9.5703125" style="3" customWidth="1"/>
    <col min="7007" max="7007" width="14.42578125" style="3" customWidth="1"/>
    <col min="7008" max="7008" width="49.85546875" style="3" customWidth="1"/>
    <col min="7009" max="7009" width="22.5703125" style="3" customWidth="1"/>
    <col min="7010" max="7010" width="23" style="3" customWidth="1"/>
    <col min="7011" max="7011" width="22.85546875" style="3" customWidth="1"/>
    <col min="7012" max="7012" width="23.42578125" style="3" customWidth="1"/>
    <col min="7013" max="7013" width="22.42578125" style="3" customWidth="1"/>
    <col min="7014" max="7014" width="13.85546875" style="3" customWidth="1"/>
    <col min="7015" max="7015" width="20.7109375" style="3" customWidth="1"/>
    <col min="7016" max="7016" width="18.140625" style="3" customWidth="1"/>
    <col min="7017" max="7017" width="14.85546875" style="3" bestFit="1" customWidth="1"/>
    <col min="7018" max="7018" width="11.42578125" style="3"/>
    <col min="7019" max="7019" width="17.42578125" style="3" customWidth="1"/>
    <col min="7020" max="7022" width="18.140625" style="3" customWidth="1"/>
    <col min="7023" max="7026" width="11.42578125" style="3"/>
    <col min="7027" max="7027" width="34" style="3" customWidth="1"/>
    <col min="7028" max="7028" width="9.5703125" style="3" customWidth="1"/>
    <col min="7029" max="7029" width="16.7109375" style="3" customWidth="1"/>
    <col min="7030" max="7030" width="55.140625" style="3" customWidth="1"/>
    <col min="7031" max="7031" width="22.5703125" style="3" customWidth="1"/>
    <col min="7032" max="7032" width="23" style="3" customWidth="1"/>
    <col min="7033" max="7033" width="22.85546875" style="3" customWidth="1"/>
    <col min="7034" max="7034" width="23.42578125" style="3" customWidth="1"/>
    <col min="7035" max="7035" width="28.7109375" style="3" customWidth="1"/>
    <col min="7036" max="7036" width="12.7109375" style="3" customWidth="1"/>
    <col min="7037" max="7037" width="11.42578125" style="3"/>
    <col min="7038" max="7038" width="25.28515625" style="3" customWidth="1"/>
    <col min="7039" max="7039" width="15.85546875" style="3" bestFit="1" customWidth="1"/>
    <col min="7040" max="7041" width="18" style="3" bestFit="1" customWidth="1"/>
    <col min="7042" max="7260" width="11.42578125" style="3"/>
    <col min="7261" max="7261" width="15.42578125" style="3" customWidth="1"/>
    <col min="7262" max="7262" width="9.5703125" style="3" customWidth="1"/>
    <col min="7263" max="7263" width="14.42578125" style="3" customWidth="1"/>
    <col min="7264" max="7264" width="49.85546875" style="3" customWidth="1"/>
    <col min="7265" max="7265" width="22.5703125" style="3" customWidth="1"/>
    <col min="7266" max="7266" width="23" style="3" customWidth="1"/>
    <col min="7267" max="7267" width="22.85546875" style="3" customWidth="1"/>
    <col min="7268" max="7268" width="23.42578125" style="3" customWidth="1"/>
    <col min="7269" max="7269" width="22.42578125" style="3" customWidth="1"/>
    <col min="7270" max="7270" width="13.85546875" style="3" customWidth="1"/>
    <col min="7271" max="7271" width="20.7109375" style="3" customWidth="1"/>
    <col min="7272" max="7272" width="18.140625" style="3" customWidth="1"/>
    <col min="7273" max="7273" width="14.85546875" style="3" bestFit="1" customWidth="1"/>
    <col min="7274" max="7274" width="11.42578125" style="3"/>
    <col min="7275" max="7275" width="17.42578125" style="3" customWidth="1"/>
    <col min="7276" max="7278" width="18.140625" style="3" customWidth="1"/>
    <col min="7279" max="7282" width="11.42578125" style="3"/>
    <col min="7283" max="7283" width="34" style="3" customWidth="1"/>
    <col min="7284" max="7284" width="9.5703125" style="3" customWidth="1"/>
    <col min="7285" max="7285" width="16.7109375" style="3" customWidth="1"/>
    <col min="7286" max="7286" width="55.140625" style="3" customWidth="1"/>
    <col min="7287" max="7287" width="22.5703125" style="3" customWidth="1"/>
    <col min="7288" max="7288" width="23" style="3" customWidth="1"/>
    <col min="7289" max="7289" width="22.85546875" style="3" customWidth="1"/>
    <col min="7290" max="7290" width="23.42578125" style="3" customWidth="1"/>
    <col min="7291" max="7291" width="28.7109375" style="3" customWidth="1"/>
    <col min="7292" max="7292" width="12.7109375" style="3" customWidth="1"/>
    <col min="7293" max="7293" width="11.42578125" style="3"/>
    <col min="7294" max="7294" width="25.28515625" style="3" customWidth="1"/>
    <col min="7295" max="7295" width="15.85546875" style="3" bestFit="1" customWidth="1"/>
    <col min="7296" max="7297" width="18" style="3" bestFit="1" customWidth="1"/>
    <col min="7298" max="7516" width="11.42578125" style="3"/>
    <col min="7517" max="7517" width="15.42578125" style="3" customWidth="1"/>
    <col min="7518" max="7518" width="9.5703125" style="3" customWidth="1"/>
    <col min="7519" max="7519" width="14.42578125" style="3" customWidth="1"/>
    <col min="7520" max="7520" width="49.85546875" style="3" customWidth="1"/>
    <col min="7521" max="7521" width="22.5703125" style="3" customWidth="1"/>
    <col min="7522" max="7522" width="23" style="3" customWidth="1"/>
    <col min="7523" max="7523" width="22.85546875" style="3" customWidth="1"/>
    <col min="7524" max="7524" width="23.42578125" style="3" customWidth="1"/>
    <col min="7525" max="7525" width="22.42578125" style="3" customWidth="1"/>
    <col min="7526" max="7526" width="13.85546875" style="3" customWidth="1"/>
    <col min="7527" max="7527" width="20.7109375" style="3" customWidth="1"/>
    <col min="7528" max="7528" width="18.140625" style="3" customWidth="1"/>
    <col min="7529" max="7529" width="14.85546875" style="3" bestFit="1" customWidth="1"/>
    <col min="7530" max="7530" width="11.42578125" style="3"/>
    <col min="7531" max="7531" width="17.42578125" style="3" customWidth="1"/>
    <col min="7532" max="7534" width="18.140625" style="3" customWidth="1"/>
    <col min="7535" max="7538" width="11.42578125" style="3"/>
    <col min="7539" max="7539" width="34" style="3" customWidth="1"/>
    <col min="7540" max="7540" width="9.5703125" style="3" customWidth="1"/>
    <col min="7541" max="7541" width="16.7109375" style="3" customWidth="1"/>
    <col min="7542" max="7542" width="55.140625" style="3" customWidth="1"/>
    <col min="7543" max="7543" width="22.5703125" style="3" customWidth="1"/>
    <col min="7544" max="7544" width="23" style="3" customWidth="1"/>
    <col min="7545" max="7545" width="22.85546875" style="3" customWidth="1"/>
    <col min="7546" max="7546" width="23.42578125" style="3" customWidth="1"/>
    <col min="7547" max="7547" width="28.7109375" style="3" customWidth="1"/>
    <col min="7548" max="7548" width="12.7109375" style="3" customWidth="1"/>
    <col min="7549" max="7549" width="11.42578125" style="3"/>
    <col min="7550" max="7550" width="25.28515625" style="3" customWidth="1"/>
    <col min="7551" max="7551" width="15.85546875" style="3" bestFit="1" customWidth="1"/>
    <col min="7552" max="7553" width="18" style="3" bestFit="1" customWidth="1"/>
    <col min="7554" max="7772" width="11.42578125" style="3"/>
    <col min="7773" max="7773" width="15.42578125" style="3" customWidth="1"/>
    <col min="7774" max="7774" width="9.5703125" style="3" customWidth="1"/>
    <col min="7775" max="7775" width="14.42578125" style="3" customWidth="1"/>
    <col min="7776" max="7776" width="49.85546875" style="3" customWidth="1"/>
    <col min="7777" max="7777" width="22.5703125" style="3" customWidth="1"/>
    <col min="7778" max="7778" width="23" style="3" customWidth="1"/>
    <col min="7779" max="7779" width="22.85546875" style="3" customWidth="1"/>
    <col min="7780" max="7780" width="23.42578125" style="3" customWidth="1"/>
    <col min="7781" max="7781" width="22.42578125" style="3" customWidth="1"/>
    <col min="7782" max="7782" width="13.85546875" style="3" customWidth="1"/>
    <col min="7783" max="7783" width="20.7109375" style="3" customWidth="1"/>
    <col min="7784" max="7784" width="18.140625" style="3" customWidth="1"/>
    <col min="7785" max="7785" width="14.85546875" style="3" bestFit="1" customWidth="1"/>
    <col min="7786" max="7786" width="11.42578125" style="3"/>
    <col min="7787" max="7787" width="17.42578125" style="3" customWidth="1"/>
    <col min="7788" max="7790" width="18.140625" style="3" customWidth="1"/>
    <col min="7791" max="7794" width="11.42578125" style="3"/>
    <col min="7795" max="7795" width="34" style="3" customWidth="1"/>
    <col min="7796" max="7796" width="9.5703125" style="3" customWidth="1"/>
    <col min="7797" max="7797" width="16.7109375" style="3" customWidth="1"/>
    <col min="7798" max="7798" width="55.140625" style="3" customWidth="1"/>
    <col min="7799" max="7799" width="22.5703125" style="3" customWidth="1"/>
    <col min="7800" max="7800" width="23" style="3" customWidth="1"/>
    <col min="7801" max="7801" width="22.85546875" style="3" customWidth="1"/>
    <col min="7802" max="7802" width="23.42578125" style="3" customWidth="1"/>
    <col min="7803" max="7803" width="28.7109375" style="3" customWidth="1"/>
    <col min="7804" max="7804" width="12.7109375" style="3" customWidth="1"/>
    <col min="7805" max="7805" width="11.42578125" style="3"/>
    <col min="7806" max="7806" width="25.28515625" style="3" customWidth="1"/>
    <col min="7807" max="7807" width="15.85546875" style="3" bestFit="1" customWidth="1"/>
    <col min="7808" max="7809" width="18" style="3" bestFit="1" customWidth="1"/>
    <col min="7810" max="8028" width="11.42578125" style="3"/>
    <col min="8029" max="8029" width="15.42578125" style="3" customWidth="1"/>
    <col min="8030" max="8030" width="9.5703125" style="3" customWidth="1"/>
    <col min="8031" max="8031" width="14.42578125" style="3" customWidth="1"/>
    <col min="8032" max="8032" width="49.85546875" style="3" customWidth="1"/>
    <col min="8033" max="8033" width="22.5703125" style="3" customWidth="1"/>
    <col min="8034" max="8034" width="23" style="3" customWidth="1"/>
    <col min="8035" max="8035" width="22.85546875" style="3" customWidth="1"/>
    <col min="8036" max="8036" width="23.42578125" style="3" customWidth="1"/>
    <col min="8037" max="8037" width="22.42578125" style="3" customWidth="1"/>
    <col min="8038" max="8038" width="13.85546875" style="3" customWidth="1"/>
    <col min="8039" max="8039" width="20.7109375" style="3" customWidth="1"/>
    <col min="8040" max="8040" width="18.140625" style="3" customWidth="1"/>
    <col min="8041" max="8041" width="14.85546875" style="3" bestFit="1" customWidth="1"/>
    <col min="8042" max="8042" width="11.42578125" style="3"/>
    <col min="8043" max="8043" width="17.42578125" style="3" customWidth="1"/>
    <col min="8044" max="8046" width="18.140625" style="3" customWidth="1"/>
    <col min="8047" max="8050" width="11.42578125" style="3"/>
    <col min="8051" max="8051" width="34" style="3" customWidth="1"/>
    <col min="8052" max="8052" width="9.5703125" style="3" customWidth="1"/>
    <col min="8053" max="8053" width="16.7109375" style="3" customWidth="1"/>
    <col min="8054" max="8054" width="55.140625" style="3" customWidth="1"/>
    <col min="8055" max="8055" width="22.5703125" style="3" customWidth="1"/>
    <col min="8056" max="8056" width="23" style="3" customWidth="1"/>
    <col min="8057" max="8057" width="22.85546875" style="3" customWidth="1"/>
    <col min="8058" max="8058" width="23.42578125" style="3" customWidth="1"/>
    <col min="8059" max="8059" width="28.7109375" style="3" customWidth="1"/>
    <col min="8060" max="8060" width="12.7109375" style="3" customWidth="1"/>
    <col min="8061" max="8061" width="11.42578125" style="3"/>
    <col min="8062" max="8062" width="25.28515625" style="3" customWidth="1"/>
    <col min="8063" max="8063" width="15.85546875" style="3" bestFit="1" customWidth="1"/>
    <col min="8064" max="8065" width="18" style="3" bestFit="1" customWidth="1"/>
    <col min="8066" max="8284" width="11.42578125" style="3"/>
    <col min="8285" max="8285" width="15.42578125" style="3" customWidth="1"/>
    <col min="8286" max="8286" width="9.5703125" style="3" customWidth="1"/>
    <col min="8287" max="8287" width="14.42578125" style="3" customWidth="1"/>
    <col min="8288" max="8288" width="49.85546875" style="3" customWidth="1"/>
    <col min="8289" max="8289" width="22.5703125" style="3" customWidth="1"/>
    <col min="8290" max="8290" width="23" style="3" customWidth="1"/>
    <col min="8291" max="8291" width="22.85546875" style="3" customWidth="1"/>
    <col min="8292" max="8292" width="23.42578125" style="3" customWidth="1"/>
    <col min="8293" max="8293" width="22.42578125" style="3" customWidth="1"/>
    <col min="8294" max="8294" width="13.85546875" style="3" customWidth="1"/>
    <col min="8295" max="8295" width="20.7109375" style="3" customWidth="1"/>
    <col min="8296" max="8296" width="18.140625" style="3" customWidth="1"/>
    <col min="8297" max="8297" width="14.85546875" style="3" bestFit="1" customWidth="1"/>
    <col min="8298" max="8298" width="11.42578125" style="3"/>
    <col min="8299" max="8299" width="17.42578125" style="3" customWidth="1"/>
    <col min="8300" max="8302" width="18.140625" style="3" customWidth="1"/>
    <col min="8303" max="8306" width="11.42578125" style="3"/>
    <col min="8307" max="8307" width="34" style="3" customWidth="1"/>
    <col min="8308" max="8308" width="9.5703125" style="3" customWidth="1"/>
    <col min="8309" max="8309" width="16.7109375" style="3" customWidth="1"/>
    <col min="8310" max="8310" width="55.140625" style="3" customWidth="1"/>
    <col min="8311" max="8311" width="22.5703125" style="3" customWidth="1"/>
    <col min="8312" max="8312" width="23" style="3" customWidth="1"/>
    <col min="8313" max="8313" width="22.85546875" style="3" customWidth="1"/>
    <col min="8314" max="8314" width="23.42578125" style="3" customWidth="1"/>
    <col min="8315" max="8315" width="28.7109375" style="3" customWidth="1"/>
    <col min="8316" max="8316" width="12.7109375" style="3" customWidth="1"/>
    <col min="8317" max="8317" width="11.42578125" style="3"/>
    <col min="8318" max="8318" width="25.28515625" style="3" customWidth="1"/>
    <col min="8319" max="8319" width="15.85546875" style="3" bestFit="1" customWidth="1"/>
    <col min="8320" max="8321" width="18" style="3" bestFit="1" customWidth="1"/>
    <col min="8322" max="8540" width="11.42578125" style="3"/>
    <col min="8541" max="8541" width="15.42578125" style="3" customWidth="1"/>
    <col min="8542" max="8542" width="9.5703125" style="3" customWidth="1"/>
    <col min="8543" max="8543" width="14.42578125" style="3" customWidth="1"/>
    <col min="8544" max="8544" width="49.85546875" style="3" customWidth="1"/>
    <col min="8545" max="8545" width="22.5703125" style="3" customWidth="1"/>
    <col min="8546" max="8546" width="23" style="3" customWidth="1"/>
    <col min="8547" max="8547" width="22.85546875" style="3" customWidth="1"/>
    <col min="8548" max="8548" width="23.42578125" style="3" customWidth="1"/>
    <col min="8549" max="8549" width="22.42578125" style="3" customWidth="1"/>
    <col min="8550" max="8550" width="13.85546875" style="3" customWidth="1"/>
    <col min="8551" max="8551" width="20.7109375" style="3" customWidth="1"/>
    <col min="8552" max="8552" width="18.140625" style="3" customWidth="1"/>
    <col min="8553" max="8553" width="14.85546875" style="3" bestFit="1" customWidth="1"/>
    <col min="8554" max="8554" width="11.42578125" style="3"/>
    <col min="8555" max="8555" width="17.42578125" style="3" customWidth="1"/>
    <col min="8556" max="8558" width="18.140625" style="3" customWidth="1"/>
    <col min="8559" max="8562" width="11.42578125" style="3"/>
    <col min="8563" max="8563" width="34" style="3" customWidth="1"/>
    <col min="8564" max="8564" width="9.5703125" style="3" customWidth="1"/>
    <col min="8565" max="8565" width="16.7109375" style="3" customWidth="1"/>
    <col min="8566" max="8566" width="55.140625" style="3" customWidth="1"/>
    <col min="8567" max="8567" width="22.5703125" style="3" customWidth="1"/>
    <col min="8568" max="8568" width="23" style="3" customWidth="1"/>
    <col min="8569" max="8569" width="22.85546875" style="3" customWidth="1"/>
    <col min="8570" max="8570" width="23.42578125" style="3" customWidth="1"/>
    <col min="8571" max="8571" width="28.7109375" style="3" customWidth="1"/>
    <col min="8572" max="8572" width="12.7109375" style="3" customWidth="1"/>
    <col min="8573" max="8573" width="11.42578125" style="3"/>
    <col min="8574" max="8574" width="25.28515625" style="3" customWidth="1"/>
    <col min="8575" max="8575" width="15.85546875" style="3" bestFit="1" customWidth="1"/>
    <col min="8576" max="8577" width="18" style="3" bestFit="1" customWidth="1"/>
    <col min="8578" max="8796" width="11.42578125" style="3"/>
    <col min="8797" max="8797" width="15.42578125" style="3" customWidth="1"/>
    <col min="8798" max="8798" width="9.5703125" style="3" customWidth="1"/>
    <col min="8799" max="8799" width="14.42578125" style="3" customWidth="1"/>
    <col min="8800" max="8800" width="49.85546875" style="3" customWidth="1"/>
    <col min="8801" max="8801" width="22.5703125" style="3" customWidth="1"/>
    <col min="8802" max="8802" width="23" style="3" customWidth="1"/>
    <col min="8803" max="8803" width="22.85546875" style="3" customWidth="1"/>
    <col min="8804" max="8804" width="23.42578125" style="3" customWidth="1"/>
    <col min="8805" max="8805" width="22.42578125" style="3" customWidth="1"/>
    <col min="8806" max="8806" width="13.85546875" style="3" customWidth="1"/>
    <col min="8807" max="8807" width="20.7109375" style="3" customWidth="1"/>
    <col min="8808" max="8808" width="18.140625" style="3" customWidth="1"/>
    <col min="8809" max="8809" width="14.85546875" style="3" bestFit="1" customWidth="1"/>
    <col min="8810" max="8810" width="11.42578125" style="3"/>
    <col min="8811" max="8811" width="17.42578125" style="3" customWidth="1"/>
    <col min="8812" max="8814" width="18.140625" style="3" customWidth="1"/>
    <col min="8815" max="8818" width="11.42578125" style="3"/>
    <col min="8819" max="8819" width="34" style="3" customWidth="1"/>
    <col min="8820" max="8820" width="9.5703125" style="3" customWidth="1"/>
    <col min="8821" max="8821" width="16.7109375" style="3" customWidth="1"/>
    <col min="8822" max="8822" width="55.140625" style="3" customWidth="1"/>
    <col min="8823" max="8823" width="22.5703125" style="3" customWidth="1"/>
    <col min="8824" max="8824" width="23" style="3" customWidth="1"/>
    <col min="8825" max="8825" width="22.85546875" style="3" customWidth="1"/>
    <col min="8826" max="8826" width="23.42578125" style="3" customWidth="1"/>
    <col min="8827" max="8827" width="28.7109375" style="3" customWidth="1"/>
    <col min="8828" max="8828" width="12.7109375" style="3" customWidth="1"/>
    <col min="8829" max="8829" width="11.42578125" style="3"/>
    <col min="8830" max="8830" width="25.28515625" style="3" customWidth="1"/>
    <col min="8831" max="8831" width="15.85546875" style="3" bestFit="1" customWidth="1"/>
    <col min="8832" max="8833" width="18" style="3" bestFit="1" customWidth="1"/>
    <col min="8834" max="9052" width="11.42578125" style="3"/>
    <col min="9053" max="9053" width="15.42578125" style="3" customWidth="1"/>
    <col min="9054" max="9054" width="9.5703125" style="3" customWidth="1"/>
    <col min="9055" max="9055" width="14.42578125" style="3" customWidth="1"/>
    <col min="9056" max="9056" width="49.85546875" style="3" customWidth="1"/>
    <col min="9057" max="9057" width="22.5703125" style="3" customWidth="1"/>
    <col min="9058" max="9058" width="23" style="3" customWidth="1"/>
    <col min="9059" max="9059" width="22.85546875" style="3" customWidth="1"/>
    <col min="9060" max="9060" width="23.42578125" style="3" customWidth="1"/>
    <col min="9061" max="9061" width="22.42578125" style="3" customWidth="1"/>
    <col min="9062" max="9062" width="13.85546875" style="3" customWidth="1"/>
    <col min="9063" max="9063" width="20.7109375" style="3" customWidth="1"/>
    <col min="9064" max="9064" width="18.140625" style="3" customWidth="1"/>
    <col min="9065" max="9065" width="14.85546875" style="3" bestFit="1" customWidth="1"/>
    <col min="9066" max="9066" width="11.42578125" style="3"/>
    <col min="9067" max="9067" width="17.42578125" style="3" customWidth="1"/>
    <col min="9068" max="9070" width="18.140625" style="3" customWidth="1"/>
    <col min="9071" max="9074" width="11.42578125" style="3"/>
    <col min="9075" max="9075" width="34" style="3" customWidth="1"/>
    <col min="9076" max="9076" width="9.5703125" style="3" customWidth="1"/>
    <col min="9077" max="9077" width="16.7109375" style="3" customWidth="1"/>
    <col min="9078" max="9078" width="55.140625" style="3" customWidth="1"/>
    <col min="9079" max="9079" width="22.5703125" style="3" customWidth="1"/>
    <col min="9080" max="9080" width="23" style="3" customWidth="1"/>
    <col min="9081" max="9081" width="22.85546875" style="3" customWidth="1"/>
    <col min="9082" max="9082" width="23.42578125" style="3" customWidth="1"/>
    <col min="9083" max="9083" width="28.7109375" style="3" customWidth="1"/>
    <col min="9084" max="9084" width="12.7109375" style="3" customWidth="1"/>
    <col min="9085" max="9085" width="11.42578125" style="3"/>
    <col min="9086" max="9086" width="25.28515625" style="3" customWidth="1"/>
    <col min="9087" max="9087" width="15.85546875" style="3" bestFit="1" customWidth="1"/>
    <col min="9088" max="9089" width="18" style="3" bestFit="1" customWidth="1"/>
    <col min="9090" max="9308" width="11.42578125" style="3"/>
    <col min="9309" max="9309" width="15.42578125" style="3" customWidth="1"/>
    <col min="9310" max="9310" width="9.5703125" style="3" customWidth="1"/>
    <col min="9311" max="9311" width="14.42578125" style="3" customWidth="1"/>
    <col min="9312" max="9312" width="49.85546875" style="3" customWidth="1"/>
    <col min="9313" max="9313" width="22.5703125" style="3" customWidth="1"/>
    <col min="9314" max="9314" width="23" style="3" customWidth="1"/>
    <col min="9315" max="9315" width="22.85546875" style="3" customWidth="1"/>
    <col min="9316" max="9316" width="23.42578125" style="3" customWidth="1"/>
    <col min="9317" max="9317" width="22.42578125" style="3" customWidth="1"/>
    <col min="9318" max="9318" width="13.85546875" style="3" customWidth="1"/>
    <col min="9319" max="9319" width="20.7109375" style="3" customWidth="1"/>
    <col min="9320" max="9320" width="18.140625" style="3" customWidth="1"/>
    <col min="9321" max="9321" width="14.85546875" style="3" bestFit="1" customWidth="1"/>
    <col min="9322" max="9322" width="11.42578125" style="3"/>
    <col min="9323" max="9323" width="17.42578125" style="3" customWidth="1"/>
    <col min="9324" max="9326" width="18.140625" style="3" customWidth="1"/>
    <col min="9327" max="9330" width="11.42578125" style="3"/>
    <col min="9331" max="9331" width="34" style="3" customWidth="1"/>
    <col min="9332" max="9332" width="9.5703125" style="3" customWidth="1"/>
    <col min="9333" max="9333" width="16.7109375" style="3" customWidth="1"/>
    <col min="9334" max="9334" width="55.140625" style="3" customWidth="1"/>
    <col min="9335" max="9335" width="22.5703125" style="3" customWidth="1"/>
    <col min="9336" max="9336" width="23" style="3" customWidth="1"/>
    <col min="9337" max="9337" width="22.85546875" style="3" customWidth="1"/>
    <col min="9338" max="9338" width="23.42578125" style="3" customWidth="1"/>
    <col min="9339" max="9339" width="28.7109375" style="3" customWidth="1"/>
    <col min="9340" max="9340" width="12.7109375" style="3" customWidth="1"/>
    <col min="9341" max="9341" width="11.42578125" style="3"/>
    <col min="9342" max="9342" width="25.28515625" style="3" customWidth="1"/>
    <col min="9343" max="9343" width="15.85546875" style="3" bestFit="1" customWidth="1"/>
    <col min="9344" max="9345" width="18" style="3" bestFit="1" customWidth="1"/>
    <col min="9346" max="9564" width="11.42578125" style="3"/>
    <col min="9565" max="9565" width="15.42578125" style="3" customWidth="1"/>
    <col min="9566" max="9566" width="9.5703125" style="3" customWidth="1"/>
    <col min="9567" max="9567" width="14.42578125" style="3" customWidth="1"/>
    <col min="9568" max="9568" width="49.85546875" style="3" customWidth="1"/>
    <col min="9569" max="9569" width="22.5703125" style="3" customWidth="1"/>
    <col min="9570" max="9570" width="23" style="3" customWidth="1"/>
    <col min="9571" max="9571" width="22.85546875" style="3" customWidth="1"/>
    <col min="9572" max="9572" width="23.42578125" style="3" customWidth="1"/>
    <col min="9573" max="9573" width="22.42578125" style="3" customWidth="1"/>
    <col min="9574" max="9574" width="13.85546875" style="3" customWidth="1"/>
    <col min="9575" max="9575" width="20.7109375" style="3" customWidth="1"/>
    <col min="9576" max="9576" width="18.140625" style="3" customWidth="1"/>
    <col min="9577" max="9577" width="14.85546875" style="3" bestFit="1" customWidth="1"/>
    <col min="9578" max="9578" width="11.42578125" style="3"/>
    <col min="9579" max="9579" width="17.42578125" style="3" customWidth="1"/>
    <col min="9580" max="9582" width="18.140625" style="3" customWidth="1"/>
    <col min="9583" max="9586" width="11.42578125" style="3"/>
    <col min="9587" max="9587" width="34" style="3" customWidth="1"/>
    <col min="9588" max="9588" width="9.5703125" style="3" customWidth="1"/>
    <col min="9589" max="9589" width="16.7109375" style="3" customWidth="1"/>
    <col min="9590" max="9590" width="55.140625" style="3" customWidth="1"/>
    <col min="9591" max="9591" width="22.5703125" style="3" customWidth="1"/>
    <col min="9592" max="9592" width="23" style="3" customWidth="1"/>
    <col min="9593" max="9593" width="22.85546875" style="3" customWidth="1"/>
    <col min="9594" max="9594" width="23.42578125" style="3" customWidth="1"/>
    <col min="9595" max="9595" width="28.7109375" style="3" customWidth="1"/>
    <col min="9596" max="9596" width="12.7109375" style="3" customWidth="1"/>
    <col min="9597" max="9597" width="11.42578125" style="3"/>
    <col min="9598" max="9598" width="25.28515625" style="3" customWidth="1"/>
    <col min="9599" max="9599" width="15.85546875" style="3" bestFit="1" customWidth="1"/>
    <col min="9600" max="9601" width="18" style="3" bestFit="1" customWidth="1"/>
    <col min="9602" max="9820" width="11.42578125" style="3"/>
    <col min="9821" max="9821" width="15.42578125" style="3" customWidth="1"/>
    <col min="9822" max="9822" width="9.5703125" style="3" customWidth="1"/>
    <col min="9823" max="9823" width="14.42578125" style="3" customWidth="1"/>
    <col min="9824" max="9824" width="49.85546875" style="3" customWidth="1"/>
    <col min="9825" max="9825" width="22.5703125" style="3" customWidth="1"/>
    <col min="9826" max="9826" width="23" style="3" customWidth="1"/>
    <col min="9827" max="9827" width="22.85546875" style="3" customWidth="1"/>
    <col min="9828" max="9828" width="23.42578125" style="3" customWidth="1"/>
    <col min="9829" max="9829" width="22.42578125" style="3" customWidth="1"/>
    <col min="9830" max="9830" width="13.85546875" style="3" customWidth="1"/>
    <col min="9831" max="9831" width="20.7109375" style="3" customWidth="1"/>
    <col min="9832" max="9832" width="18.140625" style="3" customWidth="1"/>
    <col min="9833" max="9833" width="14.85546875" style="3" bestFit="1" customWidth="1"/>
    <col min="9834" max="9834" width="11.42578125" style="3"/>
    <col min="9835" max="9835" width="17.42578125" style="3" customWidth="1"/>
    <col min="9836" max="9838" width="18.140625" style="3" customWidth="1"/>
    <col min="9839" max="9842" width="11.42578125" style="3"/>
    <col min="9843" max="9843" width="34" style="3" customWidth="1"/>
    <col min="9844" max="9844" width="9.5703125" style="3" customWidth="1"/>
    <col min="9845" max="9845" width="16.7109375" style="3" customWidth="1"/>
    <col min="9846" max="9846" width="55.140625" style="3" customWidth="1"/>
    <col min="9847" max="9847" width="22.5703125" style="3" customWidth="1"/>
    <col min="9848" max="9848" width="23" style="3" customWidth="1"/>
    <col min="9849" max="9849" width="22.85546875" style="3" customWidth="1"/>
    <col min="9850" max="9850" width="23.42578125" style="3" customWidth="1"/>
    <col min="9851" max="9851" width="28.7109375" style="3" customWidth="1"/>
    <col min="9852" max="9852" width="12.7109375" style="3" customWidth="1"/>
    <col min="9853" max="9853" width="11.42578125" style="3"/>
    <col min="9854" max="9854" width="25.28515625" style="3" customWidth="1"/>
    <col min="9855" max="9855" width="15.85546875" style="3" bestFit="1" customWidth="1"/>
    <col min="9856" max="9857" width="18" style="3" bestFit="1" customWidth="1"/>
    <col min="9858" max="10076" width="11.42578125" style="3"/>
    <col min="10077" max="10077" width="15.42578125" style="3" customWidth="1"/>
    <col min="10078" max="10078" width="9.5703125" style="3" customWidth="1"/>
    <col min="10079" max="10079" width="14.42578125" style="3" customWidth="1"/>
    <col min="10080" max="10080" width="49.85546875" style="3" customWidth="1"/>
    <col min="10081" max="10081" width="22.5703125" style="3" customWidth="1"/>
    <col min="10082" max="10082" width="23" style="3" customWidth="1"/>
    <col min="10083" max="10083" width="22.85546875" style="3" customWidth="1"/>
    <col min="10084" max="10084" width="23.42578125" style="3" customWidth="1"/>
    <col min="10085" max="10085" width="22.42578125" style="3" customWidth="1"/>
    <col min="10086" max="10086" width="13.85546875" style="3" customWidth="1"/>
    <col min="10087" max="10087" width="20.7109375" style="3" customWidth="1"/>
    <col min="10088" max="10088" width="18.140625" style="3" customWidth="1"/>
    <col min="10089" max="10089" width="14.85546875" style="3" bestFit="1" customWidth="1"/>
    <col min="10090" max="10090" width="11.42578125" style="3"/>
    <col min="10091" max="10091" width="17.42578125" style="3" customWidth="1"/>
    <col min="10092" max="10094" width="18.140625" style="3" customWidth="1"/>
    <col min="10095" max="10098" width="11.42578125" style="3"/>
    <col min="10099" max="10099" width="34" style="3" customWidth="1"/>
    <col min="10100" max="10100" width="9.5703125" style="3" customWidth="1"/>
    <col min="10101" max="10101" width="16.7109375" style="3" customWidth="1"/>
    <col min="10102" max="10102" width="55.140625" style="3" customWidth="1"/>
    <col min="10103" max="10103" width="22.5703125" style="3" customWidth="1"/>
    <col min="10104" max="10104" width="23" style="3" customWidth="1"/>
    <col min="10105" max="10105" width="22.85546875" style="3" customWidth="1"/>
    <col min="10106" max="10106" width="23.42578125" style="3" customWidth="1"/>
    <col min="10107" max="10107" width="28.7109375" style="3" customWidth="1"/>
    <col min="10108" max="10108" width="12.7109375" style="3" customWidth="1"/>
    <col min="10109" max="10109" width="11.42578125" style="3"/>
    <col min="10110" max="10110" width="25.28515625" style="3" customWidth="1"/>
    <col min="10111" max="10111" width="15.85546875" style="3" bestFit="1" customWidth="1"/>
    <col min="10112" max="10113" width="18" style="3" bestFit="1" customWidth="1"/>
    <col min="10114" max="10332" width="11.42578125" style="3"/>
    <col min="10333" max="10333" width="15.42578125" style="3" customWidth="1"/>
    <col min="10334" max="10334" width="9.5703125" style="3" customWidth="1"/>
    <col min="10335" max="10335" width="14.42578125" style="3" customWidth="1"/>
    <col min="10336" max="10336" width="49.85546875" style="3" customWidth="1"/>
    <col min="10337" max="10337" width="22.5703125" style="3" customWidth="1"/>
    <col min="10338" max="10338" width="23" style="3" customWidth="1"/>
    <col min="10339" max="10339" width="22.85546875" style="3" customWidth="1"/>
    <col min="10340" max="10340" width="23.42578125" style="3" customWidth="1"/>
    <col min="10341" max="10341" width="22.42578125" style="3" customWidth="1"/>
    <col min="10342" max="10342" width="13.85546875" style="3" customWidth="1"/>
    <col min="10343" max="10343" width="20.7109375" style="3" customWidth="1"/>
    <col min="10344" max="10344" width="18.140625" style="3" customWidth="1"/>
    <col min="10345" max="10345" width="14.85546875" style="3" bestFit="1" customWidth="1"/>
    <col min="10346" max="10346" width="11.42578125" style="3"/>
    <col min="10347" max="10347" width="17.42578125" style="3" customWidth="1"/>
    <col min="10348" max="10350" width="18.140625" style="3" customWidth="1"/>
    <col min="10351" max="10354" width="11.42578125" style="3"/>
    <col min="10355" max="10355" width="34" style="3" customWidth="1"/>
    <col min="10356" max="10356" width="9.5703125" style="3" customWidth="1"/>
    <col min="10357" max="10357" width="16.7109375" style="3" customWidth="1"/>
    <col min="10358" max="10358" width="55.140625" style="3" customWidth="1"/>
    <col min="10359" max="10359" width="22.5703125" style="3" customWidth="1"/>
    <col min="10360" max="10360" width="23" style="3" customWidth="1"/>
    <col min="10361" max="10361" width="22.85546875" style="3" customWidth="1"/>
    <col min="10362" max="10362" width="23.42578125" style="3" customWidth="1"/>
    <col min="10363" max="10363" width="28.7109375" style="3" customWidth="1"/>
    <col min="10364" max="10364" width="12.7109375" style="3" customWidth="1"/>
    <col min="10365" max="10365" width="11.42578125" style="3"/>
    <col min="10366" max="10366" width="25.28515625" style="3" customWidth="1"/>
    <col min="10367" max="10367" width="15.85546875" style="3" bestFit="1" customWidth="1"/>
    <col min="10368" max="10369" width="18" style="3" bestFit="1" customWidth="1"/>
    <col min="10370" max="10588" width="11.42578125" style="3"/>
    <col min="10589" max="10589" width="15.42578125" style="3" customWidth="1"/>
    <col min="10590" max="10590" width="9.5703125" style="3" customWidth="1"/>
    <col min="10591" max="10591" width="14.42578125" style="3" customWidth="1"/>
    <col min="10592" max="10592" width="49.85546875" style="3" customWidth="1"/>
    <col min="10593" max="10593" width="22.5703125" style="3" customWidth="1"/>
    <col min="10594" max="10594" width="23" style="3" customWidth="1"/>
    <col min="10595" max="10595" width="22.85546875" style="3" customWidth="1"/>
    <col min="10596" max="10596" width="23.42578125" style="3" customWidth="1"/>
    <col min="10597" max="10597" width="22.42578125" style="3" customWidth="1"/>
    <col min="10598" max="10598" width="13.85546875" style="3" customWidth="1"/>
    <col min="10599" max="10599" width="20.7109375" style="3" customWidth="1"/>
    <col min="10600" max="10600" width="18.140625" style="3" customWidth="1"/>
    <col min="10601" max="10601" width="14.85546875" style="3" bestFit="1" customWidth="1"/>
    <col min="10602" max="10602" width="11.42578125" style="3"/>
    <col min="10603" max="10603" width="17.42578125" style="3" customWidth="1"/>
    <col min="10604" max="10606" width="18.140625" style="3" customWidth="1"/>
    <col min="10607" max="10610" width="11.42578125" style="3"/>
    <col min="10611" max="10611" width="34" style="3" customWidth="1"/>
    <col min="10612" max="10612" width="9.5703125" style="3" customWidth="1"/>
    <col min="10613" max="10613" width="16.7109375" style="3" customWidth="1"/>
    <col min="10614" max="10614" width="55.140625" style="3" customWidth="1"/>
    <col min="10615" max="10615" width="22.5703125" style="3" customWidth="1"/>
    <col min="10616" max="10616" width="23" style="3" customWidth="1"/>
    <col min="10617" max="10617" width="22.85546875" style="3" customWidth="1"/>
    <col min="10618" max="10618" width="23.42578125" style="3" customWidth="1"/>
    <col min="10619" max="10619" width="28.7109375" style="3" customWidth="1"/>
    <col min="10620" max="10620" width="12.7109375" style="3" customWidth="1"/>
    <col min="10621" max="10621" width="11.42578125" style="3"/>
    <col min="10622" max="10622" width="25.28515625" style="3" customWidth="1"/>
    <col min="10623" max="10623" width="15.85546875" style="3" bestFit="1" customWidth="1"/>
    <col min="10624" max="10625" width="18" style="3" bestFit="1" customWidth="1"/>
    <col min="10626" max="10844" width="11.42578125" style="3"/>
    <col min="10845" max="10845" width="15.42578125" style="3" customWidth="1"/>
    <col min="10846" max="10846" width="9.5703125" style="3" customWidth="1"/>
    <col min="10847" max="10847" width="14.42578125" style="3" customWidth="1"/>
    <col min="10848" max="10848" width="49.85546875" style="3" customWidth="1"/>
    <col min="10849" max="10849" width="22.5703125" style="3" customWidth="1"/>
    <col min="10850" max="10850" width="23" style="3" customWidth="1"/>
    <col min="10851" max="10851" width="22.85546875" style="3" customWidth="1"/>
    <col min="10852" max="10852" width="23.42578125" style="3" customWidth="1"/>
    <col min="10853" max="10853" width="22.42578125" style="3" customWidth="1"/>
    <col min="10854" max="10854" width="13.85546875" style="3" customWidth="1"/>
    <col min="10855" max="10855" width="20.7109375" style="3" customWidth="1"/>
    <col min="10856" max="10856" width="18.140625" style="3" customWidth="1"/>
    <col min="10857" max="10857" width="14.85546875" style="3" bestFit="1" customWidth="1"/>
    <col min="10858" max="10858" width="11.42578125" style="3"/>
    <col min="10859" max="10859" width="17.42578125" style="3" customWidth="1"/>
    <col min="10860" max="10862" width="18.140625" style="3" customWidth="1"/>
    <col min="10863" max="10866" width="11.42578125" style="3"/>
    <col min="10867" max="10867" width="34" style="3" customWidth="1"/>
    <col min="10868" max="10868" width="9.5703125" style="3" customWidth="1"/>
    <col min="10869" max="10869" width="16.7109375" style="3" customWidth="1"/>
    <col min="10870" max="10870" width="55.140625" style="3" customWidth="1"/>
    <col min="10871" max="10871" width="22.5703125" style="3" customWidth="1"/>
    <col min="10872" max="10872" width="23" style="3" customWidth="1"/>
    <col min="10873" max="10873" width="22.85546875" style="3" customWidth="1"/>
    <col min="10874" max="10874" width="23.42578125" style="3" customWidth="1"/>
    <col min="10875" max="10875" width="28.7109375" style="3" customWidth="1"/>
    <col min="10876" max="10876" width="12.7109375" style="3" customWidth="1"/>
    <col min="10877" max="10877" width="11.42578125" style="3"/>
    <col min="10878" max="10878" width="25.28515625" style="3" customWidth="1"/>
    <col min="10879" max="10879" width="15.85546875" style="3" bestFit="1" customWidth="1"/>
    <col min="10880" max="10881" width="18" style="3" bestFit="1" customWidth="1"/>
    <col min="10882" max="11100" width="11.42578125" style="3"/>
    <col min="11101" max="11101" width="15.42578125" style="3" customWidth="1"/>
    <col min="11102" max="11102" width="9.5703125" style="3" customWidth="1"/>
    <col min="11103" max="11103" width="14.42578125" style="3" customWidth="1"/>
    <col min="11104" max="11104" width="49.85546875" style="3" customWidth="1"/>
    <col min="11105" max="11105" width="22.5703125" style="3" customWidth="1"/>
    <col min="11106" max="11106" width="23" style="3" customWidth="1"/>
    <col min="11107" max="11107" width="22.85546875" style="3" customWidth="1"/>
    <col min="11108" max="11108" width="23.42578125" style="3" customWidth="1"/>
    <col min="11109" max="11109" width="22.42578125" style="3" customWidth="1"/>
    <col min="11110" max="11110" width="13.85546875" style="3" customWidth="1"/>
    <col min="11111" max="11111" width="20.7109375" style="3" customWidth="1"/>
    <col min="11112" max="11112" width="18.140625" style="3" customWidth="1"/>
    <col min="11113" max="11113" width="14.85546875" style="3" bestFit="1" customWidth="1"/>
    <col min="11114" max="11114" width="11.42578125" style="3"/>
    <col min="11115" max="11115" width="17.42578125" style="3" customWidth="1"/>
    <col min="11116" max="11118" width="18.140625" style="3" customWidth="1"/>
    <col min="11119" max="11122" width="11.42578125" style="3"/>
    <col min="11123" max="11123" width="34" style="3" customWidth="1"/>
    <col min="11124" max="11124" width="9.5703125" style="3" customWidth="1"/>
    <col min="11125" max="11125" width="16.7109375" style="3" customWidth="1"/>
    <col min="11126" max="11126" width="55.140625" style="3" customWidth="1"/>
    <col min="11127" max="11127" width="22.5703125" style="3" customWidth="1"/>
    <col min="11128" max="11128" width="23" style="3" customWidth="1"/>
    <col min="11129" max="11129" width="22.85546875" style="3" customWidth="1"/>
    <col min="11130" max="11130" width="23.42578125" style="3" customWidth="1"/>
    <col min="11131" max="11131" width="28.7109375" style="3" customWidth="1"/>
    <col min="11132" max="11132" width="12.7109375" style="3" customWidth="1"/>
    <col min="11133" max="11133" width="11.42578125" style="3"/>
    <col min="11134" max="11134" width="25.28515625" style="3" customWidth="1"/>
    <col min="11135" max="11135" width="15.85546875" style="3" bestFit="1" customWidth="1"/>
    <col min="11136" max="11137" width="18" style="3" bestFit="1" customWidth="1"/>
    <col min="11138" max="11356" width="11.42578125" style="3"/>
    <col min="11357" max="11357" width="15.42578125" style="3" customWidth="1"/>
    <col min="11358" max="11358" width="9.5703125" style="3" customWidth="1"/>
    <col min="11359" max="11359" width="14.42578125" style="3" customWidth="1"/>
    <col min="11360" max="11360" width="49.85546875" style="3" customWidth="1"/>
    <col min="11361" max="11361" width="22.5703125" style="3" customWidth="1"/>
    <col min="11362" max="11362" width="23" style="3" customWidth="1"/>
    <col min="11363" max="11363" width="22.85546875" style="3" customWidth="1"/>
    <col min="11364" max="11364" width="23.42578125" style="3" customWidth="1"/>
    <col min="11365" max="11365" width="22.42578125" style="3" customWidth="1"/>
    <col min="11366" max="11366" width="13.85546875" style="3" customWidth="1"/>
    <col min="11367" max="11367" width="20.7109375" style="3" customWidth="1"/>
    <col min="11368" max="11368" width="18.140625" style="3" customWidth="1"/>
    <col min="11369" max="11369" width="14.85546875" style="3" bestFit="1" customWidth="1"/>
    <col min="11370" max="11370" width="11.42578125" style="3"/>
    <col min="11371" max="11371" width="17.42578125" style="3" customWidth="1"/>
    <col min="11372" max="11374" width="18.140625" style="3" customWidth="1"/>
    <col min="11375" max="11378" width="11.42578125" style="3"/>
    <col min="11379" max="11379" width="34" style="3" customWidth="1"/>
    <col min="11380" max="11380" width="9.5703125" style="3" customWidth="1"/>
    <col min="11381" max="11381" width="16.7109375" style="3" customWidth="1"/>
    <col min="11382" max="11382" width="55.140625" style="3" customWidth="1"/>
    <col min="11383" max="11383" width="22.5703125" style="3" customWidth="1"/>
    <col min="11384" max="11384" width="23" style="3" customWidth="1"/>
    <col min="11385" max="11385" width="22.85546875" style="3" customWidth="1"/>
    <col min="11386" max="11386" width="23.42578125" style="3" customWidth="1"/>
    <col min="11387" max="11387" width="28.7109375" style="3" customWidth="1"/>
    <col min="11388" max="11388" width="12.7109375" style="3" customWidth="1"/>
    <col min="11389" max="11389" width="11.42578125" style="3"/>
    <col min="11390" max="11390" width="25.28515625" style="3" customWidth="1"/>
    <col min="11391" max="11391" width="15.85546875" style="3" bestFit="1" customWidth="1"/>
    <col min="11392" max="11393" width="18" style="3" bestFit="1" customWidth="1"/>
    <col min="11394" max="11612" width="11.42578125" style="3"/>
    <col min="11613" max="11613" width="15.42578125" style="3" customWidth="1"/>
    <col min="11614" max="11614" width="9.5703125" style="3" customWidth="1"/>
    <col min="11615" max="11615" width="14.42578125" style="3" customWidth="1"/>
    <col min="11616" max="11616" width="49.85546875" style="3" customWidth="1"/>
    <col min="11617" max="11617" width="22.5703125" style="3" customWidth="1"/>
    <col min="11618" max="11618" width="23" style="3" customWidth="1"/>
    <col min="11619" max="11619" width="22.85546875" style="3" customWidth="1"/>
    <col min="11620" max="11620" width="23.42578125" style="3" customWidth="1"/>
    <col min="11621" max="11621" width="22.42578125" style="3" customWidth="1"/>
    <col min="11622" max="11622" width="13.85546875" style="3" customWidth="1"/>
    <col min="11623" max="11623" width="20.7109375" style="3" customWidth="1"/>
    <col min="11624" max="11624" width="18.140625" style="3" customWidth="1"/>
    <col min="11625" max="11625" width="14.85546875" style="3" bestFit="1" customWidth="1"/>
    <col min="11626" max="11626" width="11.42578125" style="3"/>
    <col min="11627" max="11627" width="17.42578125" style="3" customWidth="1"/>
    <col min="11628" max="11630" width="18.140625" style="3" customWidth="1"/>
    <col min="11631" max="11634" width="11.42578125" style="3"/>
    <col min="11635" max="11635" width="34" style="3" customWidth="1"/>
    <col min="11636" max="11636" width="9.5703125" style="3" customWidth="1"/>
    <col min="11637" max="11637" width="16.7109375" style="3" customWidth="1"/>
    <col min="11638" max="11638" width="55.140625" style="3" customWidth="1"/>
    <col min="11639" max="11639" width="22.5703125" style="3" customWidth="1"/>
    <col min="11640" max="11640" width="23" style="3" customWidth="1"/>
    <col min="11641" max="11641" width="22.85546875" style="3" customWidth="1"/>
    <col min="11642" max="11642" width="23.42578125" style="3" customWidth="1"/>
    <col min="11643" max="11643" width="28.7109375" style="3" customWidth="1"/>
    <col min="11644" max="11644" width="12.7109375" style="3" customWidth="1"/>
    <col min="11645" max="11645" width="11.42578125" style="3"/>
    <col min="11646" max="11646" width="25.28515625" style="3" customWidth="1"/>
    <col min="11647" max="11647" width="15.85546875" style="3" bestFit="1" customWidth="1"/>
    <col min="11648" max="11649" width="18" style="3" bestFit="1" customWidth="1"/>
    <col min="11650" max="11868" width="11.42578125" style="3"/>
    <col min="11869" max="11869" width="15.42578125" style="3" customWidth="1"/>
    <col min="11870" max="11870" width="9.5703125" style="3" customWidth="1"/>
    <col min="11871" max="11871" width="14.42578125" style="3" customWidth="1"/>
    <col min="11872" max="11872" width="49.85546875" style="3" customWidth="1"/>
    <col min="11873" max="11873" width="22.5703125" style="3" customWidth="1"/>
    <col min="11874" max="11874" width="23" style="3" customWidth="1"/>
    <col min="11875" max="11875" width="22.85546875" style="3" customWidth="1"/>
    <col min="11876" max="11876" width="23.42578125" style="3" customWidth="1"/>
    <col min="11877" max="11877" width="22.42578125" style="3" customWidth="1"/>
    <col min="11878" max="11878" width="13.85546875" style="3" customWidth="1"/>
    <col min="11879" max="11879" width="20.7109375" style="3" customWidth="1"/>
    <col min="11880" max="11880" width="18.140625" style="3" customWidth="1"/>
    <col min="11881" max="11881" width="14.85546875" style="3" bestFit="1" customWidth="1"/>
    <col min="11882" max="11882" width="11.42578125" style="3"/>
    <col min="11883" max="11883" width="17.42578125" style="3" customWidth="1"/>
    <col min="11884" max="11886" width="18.140625" style="3" customWidth="1"/>
    <col min="11887" max="11890" width="11.42578125" style="3"/>
    <col min="11891" max="11891" width="34" style="3" customWidth="1"/>
    <col min="11892" max="11892" width="9.5703125" style="3" customWidth="1"/>
    <col min="11893" max="11893" width="16.7109375" style="3" customWidth="1"/>
    <col min="11894" max="11894" width="55.140625" style="3" customWidth="1"/>
    <col min="11895" max="11895" width="22.5703125" style="3" customWidth="1"/>
    <col min="11896" max="11896" width="23" style="3" customWidth="1"/>
    <col min="11897" max="11897" width="22.85546875" style="3" customWidth="1"/>
    <col min="11898" max="11898" width="23.42578125" style="3" customWidth="1"/>
    <col min="11899" max="11899" width="28.7109375" style="3" customWidth="1"/>
    <col min="11900" max="11900" width="12.7109375" style="3" customWidth="1"/>
    <col min="11901" max="11901" width="11.42578125" style="3"/>
    <col min="11902" max="11902" width="25.28515625" style="3" customWidth="1"/>
    <col min="11903" max="11903" width="15.85546875" style="3" bestFit="1" customWidth="1"/>
    <col min="11904" max="11905" width="18" style="3" bestFit="1" customWidth="1"/>
    <col min="11906" max="12124" width="11.42578125" style="3"/>
    <col min="12125" max="12125" width="15.42578125" style="3" customWidth="1"/>
    <col min="12126" max="12126" width="9.5703125" style="3" customWidth="1"/>
    <col min="12127" max="12127" width="14.42578125" style="3" customWidth="1"/>
    <col min="12128" max="12128" width="49.85546875" style="3" customWidth="1"/>
    <col min="12129" max="12129" width="22.5703125" style="3" customWidth="1"/>
    <col min="12130" max="12130" width="23" style="3" customWidth="1"/>
    <col min="12131" max="12131" width="22.85546875" style="3" customWidth="1"/>
    <col min="12132" max="12132" width="23.42578125" style="3" customWidth="1"/>
    <col min="12133" max="12133" width="22.42578125" style="3" customWidth="1"/>
    <col min="12134" max="12134" width="13.85546875" style="3" customWidth="1"/>
    <col min="12135" max="12135" width="20.7109375" style="3" customWidth="1"/>
    <col min="12136" max="12136" width="18.140625" style="3" customWidth="1"/>
    <col min="12137" max="12137" width="14.85546875" style="3" bestFit="1" customWidth="1"/>
    <col min="12138" max="12138" width="11.42578125" style="3"/>
    <col min="12139" max="12139" width="17.42578125" style="3" customWidth="1"/>
    <col min="12140" max="12142" width="18.140625" style="3" customWidth="1"/>
    <col min="12143" max="12146" width="11.42578125" style="3"/>
    <col min="12147" max="12147" width="34" style="3" customWidth="1"/>
    <col min="12148" max="12148" width="9.5703125" style="3" customWidth="1"/>
    <col min="12149" max="12149" width="16.7109375" style="3" customWidth="1"/>
    <col min="12150" max="12150" width="55.140625" style="3" customWidth="1"/>
    <col min="12151" max="12151" width="22.5703125" style="3" customWidth="1"/>
    <col min="12152" max="12152" width="23" style="3" customWidth="1"/>
    <col min="12153" max="12153" width="22.85546875" style="3" customWidth="1"/>
    <col min="12154" max="12154" width="23.42578125" style="3" customWidth="1"/>
    <col min="12155" max="12155" width="28.7109375" style="3" customWidth="1"/>
    <col min="12156" max="12156" width="12.7109375" style="3" customWidth="1"/>
    <col min="12157" max="12157" width="11.42578125" style="3"/>
    <col min="12158" max="12158" width="25.28515625" style="3" customWidth="1"/>
    <col min="12159" max="12159" width="15.85546875" style="3" bestFit="1" customWidth="1"/>
    <col min="12160" max="12161" width="18" style="3" bestFit="1" customWidth="1"/>
    <col min="12162" max="12380" width="11.42578125" style="3"/>
    <col min="12381" max="12381" width="15.42578125" style="3" customWidth="1"/>
    <col min="12382" max="12382" width="9.5703125" style="3" customWidth="1"/>
    <col min="12383" max="12383" width="14.42578125" style="3" customWidth="1"/>
    <col min="12384" max="12384" width="49.85546875" style="3" customWidth="1"/>
    <col min="12385" max="12385" width="22.5703125" style="3" customWidth="1"/>
    <col min="12386" max="12386" width="23" style="3" customWidth="1"/>
    <col min="12387" max="12387" width="22.85546875" style="3" customWidth="1"/>
    <col min="12388" max="12388" width="23.42578125" style="3" customWidth="1"/>
    <col min="12389" max="12389" width="22.42578125" style="3" customWidth="1"/>
    <col min="12390" max="12390" width="13.85546875" style="3" customWidth="1"/>
    <col min="12391" max="12391" width="20.7109375" style="3" customWidth="1"/>
    <col min="12392" max="12392" width="18.140625" style="3" customWidth="1"/>
    <col min="12393" max="12393" width="14.85546875" style="3" bestFit="1" customWidth="1"/>
    <col min="12394" max="12394" width="11.42578125" style="3"/>
    <col min="12395" max="12395" width="17.42578125" style="3" customWidth="1"/>
    <col min="12396" max="12398" width="18.140625" style="3" customWidth="1"/>
    <col min="12399" max="12402" width="11.42578125" style="3"/>
    <col min="12403" max="12403" width="34" style="3" customWidth="1"/>
    <col min="12404" max="12404" width="9.5703125" style="3" customWidth="1"/>
    <col min="12405" max="12405" width="16.7109375" style="3" customWidth="1"/>
    <col min="12406" max="12406" width="55.140625" style="3" customWidth="1"/>
    <col min="12407" max="12407" width="22.5703125" style="3" customWidth="1"/>
    <col min="12408" max="12408" width="23" style="3" customWidth="1"/>
    <col min="12409" max="12409" width="22.85546875" style="3" customWidth="1"/>
    <col min="12410" max="12410" width="23.42578125" style="3" customWidth="1"/>
    <col min="12411" max="12411" width="28.7109375" style="3" customWidth="1"/>
    <col min="12412" max="12412" width="12.7109375" style="3" customWidth="1"/>
    <col min="12413" max="12413" width="11.42578125" style="3"/>
    <col min="12414" max="12414" width="25.28515625" style="3" customWidth="1"/>
    <col min="12415" max="12415" width="15.85546875" style="3" bestFit="1" customWidth="1"/>
    <col min="12416" max="12417" width="18" style="3" bestFit="1" customWidth="1"/>
    <col min="12418" max="12636" width="11.42578125" style="3"/>
    <col min="12637" max="12637" width="15.42578125" style="3" customWidth="1"/>
    <col min="12638" max="12638" width="9.5703125" style="3" customWidth="1"/>
    <col min="12639" max="12639" width="14.42578125" style="3" customWidth="1"/>
    <col min="12640" max="12640" width="49.85546875" style="3" customWidth="1"/>
    <col min="12641" max="12641" width="22.5703125" style="3" customWidth="1"/>
    <col min="12642" max="12642" width="23" style="3" customWidth="1"/>
    <col min="12643" max="12643" width="22.85546875" style="3" customWidth="1"/>
    <col min="12644" max="12644" width="23.42578125" style="3" customWidth="1"/>
    <col min="12645" max="12645" width="22.42578125" style="3" customWidth="1"/>
    <col min="12646" max="12646" width="13.85546875" style="3" customWidth="1"/>
    <col min="12647" max="12647" width="20.7109375" style="3" customWidth="1"/>
    <col min="12648" max="12648" width="18.140625" style="3" customWidth="1"/>
    <col min="12649" max="12649" width="14.85546875" style="3" bestFit="1" customWidth="1"/>
    <col min="12650" max="12650" width="11.42578125" style="3"/>
    <col min="12651" max="12651" width="17.42578125" style="3" customWidth="1"/>
    <col min="12652" max="12654" width="18.140625" style="3" customWidth="1"/>
    <col min="12655" max="12658" width="11.42578125" style="3"/>
    <col min="12659" max="12659" width="34" style="3" customWidth="1"/>
    <col min="12660" max="12660" width="9.5703125" style="3" customWidth="1"/>
    <col min="12661" max="12661" width="16.7109375" style="3" customWidth="1"/>
    <col min="12662" max="12662" width="55.140625" style="3" customWidth="1"/>
    <col min="12663" max="12663" width="22.5703125" style="3" customWidth="1"/>
    <col min="12664" max="12664" width="23" style="3" customWidth="1"/>
    <col min="12665" max="12665" width="22.85546875" style="3" customWidth="1"/>
    <col min="12666" max="12666" width="23.42578125" style="3" customWidth="1"/>
    <col min="12667" max="12667" width="28.7109375" style="3" customWidth="1"/>
    <col min="12668" max="12668" width="12.7109375" style="3" customWidth="1"/>
    <col min="12669" max="12669" width="11.42578125" style="3"/>
    <col min="12670" max="12670" width="25.28515625" style="3" customWidth="1"/>
    <col min="12671" max="12671" width="15.85546875" style="3" bestFit="1" customWidth="1"/>
    <col min="12672" max="12673" width="18" style="3" bestFit="1" customWidth="1"/>
    <col min="12674" max="12892" width="11.42578125" style="3"/>
    <col min="12893" max="12893" width="15.42578125" style="3" customWidth="1"/>
    <col min="12894" max="12894" width="9.5703125" style="3" customWidth="1"/>
    <col min="12895" max="12895" width="14.42578125" style="3" customWidth="1"/>
    <col min="12896" max="12896" width="49.85546875" style="3" customWidth="1"/>
    <col min="12897" max="12897" width="22.5703125" style="3" customWidth="1"/>
    <col min="12898" max="12898" width="23" style="3" customWidth="1"/>
    <col min="12899" max="12899" width="22.85546875" style="3" customWidth="1"/>
    <col min="12900" max="12900" width="23.42578125" style="3" customWidth="1"/>
    <col min="12901" max="12901" width="22.42578125" style="3" customWidth="1"/>
    <col min="12902" max="12902" width="13.85546875" style="3" customWidth="1"/>
    <col min="12903" max="12903" width="20.7109375" style="3" customWidth="1"/>
    <col min="12904" max="12904" width="18.140625" style="3" customWidth="1"/>
    <col min="12905" max="12905" width="14.85546875" style="3" bestFit="1" customWidth="1"/>
    <col min="12906" max="12906" width="11.42578125" style="3"/>
    <col min="12907" max="12907" width="17.42578125" style="3" customWidth="1"/>
    <col min="12908" max="12910" width="18.140625" style="3" customWidth="1"/>
    <col min="12911" max="12914" width="11.42578125" style="3"/>
    <col min="12915" max="12915" width="34" style="3" customWidth="1"/>
    <col min="12916" max="12916" width="9.5703125" style="3" customWidth="1"/>
    <col min="12917" max="12917" width="16.7109375" style="3" customWidth="1"/>
    <col min="12918" max="12918" width="55.140625" style="3" customWidth="1"/>
    <col min="12919" max="12919" width="22.5703125" style="3" customWidth="1"/>
    <col min="12920" max="12920" width="23" style="3" customWidth="1"/>
    <col min="12921" max="12921" width="22.85546875" style="3" customWidth="1"/>
    <col min="12922" max="12922" width="23.42578125" style="3" customWidth="1"/>
    <col min="12923" max="12923" width="28.7109375" style="3" customWidth="1"/>
    <col min="12924" max="12924" width="12.7109375" style="3" customWidth="1"/>
    <col min="12925" max="12925" width="11.42578125" style="3"/>
    <col min="12926" max="12926" width="25.28515625" style="3" customWidth="1"/>
    <col min="12927" max="12927" width="15.85546875" style="3" bestFit="1" customWidth="1"/>
    <col min="12928" max="12929" width="18" style="3" bestFit="1" customWidth="1"/>
    <col min="12930" max="13148" width="11.42578125" style="3"/>
    <col min="13149" max="13149" width="15.42578125" style="3" customWidth="1"/>
    <col min="13150" max="13150" width="9.5703125" style="3" customWidth="1"/>
    <col min="13151" max="13151" width="14.42578125" style="3" customWidth="1"/>
    <col min="13152" max="13152" width="49.85546875" style="3" customWidth="1"/>
    <col min="13153" max="13153" width="22.5703125" style="3" customWidth="1"/>
    <col min="13154" max="13154" width="23" style="3" customWidth="1"/>
    <col min="13155" max="13155" width="22.85546875" style="3" customWidth="1"/>
    <col min="13156" max="13156" width="23.42578125" style="3" customWidth="1"/>
    <col min="13157" max="13157" width="22.42578125" style="3" customWidth="1"/>
    <col min="13158" max="13158" width="13.85546875" style="3" customWidth="1"/>
    <col min="13159" max="13159" width="20.7109375" style="3" customWidth="1"/>
    <col min="13160" max="13160" width="18.140625" style="3" customWidth="1"/>
    <col min="13161" max="13161" width="14.85546875" style="3" bestFit="1" customWidth="1"/>
    <col min="13162" max="13162" width="11.42578125" style="3"/>
    <col min="13163" max="13163" width="17.42578125" style="3" customWidth="1"/>
    <col min="13164" max="13166" width="18.140625" style="3" customWidth="1"/>
    <col min="13167" max="13170" width="11.42578125" style="3"/>
    <col min="13171" max="13171" width="34" style="3" customWidth="1"/>
    <col min="13172" max="13172" width="9.5703125" style="3" customWidth="1"/>
    <col min="13173" max="13173" width="16.7109375" style="3" customWidth="1"/>
    <col min="13174" max="13174" width="55.140625" style="3" customWidth="1"/>
    <col min="13175" max="13175" width="22.5703125" style="3" customWidth="1"/>
    <col min="13176" max="13176" width="23" style="3" customWidth="1"/>
    <col min="13177" max="13177" width="22.85546875" style="3" customWidth="1"/>
    <col min="13178" max="13178" width="23.42578125" style="3" customWidth="1"/>
    <col min="13179" max="13179" width="28.7109375" style="3" customWidth="1"/>
    <col min="13180" max="13180" width="12.7109375" style="3" customWidth="1"/>
    <col min="13181" max="13181" width="11.42578125" style="3"/>
    <col min="13182" max="13182" width="25.28515625" style="3" customWidth="1"/>
    <col min="13183" max="13183" width="15.85546875" style="3" bestFit="1" customWidth="1"/>
    <col min="13184" max="13185" width="18" style="3" bestFit="1" customWidth="1"/>
    <col min="13186" max="13404" width="11.42578125" style="3"/>
    <col min="13405" max="13405" width="15.42578125" style="3" customWidth="1"/>
    <col min="13406" max="13406" width="9.5703125" style="3" customWidth="1"/>
    <col min="13407" max="13407" width="14.42578125" style="3" customWidth="1"/>
    <col min="13408" max="13408" width="49.85546875" style="3" customWidth="1"/>
    <col min="13409" max="13409" width="22.5703125" style="3" customWidth="1"/>
    <col min="13410" max="13410" width="23" style="3" customWidth="1"/>
    <col min="13411" max="13411" width="22.85546875" style="3" customWidth="1"/>
    <col min="13412" max="13412" width="23.42578125" style="3" customWidth="1"/>
    <col min="13413" max="13413" width="22.42578125" style="3" customWidth="1"/>
    <col min="13414" max="13414" width="13.85546875" style="3" customWidth="1"/>
    <col min="13415" max="13415" width="20.7109375" style="3" customWidth="1"/>
    <col min="13416" max="13416" width="18.140625" style="3" customWidth="1"/>
    <col min="13417" max="13417" width="14.85546875" style="3" bestFit="1" customWidth="1"/>
    <col min="13418" max="13418" width="11.42578125" style="3"/>
    <col min="13419" max="13419" width="17.42578125" style="3" customWidth="1"/>
    <col min="13420" max="13422" width="18.140625" style="3" customWidth="1"/>
    <col min="13423" max="13426" width="11.42578125" style="3"/>
    <col min="13427" max="13427" width="34" style="3" customWidth="1"/>
    <col min="13428" max="13428" width="9.5703125" style="3" customWidth="1"/>
    <col min="13429" max="13429" width="16.7109375" style="3" customWidth="1"/>
    <col min="13430" max="13430" width="55.140625" style="3" customWidth="1"/>
    <col min="13431" max="13431" width="22.5703125" style="3" customWidth="1"/>
    <col min="13432" max="13432" width="23" style="3" customWidth="1"/>
    <col min="13433" max="13433" width="22.85546875" style="3" customWidth="1"/>
    <col min="13434" max="13434" width="23.42578125" style="3" customWidth="1"/>
    <col min="13435" max="13435" width="28.7109375" style="3" customWidth="1"/>
    <col min="13436" max="13436" width="12.7109375" style="3" customWidth="1"/>
    <col min="13437" max="13437" width="11.42578125" style="3"/>
    <col min="13438" max="13438" width="25.28515625" style="3" customWidth="1"/>
    <col min="13439" max="13439" width="15.85546875" style="3" bestFit="1" customWidth="1"/>
    <col min="13440" max="13441" width="18" style="3" bestFit="1" customWidth="1"/>
    <col min="13442" max="13660" width="11.42578125" style="3"/>
    <col min="13661" max="13661" width="15.42578125" style="3" customWidth="1"/>
    <col min="13662" max="13662" width="9.5703125" style="3" customWidth="1"/>
    <col min="13663" max="13663" width="14.42578125" style="3" customWidth="1"/>
    <col min="13664" max="13664" width="49.85546875" style="3" customWidth="1"/>
    <col min="13665" max="13665" width="22.5703125" style="3" customWidth="1"/>
    <col min="13666" max="13666" width="23" style="3" customWidth="1"/>
    <col min="13667" max="13667" width="22.85546875" style="3" customWidth="1"/>
    <col min="13668" max="13668" width="23.42578125" style="3" customWidth="1"/>
    <col min="13669" max="13669" width="22.42578125" style="3" customWidth="1"/>
    <col min="13670" max="13670" width="13.85546875" style="3" customWidth="1"/>
    <col min="13671" max="13671" width="20.7109375" style="3" customWidth="1"/>
    <col min="13672" max="13672" width="18.140625" style="3" customWidth="1"/>
    <col min="13673" max="13673" width="14.85546875" style="3" bestFit="1" customWidth="1"/>
    <col min="13674" max="13674" width="11.42578125" style="3"/>
    <col min="13675" max="13675" width="17.42578125" style="3" customWidth="1"/>
    <col min="13676" max="13678" width="18.140625" style="3" customWidth="1"/>
    <col min="13679" max="13682" width="11.42578125" style="3"/>
    <col min="13683" max="13683" width="34" style="3" customWidth="1"/>
    <col min="13684" max="13684" width="9.5703125" style="3" customWidth="1"/>
    <col min="13685" max="13685" width="16.7109375" style="3" customWidth="1"/>
    <col min="13686" max="13686" width="55.140625" style="3" customWidth="1"/>
    <col min="13687" max="13687" width="22.5703125" style="3" customWidth="1"/>
    <col min="13688" max="13688" width="23" style="3" customWidth="1"/>
    <col min="13689" max="13689" width="22.85546875" style="3" customWidth="1"/>
    <col min="13690" max="13690" width="23.42578125" style="3" customWidth="1"/>
    <col min="13691" max="13691" width="28.7109375" style="3" customWidth="1"/>
    <col min="13692" max="13692" width="12.7109375" style="3" customWidth="1"/>
    <col min="13693" max="13693" width="11.42578125" style="3"/>
    <col min="13694" max="13694" width="25.28515625" style="3" customWidth="1"/>
    <col min="13695" max="13695" width="15.85546875" style="3" bestFit="1" customWidth="1"/>
    <col min="13696" max="13697" width="18" style="3" bestFit="1" customWidth="1"/>
    <col min="13698" max="13916" width="11.42578125" style="3"/>
    <col min="13917" max="13917" width="15.42578125" style="3" customWidth="1"/>
    <col min="13918" max="13918" width="9.5703125" style="3" customWidth="1"/>
    <col min="13919" max="13919" width="14.42578125" style="3" customWidth="1"/>
    <col min="13920" max="13920" width="49.85546875" style="3" customWidth="1"/>
    <col min="13921" max="13921" width="22.5703125" style="3" customWidth="1"/>
    <col min="13922" max="13922" width="23" style="3" customWidth="1"/>
    <col min="13923" max="13923" width="22.85546875" style="3" customWidth="1"/>
    <col min="13924" max="13924" width="23.42578125" style="3" customWidth="1"/>
    <col min="13925" max="13925" width="22.42578125" style="3" customWidth="1"/>
    <col min="13926" max="13926" width="13.85546875" style="3" customWidth="1"/>
    <col min="13927" max="13927" width="20.7109375" style="3" customWidth="1"/>
    <col min="13928" max="13928" width="18.140625" style="3" customWidth="1"/>
    <col min="13929" max="13929" width="14.85546875" style="3" bestFit="1" customWidth="1"/>
    <col min="13930" max="13930" width="11.42578125" style="3"/>
    <col min="13931" max="13931" width="17.42578125" style="3" customWidth="1"/>
    <col min="13932" max="13934" width="18.140625" style="3" customWidth="1"/>
    <col min="13935" max="13938" width="11.42578125" style="3"/>
    <col min="13939" max="13939" width="34" style="3" customWidth="1"/>
    <col min="13940" max="13940" width="9.5703125" style="3" customWidth="1"/>
    <col min="13941" max="13941" width="16.7109375" style="3" customWidth="1"/>
    <col min="13942" max="13942" width="55.140625" style="3" customWidth="1"/>
    <col min="13943" max="13943" width="22.5703125" style="3" customWidth="1"/>
    <col min="13944" max="13944" width="23" style="3" customWidth="1"/>
    <col min="13945" max="13945" width="22.85546875" style="3" customWidth="1"/>
    <col min="13946" max="13946" width="23.42578125" style="3" customWidth="1"/>
    <col min="13947" max="13947" width="28.7109375" style="3" customWidth="1"/>
    <col min="13948" max="13948" width="12.7109375" style="3" customWidth="1"/>
    <col min="13949" max="13949" width="11.42578125" style="3"/>
    <col min="13950" max="13950" width="25.28515625" style="3" customWidth="1"/>
    <col min="13951" max="13951" width="15.85546875" style="3" bestFit="1" customWidth="1"/>
    <col min="13952" max="13953" width="18" style="3" bestFit="1" customWidth="1"/>
    <col min="13954" max="14172" width="11.42578125" style="3"/>
    <col min="14173" max="14173" width="15.42578125" style="3" customWidth="1"/>
    <col min="14174" max="14174" width="9.5703125" style="3" customWidth="1"/>
    <col min="14175" max="14175" width="14.42578125" style="3" customWidth="1"/>
    <col min="14176" max="14176" width="49.85546875" style="3" customWidth="1"/>
    <col min="14177" max="14177" width="22.5703125" style="3" customWidth="1"/>
    <col min="14178" max="14178" width="23" style="3" customWidth="1"/>
    <col min="14179" max="14179" width="22.85546875" style="3" customWidth="1"/>
    <col min="14180" max="14180" width="23.42578125" style="3" customWidth="1"/>
    <col min="14181" max="14181" width="22.42578125" style="3" customWidth="1"/>
    <col min="14182" max="14182" width="13.85546875" style="3" customWidth="1"/>
    <col min="14183" max="14183" width="20.7109375" style="3" customWidth="1"/>
    <col min="14184" max="14184" width="18.140625" style="3" customWidth="1"/>
    <col min="14185" max="14185" width="14.85546875" style="3" bestFit="1" customWidth="1"/>
    <col min="14186" max="14186" width="11.42578125" style="3"/>
    <col min="14187" max="14187" width="17.42578125" style="3" customWidth="1"/>
    <col min="14188" max="14190" width="18.140625" style="3" customWidth="1"/>
    <col min="14191" max="14194" width="11.42578125" style="3"/>
    <col min="14195" max="14195" width="34" style="3" customWidth="1"/>
    <col min="14196" max="14196" width="9.5703125" style="3" customWidth="1"/>
    <col min="14197" max="14197" width="16.7109375" style="3" customWidth="1"/>
    <col min="14198" max="14198" width="55.140625" style="3" customWidth="1"/>
    <col min="14199" max="14199" width="22.5703125" style="3" customWidth="1"/>
    <col min="14200" max="14200" width="23" style="3" customWidth="1"/>
    <col min="14201" max="14201" width="22.85546875" style="3" customWidth="1"/>
    <col min="14202" max="14202" width="23.42578125" style="3" customWidth="1"/>
    <col min="14203" max="14203" width="28.7109375" style="3" customWidth="1"/>
    <col min="14204" max="14204" width="12.7109375" style="3" customWidth="1"/>
    <col min="14205" max="14205" width="11.42578125" style="3"/>
    <col min="14206" max="14206" width="25.28515625" style="3" customWidth="1"/>
    <col min="14207" max="14207" width="15.85546875" style="3" bestFit="1" customWidth="1"/>
    <col min="14208" max="14209" width="18" style="3" bestFit="1" customWidth="1"/>
    <col min="14210" max="14428" width="11.42578125" style="3"/>
    <col min="14429" max="14429" width="15.42578125" style="3" customWidth="1"/>
    <col min="14430" max="14430" width="9.5703125" style="3" customWidth="1"/>
    <col min="14431" max="14431" width="14.42578125" style="3" customWidth="1"/>
    <col min="14432" max="14432" width="49.85546875" style="3" customWidth="1"/>
    <col min="14433" max="14433" width="22.5703125" style="3" customWidth="1"/>
    <col min="14434" max="14434" width="23" style="3" customWidth="1"/>
    <col min="14435" max="14435" width="22.85546875" style="3" customWidth="1"/>
    <col min="14436" max="14436" width="23.42578125" style="3" customWidth="1"/>
    <col min="14437" max="14437" width="22.42578125" style="3" customWidth="1"/>
    <col min="14438" max="14438" width="13.85546875" style="3" customWidth="1"/>
    <col min="14439" max="14439" width="20.7109375" style="3" customWidth="1"/>
    <col min="14440" max="14440" width="18.140625" style="3" customWidth="1"/>
    <col min="14441" max="14441" width="14.85546875" style="3" bestFit="1" customWidth="1"/>
    <col min="14442" max="14442" width="11.42578125" style="3"/>
    <col min="14443" max="14443" width="17.42578125" style="3" customWidth="1"/>
    <col min="14444" max="14446" width="18.140625" style="3" customWidth="1"/>
    <col min="14447" max="14450" width="11.42578125" style="3"/>
    <col min="14451" max="14451" width="34" style="3" customWidth="1"/>
    <col min="14452" max="14452" width="9.5703125" style="3" customWidth="1"/>
    <col min="14453" max="14453" width="16.7109375" style="3" customWidth="1"/>
    <col min="14454" max="14454" width="55.140625" style="3" customWidth="1"/>
    <col min="14455" max="14455" width="22.5703125" style="3" customWidth="1"/>
    <col min="14456" max="14456" width="23" style="3" customWidth="1"/>
    <col min="14457" max="14457" width="22.85546875" style="3" customWidth="1"/>
    <col min="14458" max="14458" width="23.42578125" style="3" customWidth="1"/>
    <col min="14459" max="14459" width="28.7109375" style="3" customWidth="1"/>
    <col min="14460" max="14460" width="12.7109375" style="3" customWidth="1"/>
    <col min="14461" max="14461" width="11.42578125" style="3"/>
    <col min="14462" max="14462" width="25.28515625" style="3" customWidth="1"/>
    <col min="14463" max="14463" width="15.85546875" style="3" bestFit="1" customWidth="1"/>
    <col min="14464" max="14465" width="18" style="3" bestFit="1" customWidth="1"/>
    <col min="14466" max="14684" width="11.42578125" style="3"/>
    <col min="14685" max="14685" width="15.42578125" style="3" customWidth="1"/>
    <col min="14686" max="14686" width="9.5703125" style="3" customWidth="1"/>
    <col min="14687" max="14687" width="14.42578125" style="3" customWidth="1"/>
    <col min="14688" max="14688" width="49.85546875" style="3" customWidth="1"/>
    <col min="14689" max="14689" width="22.5703125" style="3" customWidth="1"/>
    <col min="14690" max="14690" width="23" style="3" customWidth="1"/>
    <col min="14691" max="14691" width="22.85546875" style="3" customWidth="1"/>
    <col min="14692" max="14692" width="23.42578125" style="3" customWidth="1"/>
    <col min="14693" max="14693" width="22.42578125" style="3" customWidth="1"/>
    <col min="14694" max="14694" width="13.85546875" style="3" customWidth="1"/>
    <col min="14695" max="14695" width="20.7109375" style="3" customWidth="1"/>
    <col min="14696" max="14696" width="18.140625" style="3" customWidth="1"/>
    <col min="14697" max="14697" width="14.85546875" style="3" bestFit="1" customWidth="1"/>
    <col min="14698" max="14698" width="11.42578125" style="3"/>
    <col min="14699" max="14699" width="17.42578125" style="3" customWidth="1"/>
    <col min="14700" max="14702" width="18.140625" style="3" customWidth="1"/>
    <col min="14703" max="14706" width="11.42578125" style="3"/>
    <col min="14707" max="14707" width="34" style="3" customWidth="1"/>
    <col min="14708" max="14708" width="9.5703125" style="3" customWidth="1"/>
    <col min="14709" max="14709" width="16.7109375" style="3" customWidth="1"/>
    <col min="14710" max="14710" width="55.140625" style="3" customWidth="1"/>
    <col min="14711" max="14711" width="22.5703125" style="3" customWidth="1"/>
    <col min="14712" max="14712" width="23" style="3" customWidth="1"/>
    <col min="14713" max="14713" width="22.85546875" style="3" customWidth="1"/>
    <col min="14714" max="14714" width="23.42578125" style="3" customWidth="1"/>
    <col min="14715" max="14715" width="28.7109375" style="3" customWidth="1"/>
    <col min="14716" max="14716" width="12.7109375" style="3" customWidth="1"/>
    <col min="14717" max="14717" width="11.42578125" style="3"/>
    <col min="14718" max="14718" width="25.28515625" style="3" customWidth="1"/>
    <col min="14719" max="14719" width="15.85546875" style="3" bestFit="1" customWidth="1"/>
    <col min="14720" max="14721" width="18" style="3" bestFit="1" customWidth="1"/>
    <col min="14722" max="14940" width="11.42578125" style="3"/>
    <col min="14941" max="14941" width="15.42578125" style="3" customWidth="1"/>
    <col min="14942" max="14942" width="9.5703125" style="3" customWidth="1"/>
    <col min="14943" max="14943" width="14.42578125" style="3" customWidth="1"/>
    <col min="14944" max="14944" width="49.85546875" style="3" customWidth="1"/>
    <col min="14945" max="14945" width="22.5703125" style="3" customWidth="1"/>
    <col min="14946" max="14946" width="23" style="3" customWidth="1"/>
    <col min="14947" max="14947" width="22.85546875" style="3" customWidth="1"/>
    <col min="14948" max="14948" width="23.42578125" style="3" customWidth="1"/>
    <col min="14949" max="14949" width="22.42578125" style="3" customWidth="1"/>
    <col min="14950" max="14950" width="13.85546875" style="3" customWidth="1"/>
    <col min="14951" max="14951" width="20.7109375" style="3" customWidth="1"/>
    <col min="14952" max="14952" width="18.140625" style="3" customWidth="1"/>
    <col min="14953" max="14953" width="14.85546875" style="3" bestFit="1" customWidth="1"/>
    <col min="14954" max="14954" width="11.42578125" style="3"/>
    <col min="14955" max="14955" width="17.42578125" style="3" customWidth="1"/>
    <col min="14956" max="14958" width="18.140625" style="3" customWidth="1"/>
    <col min="14959" max="14962" width="11.42578125" style="3"/>
    <col min="14963" max="14963" width="34" style="3" customWidth="1"/>
    <col min="14964" max="14964" width="9.5703125" style="3" customWidth="1"/>
    <col min="14965" max="14965" width="16.7109375" style="3" customWidth="1"/>
    <col min="14966" max="14966" width="55.140625" style="3" customWidth="1"/>
    <col min="14967" max="14967" width="22.5703125" style="3" customWidth="1"/>
    <col min="14968" max="14968" width="23" style="3" customWidth="1"/>
    <col min="14969" max="14969" width="22.85546875" style="3" customWidth="1"/>
    <col min="14970" max="14970" width="23.42578125" style="3" customWidth="1"/>
    <col min="14971" max="14971" width="28.7109375" style="3" customWidth="1"/>
    <col min="14972" max="14972" width="12.7109375" style="3" customWidth="1"/>
    <col min="14973" max="14973" width="11.42578125" style="3"/>
    <col min="14974" max="14974" width="25.28515625" style="3" customWidth="1"/>
    <col min="14975" max="14975" width="15.85546875" style="3" bestFit="1" customWidth="1"/>
    <col min="14976" max="14977" width="18" style="3" bestFit="1" customWidth="1"/>
    <col min="14978" max="15196" width="11.42578125" style="3"/>
    <col min="15197" max="15197" width="15.42578125" style="3" customWidth="1"/>
    <col min="15198" max="15198" width="9.5703125" style="3" customWidth="1"/>
    <col min="15199" max="15199" width="14.42578125" style="3" customWidth="1"/>
    <col min="15200" max="15200" width="49.85546875" style="3" customWidth="1"/>
    <col min="15201" max="15201" width="22.5703125" style="3" customWidth="1"/>
    <col min="15202" max="15202" width="23" style="3" customWidth="1"/>
    <col min="15203" max="15203" width="22.85546875" style="3" customWidth="1"/>
    <col min="15204" max="15204" width="23.42578125" style="3" customWidth="1"/>
    <col min="15205" max="15205" width="22.42578125" style="3" customWidth="1"/>
    <col min="15206" max="15206" width="13.85546875" style="3" customWidth="1"/>
    <col min="15207" max="15207" width="20.7109375" style="3" customWidth="1"/>
    <col min="15208" max="15208" width="18.140625" style="3" customWidth="1"/>
    <col min="15209" max="15209" width="14.85546875" style="3" bestFit="1" customWidth="1"/>
    <col min="15210" max="15210" width="11.42578125" style="3"/>
    <col min="15211" max="15211" width="17.42578125" style="3" customWidth="1"/>
    <col min="15212" max="15214" width="18.140625" style="3" customWidth="1"/>
    <col min="15215" max="15218" width="11.42578125" style="3"/>
    <col min="15219" max="15219" width="34" style="3" customWidth="1"/>
    <col min="15220" max="15220" width="9.5703125" style="3" customWidth="1"/>
    <col min="15221" max="15221" width="16.7109375" style="3" customWidth="1"/>
    <col min="15222" max="15222" width="55.140625" style="3" customWidth="1"/>
    <col min="15223" max="15223" width="22.5703125" style="3" customWidth="1"/>
    <col min="15224" max="15224" width="23" style="3" customWidth="1"/>
    <col min="15225" max="15225" width="22.85546875" style="3" customWidth="1"/>
    <col min="15226" max="15226" width="23.42578125" style="3" customWidth="1"/>
    <col min="15227" max="15227" width="28.7109375" style="3" customWidth="1"/>
    <col min="15228" max="15228" width="12.7109375" style="3" customWidth="1"/>
    <col min="15229" max="15229" width="11.42578125" style="3"/>
    <col min="15230" max="15230" width="25.28515625" style="3" customWidth="1"/>
    <col min="15231" max="15231" width="15.85546875" style="3" bestFit="1" customWidth="1"/>
    <col min="15232" max="15233" width="18" style="3" bestFit="1" customWidth="1"/>
    <col min="15234" max="15452" width="11.42578125" style="3"/>
    <col min="15453" max="15453" width="15.42578125" style="3" customWidth="1"/>
    <col min="15454" max="15454" width="9.5703125" style="3" customWidth="1"/>
    <col min="15455" max="15455" width="14.42578125" style="3" customWidth="1"/>
    <col min="15456" max="15456" width="49.85546875" style="3" customWidth="1"/>
    <col min="15457" max="15457" width="22.5703125" style="3" customWidth="1"/>
    <col min="15458" max="15458" width="23" style="3" customWidth="1"/>
    <col min="15459" max="15459" width="22.85546875" style="3" customWidth="1"/>
    <col min="15460" max="15460" width="23.42578125" style="3" customWidth="1"/>
    <col min="15461" max="15461" width="22.42578125" style="3" customWidth="1"/>
    <col min="15462" max="15462" width="13.85546875" style="3" customWidth="1"/>
    <col min="15463" max="15463" width="20.7109375" style="3" customWidth="1"/>
    <col min="15464" max="15464" width="18.140625" style="3" customWidth="1"/>
    <col min="15465" max="15465" width="14.85546875" style="3" bestFit="1" customWidth="1"/>
    <col min="15466" max="15466" width="11.42578125" style="3"/>
    <col min="15467" max="15467" width="17.42578125" style="3" customWidth="1"/>
    <col min="15468" max="15470" width="18.140625" style="3" customWidth="1"/>
    <col min="15471" max="15474" width="11.42578125" style="3"/>
    <col min="15475" max="15475" width="34" style="3" customWidth="1"/>
    <col min="15476" max="15476" width="9.5703125" style="3" customWidth="1"/>
    <col min="15477" max="15477" width="16.7109375" style="3" customWidth="1"/>
    <col min="15478" max="15478" width="55.140625" style="3" customWidth="1"/>
    <col min="15479" max="15479" width="22.5703125" style="3" customWidth="1"/>
    <col min="15480" max="15480" width="23" style="3" customWidth="1"/>
    <col min="15481" max="15481" width="22.85546875" style="3" customWidth="1"/>
    <col min="15482" max="15482" width="23.42578125" style="3" customWidth="1"/>
    <col min="15483" max="15483" width="28.7109375" style="3" customWidth="1"/>
    <col min="15484" max="15484" width="12.7109375" style="3" customWidth="1"/>
    <col min="15485" max="15485" width="11.42578125" style="3"/>
    <col min="15486" max="15486" width="25.28515625" style="3" customWidth="1"/>
    <col min="15487" max="15487" width="15.85546875" style="3" bestFit="1" customWidth="1"/>
    <col min="15488" max="15489" width="18" style="3" bestFit="1" customWidth="1"/>
    <col min="15490" max="15708" width="11.42578125" style="3"/>
    <col min="15709" max="15709" width="15.42578125" style="3" customWidth="1"/>
    <col min="15710" max="15710" width="9.5703125" style="3" customWidth="1"/>
    <col min="15711" max="15711" width="14.42578125" style="3" customWidth="1"/>
    <col min="15712" max="15712" width="49.85546875" style="3" customWidth="1"/>
    <col min="15713" max="15713" width="22.5703125" style="3" customWidth="1"/>
    <col min="15714" max="15714" width="23" style="3" customWidth="1"/>
    <col min="15715" max="15715" width="22.85546875" style="3" customWidth="1"/>
    <col min="15716" max="15716" width="23.42578125" style="3" customWidth="1"/>
    <col min="15717" max="15717" width="22.42578125" style="3" customWidth="1"/>
    <col min="15718" max="15718" width="13.85546875" style="3" customWidth="1"/>
    <col min="15719" max="15719" width="20.7109375" style="3" customWidth="1"/>
    <col min="15720" max="15720" width="18.140625" style="3" customWidth="1"/>
    <col min="15721" max="15721" width="14.85546875" style="3" bestFit="1" customWidth="1"/>
    <col min="15722" max="15722" width="11.42578125" style="3"/>
    <col min="15723" max="15723" width="17.42578125" style="3" customWidth="1"/>
    <col min="15724" max="15726" width="18.140625" style="3" customWidth="1"/>
    <col min="15727" max="15730" width="11.42578125" style="3"/>
    <col min="15731" max="15731" width="34" style="3" customWidth="1"/>
    <col min="15732" max="15732" width="9.5703125" style="3" customWidth="1"/>
    <col min="15733" max="15733" width="16.7109375" style="3" customWidth="1"/>
    <col min="15734" max="15734" width="55.140625" style="3" customWidth="1"/>
    <col min="15735" max="15735" width="22.5703125" style="3" customWidth="1"/>
    <col min="15736" max="15736" width="23" style="3" customWidth="1"/>
    <col min="15737" max="15737" width="22.85546875" style="3" customWidth="1"/>
    <col min="15738" max="15738" width="23.42578125" style="3" customWidth="1"/>
    <col min="15739" max="15739" width="28.7109375" style="3" customWidth="1"/>
    <col min="15740" max="15740" width="12.7109375" style="3" customWidth="1"/>
    <col min="15741" max="15741" width="11.42578125" style="3"/>
    <col min="15742" max="15742" width="25.28515625" style="3" customWidth="1"/>
    <col min="15743" max="15743" width="15.85546875" style="3" bestFit="1" customWidth="1"/>
    <col min="15744" max="15745" width="18" style="3" bestFit="1" customWidth="1"/>
    <col min="15746" max="15964" width="11.42578125" style="3"/>
    <col min="15965" max="15965" width="15.42578125" style="3" customWidth="1"/>
    <col min="15966" max="15966" width="9.5703125" style="3" customWidth="1"/>
    <col min="15967" max="15967" width="14.42578125" style="3" customWidth="1"/>
    <col min="15968" max="15968" width="49.85546875" style="3" customWidth="1"/>
    <col min="15969" max="15969" width="22.5703125" style="3" customWidth="1"/>
    <col min="15970" max="15970" width="23" style="3" customWidth="1"/>
    <col min="15971" max="15971" width="22.85546875" style="3" customWidth="1"/>
    <col min="15972" max="15972" width="23.42578125" style="3" customWidth="1"/>
    <col min="15973" max="15973" width="22.42578125" style="3" customWidth="1"/>
    <col min="15974" max="15974" width="13.85546875" style="3" customWidth="1"/>
    <col min="15975" max="15975" width="20.7109375" style="3" customWidth="1"/>
    <col min="15976" max="15976" width="18.140625" style="3" customWidth="1"/>
    <col min="15977" max="15977" width="14.85546875" style="3" bestFit="1" customWidth="1"/>
    <col min="15978" max="15978" width="11.42578125" style="3"/>
    <col min="15979" max="15979" width="17.42578125" style="3" customWidth="1"/>
    <col min="15980" max="15982" width="18.140625" style="3" customWidth="1"/>
    <col min="15983" max="15986" width="11.42578125" style="3"/>
    <col min="15987" max="15987" width="34" style="3" customWidth="1"/>
    <col min="15988" max="15988" width="9.5703125" style="3" customWidth="1"/>
    <col min="15989" max="15989" width="16.7109375" style="3" customWidth="1"/>
    <col min="15990" max="15990" width="55.140625" style="3" customWidth="1"/>
    <col min="15991" max="15991" width="22.5703125" style="3" customWidth="1"/>
    <col min="15992" max="15992" width="23" style="3" customWidth="1"/>
    <col min="15993" max="15993" width="22.85546875" style="3" customWidth="1"/>
    <col min="15994" max="15994" width="23.42578125" style="3" customWidth="1"/>
    <col min="15995" max="15995" width="28.7109375" style="3" customWidth="1"/>
    <col min="15996" max="15996" width="12.7109375" style="3" customWidth="1"/>
    <col min="15997" max="15997" width="11.42578125" style="3"/>
    <col min="15998" max="15998" width="25.28515625" style="3" customWidth="1"/>
    <col min="15999" max="15999" width="15.85546875" style="3" bestFit="1" customWidth="1"/>
    <col min="16000" max="16001" width="18" style="3" bestFit="1" customWidth="1"/>
    <col min="16002" max="16220" width="11.42578125" style="3"/>
    <col min="16221" max="16221" width="15.42578125" style="3" customWidth="1"/>
    <col min="16222" max="16222" width="9.5703125" style="3" customWidth="1"/>
    <col min="16223" max="16223" width="14.42578125" style="3" customWidth="1"/>
    <col min="16224" max="16224" width="49.85546875" style="3" customWidth="1"/>
    <col min="16225" max="16225" width="22.5703125" style="3" customWidth="1"/>
    <col min="16226" max="16226" width="23" style="3" customWidth="1"/>
    <col min="16227" max="16227" width="22.85546875" style="3" customWidth="1"/>
    <col min="16228" max="16228" width="23.42578125" style="3" customWidth="1"/>
    <col min="16229" max="16229" width="22.42578125" style="3" customWidth="1"/>
    <col min="16230" max="16230" width="13.85546875" style="3" customWidth="1"/>
    <col min="16231" max="16231" width="20.7109375" style="3" customWidth="1"/>
    <col min="16232" max="16232" width="18.140625" style="3" customWidth="1"/>
    <col min="16233" max="16233" width="14.85546875" style="3" bestFit="1" customWidth="1"/>
    <col min="16234" max="16234" width="11.42578125" style="3"/>
    <col min="16235" max="16235" width="17.42578125" style="3" customWidth="1"/>
    <col min="16236" max="16238" width="18.140625" style="3" customWidth="1"/>
    <col min="16239" max="16384" width="11.42578125" style="3"/>
  </cols>
  <sheetData>
    <row r="1" spans="1:16" s="132" customFormat="1" ht="23.1" customHeight="1" x14ac:dyDescent="0.25">
      <c r="C1" s="133"/>
      <c r="D1" s="133"/>
      <c r="G1" s="134"/>
      <c r="H1" s="135"/>
      <c r="I1" s="135"/>
      <c r="J1" s="135"/>
    </row>
    <row r="2" spans="1:16" s="132" customFormat="1" ht="19.5" customHeight="1" x14ac:dyDescent="0.25">
      <c r="A2" s="316" t="s">
        <v>0</v>
      </c>
      <c r="B2" s="316"/>
      <c r="C2" s="316"/>
      <c r="D2" s="316"/>
      <c r="E2" s="316"/>
      <c r="F2" s="316"/>
      <c r="G2" s="316"/>
      <c r="H2" s="316"/>
      <c r="I2" s="316"/>
      <c r="J2" s="316"/>
    </row>
    <row r="3" spans="1:16" s="132" customFormat="1" ht="24.95" customHeight="1" x14ac:dyDescent="0.25">
      <c r="A3" s="317" t="s">
        <v>475</v>
      </c>
      <c r="B3" s="317"/>
      <c r="C3" s="317"/>
      <c r="D3" s="317"/>
      <c r="E3" s="317"/>
      <c r="F3" s="317"/>
      <c r="G3" s="317"/>
      <c r="H3" s="317"/>
      <c r="I3" s="317"/>
      <c r="J3" s="317"/>
    </row>
    <row r="4" spans="1:16" s="132" customFormat="1" ht="24.95" customHeight="1" x14ac:dyDescent="0.25">
      <c r="A4" s="318" t="s">
        <v>533</v>
      </c>
      <c r="B4" s="318"/>
      <c r="C4" s="318"/>
      <c r="D4" s="318"/>
      <c r="E4" s="318"/>
      <c r="F4" s="318"/>
      <c r="G4" s="318"/>
      <c r="H4" s="318"/>
      <c r="I4" s="318"/>
      <c r="J4" s="318"/>
    </row>
    <row r="5" spans="1:16" s="132" customFormat="1" ht="18.75" customHeight="1" thickBot="1" x14ac:dyDescent="0.3">
      <c r="C5" s="133"/>
      <c r="D5" s="133"/>
      <c r="G5" s="134"/>
      <c r="H5" s="136" t="s">
        <v>3</v>
      </c>
      <c r="I5" s="137" t="s">
        <v>4</v>
      </c>
      <c r="J5" s="138" t="s">
        <v>5</v>
      </c>
    </row>
    <row r="6" spans="1:16" ht="29.25" customHeight="1" x14ac:dyDescent="0.25">
      <c r="A6" s="305" t="s">
        <v>6</v>
      </c>
      <c r="B6" s="307" t="s">
        <v>7</v>
      </c>
      <c r="C6" s="307" t="s">
        <v>8</v>
      </c>
      <c r="D6" s="307" t="s">
        <v>9</v>
      </c>
      <c r="E6" s="307" t="s">
        <v>10</v>
      </c>
      <c r="F6" s="301" t="s">
        <v>477</v>
      </c>
      <c r="G6" s="303" t="s">
        <v>478</v>
      </c>
      <c r="H6" s="301" t="s">
        <v>479</v>
      </c>
      <c r="I6" s="309" t="s">
        <v>14</v>
      </c>
      <c r="J6" s="301" t="s">
        <v>480</v>
      </c>
      <c r="K6" s="301" t="s">
        <v>481</v>
      </c>
      <c r="L6" s="301" t="s">
        <v>482</v>
      </c>
      <c r="M6" s="314" t="s">
        <v>483</v>
      </c>
      <c r="N6" s="314"/>
      <c r="O6" s="315"/>
    </row>
    <row r="7" spans="1:16" ht="84.75" customHeight="1" thickBot="1" x14ac:dyDescent="0.3">
      <c r="A7" s="306"/>
      <c r="B7" s="308"/>
      <c r="C7" s="308"/>
      <c r="D7" s="308"/>
      <c r="E7" s="308"/>
      <c r="F7" s="302"/>
      <c r="G7" s="304"/>
      <c r="H7" s="302"/>
      <c r="I7" s="313"/>
      <c r="J7" s="302"/>
      <c r="K7" s="302"/>
      <c r="L7" s="302"/>
      <c r="M7" s="139" t="s">
        <v>484</v>
      </c>
      <c r="N7" s="139" t="s">
        <v>485</v>
      </c>
      <c r="O7" s="140" t="s">
        <v>486</v>
      </c>
    </row>
    <row r="8" spans="1:16" s="4" customFormat="1" ht="30.75" customHeight="1" thickBot="1" x14ac:dyDescent="0.3">
      <c r="A8" s="21" t="s">
        <v>36</v>
      </c>
      <c r="B8" s="141" t="s">
        <v>41</v>
      </c>
      <c r="C8" s="141">
        <v>20</v>
      </c>
      <c r="D8" s="141" t="s">
        <v>38</v>
      </c>
      <c r="E8" s="23" t="s">
        <v>39</v>
      </c>
      <c r="F8" s="24">
        <f>+F9+F44</f>
        <v>9956298794.5499992</v>
      </c>
      <c r="G8" s="24">
        <f t="shared" ref="G8:L8" si="0">+G9+G44</f>
        <v>0</v>
      </c>
      <c r="H8" s="24">
        <f t="shared" si="0"/>
        <v>9956298794.5499992</v>
      </c>
      <c r="I8" s="142">
        <f>+H8/$H$130</f>
        <v>0.17837172702958298</v>
      </c>
      <c r="J8" s="24">
        <f t="shared" si="0"/>
        <v>9949965783.5499992</v>
      </c>
      <c r="K8" s="24">
        <f t="shared" si="0"/>
        <v>6152042921.5500002</v>
      </c>
      <c r="L8" s="24">
        <f t="shared" si="0"/>
        <v>3797922862</v>
      </c>
      <c r="M8" s="143">
        <f>+J8/H8</f>
        <v>0.99936391915000922</v>
      </c>
      <c r="N8" s="143">
        <f>+K8/H8</f>
        <v>0.617904609785072</v>
      </c>
      <c r="O8" s="144">
        <f>+K8/J8</f>
        <v>0.61829789723709416</v>
      </c>
    </row>
    <row r="9" spans="1:16" ht="28.5" customHeight="1" x14ac:dyDescent="0.25">
      <c r="A9" s="145" t="s">
        <v>100</v>
      </c>
      <c r="B9" s="92" t="s">
        <v>41</v>
      </c>
      <c r="C9" s="92">
        <v>20</v>
      </c>
      <c r="D9" s="92" t="s">
        <v>38</v>
      </c>
      <c r="E9" s="35" t="s">
        <v>101</v>
      </c>
      <c r="F9" s="93">
        <f>+F10</f>
        <v>353903239.54999995</v>
      </c>
      <c r="G9" s="93">
        <f t="shared" ref="G9:L9" si="1">+G10</f>
        <v>0</v>
      </c>
      <c r="H9" s="93">
        <f t="shared" si="1"/>
        <v>353903239.54999995</v>
      </c>
      <c r="I9" s="146">
        <f t="shared" ref="I9:I72" si="2">+H9/$H$130</f>
        <v>6.3403412595906192E-3</v>
      </c>
      <c r="J9" s="93">
        <f t="shared" si="1"/>
        <v>347570228.54999995</v>
      </c>
      <c r="K9" s="93">
        <f t="shared" si="1"/>
        <v>347570228.54999995</v>
      </c>
      <c r="L9" s="93">
        <f t="shared" si="1"/>
        <v>0</v>
      </c>
      <c r="M9" s="147">
        <f>+J9/H9</f>
        <v>0.98210524716288938</v>
      </c>
      <c r="N9" s="147">
        <f>+K9/H9</f>
        <v>0.98210524716288938</v>
      </c>
      <c r="O9" s="148">
        <f>+K9/J9</f>
        <v>1</v>
      </c>
    </row>
    <row r="10" spans="1:16" ht="28.5" customHeight="1" x14ac:dyDescent="0.25">
      <c r="A10" s="149" t="s">
        <v>114</v>
      </c>
      <c r="B10" s="34" t="s">
        <v>41</v>
      </c>
      <c r="C10" s="34">
        <v>20</v>
      </c>
      <c r="D10" s="34" t="s">
        <v>38</v>
      </c>
      <c r="E10" s="40" t="s">
        <v>115</v>
      </c>
      <c r="F10" s="66">
        <f>+F11+F24</f>
        <v>353903239.54999995</v>
      </c>
      <c r="G10" s="66">
        <f t="shared" ref="G10:L10" si="3">+G11+G24</f>
        <v>0</v>
      </c>
      <c r="H10" s="66">
        <f t="shared" si="3"/>
        <v>353903239.54999995</v>
      </c>
      <c r="I10" s="150">
        <f t="shared" si="2"/>
        <v>6.3403412595906192E-3</v>
      </c>
      <c r="J10" s="66">
        <f t="shared" si="3"/>
        <v>347570228.54999995</v>
      </c>
      <c r="K10" s="66">
        <f t="shared" si="3"/>
        <v>347570228.54999995</v>
      </c>
      <c r="L10" s="66">
        <f t="shared" si="3"/>
        <v>0</v>
      </c>
      <c r="M10" s="64">
        <f t="shared" ref="M10:M86" si="4">+J10/H10</f>
        <v>0.98210524716288938</v>
      </c>
      <c r="N10" s="64">
        <f t="shared" ref="N10:N86" si="5">+K10/H10</f>
        <v>0.98210524716288938</v>
      </c>
      <c r="O10" s="151">
        <f t="shared" ref="O10:O86" si="6">+K10/J10</f>
        <v>1</v>
      </c>
    </row>
    <row r="11" spans="1:16" ht="28.5" customHeight="1" x14ac:dyDescent="0.25">
      <c r="A11" s="149" t="s">
        <v>116</v>
      </c>
      <c r="B11" s="34" t="s">
        <v>41</v>
      </c>
      <c r="C11" s="34">
        <v>20</v>
      </c>
      <c r="D11" s="34" t="s">
        <v>38</v>
      </c>
      <c r="E11" s="40" t="s">
        <v>117</v>
      </c>
      <c r="F11" s="62">
        <f>+F12+F15+F22</f>
        <v>62552927.649999999</v>
      </c>
      <c r="G11" s="62">
        <f t="shared" ref="G11:L11" si="7">+G12+G15+G22</f>
        <v>0</v>
      </c>
      <c r="H11" s="62">
        <f t="shared" si="7"/>
        <v>62552927.649999999</v>
      </c>
      <c r="I11" s="150">
        <f t="shared" si="2"/>
        <v>1.1206648138959707E-3</v>
      </c>
      <c r="J11" s="62">
        <f t="shared" si="7"/>
        <v>62552927.649999999</v>
      </c>
      <c r="K11" s="62">
        <f t="shared" si="7"/>
        <v>62552927.649999999</v>
      </c>
      <c r="L11" s="62">
        <f t="shared" si="7"/>
        <v>0</v>
      </c>
      <c r="M11" s="64">
        <f t="shared" si="4"/>
        <v>1</v>
      </c>
      <c r="N11" s="64">
        <f t="shared" si="5"/>
        <v>1</v>
      </c>
      <c r="O11" s="151">
        <f t="shared" si="6"/>
        <v>1</v>
      </c>
    </row>
    <row r="12" spans="1:16" ht="54.75" customHeight="1" x14ac:dyDescent="0.25">
      <c r="A12" s="149" t="s">
        <v>118</v>
      </c>
      <c r="B12" s="34" t="s">
        <v>41</v>
      </c>
      <c r="C12" s="34">
        <v>20</v>
      </c>
      <c r="D12" s="34" t="s">
        <v>38</v>
      </c>
      <c r="E12" s="40" t="s">
        <v>487</v>
      </c>
      <c r="F12" s="62">
        <f>+F13+F14</f>
        <v>4803517</v>
      </c>
      <c r="G12" s="62">
        <f t="shared" ref="G12:L12" si="8">+G13+G14</f>
        <v>0</v>
      </c>
      <c r="H12" s="62">
        <f t="shared" si="8"/>
        <v>4803517</v>
      </c>
      <c r="I12" s="150">
        <f t="shared" si="2"/>
        <v>8.6057242835557861E-5</v>
      </c>
      <c r="J12" s="62">
        <f t="shared" si="8"/>
        <v>4803517</v>
      </c>
      <c r="K12" s="62">
        <f t="shared" si="8"/>
        <v>4803517</v>
      </c>
      <c r="L12" s="62">
        <f t="shared" si="8"/>
        <v>0</v>
      </c>
      <c r="M12" s="64">
        <f t="shared" si="4"/>
        <v>1</v>
      </c>
      <c r="N12" s="64">
        <f t="shared" si="5"/>
        <v>1</v>
      </c>
      <c r="O12" s="151">
        <f t="shared" si="6"/>
        <v>1</v>
      </c>
    </row>
    <row r="13" spans="1:16" ht="55.5" customHeight="1" x14ac:dyDescent="0.25">
      <c r="A13" s="152" t="s">
        <v>120</v>
      </c>
      <c r="B13" s="44" t="s">
        <v>41</v>
      </c>
      <c r="C13" s="44">
        <v>20</v>
      </c>
      <c r="D13" s="44" t="s">
        <v>38</v>
      </c>
      <c r="E13" s="45" t="s">
        <v>488</v>
      </c>
      <c r="F13" s="46">
        <v>4545632</v>
      </c>
      <c r="G13" s="46">
        <v>0</v>
      </c>
      <c r="H13" s="46">
        <f>+F13-G13</f>
        <v>4545632</v>
      </c>
      <c r="I13" s="153">
        <f t="shared" si="2"/>
        <v>8.1437113028866675E-5</v>
      </c>
      <c r="J13" s="46">
        <v>4545632</v>
      </c>
      <c r="K13" s="46">
        <v>4545632</v>
      </c>
      <c r="L13" s="46">
        <f>+J13-K13</f>
        <v>0</v>
      </c>
      <c r="M13" s="57">
        <f t="shared" si="4"/>
        <v>1</v>
      </c>
      <c r="N13" s="57">
        <f t="shared" si="5"/>
        <v>1</v>
      </c>
      <c r="O13" s="154">
        <f t="shared" si="6"/>
        <v>1</v>
      </c>
    </row>
    <row r="14" spans="1:16" ht="36" customHeight="1" x14ac:dyDescent="0.25">
      <c r="A14" s="152" t="s">
        <v>122</v>
      </c>
      <c r="B14" s="44" t="s">
        <v>41</v>
      </c>
      <c r="C14" s="44">
        <v>20</v>
      </c>
      <c r="D14" s="44" t="s">
        <v>38</v>
      </c>
      <c r="E14" s="45" t="s">
        <v>123</v>
      </c>
      <c r="F14" s="46">
        <v>257885</v>
      </c>
      <c r="G14" s="46">
        <v>0</v>
      </c>
      <c r="H14" s="46">
        <f>+F14-G14</f>
        <v>257885</v>
      </c>
      <c r="I14" s="155">
        <f t="shared" si="2"/>
        <v>4.620129806691189E-6</v>
      </c>
      <c r="J14" s="46">
        <v>257885</v>
      </c>
      <c r="K14" s="46">
        <v>257885</v>
      </c>
      <c r="L14" s="46">
        <f>+J14-K14</f>
        <v>0</v>
      </c>
      <c r="M14" s="57">
        <f t="shared" si="4"/>
        <v>1</v>
      </c>
      <c r="N14" s="57">
        <f t="shared" si="5"/>
        <v>1</v>
      </c>
      <c r="O14" s="154">
        <f t="shared" si="6"/>
        <v>1</v>
      </c>
    </row>
    <row r="15" spans="1:16" ht="43.5" customHeight="1" x14ac:dyDescent="0.25">
      <c r="A15" s="156" t="s">
        <v>126</v>
      </c>
      <c r="B15" s="34" t="s">
        <v>41</v>
      </c>
      <c r="C15" s="34">
        <v>20</v>
      </c>
      <c r="D15" s="34" t="s">
        <v>38</v>
      </c>
      <c r="E15" s="40" t="s">
        <v>489</v>
      </c>
      <c r="F15" s="62">
        <f>SUM(F16:F21)</f>
        <v>57416210.649999999</v>
      </c>
      <c r="G15" s="62">
        <f t="shared" ref="G15:H15" si="9">SUM(G16:G21)</f>
        <v>0</v>
      </c>
      <c r="H15" s="62">
        <f t="shared" si="9"/>
        <v>57416210.649999999</v>
      </c>
      <c r="I15" s="157">
        <f t="shared" si="2"/>
        <v>1.0286381379736125E-3</v>
      </c>
      <c r="J15" s="62">
        <f t="shared" ref="J15:L15" si="10">SUM(J16:J21)</f>
        <v>57416210.649999999</v>
      </c>
      <c r="K15" s="62">
        <f t="shared" si="10"/>
        <v>57416210.649999999</v>
      </c>
      <c r="L15" s="62">
        <f t="shared" si="10"/>
        <v>0</v>
      </c>
      <c r="M15" s="64">
        <f t="shared" si="4"/>
        <v>1</v>
      </c>
      <c r="N15" s="64">
        <f t="shared" si="5"/>
        <v>1</v>
      </c>
      <c r="O15" s="151">
        <f t="shared" si="6"/>
        <v>1</v>
      </c>
    </row>
    <row r="16" spans="1:16" ht="43.5" customHeight="1" x14ac:dyDescent="0.25">
      <c r="A16" s="158" t="s">
        <v>128</v>
      </c>
      <c r="B16" s="44" t="s">
        <v>41</v>
      </c>
      <c r="C16" s="44">
        <v>20</v>
      </c>
      <c r="D16" s="44" t="s">
        <v>38</v>
      </c>
      <c r="E16" s="45" t="s">
        <v>490</v>
      </c>
      <c r="F16" s="46">
        <v>32752716</v>
      </c>
      <c r="G16" s="46">
        <v>0</v>
      </c>
      <c r="H16" s="46">
        <f t="shared" ref="H16:H21" si="11">+F16-G16</f>
        <v>32752716</v>
      </c>
      <c r="I16" s="153">
        <f t="shared" si="2"/>
        <v>5.8678015177963591E-4</v>
      </c>
      <c r="J16" s="46">
        <v>32752716</v>
      </c>
      <c r="K16" s="46">
        <v>32752716</v>
      </c>
      <c r="L16" s="46">
        <f t="shared" ref="L16:L21" si="12">+J16-K16</f>
        <v>0</v>
      </c>
      <c r="M16" s="57">
        <f t="shared" si="4"/>
        <v>1</v>
      </c>
      <c r="N16" s="57">
        <f t="shared" si="5"/>
        <v>1</v>
      </c>
      <c r="O16" s="154">
        <f t="shared" si="6"/>
        <v>1</v>
      </c>
      <c r="P16" s="50"/>
    </row>
    <row r="17" spans="1:16" ht="54.75" customHeight="1" x14ac:dyDescent="0.25">
      <c r="A17" s="158" t="s">
        <v>130</v>
      </c>
      <c r="B17" s="44" t="s">
        <v>41</v>
      </c>
      <c r="C17" s="44">
        <v>20</v>
      </c>
      <c r="D17" s="44" t="s">
        <v>38</v>
      </c>
      <c r="E17" s="45" t="s">
        <v>131</v>
      </c>
      <c r="F17" s="46">
        <v>3965698</v>
      </c>
      <c r="G17" s="46">
        <v>0</v>
      </c>
      <c r="H17" s="46">
        <f t="shared" si="11"/>
        <v>3965698</v>
      </c>
      <c r="I17" s="153">
        <f t="shared" si="2"/>
        <v>7.1047325490569962E-5</v>
      </c>
      <c r="J17" s="46">
        <v>3965698</v>
      </c>
      <c r="K17" s="46">
        <v>3965698</v>
      </c>
      <c r="L17" s="46">
        <f t="shared" si="12"/>
        <v>0</v>
      </c>
      <c r="M17" s="57">
        <f t="shared" si="4"/>
        <v>1</v>
      </c>
      <c r="N17" s="57">
        <f t="shared" si="5"/>
        <v>1</v>
      </c>
      <c r="O17" s="154">
        <f t="shared" si="6"/>
        <v>1</v>
      </c>
      <c r="P17" s="50"/>
    </row>
    <row r="18" spans="1:16" ht="54.75" customHeight="1" x14ac:dyDescent="0.25">
      <c r="A18" s="158" t="s">
        <v>134</v>
      </c>
      <c r="B18" s="44" t="s">
        <v>41</v>
      </c>
      <c r="C18" s="44">
        <v>20</v>
      </c>
      <c r="D18" s="44" t="s">
        <v>38</v>
      </c>
      <c r="E18" s="45" t="s">
        <v>135</v>
      </c>
      <c r="F18" s="46">
        <v>513437</v>
      </c>
      <c r="G18" s="46">
        <v>0</v>
      </c>
      <c r="H18" s="46">
        <f t="shared" si="11"/>
        <v>513437</v>
      </c>
      <c r="I18" s="159">
        <f t="shared" si="2"/>
        <v>9.1984628324955066E-6</v>
      </c>
      <c r="J18" s="46">
        <v>513437</v>
      </c>
      <c r="K18" s="46">
        <v>513437</v>
      </c>
      <c r="L18" s="46">
        <f t="shared" si="12"/>
        <v>0</v>
      </c>
      <c r="M18" s="57">
        <f t="shared" si="4"/>
        <v>1</v>
      </c>
      <c r="N18" s="57">
        <f t="shared" si="5"/>
        <v>1</v>
      </c>
      <c r="O18" s="154">
        <f t="shared" si="6"/>
        <v>1</v>
      </c>
      <c r="P18" s="50"/>
    </row>
    <row r="19" spans="1:16" ht="32.25" customHeight="1" x14ac:dyDescent="0.25">
      <c r="A19" s="158" t="s">
        <v>136</v>
      </c>
      <c r="B19" s="44" t="s">
        <v>41</v>
      </c>
      <c r="C19" s="44">
        <v>20</v>
      </c>
      <c r="D19" s="44" t="s">
        <v>38</v>
      </c>
      <c r="E19" s="45" t="s">
        <v>137</v>
      </c>
      <c r="F19" s="46">
        <v>13375311</v>
      </c>
      <c r="G19" s="46">
        <v>0</v>
      </c>
      <c r="H19" s="46">
        <f t="shared" si="11"/>
        <v>13375311</v>
      </c>
      <c r="I19" s="153">
        <f t="shared" si="2"/>
        <v>2.3962492205775648E-4</v>
      </c>
      <c r="J19" s="46">
        <v>13375311</v>
      </c>
      <c r="K19" s="46">
        <v>13375311</v>
      </c>
      <c r="L19" s="46">
        <f t="shared" si="12"/>
        <v>0</v>
      </c>
      <c r="M19" s="57">
        <f t="shared" si="4"/>
        <v>1</v>
      </c>
      <c r="N19" s="57">
        <f t="shared" si="5"/>
        <v>1</v>
      </c>
      <c r="O19" s="154">
        <f t="shared" si="6"/>
        <v>1</v>
      </c>
      <c r="P19" s="50"/>
    </row>
    <row r="20" spans="1:16" ht="43.5" customHeight="1" x14ac:dyDescent="0.25">
      <c r="A20" s="158" t="s">
        <v>491</v>
      </c>
      <c r="B20" s="44" t="s">
        <v>41</v>
      </c>
      <c r="C20" s="44">
        <v>20</v>
      </c>
      <c r="D20" s="44" t="s">
        <v>38</v>
      </c>
      <c r="E20" s="45" t="s">
        <v>492</v>
      </c>
      <c r="F20" s="46">
        <v>25110</v>
      </c>
      <c r="G20" s="46">
        <v>0</v>
      </c>
      <c r="H20" s="46">
        <f t="shared" si="11"/>
        <v>25110</v>
      </c>
      <c r="I20" s="160">
        <f t="shared" si="2"/>
        <v>4.4985733736361463E-7</v>
      </c>
      <c r="J20" s="46">
        <v>25110</v>
      </c>
      <c r="K20" s="46">
        <v>25110</v>
      </c>
      <c r="L20" s="46">
        <f t="shared" si="12"/>
        <v>0</v>
      </c>
      <c r="M20" s="57">
        <f t="shared" si="4"/>
        <v>1</v>
      </c>
      <c r="N20" s="57">
        <f t="shared" si="5"/>
        <v>1</v>
      </c>
      <c r="O20" s="154">
        <f t="shared" si="6"/>
        <v>1</v>
      </c>
      <c r="P20" s="50"/>
    </row>
    <row r="21" spans="1:16" ht="43.5" customHeight="1" x14ac:dyDescent="0.25">
      <c r="A21" s="158" t="s">
        <v>138</v>
      </c>
      <c r="B21" s="44" t="s">
        <v>41</v>
      </c>
      <c r="C21" s="44">
        <v>20</v>
      </c>
      <c r="D21" s="44" t="s">
        <v>38</v>
      </c>
      <c r="E21" s="45" t="s">
        <v>139</v>
      </c>
      <c r="F21" s="46">
        <v>6783938.6500000004</v>
      </c>
      <c r="G21" s="46">
        <v>0</v>
      </c>
      <c r="H21" s="46">
        <f t="shared" si="11"/>
        <v>6783938.6500000004</v>
      </c>
      <c r="I21" s="153">
        <f t="shared" si="2"/>
        <v>1.215374184757911E-4</v>
      </c>
      <c r="J21" s="46">
        <v>6783938.6500000004</v>
      </c>
      <c r="K21" s="46">
        <v>6783938.6500000004</v>
      </c>
      <c r="L21" s="46">
        <f t="shared" si="12"/>
        <v>0</v>
      </c>
      <c r="M21" s="57">
        <f t="shared" si="4"/>
        <v>1</v>
      </c>
      <c r="N21" s="57">
        <f t="shared" si="5"/>
        <v>1</v>
      </c>
      <c r="O21" s="154">
        <f t="shared" si="6"/>
        <v>1</v>
      </c>
    </row>
    <row r="22" spans="1:16" ht="43.5" customHeight="1" x14ac:dyDescent="0.25">
      <c r="A22" s="149" t="s">
        <v>140</v>
      </c>
      <c r="B22" s="34" t="s">
        <v>41</v>
      </c>
      <c r="C22" s="34">
        <v>20</v>
      </c>
      <c r="D22" s="34" t="s">
        <v>38</v>
      </c>
      <c r="E22" s="40" t="s">
        <v>141</v>
      </c>
      <c r="F22" s="62">
        <f>+F23</f>
        <v>333200</v>
      </c>
      <c r="G22" s="62">
        <f t="shared" ref="G22:H22" si="13">+G23</f>
        <v>0</v>
      </c>
      <c r="H22" s="62">
        <f t="shared" si="13"/>
        <v>333200</v>
      </c>
      <c r="I22" s="161">
        <f t="shared" si="2"/>
        <v>5.9694330868003342E-6</v>
      </c>
      <c r="J22" s="62">
        <f t="shared" ref="J22:L22" si="14">+J23</f>
        <v>333200</v>
      </c>
      <c r="K22" s="62">
        <f t="shared" si="14"/>
        <v>333200</v>
      </c>
      <c r="L22" s="62">
        <f t="shared" si="14"/>
        <v>0</v>
      </c>
      <c r="M22" s="64">
        <f t="shared" si="4"/>
        <v>1</v>
      </c>
      <c r="N22" s="64">
        <f t="shared" si="5"/>
        <v>1</v>
      </c>
      <c r="O22" s="151">
        <f t="shared" si="6"/>
        <v>1</v>
      </c>
    </row>
    <row r="23" spans="1:16" ht="43.5" customHeight="1" x14ac:dyDescent="0.25">
      <c r="A23" s="152" t="s">
        <v>142</v>
      </c>
      <c r="B23" s="44" t="s">
        <v>41</v>
      </c>
      <c r="C23" s="44">
        <v>20</v>
      </c>
      <c r="D23" s="44" t="s">
        <v>38</v>
      </c>
      <c r="E23" s="45" t="s">
        <v>493</v>
      </c>
      <c r="F23" s="46">
        <v>333200</v>
      </c>
      <c r="G23" s="46">
        <v>0</v>
      </c>
      <c r="H23" s="46">
        <f>+F23-G23</f>
        <v>333200</v>
      </c>
      <c r="I23" s="159">
        <f t="shared" si="2"/>
        <v>5.9694330868003342E-6</v>
      </c>
      <c r="J23" s="46">
        <v>333200</v>
      </c>
      <c r="K23" s="46">
        <v>333200</v>
      </c>
      <c r="L23" s="46">
        <f>+J23-K23</f>
        <v>0</v>
      </c>
      <c r="M23" s="57">
        <f t="shared" si="4"/>
        <v>1</v>
      </c>
      <c r="N23" s="57">
        <f t="shared" si="5"/>
        <v>1</v>
      </c>
      <c r="O23" s="154">
        <f t="shared" si="6"/>
        <v>1</v>
      </c>
    </row>
    <row r="24" spans="1:16" ht="43.5" customHeight="1" x14ac:dyDescent="0.25">
      <c r="A24" s="149" t="s">
        <v>148</v>
      </c>
      <c r="B24" s="34" t="s">
        <v>41</v>
      </c>
      <c r="C24" s="34">
        <v>20</v>
      </c>
      <c r="D24" s="34" t="s">
        <v>38</v>
      </c>
      <c r="E24" s="40" t="s">
        <v>149</v>
      </c>
      <c r="F24" s="62">
        <f>+F25+F27+F31+F34+F41+F43</f>
        <v>291350311.89999998</v>
      </c>
      <c r="G24" s="62">
        <f t="shared" ref="G24:H24" si="15">+G25+G27+G31+G34+G41+G43</f>
        <v>0</v>
      </c>
      <c r="H24" s="62">
        <f t="shared" si="15"/>
        <v>291350311.89999998</v>
      </c>
      <c r="I24" s="150">
        <f t="shared" si="2"/>
        <v>5.2196764456946491E-3</v>
      </c>
      <c r="J24" s="62">
        <f t="shared" ref="J24:L24" si="16">+J25+J27+J31+J34+J41+J43</f>
        <v>285017300.89999998</v>
      </c>
      <c r="K24" s="62">
        <f t="shared" si="16"/>
        <v>285017300.89999998</v>
      </c>
      <c r="L24" s="62">
        <f t="shared" si="16"/>
        <v>0</v>
      </c>
      <c r="M24" s="64">
        <f t="shared" si="4"/>
        <v>0.97826324276538379</v>
      </c>
      <c r="N24" s="64">
        <f t="shared" si="5"/>
        <v>0.97826324276538379</v>
      </c>
      <c r="O24" s="151">
        <f t="shared" si="6"/>
        <v>1</v>
      </c>
    </row>
    <row r="25" spans="1:16" ht="43.5" customHeight="1" x14ac:dyDescent="0.25">
      <c r="A25" s="149" t="s">
        <v>494</v>
      </c>
      <c r="B25" s="34" t="s">
        <v>41</v>
      </c>
      <c r="C25" s="34">
        <v>20</v>
      </c>
      <c r="D25" s="34" t="s">
        <v>38</v>
      </c>
      <c r="E25" s="40" t="s">
        <v>495</v>
      </c>
      <c r="F25" s="62">
        <f>+F26</f>
        <v>3333643.91</v>
      </c>
      <c r="G25" s="62">
        <f t="shared" ref="G25:H25" si="17">+G26</f>
        <v>0</v>
      </c>
      <c r="H25" s="62">
        <f t="shared" si="17"/>
        <v>3333643.91</v>
      </c>
      <c r="I25" s="150">
        <f t="shared" si="2"/>
        <v>5.9723782280805628E-5</v>
      </c>
      <c r="J25" s="62">
        <f t="shared" ref="J25:L25" si="18">+J26</f>
        <v>3333643.91</v>
      </c>
      <c r="K25" s="62">
        <f t="shared" si="18"/>
        <v>3333643.91</v>
      </c>
      <c r="L25" s="62">
        <f t="shared" si="18"/>
        <v>0</v>
      </c>
      <c r="M25" s="64">
        <f t="shared" si="4"/>
        <v>1</v>
      </c>
      <c r="N25" s="64">
        <f t="shared" si="5"/>
        <v>1</v>
      </c>
      <c r="O25" s="151">
        <f t="shared" si="6"/>
        <v>1</v>
      </c>
    </row>
    <row r="26" spans="1:16" ht="43.5" customHeight="1" x14ac:dyDescent="0.25">
      <c r="A26" s="152" t="s">
        <v>496</v>
      </c>
      <c r="B26" s="44" t="s">
        <v>41</v>
      </c>
      <c r="C26" s="44">
        <v>20</v>
      </c>
      <c r="D26" s="44" t="s">
        <v>38</v>
      </c>
      <c r="E26" s="45" t="s">
        <v>497</v>
      </c>
      <c r="F26" s="46">
        <v>3333643.91</v>
      </c>
      <c r="G26" s="46">
        <v>0</v>
      </c>
      <c r="H26" s="46">
        <f>+F26-G26</f>
        <v>3333643.91</v>
      </c>
      <c r="I26" s="153">
        <f t="shared" si="2"/>
        <v>5.9723782280805628E-5</v>
      </c>
      <c r="J26" s="46">
        <v>3333643.91</v>
      </c>
      <c r="K26" s="46">
        <v>3333643.91</v>
      </c>
      <c r="L26" s="46">
        <f>+J26-K26</f>
        <v>0</v>
      </c>
      <c r="M26" s="57">
        <f t="shared" si="4"/>
        <v>1</v>
      </c>
      <c r="N26" s="57">
        <f t="shared" si="5"/>
        <v>1</v>
      </c>
      <c r="O26" s="154">
        <f t="shared" si="6"/>
        <v>1</v>
      </c>
    </row>
    <row r="27" spans="1:16" ht="75" customHeight="1" x14ac:dyDescent="0.25">
      <c r="A27" s="149" t="s">
        <v>150</v>
      </c>
      <c r="B27" s="34" t="s">
        <v>41</v>
      </c>
      <c r="C27" s="34">
        <v>20</v>
      </c>
      <c r="D27" s="34" t="s">
        <v>38</v>
      </c>
      <c r="E27" s="40" t="s">
        <v>498</v>
      </c>
      <c r="F27" s="62">
        <f>+F28+F29+F30</f>
        <v>45043707</v>
      </c>
      <c r="G27" s="62">
        <f t="shared" ref="G27:H27" si="19">+G28+G29+G30</f>
        <v>0</v>
      </c>
      <c r="H27" s="62">
        <f t="shared" si="19"/>
        <v>45043707</v>
      </c>
      <c r="I27" s="150">
        <f t="shared" si="2"/>
        <v>8.0697897634435722E-4</v>
      </c>
      <c r="J27" s="62">
        <f t="shared" ref="J27:L27" si="20">+J28+J29+J30</f>
        <v>45043707</v>
      </c>
      <c r="K27" s="62">
        <f t="shared" si="20"/>
        <v>45043707</v>
      </c>
      <c r="L27" s="62">
        <f t="shared" si="20"/>
        <v>0</v>
      </c>
      <c r="M27" s="64">
        <f t="shared" si="4"/>
        <v>1</v>
      </c>
      <c r="N27" s="64">
        <f t="shared" si="5"/>
        <v>1</v>
      </c>
      <c r="O27" s="151">
        <f t="shared" si="6"/>
        <v>1</v>
      </c>
    </row>
    <row r="28" spans="1:16" ht="43.5" customHeight="1" x14ac:dyDescent="0.25">
      <c r="A28" s="152" t="s">
        <v>152</v>
      </c>
      <c r="B28" s="44" t="s">
        <v>41</v>
      </c>
      <c r="C28" s="44">
        <v>20</v>
      </c>
      <c r="D28" s="44" t="s">
        <v>38</v>
      </c>
      <c r="E28" s="45" t="s">
        <v>153</v>
      </c>
      <c r="F28" s="46">
        <v>244854</v>
      </c>
      <c r="G28" s="46">
        <v>0</v>
      </c>
      <c r="H28" s="46">
        <f t="shared" ref="H28:H30" si="21">+F28-G28</f>
        <v>244854</v>
      </c>
      <c r="I28" s="155">
        <f t="shared" si="2"/>
        <v>4.3866733764568098E-6</v>
      </c>
      <c r="J28" s="46">
        <v>244854</v>
      </c>
      <c r="K28" s="46">
        <v>244854</v>
      </c>
      <c r="L28" s="46">
        <f t="shared" ref="L28:L30" si="22">+J28-K28</f>
        <v>0</v>
      </c>
      <c r="M28" s="57">
        <f t="shared" si="4"/>
        <v>1</v>
      </c>
      <c r="N28" s="57">
        <f t="shared" si="5"/>
        <v>1</v>
      </c>
      <c r="O28" s="154">
        <f t="shared" si="6"/>
        <v>1</v>
      </c>
    </row>
    <row r="29" spans="1:16" ht="43.5" customHeight="1" x14ac:dyDescent="0.25">
      <c r="A29" s="152" t="s">
        <v>158</v>
      </c>
      <c r="B29" s="44" t="s">
        <v>41</v>
      </c>
      <c r="C29" s="44">
        <v>20</v>
      </c>
      <c r="D29" s="44" t="s">
        <v>38</v>
      </c>
      <c r="E29" s="45" t="s">
        <v>159</v>
      </c>
      <c r="F29" s="46">
        <v>162200</v>
      </c>
      <c r="G29" s="46">
        <v>0</v>
      </c>
      <c r="H29" s="46">
        <f t="shared" si="21"/>
        <v>162200</v>
      </c>
      <c r="I29" s="155">
        <f t="shared" si="2"/>
        <v>2.9058884954352164E-6</v>
      </c>
      <c r="J29" s="46">
        <v>162200</v>
      </c>
      <c r="K29" s="46">
        <v>162200</v>
      </c>
      <c r="L29" s="46">
        <f t="shared" si="22"/>
        <v>0</v>
      </c>
      <c r="M29" s="57">
        <f t="shared" si="4"/>
        <v>1</v>
      </c>
      <c r="N29" s="57">
        <f t="shared" si="5"/>
        <v>1</v>
      </c>
      <c r="O29" s="154">
        <f t="shared" si="6"/>
        <v>1</v>
      </c>
    </row>
    <row r="30" spans="1:16" ht="43.5" customHeight="1" x14ac:dyDescent="0.25">
      <c r="A30" s="152" t="s">
        <v>160</v>
      </c>
      <c r="B30" s="44" t="s">
        <v>41</v>
      </c>
      <c r="C30" s="44">
        <v>20</v>
      </c>
      <c r="D30" s="44" t="s">
        <v>38</v>
      </c>
      <c r="E30" s="45" t="s">
        <v>161</v>
      </c>
      <c r="F30" s="46">
        <v>44636653</v>
      </c>
      <c r="G30" s="46">
        <v>0</v>
      </c>
      <c r="H30" s="46">
        <f t="shared" si="21"/>
        <v>44636653</v>
      </c>
      <c r="I30" s="153">
        <f t="shared" si="2"/>
        <v>7.9968641447246511E-4</v>
      </c>
      <c r="J30" s="46">
        <v>44636653</v>
      </c>
      <c r="K30" s="46">
        <v>44636653</v>
      </c>
      <c r="L30" s="46">
        <f t="shared" si="22"/>
        <v>0</v>
      </c>
      <c r="M30" s="57">
        <f t="shared" si="4"/>
        <v>1</v>
      </c>
      <c r="N30" s="57">
        <f t="shared" si="5"/>
        <v>1</v>
      </c>
      <c r="O30" s="154">
        <f t="shared" si="6"/>
        <v>1</v>
      </c>
    </row>
    <row r="31" spans="1:16" ht="43.5" customHeight="1" x14ac:dyDescent="0.25">
      <c r="A31" s="149" t="s">
        <v>164</v>
      </c>
      <c r="B31" s="34" t="s">
        <v>41</v>
      </c>
      <c r="C31" s="34">
        <v>20</v>
      </c>
      <c r="D31" s="34" t="s">
        <v>38</v>
      </c>
      <c r="E31" s="40" t="s">
        <v>499</v>
      </c>
      <c r="F31" s="62">
        <f>+F32+F33</f>
        <v>9709914</v>
      </c>
      <c r="G31" s="62">
        <f t="shared" ref="G31:H31" si="23">+G32+G33</f>
        <v>0</v>
      </c>
      <c r="H31" s="62">
        <f t="shared" si="23"/>
        <v>9709914</v>
      </c>
      <c r="I31" s="150">
        <f t="shared" si="2"/>
        <v>1.7395762875625984E-4</v>
      </c>
      <c r="J31" s="62">
        <f t="shared" ref="J31:L31" si="24">+J32+J33</f>
        <v>9709914</v>
      </c>
      <c r="K31" s="62">
        <f t="shared" si="24"/>
        <v>9709914</v>
      </c>
      <c r="L31" s="62">
        <f t="shared" si="24"/>
        <v>0</v>
      </c>
      <c r="M31" s="64">
        <f t="shared" si="4"/>
        <v>1</v>
      </c>
      <c r="N31" s="64">
        <f t="shared" si="5"/>
        <v>1</v>
      </c>
      <c r="O31" s="151">
        <f t="shared" si="6"/>
        <v>1</v>
      </c>
    </row>
    <row r="32" spans="1:16" ht="43.5" customHeight="1" x14ac:dyDescent="0.25">
      <c r="A32" s="152" t="s">
        <v>166</v>
      </c>
      <c r="B32" s="44" t="s">
        <v>41</v>
      </c>
      <c r="C32" s="44">
        <v>20</v>
      </c>
      <c r="D32" s="44" t="s">
        <v>38</v>
      </c>
      <c r="E32" s="45" t="s">
        <v>167</v>
      </c>
      <c r="F32" s="46">
        <v>7521191</v>
      </c>
      <c r="G32" s="46">
        <v>0</v>
      </c>
      <c r="H32" s="46">
        <f t="shared" ref="H32:H33" si="25">+F32-G32</f>
        <v>7521191</v>
      </c>
      <c r="I32" s="153">
        <f t="shared" si="2"/>
        <v>1.3474563747762573E-4</v>
      </c>
      <c r="J32" s="46">
        <v>7521191</v>
      </c>
      <c r="K32" s="46">
        <v>7521191</v>
      </c>
      <c r="L32" s="46">
        <f>+J32-K32</f>
        <v>0</v>
      </c>
      <c r="M32" s="57">
        <f t="shared" si="4"/>
        <v>1</v>
      </c>
      <c r="N32" s="57">
        <f t="shared" si="5"/>
        <v>1</v>
      </c>
      <c r="O32" s="154">
        <f t="shared" si="6"/>
        <v>1</v>
      </c>
    </row>
    <row r="33" spans="1:15" ht="43.5" customHeight="1" x14ac:dyDescent="0.25">
      <c r="A33" s="152" t="s">
        <v>170</v>
      </c>
      <c r="B33" s="44" t="s">
        <v>41</v>
      </c>
      <c r="C33" s="44">
        <v>20</v>
      </c>
      <c r="D33" s="44" t="s">
        <v>38</v>
      </c>
      <c r="E33" s="45" t="s">
        <v>171</v>
      </c>
      <c r="F33" s="46">
        <v>2188723</v>
      </c>
      <c r="G33" s="46">
        <v>0</v>
      </c>
      <c r="H33" s="46">
        <f t="shared" si="25"/>
        <v>2188723</v>
      </c>
      <c r="I33" s="159">
        <f t="shared" si="2"/>
        <v>3.9211991278634116E-5</v>
      </c>
      <c r="J33" s="46">
        <v>2188723</v>
      </c>
      <c r="K33" s="46">
        <v>2188723</v>
      </c>
      <c r="L33" s="46">
        <f>+J33-K33</f>
        <v>0</v>
      </c>
      <c r="M33" s="57">
        <f t="shared" si="4"/>
        <v>1</v>
      </c>
      <c r="N33" s="57">
        <f t="shared" si="5"/>
        <v>1</v>
      </c>
      <c r="O33" s="154">
        <f t="shared" si="6"/>
        <v>1</v>
      </c>
    </row>
    <row r="34" spans="1:15" ht="43.5" customHeight="1" x14ac:dyDescent="0.25">
      <c r="A34" s="149" t="s">
        <v>172</v>
      </c>
      <c r="B34" s="34" t="s">
        <v>41</v>
      </c>
      <c r="C34" s="34">
        <v>20</v>
      </c>
      <c r="D34" s="34" t="s">
        <v>38</v>
      </c>
      <c r="E34" s="40" t="s">
        <v>173</v>
      </c>
      <c r="F34" s="62">
        <f>+F35+F36+F37+F38+F39+F40</f>
        <v>222800613.99000001</v>
      </c>
      <c r="G34" s="62">
        <f t="shared" ref="G34:H34" si="26">+G35+G36+G37+G38+G39+G40</f>
        <v>0</v>
      </c>
      <c r="H34" s="62">
        <f t="shared" si="26"/>
        <v>222800613.99000001</v>
      </c>
      <c r="I34" s="150">
        <f t="shared" si="2"/>
        <v>3.9915767014145724E-3</v>
      </c>
      <c r="J34" s="62">
        <f t="shared" ref="J34:L34" si="27">+J35+J36+J37+J38+J39+J40</f>
        <v>222800602.99000001</v>
      </c>
      <c r="K34" s="62">
        <f t="shared" si="27"/>
        <v>222800602.99000001</v>
      </c>
      <c r="L34" s="62">
        <f t="shared" si="27"/>
        <v>0</v>
      </c>
      <c r="M34" s="64">
        <f t="shared" si="4"/>
        <v>0.99999995062850233</v>
      </c>
      <c r="N34" s="64">
        <f t="shared" si="5"/>
        <v>0.99999995062850233</v>
      </c>
      <c r="O34" s="151">
        <f t="shared" si="6"/>
        <v>1</v>
      </c>
    </row>
    <row r="35" spans="1:15" ht="43.5" customHeight="1" x14ac:dyDescent="0.25">
      <c r="A35" s="152" t="s">
        <v>174</v>
      </c>
      <c r="B35" s="44" t="s">
        <v>41</v>
      </c>
      <c r="C35" s="44">
        <v>20</v>
      </c>
      <c r="D35" s="44" t="s">
        <v>38</v>
      </c>
      <c r="E35" s="45" t="s">
        <v>175</v>
      </c>
      <c r="F35" s="46">
        <v>31514008</v>
      </c>
      <c r="G35" s="46">
        <v>0</v>
      </c>
      <c r="H35" s="46">
        <f t="shared" ref="H35:H40" si="28">+F35-G35</f>
        <v>31514008</v>
      </c>
      <c r="I35" s="153">
        <f t="shared" si="2"/>
        <v>5.6458812140723418E-4</v>
      </c>
      <c r="J35" s="46">
        <v>31514008</v>
      </c>
      <c r="K35" s="46">
        <v>31514008</v>
      </c>
      <c r="L35" s="46">
        <f t="shared" ref="L35:L39" si="29">+J35-K35</f>
        <v>0</v>
      </c>
      <c r="M35" s="57">
        <f t="shared" si="4"/>
        <v>1</v>
      </c>
      <c r="N35" s="57">
        <f t="shared" si="5"/>
        <v>1</v>
      </c>
      <c r="O35" s="154">
        <f t="shared" si="6"/>
        <v>1</v>
      </c>
    </row>
    <row r="36" spans="1:15" ht="43.5" customHeight="1" x14ac:dyDescent="0.25">
      <c r="A36" s="152" t="s">
        <v>176</v>
      </c>
      <c r="B36" s="44" t="s">
        <v>41</v>
      </c>
      <c r="C36" s="44">
        <v>20</v>
      </c>
      <c r="D36" s="44" t="s">
        <v>38</v>
      </c>
      <c r="E36" s="45" t="s">
        <v>500</v>
      </c>
      <c r="F36" s="46">
        <v>97717227</v>
      </c>
      <c r="G36" s="46">
        <v>0</v>
      </c>
      <c r="H36" s="46">
        <f t="shared" si="28"/>
        <v>97717227</v>
      </c>
      <c r="I36" s="153">
        <f t="shared" si="2"/>
        <v>1.7506496038540785E-3</v>
      </c>
      <c r="J36" s="46">
        <v>97717227</v>
      </c>
      <c r="K36" s="46">
        <v>97717227</v>
      </c>
      <c r="L36" s="46">
        <f t="shared" si="29"/>
        <v>0</v>
      </c>
      <c r="M36" s="57">
        <f t="shared" si="4"/>
        <v>1</v>
      </c>
      <c r="N36" s="57">
        <f t="shared" si="5"/>
        <v>1</v>
      </c>
      <c r="O36" s="154">
        <f t="shared" si="6"/>
        <v>1</v>
      </c>
    </row>
    <row r="37" spans="1:15" ht="43.5" customHeight="1" x14ac:dyDescent="0.25">
      <c r="A37" s="152" t="s">
        <v>178</v>
      </c>
      <c r="B37" s="44" t="s">
        <v>41</v>
      </c>
      <c r="C37" s="44">
        <v>20</v>
      </c>
      <c r="D37" s="44" t="s">
        <v>38</v>
      </c>
      <c r="E37" s="45" t="s">
        <v>501</v>
      </c>
      <c r="F37" s="46">
        <v>4456078</v>
      </c>
      <c r="G37" s="46">
        <v>0</v>
      </c>
      <c r="H37" s="46">
        <f t="shared" si="28"/>
        <v>4456078</v>
      </c>
      <c r="I37" s="153">
        <f t="shared" si="2"/>
        <v>7.9832711436263678E-5</v>
      </c>
      <c r="J37" s="46">
        <v>4456078</v>
      </c>
      <c r="K37" s="46">
        <v>4456078</v>
      </c>
      <c r="L37" s="46">
        <f t="shared" si="29"/>
        <v>0</v>
      </c>
      <c r="M37" s="57">
        <f t="shared" si="4"/>
        <v>1</v>
      </c>
      <c r="N37" s="57">
        <f t="shared" si="5"/>
        <v>1</v>
      </c>
      <c r="O37" s="154">
        <f t="shared" si="6"/>
        <v>1</v>
      </c>
    </row>
    <row r="38" spans="1:15" ht="43.5" customHeight="1" x14ac:dyDescent="0.25">
      <c r="A38" s="152" t="s">
        <v>180</v>
      </c>
      <c r="B38" s="44" t="s">
        <v>41</v>
      </c>
      <c r="C38" s="44">
        <v>20</v>
      </c>
      <c r="D38" s="44" t="s">
        <v>38</v>
      </c>
      <c r="E38" s="45" t="s">
        <v>181</v>
      </c>
      <c r="F38" s="46">
        <v>36649336</v>
      </c>
      <c r="G38" s="46">
        <v>0</v>
      </c>
      <c r="H38" s="46">
        <f t="shared" si="28"/>
        <v>36649336</v>
      </c>
      <c r="I38" s="153">
        <f t="shared" si="2"/>
        <v>6.5658991274808703E-4</v>
      </c>
      <c r="J38" s="46">
        <v>36649336</v>
      </c>
      <c r="K38" s="46">
        <v>36649336</v>
      </c>
      <c r="L38" s="46">
        <f t="shared" si="29"/>
        <v>0</v>
      </c>
      <c r="M38" s="57">
        <f t="shared" si="4"/>
        <v>1</v>
      </c>
      <c r="N38" s="57">
        <f t="shared" si="5"/>
        <v>1</v>
      </c>
      <c r="O38" s="154">
        <f t="shared" si="6"/>
        <v>1</v>
      </c>
    </row>
    <row r="39" spans="1:15" ht="54.75" customHeight="1" x14ac:dyDescent="0.25">
      <c r="A39" s="152" t="s">
        <v>182</v>
      </c>
      <c r="B39" s="44" t="s">
        <v>41</v>
      </c>
      <c r="C39" s="44">
        <v>20</v>
      </c>
      <c r="D39" s="44" t="s">
        <v>38</v>
      </c>
      <c r="E39" s="45" t="s">
        <v>502</v>
      </c>
      <c r="F39" s="46">
        <v>25199964.989999998</v>
      </c>
      <c r="G39" s="46">
        <v>0</v>
      </c>
      <c r="H39" s="46">
        <f t="shared" si="28"/>
        <v>25199964.989999998</v>
      </c>
      <c r="I39" s="153">
        <f t="shared" si="2"/>
        <v>4.5146910203336144E-4</v>
      </c>
      <c r="J39" s="46">
        <v>25199953.989999998</v>
      </c>
      <c r="K39" s="46">
        <v>25199953.989999998</v>
      </c>
      <c r="L39" s="46">
        <f t="shared" si="29"/>
        <v>0</v>
      </c>
      <c r="M39" s="57">
        <f t="shared" si="4"/>
        <v>0.99999956349145702</v>
      </c>
      <c r="N39" s="57">
        <f t="shared" si="5"/>
        <v>0.99999956349145702</v>
      </c>
      <c r="O39" s="154">
        <f t="shared" si="6"/>
        <v>1</v>
      </c>
    </row>
    <row r="40" spans="1:15" ht="54.75" customHeight="1" x14ac:dyDescent="0.25">
      <c r="A40" s="152" t="s">
        <v>184</v>
      </c>
      <c r="B40" s="44" t="s">
        <v>41</v>
      </c>
      <c r="C40" s="44">
        <v>20</v>
      </c>
      <c r="D40" s="44" t="s">
        <v>38</v>
      </c>
      <c r="E40" s="45" t="s">
        <v>503</v>
      </c>
      <c r="F40" s="46">
        <v>27264000</v>
      </c>
      <c r="G40" s="46">
        <v>0</v>
      </c>
      <c r="H40" s="46">
        <f t="shared" si="28"/>
        <v>27264000</v>
      </c>
      <c r="I40" s="153">
        <f t="shared" si="2"/>
        <v>4.8844724993554712E-4</v>
      </c>
      <c r="J40" s="46">
        <v>27264000</v>
      </c>
      <c r="K40" s="46">
        <v>27264000</v>
      </c>
      <c r="L40" s="46">
        <f>+J40-K40</f>
        <v>0</v>
      </c>
      <c r="M40" s="57">
        <f t="shared" si="4"/>
        <v>1</v>
      </c>
      <c r="N40" s="57">
        <f t="shared" si="5"/>
        <v>1</v>
      </c>
      <c r="O40" s="154">
        <f t="shared" si="6"/>
        <v>1</v>
      </c>
    </row>
    <row r="41" spans="1:15" ht="43.5" customHeight="1" x14ac:dyDescent="0.25">
      <c r="A41" s="149" t="s">
        <v>186</v>
      </c>
      <c r="B41" s="34" t="s">
        <v>41</v>
      </c>
      <c r="C41" s="34">
        <v>20</v>
      </c>
      <c r="D41" s="34" t="s">
        <v>38</v>
      </c>
      <c r="E41" s="40" t="s">
        <v>504</v>
      </c>
      <c r="F41" s="62">
        <f>+F42</f>
        <v>6333000</v>
      </c>
      <c r="G41" s="62">
        <f t="shared" ref="G41:H41" si="30">+G42</f>
        <v>0</v>
      </c>
      <c r="H41" s="62">
        <f t="shared" si="30"/>
        <v>6333000</v>
      </c>
      <c r="I41" s="150">
        <f t="shared" si="2"/>
        <v>1.1345864267318882E-4</v>
      </c>
      <c r="J41" s="62">
        <f t="shared" ref="J41:L41" si="31">+J42</f>
        <v>0</v>
      </c>
      <c r="K41" s="62">
        <f t="shared" si="31"/>
        <v>0</v>
      </c>
      <c r="L41" s="62">
        <f t="shared" si="31"/>
        <v>0</v>
      </c>
      <c r="M41" s="64">
        <f t="shared" si="4"/>
        <v>0</v>
      </c>
      <c r="N41" s="64">
        <f t="shared" si="5"/>
        <v>0</v>
      </c>
      <c r="O41" s="151" t="s">
        <v>40</v>
      </c>
    </row>
    <row r="42" spans="1:15" ht="43.5" customHeight="1" x14ac:dyDescent="0.25">
      <c r="A42" s="152" t="s">
        <v>190</v>
      </c>
      <c r="B42" s="44" t="s">
        <v>41</v>
      </c>
      <c r="C42" s="44">
        <v>20</v>
      </c>
      <c r="D42" s="44" t="s">
        <v>38</v>
      </c>
      <c r="E42" s="45" t="s">
        <v>191</v>
      </c>
      <c r="F42" s="46">
        <v>6333000</v>
      </c>
      <c r="G42" s="46">
        <v>0</v>
      </c>
      <c r="H42" s="46">
        <f>+F42-G42</f>
        <v>6333000</v>
      </c>
      <c r="I42" s="153">
        <f t="shared" si="2"/>
        <v>1.1345864267318882E-4</v>
      </c>
      <c r="J42" s="46">
        <v>0</v>
      </c>
      <c r="K42" s="46">
        <v>0</v>
      </c>
      <c r="L42" s="46">
        <f>+J42-K42</f>
        <v>0</v>
      </c>
      <c r="M42" s="57">
        <f t="shared" si="4"/>
        <v>0</v>
      </c>
      <c r="N42" s="57">
        <f t="shared" si="5"/>
        <v>0</v>
      </c>
      <c r="O42" s="154" t="s">
        <v>40</v>
      </c>
    </row>
    <row r="43" spans="1:15" ht="33.75" customHeight="1" x14ac:dyDescent="0.25">
      <c r="A43" s="149" t="s">
        <v>198</v>
      </c>
      <c r="B43" s="34" t="s">
        <v>41</v>
      </c>
      <c r="C43" s="34">
        <v>20</v>
      </c>
      <c r="D43" s="34" t="s">
        <v>38</v>
      </c>
      <c r="E43" s="40" t="s">
        <v>199</v>
      </c>
      <c r="F43" s="62">
        <v>4129433</v>
      </c>
      <c r="G43" s="62">
        <v>0</v>
      </c>
      <c r="H43" s="62">
        <v>4129433</v>
      </c>
      <c r="I43" s="150">
        <f t="shared" si="2"/>
        <v>7.3980714225465683E-5</v>
      </c>
      <c r="J43" s="62">
        <v>4129433</v>
      </c>
      <c r="K43" s="62">
        <v>4129433</v>
      </c>
      <c r="L43" s="62">
        <v>0</v>
      </c>
      <c r="M43" s="64">
        <f t="shared" si="4"/>
        <v>1</v>
      </c>
      <c r="N43" s="64">
        <f t="shared" si="5"/>
        <v>1</v>
      </c>
      <c r="O43" s="151">
        <f t="shared" ref="O43" si="32">+K43/J43</f>
        <v>1</v>
      </c>
    </row>
    <row r="44" spans="1:15" ht="35.25" customHeight="1" x14ac:dyDescent="0.25">
      <c r="A44" s="149" t="s">
        <v>200</v>
      </c>
      <c r="B44" s="34" t="s">
        <v>41</v>
      </c>
      <c r="C44" s="34">
        <v>20</v>
      </c>
      <c r="D44" s="34" t="s">
        <v>38</v>
      </c>
      <c r="E44" s="40" t="s">
        <v>201</v>
      </c>
      <c r="F44" s="62">
        <f t="shared" ref="F44:L45" si="33">+F45</f>
        <v>9602395555</v>
      </c>
      <c r="G44" s="62">
        <f t="shared" si="33"/>
        <v>0</v>
      </c>
      <c r="H44" s="62">
        <f t="shared" si="33"/>
        <v>9602395555</v>
      </c>
      <c r="I44" s="162">
        <f t="shared" si="2"/>
        <v>0.17203138576999236</v>
      </c>
      <c r="J44" s="62">
        <f t="shared" si="33"/>
        <v>9602395555</v>
      </c>
      <c r="K44" s="62">
        <f t="shared" si="33"/>
        <v>5804472693</v>
      </c>
      <c r="L44" s="62">
        <f t="shared" si="33"/>
        <v>3797922862</v>
      </c>
      <c r="M44" s="64">
        <f t="shared" si="4"/>
        <v>1</v>
      </c>
      <c r="N44" s="64">
        <f t="shared" si="5"/>
        <v>0.60448173164222452</v>
      </c>
      <c r="O44" s="151">
        <f t="shared" si="6"/>
        <v>0.60448173164222452</v>
      </c>
    </row>
    <row r="45" spans="1:15" ht="25.5" customHeight="1" x14ac:dyDescent="0.25">
      <c r="A45" s="149" t="s">
        <v>218</v>
      </c>
      <c r="B45" s="34" t="s">
        <v>41</v>
      </c>
      <c r="C45" s="34">
        <v>20</v>
      </c>
      <c r="D45" s="34" t="s">
        <v>38</v>
      </c>
      <c r="E45" s="40" t="s">
        <v>219</v>
      </c>
      <c r="F45" s="62">
        <f t="shared" si="33"/>
        <v>9602395555</v>
      </c>
      <c r="G45" s="62">
        <f t="shared" si="33"/>
        <v>0</v>
      </c>
      <c r="H45" s="62">
        <f t="shared" si="33"/>
        <v>9602395555</v>
      </c>
      <c r="I45" s="162">
        <f t="shared" si="2"/>
        <v>0.17203138576999236</v>
      </c>
      <c r="J45" s="62">
        <f t="shared" si="33"/>
        <v>9602395555</v>
      </c>
      <c r="K45" s="62">
        <f t="shared" si="33"/>
        <v>5804472693</v>
      </c>
      <c r="L45" s="62">
        <f t="shared" si="33"/>
        <v>3797922862</v>
      </c>
      <c r="M45" s="64">
        <f t="shared" si="4"/>
        <v>1</v>
      </c>
      <c r="N45" s="64">
        <f t="shared" si="5"/>
        <v>0.60448173164222452</v>
      </c>
      <c r="O45" s="151">
        <f t="shared" si="6"/>
        <v>0.60448173164222452</v>
      </c>
    </row>
    <row r="46" spans="1:15" ht="25.5" customHeight="1" x14ac:dyDescent="0.25">
      <c r="A46" s="149" t="s">
        <v>220</v>
      </c>
      <c r="B46" s="34" t="s">
        <v>41</v>
      </c>
      <c r="C46" s="34">
        <v>20</v>
      </c>
      <c r="D46" s="34" t="s">
        <v>38</v>
      </c>
      <c r="E46" s="40" t="s">
        <v>221</v>
      </c>
      <c r="F46" s="62">
        <f>+F47+F48</f>
        <v>9602395555</v>
      </c>
      <c r="G46" s="62">
        <f t="shared" ref="G46:H46" si="34">+G47+G48</f>
        <v>0</v>
      </c>
      <c r="H46" s="62">
        <f t="shared" si="34"/>
        <v>9602395555</v>
      </c>
      <c r="I46" s="162">
        <f t="shared" si="2"/>
        <v>0.17203138576999236</v>
      </c>
      <c r="J46" s="62">
        <f t="shared" ref="J46:L46" si="35">+J47+J48</f>
        <v>9602395555</v>
      </c>
      <c r="K46" s="62">
        <f t="shared" si="35"/>
        <v>5804472693</v>
      </c>
      <c r="L46" s="62">
        <f t="shared" si="35"/>
        <v>3797922862</v>
      </c>
      <c r="M46" s="64">
        <f t="shared" si="4"/>
        <v>1</v>
      </c>
      <c r="N46" s="64">
        <f t="shared" si="5"/>
        <v>0.60448173164222452</v>
      </c>
      <c r="O46" s="151">
        <f t="shared" si="6"/>
        <v>0.60448173164222452</v>
      </c>
    </row>
    <row r="47" spans="1:15" ht="25.5" customHeight="1" x14ac:dyDescent="0.25">
      <c r="A47" s="152" t="s">
        <v>222</v>
      </c>
      <c r="B47" s="44" t="s">
        <v>41</v>
      </c>
      <c r="C47" s="44">
        <v>20</v>
      </c>
      <c r="D47" s="44" t="s">
        <v>38</v>
      </c>
      <c r="E47" s="45" t="s">
        <v>223</v>
      </c>
      <c r="F47" s="46">
        <v>5072791135</v>
      </c>
      <c r="G47" s="46">
        <v>0</v>
      </c>
      <c r="H47" s="46">
        <f t="shared" ref="H47:H48" si="36">+F47-G47</f>
        <v>5072791135</v>
      </c>
      <c r="I47" s="163">
        <f t="shared" si="2"/>
        <v>9.0881414296807989E-2</v>
      </c>
      <c r="J47" s="46">
        <v>5072791135</v>
      </c>
      <c r="K47" s="46">
        <v>5072791135</v>
      </c>
      <c r="L47" s="46">
        <f>+J47-K47</f>
        <v>0</v>
      </c>
      <c r="M47" s="57">
        <f t="shared" si="4"/>
        <v>1</v>
      </c>
      <c r="N47" s="57">
        <f t="shared" si="5"/>
        <v>1</v>
      </c>
      <c r="O47" s="154">
        <f t="shared" si="6"/>
        <v>1</v>
      </c>
    </row>
    <row r="48" spans="1:15" ht="25.5" customHeight="1" thickBot="1" x14ac:dyDescent="0.3">
      <c r="A48" s="164" t="s">
        <v>224</v>
      </c>
      <c r="B48" s="84" t="s">
        <v>41</v>
      </c>
      <c r="C48" s="84">
        <v>20</v>
      </c>
      <c r="D48" s="84" t="s">
        <v>38</v>
      </c>
      <c r="E48" s="85" t="s">
        <v>225</v>
      </c>
      <c r="F48" s="86">
        <v>4529604420</v>
      </c>
      <c r="G48" s="86">
        <v>0</v>
      </c>
      <c r="H48" s="86">
        <f t="shared" si="36"/>
        <v>4529604420</v>
      </c>
      <c r="I48" s="165">
        <f t="shared" si="2"/>
        <v>8.1149971473184382E-2</v>
      </c>
      <c r="J48" s="86">
        <v>4529604420</v>
      </c>
      <c r="K48" s="86">
        <v>731681558</v>
      </c>
      <c r="L48" s="86">
        <f>+J48-K48</f>
        <v>3797922862</v>
      </c>
      <c r="M48" s="166">
        <f t="shared" si="4"/>
        <v>1</v>
      </c>
      <c r="N48" s="166">
        <f t="shared" si="5"/>
        <v>0.16153321353390943</v>
      </c>
      <c r="O48" s="167">
        <f t="shared" si="6"/>
        <v>0.16153321353390943</v>
      </c>
    </row>
    <row r="49" spans="1:15" s="4" customFormat="1" ht="33" customHeight="1" thickBot="1" x14ac:dyDescent="0.3">
      <c r="A49" s="168" t="s">
        <v>246</v>
      </c>
      <c r="B49" s="169" t="s">
        <v>37</v>
      </c>
      <c r="C49" s="169">
        <v>11</v>
      </c>
      <c r="D49" s="169" t="s">
        <v>38</v>
      </c>
      <c r="E49" s="170" t="s">
        <v>247</v>
      </c>
      <c r="F49" s="171">
        <f>+F52</f>
        <v>15655027918.5</v>
      </c>
      <c r="G49" s="171">
        <f>+G52</f>
        <v>0</v>
      </c>
      <c r="H49" s="171">
        <f>+H52</f>
        <v>15655027918.5</v>
      </c>
      <c r="I49" s="172">
        <f t="shared" si="2"/>
        <v>0.28046711173912625</v>
      </c>
      <c r="J49" s="171">
        <f>+J52</f>
        <v>15655027918.5</v>
      </c>
      <c r="K49" s="171">
        <f t="shared" ref="K49:L49" si="37">+K52</f>
        <v>15655027918.5</v>
      </c>
      <c r="L49" s="171">
        <f t="shared" si="37"/>
        <v>0</v>
      </c>
      <c r="M49" s="173">
        <f t="shared" si="4"/>
        <v>1</v>
      </c>
      <c r="N49" s="173">
        <f t="shared" si="5"/>
        <v>1</v>
      </c>
      <c r="O49" s="174">
        <f t="shared" si="6"/>
        <v>1</v>
      </c>
    </row>
    <row r="50" spans="1:15" s="4" customFormat="1" ht="33" customHeight="1" thickBot="1" x14ac:dyDescent="0.3">
      <c r="A50" s="21" t="s">
        <v>246</v>
      </c>
      <c r="B50" s="141" t="s">
        <v>37</v>
      </c>
      <c r="C50" s="141" t="s">
        <v>505</v>
      </c>
      <c r="D50" s="141" t="s">
        <v>38</v>
      </c>
      <c r="E50" s="23" t="s">
        <v>247</v>
      </c>
      <c r="F50" s="24">
        <f>+F53+F68+F74+F88+F98+F104</f>
        <v>2948935164.6800003</v>
      </c>
      <c r="G50" s="24">
        <f>+G53+G68+G74+G88+G98+G104</f>
        <v>0</v>
      </c>
      <c r="H50" s="24">
        <f>+H53+H68+H74+H88+H98+H104</f>
        <v>2948935164.6800003</v>
      </c>
      <c r="I50" s="142">
        <f t="shared" si="2"/>
        <v>5.2831546047028166E-2</v>
      </c>
      <c r="J50" s="24">
        <f>+J53+J68+J74+J88+J98+J104</f>
        <v>2473364545.9700003</v>
      </c>
      <c r="K50" s="24">
        <f t="shared" ref="K50:L50" si="38">+K53+K68+K74+K88+K98+K104</f>
        <v>2413332539.3000002</v>
      </c>
      <c r="L50" s="24">
        <f t="shared" si="38"/>
        <v>60032006.670000017</v>
      </c>
      <c r="M50" s="143">
        <f t="shared" si="4"/>
        <v>0.83873140908419874</v>
      </c>
      <c r="N50" s="143">
        <f t="shared" si="5"/>
        <v>0.8183742281637717</v>
      </c>
      <c r="O50" s="144">
        <f t="shared" si="6"/>
        <v>0.97572860548688067</v>
      </c>
    </row>
    <row r="51" spans="1:15" s="4" customFormat="1" ht="33" customHeight="1" thickBot="1" x14ac:dyDescent="0.3">
      <c r="A51" s="175" t="s">
        <v>246</v>
      </c>
      <c r="B51" s="176" t="s">
        <v>41</v>
      </c>
      <c r="C51" s="176">
        <v>20</v>
      </c>
      <c r="D51" s="176" t="s">
        <v>38</v>
      </c>
      <c r="E51" s="177" t="s">
        <v>247</v>
      </c>
      <c r="F51" s="178">
        <f>+F75+F105</f>
        <v>27257433899.239998</v>
      </c>
      <c r="G51" s="178">
        <f>+G75+G105</f>
        <v>0</v>
      </c>
      <c r="H51" s="178">
        <f>+H75+H105</f>
        <v>27257433899.239998</v>
      </c>
      <c r="I51" s="179">
        <f t="shared" si="2"/>
        <v>0.48832961518426254</v>
      </c>
      <c r="J51" s="178">
        <f>+J75+J105</f>
        <v>18256566101.889999</v>
      </c>
      <c r="K51" s="178">
        <f t="shared" ref="K51:L51" si="39">+K75+K105</f>
        <v>18256566101.889999</v>
      </c>
      <c r="L51" s="178">
        <f t="shared" si="39"/>
        <v>0</v>
      </c>
      <c r="M51" s="180">
        <f t="shared" si="4"/>
        <v>0.669783009265558</v>
      </c>
      <c r="N51" s="180">
        <f t="shared" si="5"/>
        <v>0.669783009265558</v>
      </c>
      <c r="O51" s="181">
        <f t="shared" si="6"/>
        <v>1</v>
      </c>
    </row>
    <row r="52" spans="1:15" ht="43.5" customHeight="1" x14ac:dyDescent="0.25">
      <c r="A52" s="145" t="s">
        <v>248</v>
      </c>
      <c r="B52" s="182" t="s">
        <v>37</v>
      </c>
      <c r="C52" s="183">
        <v>11</v>
      </c>
      <c r="D52" s="182" t="s">
        <v>38</v>
      </c>
      <c r="E52" s="35" t="s">
        <v>249</v>
      </c>
      <c r="F52" s="93">
        <f t="shared" ref="F52:L53" si="40">+F54</f>
        <v>15655027918.5</v>
      </c>
      <c r="G52" s="93">
        <f t="shared" si="40"/>
        <v>0</v>
      </c>
      <c r="H52" s="93">
        <f t="shared" si="40"/>
        <v>15655027918.5</v>
      </c>
      <c r="I52" s="184">
        <f t="shared" si="2"/>
        <v>0.28046711173912625</v>
      </c>
      <c r="J52" s="93">
        <f t="shared" si="40"/>
        <v>15655027918.5</v>
      </c>
      <c r="K52" s="93">
        <f t="shared" si="40"/>
        <v>15655027918.5</v>
      </c>
      <c r="L52" s="93">
        <f t="shared" si="40"/>
        <v>0</v>
      </c>
      <c r="M52" s="147">
        <f t="shared" si="4"/>
        <v>1</v>
      </c>
      <c r="N52" s="147">
        <f t="shared" si="5"/>
        <v>1</v>
      </c>
      <c r="O52" s="148">
        <f t="shared" si="6"/>
        <v>1</v>
      </c>
    </row>
    <row r="53" spans="1:15" s="190" customFormat="1" ht="43.5" customHeight="1" x14ac:dyDescent="0.25">
      <c r="A53" s="185" t="s">
        <v>248</v>
      </c>
      <c r="B53" s="186" t="s">
        <v>41</v>
      </c>
      <c r="C53" s="186" t="s">
        <v>505</v>
      </c>
      <c r="D53" s="186" t="s">
        <v>38</v>
      </c>
      <c r="E53" s="95" t="s">
        <v>249</v>
      </c>
      <c r="F53" s="66">
        <f t="shared" si="40"/>
        <v>157254667.5</v>
      </c>
      <c r="G53" s="66">
        <f t="shared" si="40"/>
        <v>0</v>
      </c>
      <c r="H53" s="66">
        <f t="shared" si="40"/>
        <v>157254667.5</v>
      </c>
      <c r="I53" s="187">
        <f t="shared" si="2"/>
        <v>2.8172905619096192E-3</v>
      </c>
      <c r="J53" s="66">
        <f t="shared" si="40"/>
        <v>157254667.5</v>
      </c>
      <c r="K53" s="66">
        <f t="shared" si="40"/>
        <v>157254667.5</v>
      </c>
      <c r="L53" s="66">
        <f t="shared" si="40"/>
        <v>0</v>
      </c>
      <c r="M53" s="188">
        <f t="shared" si="4"/>
        <v>1</v>
      </c>
      <c r="N53" s="188">
        <f t="shared" si="5"/>
        <v>1</v>
      </c>
      <c r="O53" s="189">
        <f t="shared" si="6"/>
        <v>1</v>
      </c>
    </row>
    <row r="54" spans="1:15" ht="43.5" customHeight="1" x14ac:dyDescent="0.25">
      <c r="A54" s="149" t="s">
        <v>250</v>
      </c>
      <c r="B54" s="191" t="s">
        <v>37</v>
      </c>
      <c r="C54" s="186">
        <v>11</v>
      </c>
      <c r="D54" s="191" t="s">
        <v>38</v>
      </c>
      <c r="E54" s="40" t="s">
        <v>251</v>
      </c>
      <c r="F54" s="62">
        <f>+F60+F64</f>
        <v>15655027918.5</v>
      </c>
      <c r="G54" s="62">
        <f>+G60+G64</f>
        <v>0</v>
      </c>
      <c r="H54" s="62">
        <f>+H60+H64</f>
        <v>15655027918.5</v>
      </c>
      <c r="I54" s="162">
        <f t="shared" si="2"/>
        <v>0.28046711173912625</v>
      </c>
      <c r="J54" s="62">
        <f>+J60+J64</f>
        <v>15655027918.5</v>
      </c>
      <c r="K54" s="62">
        <f t="shared" ref="K54:L54" si="41">+K60+K64</f>
        <v>15655027918.5</v>
      </c>
      <c r="L54" s="62">
        <f t="shared" si="41"/>
        <v>0</v>
      </c>
      <c r="M54" s="64">
        <f t="shared" si="4"/>
        <v>1</v>
      </c>
      <c r="N54" s="64">
        <f t="shared" si="5"/>
        <v>1</v>
      </c>
      <c r="O54" s="151">
        <f t="shared" si="6"/>
        <v>1</v>
      </c>
    </row>
    <row r="55" spans="1:15" s="190" customFormat="1" ht="43.5" customHeight="1" x14ac:dyDescent="0.25">
      <c r="A55" s="185" t="s">
        <v>250</v>
      </c>
      <c r="B55" s="186" t="s">
        <v>37</v>
      </c>
      <c r="C55" s="186" t="s">
        <v>505</v>
      </c>
      <c r="D55" s="186" t="s">
        <v>38</v>
      </c>
      <c r="E55" s="95" t="s">
        <v>251</v>
      </c>
      <c r="F55" s="66">
        <f t="shared" ref="F55:L58" si="42">+F56</f>
        <v>157254667.5</v>
      </c>
      <c r="G55" s="66">
        <f t="shared" si="42"/>
        <v>0</v>
      </c>
      <c r="H55" s="66">
        <f t="shared" si="42"/>
        <v>157254667.5</v>
      </c>
      <c r="I55" s="187">
        <f t="shared" si="2"/>
        <v>2.8172905619096192E-3</v>
      </c>
      <c r="J55" s="66">
        <f t="shared" si="42"/>
        <v>157254667.5</v>
      </c>
      <c r="K55" s="66">
        <f t="shared" si="42"/>
        <v>157254667.5</v>
      </c>
      <c r="L55" s="66">
        <f t="shared" si="42"/>
        <v>0</v>
      </c>
      <c r="M55" s="188">
        <f t="shared" si="4"/>
        <v>1</v>
      </c>
      <c r="N55" s="188">
        <f t="shared" si="5"/>
        <v>1</v>
      </c>
      <c r="O55" s="151">
        <f t="shared" si="6"/>
        <v>1</v>
      </c>
    </row>
    <row r="56" spans="1:15" ht="43.5" customHeight="1" x14ac:dyDescent="0.25">
      <c r="A56" s="185" t="s">
        <v>300</v>
      </c>
      <c r="B56" s="191" t="s">
        <v>37</v>
      </c>
      <c r="C56" s="186" t="s">
        <v>505</v>
      </c>
      <c r="D56" s="191" t="s">
        <v>38</v>
      </c>
      <c r="E56" s="40" t="s">
        <v>301</v>
      </c>
      <c r="F56" s="62">
        <f t="shared" si="42"/>
        <v>157254667.5</v>
      </c>
      <c r="G56" s="62">
        <f t="shared" si="42"/>
        <v>0</v>
      </c>
      <c r="H56" s="62">
        <f t="shared" si="42"/>
        <v>157254667.5</v>
      </c>
      <c r="I56" s="157">
        <f t="shared" si="2"/>
        <v>2.8172905619096192E-3</v>
      </c>
      <c r="J56" s="62">
        <f t="shared" si="42"/>
        <v>157254667.5</v>
      </c>
      <c r="K56" s="62">
        <f t="shared" si="42"/>
        <v>157254667.5</v>
      </c>
      <c r="L56" s="62">
        <f t="shared" si="42"/>
        <v>0</v>
      </c>
      <c r="M56" s="64">
        <f t="shared" si="4"/>
        <v>1</v>
      </c>
      <c r="N56" s="64">
        <f t="shared" si="5"/>
        <v>1</v>
      </c>
      <c r="O56" s="151">
        <f t="shared" si="6"/>
        <v>1</v>
      </c>
    </row>
    <row r="57" spans="1:15" ht="53.25" customHeight="1" x14ac:dyDescent="0.25">
      <c r="A57" s="149" t="s">
        <v>302</v>
      </c>
      <c r="B57" s="191" t="s">
        <v>37</v>
      </c>
      <c r="C57" s="186" t="s">
        <v>505</v>
      </c>
      <c r="D57" s="191" t="s">
        <v>38</v>
      </c>
      <c r="E57" s="40" t="s">
        <v>301</v>
      </c>
      <c r="F57" s="62">
        <f t="shared" si="42"/>
        <v>157254667.5</v>
      </c>
      <c r="G57" s="62">
        <f t="shared" si="42"/>
        <v>0</v>
      </c>
      <c r="H57" s="62">
        <f t="shared" si="42"/>
        <v>157254667.5</v>
      </c>
      <c r="I57" s="157">
        <f t="shared" si="2"/>
        <v>2.8172905619096192E-3</v>
      </c>
      <c r="J57" s="62">
        <f t="shared" si="42"/>
        <v>157254667.5</v>
      </c>
      <c r="K57" s="62">
        <f t="shared" si="42"/>
        <v>157254667.5</v>
      </c>
      <c r="L57" s="62">
        <f t="shared" si="42"/>
        <v>0</v>
      </c>
      <c r="M57" s="64">
        <f t="shared" si="4"/>
        <v>1</v>
      </c>
      <c r="N57" s="64">
        <f t="shared" si="5"/>
        <v>1</v>
      </c>
      <c r="O57" s="151">
        <f t="shared" si="6"/>
        <v>1</v>
      </c>
    </row>
    <row r="58" spans="1:15" ht="53.25" customHeight="1" x14ac:dyDescent="0.25">
      <c r="A58" s="149" t="s">
        <v>303</v>
      </c>
      <c r="B58" s="191" t="s">
        <v>37</v>
      </c>
      <c r="C58" s="186" t="s">
        <v>505</v>
      </c>
      <c r="D58" s="191" t="s">
        <v>38</v>
      </c>
      <c r="E58" s="40" t="s">
        <v>304</v>
      </c>
      <c r="F58" s="62">
        <f t="shared" si="42"/>
        <v>157254667.5</v>
      </c>
      <c r="G58" s="62">
        <f t="shared" si="42"/>
        <v>0</v>
      </c>
      <c r="H58" s="62">
        <f t="shared" si="42"/>
        <v>157254667.5</v>
      </c>
      <c r="I58" s="157">
        <f t="shared" si="2"/>
        <v>2.8172905619096192E-3</v>
      </c>
      <c r="J58" s="62">
        <f t="shared" si="42"/>
        <v>157254667.5</v>
      </c>
      <c r="K58" s="62">
        <f t="shared" si="42"/>
        <v>157254667.5</v>
      </c>
      <c r="L58" s="62">
        <f t="shared" si="42"/>
        <v>0</v>
      </c>
      <c r="M58" s="64">
        <f t="shared" si="4"/>
        <v>1</v>
      </c>
      <c r="N58" s="64">
        <f t="shared" si="5"/>
        <v>1</v>
      </c>
      <c r="O58" s="151">
        <f t="shared" si="6"/>
        <v>1</v>
      </c>
    </row>
    <row r="59" spans="1:15" ht="43.5" customHeight="1" x14ac:dyDescent="0.25">
      <c r="A59" s="152" t="s">
        <v>305</v>
      </c>
      <c r="B59" s="44" t="s">
        <v>37</v>
      </c>
      <c r="C59" s="44">
        <v>13</v>
      </c>
      <c r="D59" s="44" t="s">
        <v>38</v>
      </c>
      <c r="E59" s="45" t="s">
        <v>258</v>
      </c>
      <c r="F59" s="46">
        <v>157254667.5</v>
      </c>
      <c r="G59" s="46">
        <v>0</v>
      </c>
      <c r="H59" s="46">
        <f>+F59-G59</f>
        <v>157254667.5</v>
      </c>
      <c r="I59" s="192">
        <f t="shared" si="2"/>
        <v>2.8172905619096192E-3</v>
      </c>
      <c r="J59" s="46">
        <v>157254667.5</v>
      </c>
      <c r="K59" s="46">
        <v>157254667.5</v>
      </c>
      <c r="L59" s="46">
        <f t="shared" ref="L59:L83" si="43">+J59-K59</f>
        <v>0</v>
      </c>
      <c r="M59" s="57">
        <f t="shared" si="4"/>
        <v>1</v>
      </c>
      <c r="N59" s="57">
        <f t="shared" si="5"/>
        <v>1</v>
      </c>
      <c r="O59" s="154">
        <f t="shared" si="6"/>
        <v>1</v>
      </c>
    </row>
    <row r="60" spans="1:15" ht="51" customHeight="1" x14ac:dyDescent="0.25">
      <c r="A60" s="149" t="s">
        <v>331</v>
      </c>
      <c r="B60" s="107" t="s">
        <v>37</v>
      </c>
      <c r="C60" s="107">
        <v>11</v>
      </c>
      <c r="D60" s="34" t="s">
        <v>38</v>
      </c>
      <c r="E60" s="40" t="s">
        <v>506</v>
      </c>
      <c r="F60" s="62">
        <f t="shared" ref="F60:L62" si="44">+F61</f>
        <v>15478470265</v>
      </c>
      <c r="G60" s="62">
        <f t="shared" si="44"/>
        <v>0</v>
      </c>
      <c r="H60" s="62">
        <f t="shared" si="44"/>
        <v>15478470265</v>
      </c>
      <c r="I60" s="162">
        <f t="shared" si="2"/>
        <v>0.27730399919851778</v>
      </c>
      <c r="J60" s="62">
        <f t="shared" si="44"/>
        <v>15478470265</v>
      </c>
      <c r="K60" s="62">
        <f t="shared" si="44"/>
        <v>15478470265</v>
      </c>
      <c r="L60" s="62">
        <f t="shared" si="44"/>
        <v>0</v>
      </c>
      <c r="M60" s="64">
        <f t="shared" si="4"/>
        <v>1</v>
      </c>
      <c r="N60" s="64">
        <f t="shared" si="5"/>
        <v>1</v>
      </c>
      <c r="O60" s="151">
        <f t="shared" si="6"/>
        <v>1</v>
      </c>
    </row>
    <row r="61" spans="1:15" ht="51" customHeight="1" x14ac:dyDescent="0.25">
      <c r="A61" s="149" t="s">
        <v>333</v>
      </c>
      <c r="B61" s="107" t="s">
        <v>37</v>
      </c>
      <c r="C61" s="107">
        <v>11</v>
      </c>
      <c r="D61" s="34" t="s">
        <v>38</v>
      </c>
      <c r="E61" s="95" t="s">
        <v>506</v>
      </c>
      <c r="F61" s="62">
        <f t="shared" si="44"/>
        <v>15478470265</v>
      </c>
      <c r="G61" s="62">
        <f t="shared" si="44"/>
        <v>0</v>
      </c>
      <c r="H61" s="62">
        <f t="shared" si="44"/>
        <v>15478470265</v>
      </c>
      <c r="I61" s="162">
        <f t="shared" si="2"/>
        <v>0.27730399919851778</v>
      </c>
      <c r="J61" s="62">
        <f t="shared" si="44"/>
        <v>15478470265</v>
      </c>
      <c r="K61" s="62">
        <f t="shared" si="44"/>
        <v>15478470265</v>
      </c>
      <c r="L61" s="62">
        <f t="shared" si="44"/>
        <v>0</v>
      </c>
      <c r="M61" s="64">
        <f t="shared" si="4"/>
        <v>1</v>
      </c>
      <c r="N61" s="64">
        <f t="shared" si="5"/>
        <v>1</v>
      </c>
      <c r="O61" s="151">
        <f t="shared" si="6"/>
        <v>1</v>
      </c>
    </row>
    <row r="62" spans="1:15" ht="43.5" customHeight="1" x14ac:dyDescent="0.25">
      <c r="A62" s="149" t="s">
        <v>334</v>
      </c>
      <c r="B62" s="107" t="s">
        <v>37</v>
      </c>
      <c r="C62" s="107">
        <v>11</v>
      </c>
      <c r="D62" s="34" t="s">
        <v>38</v>
      </c>
      <c r="E62" s="40" t="s">
        <v>268</v>
      </c>
      <c r="F62" s="62">
        <f t="shared" si="44"/>
        <v>15478470265</v>
      </c>
      <c r="G62" s="62">
        <f t="shared" si="44"/>
        <v>0</v>
      </c>
      <c r="H62" s="62">
        <f t="shared" si="44"/>
        <v>15478470265</v>
      </c>
      <c r="I62" s="162">
        <f t="shared" si="2"/>
        <v>0.27730399919851778</v>
      </c>
      <c r="J62" s="62">
        <f t="shared" si="44"/>
        <v>15478470265</v>
      </c>
      <c r="K62" s="62">
        <f t="shared" si="44"/>
        <v>15478470265</v>
      </c>
      <c r="L62" s="62">
        <f t="shared" si="44"/>
        <v>0</v>
      </c>
      <c r="M62" s="64">
        <f t="shared" si="4"/>
        <v>1</v>
      </c>
      <c r="N62" s="64">
        <f t="shared" si="5"/>
        <v>1</v>
      </c>
      <c r="O62" s="151">
        <f t="shared" si="6"/>
        <v>1</v>
      </c>
    </row>
    <row r="63" spans="1:15" ht="43.5" customHeight="1" x14ac:dyDescent="0.25">
      <c r="A63" s="152" t="s">
        <v>335</v>
      </c>
      <c r="B63" s="99" t="s">
        <v>37</v>
      </c>
      <c r="C63" s="99">
        <v>11</v>
      </c>
      <c r="D63" s="44" t="s">
        <v>38</v>
      </c>
      <c r="E63" s="45" t="s">
        <v>258</v>
      </c>
      <c r="F63" s="46">
        <v>15478470265</v>
      </c>
      <c r="G63" s="46">
        <v>0</v>
      </c>
      <c r="H63" s="46">
        <f>+F63-G63</f>
        <v>15478470265</v>
      </c>
      <c r="I63" s="163">
        <f t="shared" si="2"/>
        <v>0.27730399919851778</v>
      </c>
      <c r="J63" s="46">
        <v>15478470265</v>
      </c>
      <c r="K63" s="46">
        <v>15478470265</v>
      </c>
      <c r="L63" s="46">
        <f t="shared" si="43"/>
        <v>0</v>
      </c>
      <c r="M63" s="57">
        <f t="shared" si="4"/>
        <v>1</v>
      </c>
      <c r="N63" s="57">
        <f t="shared" si="5"/>
        <v>1</v>
      </c>
      <c r="O63" s="154">
        <f t="shared" si="6"/>
        <v>1</v>
      </c>
    </row>
    <row r="64" spans="1:15" ht="58.5" customHeight="1" x14ac:dyDescent="0.25">
      <c r="A64" s="149" t="s">
        <v>371</v>
      </c>
      <c r="B64" s="34" t="s">
        <v>37</v>
      </c>
      <c r="C64" s="34">
        <v>11</v>
      </c>
      <c r="D64" s="34" t="s">
        <v>38</v>
      </c>
      <c r="E64" s="40" t="s">
        <v>507</v>
      </c>
      <c r="F64" s="62">
        <f t="shared" ref="F64:L66" si="45">+F65</f>
        <v>176557653.5</v>
      </c>
      <c r="G64" s="62">
        <f t="shared" si="45"/>
        <v>0</v>
      </c>
      <c r="H64" s="62">
        <f t="shared" si="45"/>
        <v>176557653.5</v>
      </c>
      <c r="I64" s="157">
        <f t="shared" si="2"/>
        <v>3.1631125406084296E-3</v>
      </c>
      <c r="J64" s="62">
        <f t="shared" si="45"/>
        <v>176557653.5</v>
      </c>
      <c r="K64" s="62">
        <f t="shared" si="45"/>
        <v>176557653.5</v>
      </c>
      <c r="L64" s="62">
        <f t="shared" si="45"/>
        <v>0</v>
      </c>
      <c r="M64" s="64">
        <f t="shared" si="4"/>
        <v>1</v>
      </c>
      <c r="N64" s="64">
        <f t="shared" si="5"/>
        <v>1</v>
      </c>
      <c r="O64" s="151">
        <f t="shared" si="6"/>
        <v>1</v>
      </c>
    </row>
    <row r="65" spans="1:15" ht="58.5" customHeight="1" x14ac:dyDescent="0.25">
      <c r="A65" s="149" t="s">
        <v>373</v>
      </c>
      <c r="B65" s="34" t="s">
        <v>37</v>
      </c>
      <c r="C65" s="34">
        <v>11</v>
      </c>
      <c r="D65" s="34" t="s">
        <v>38</v>
      </c>
      <c r="E65" s="95" t="s">
        <v>507</v>
      </c>
      <c r="F65" s="62">
        <f t="shared" si="45"/>
        <v>176557653.5</v>
      </c>
      <c r="G65" s="62">
        <f t="shared" si="45"/>
        <v>0</v>
      </c>
      <c r="H65" s="62">
        <f t="shared" si="45"/>
        <v>176557653.5</v>
      </c>
      <c r="I65" s="157">
        <f t="shared" si="2"/>
        <v>3.1631125406084296E-3</v>
      </c>
      <c r="J65" s="62">
        <f t="shared" si="45"/>
        <v>176557653.5</v>
      </c>
      <c r="K65" s="62">
        <f t="shared" si="45"/>
        <v>176557653.5</v>
      </c>
      <c r="L65" s="62">
        <f t="shared" si="45"/>
        <v>0</v>
      </c>
      <c r="M65" s="64">
        <f t="shared" si="4"/>
        <v>1</v>
      </c>
      <c r="N65" s="64">
        <f t="shared" si="5"/>
        <v>1</v>
      </c>
      <c r="O65" s="151">
        <f t="shared" si="6"/>
        <v>1</v>
      </c>
    </row>
    <row r="66" spans="1:15" ht="43.5" customHeight="1" x14ac:dyDescent="0.25">
      <c r="A66" s="149" t="s">
        <v>374</v>
      </c>
      <c r="B66" s="34" t="s">
        <v>37</v>
      </c>
      <c r="C66" s="34">
        <v>11</v>
      </c>
      <c r="D66" s="34" t="s">
        <v>38</v>
      </c>
      <c r="E66" s="40" t="s">
        <v>268</v>
      </c>
      <c r="F66" s="62">
        <f t="shared" si="45"/>
        <v>176557653.5</v>
      </c>
      <c r="G66" s="62">
        <f t="shared" si="45"/>
        <v>0</v>
      </c>
      <c r="H66" s="62">
        <f t="shared" si="45"/>
        <v>176557653.5</v>
      </c>
      <c r="I66" s="157">
        <f t="shared" si="2"/>
        <v>3.1631125406084296E-3</v>
      </c>
      <c r="J66" s="62">
        <f t="shared" si="45"/>
        <v>176557653.5</v>
      </c>
      <c r="K66" s="62">
        <f t="shared" si="45"/>
        <v>176557653.5</v>
      </c>
      <c r="L66" s="62">
        <f t="shared" si="45"/>
        <v>0</v>
      </c>
      <c r="M66" s="64">
        <f t="shared" si="4"/>
        <v>1</v>
      </c>
      <c r="N66" s="64">
        <f t="shared" si="5"/>
        <v>1</v>
      </c>
      <c r="O66" s="151">
        <f t="shared" si="6"/>
        <v>1</v>
      </c>
    </row>
    <row r="67" spans="1:15" ht="43.5" customHeight="1" x14ac:dyDescent="0.25">
      <c r="A67" s="152" t="s">
        <v>375</v>
      </c>
      <c r="B67" s="44" t="s">
        <v>37</v>
      </c>
      <c r="C67" s="44">
        <v>11</v>
      </c>
      <c r="D67" s="44" t="s">
        <v>38</v>
      </c>
      <c r="E67" s="45" t="s">
        <v>258</v>
      </c>
      <c r="F67" s="46">
        <v>176557653.5</v>
      </c>
      <c r="G67" s="46">
        <v>0</v>
      </c>
      <c r="H67" s="46">
        <f>+F67-G67</f>
        <v>176557653.5</v>
      </c>
      <c r="I67" s="192">
        <f t="shared" si="2"/>
        <v>3.1631125406084296E-3</v>
      </c>
      <c r="J67" s="46">
        <v>176557653.5</v>
      </c>
      <c r="K67" s="46">
        <v>176557653.5</v>
      </c>
      <c r="L67" s="46">
        <f t="shared" si="43"/>
        <v>0</v>
      </c>
      <c r="M67" s="57">
        <f t="shared" si="4"/>
        <v>1</v>
      </c>
      <c r="N67" s="57">
        <f t="shared" si="5"/>
        <v>1</v>
      </c>
      <c r="O67" s="154">
        <f t="shared" si="6"/>
        <v>1</v>
      </c>
    </row>
    <row r="68" spans="1:15" ht="43.5" customHeight="1" x14ac:dyDescent="0.25">
      <c r="A68" s="149" t="s">
        <v>386</v>
      </c>
      <c r="B68" s="34" t="s">
        <v>37</v>
      </c>
      <c r="C68" s="34">
        <v>13</v>
      </c>
      <c r="D68" s="34" t="s">
        <v>38</v>
      </c>
      <c r="E68" s="95" t="s">
        <v>387</v>
      </c>
      <c r="F68" s="62">
        <f t="shared" ref="F68:L72" si="46">+F69</f>
        <v>27215733.5</v>
      </c>
      <c r="G68" s="62">
        <f t="shared" si="46"/>
        <v>0</v>
      </c>
      <c r="H68" s="62">
        <f t="shared" si="46"/>
        <v>27215733.5</v>
      </c>
      <c r="I68" s="150">
        <f t="shared" si="2"/>
        <v>4.8758253312256982E-4</v>
      </c>
      <c r="J68" s="62">
        <f t="shared" si="46"/>
        <v>27215733.5</v>
      </c>
      <c r="K68" s="62">
        <f t="shared" si="46"/>
        <v>24505317.5</v>
      </c>
      <c r="L68" s="62">
        <f t="shared" si="46"/>
        <v>2710416</v>
      </c>
      <c r="M68" s="64">
        <f t="shared" si="4"/>
        <v>1</v>
      </c>
      <c r="N68" s="64">
        <f t="shared" si="5"/>
        <v>0.90040995955519632</v>
      </c>
      <c r="O68" s="151">
        <f t="shared" si="6"/>
        <v>0.90040995955519632</v>
      </c>
    </row>
    <row r="69" spans="1:15" ht="43.5" customHeight="1" x14ac:dyDescent="0.25">
      <c r="A69" s="149" t="s">
        <v>388</v>
      </c>
      <c r="B69" s="34" t="s">
        <v>37</v>
      </c>
      <c r="C69" s="34">
        <v>13</v>
      </c>
      <c r="D69" s="34" t="s">
        <v>38</v>
      </c>
      <c r="E69" s="40" t="s">
        <v>251</v>
      </c>
      <c r="F69" s="62">
        <f t="shared" si="46"/>
        <v>27215733.5</v>
      </c>
      <c r="G69" s="62">
        <f t="shared" si="46"/>
        <v>0</v>
      </c>
      <c r="H69" s="62">
        <f t="shared" si="46"/>
        <v>27215733.5</v>
      </c>
      <c r="I69" s="150">
        <f t="shared" si="2"/>
        <v>4.8758253312256982E-4</v>
      </c>
      <c r="J69" s="62">
        <f t="shared" si="46"/>
        <v>27215733.5</v>
      </c>
      <c r="K69" s="62">
        <f t="shared" si="46"/>
        <v>24505317.5</v>
      </c>
      <c r="L69" s="62">
        <f t="shared" si="46"/>
        <v>2710416</v>
      </c>
      <c r="M69" s="64">
        <f t="shared" si="4"/>
        <v>1</v>
      </c>
      <c r="N69" s="64">
        <f t="shared" si="5"/>
        <v>0.90040995955519632</v>
      </c>
      <c r="O69" s="151">
        <f t="shared" si="6"/>
        <v>0.90040995955519632</v>
      </c>
    </row>
    <row r="70" spans="1:15" ht="43.5" customHeight="1" x14ac:dyDescent="0.25">
      <c r="A70" s="149" t="s">
        <v>389</v>
      </c>
      <c r="B70" s="34" t="s">
        <v>37</v>
      </c>
      <c r="C70" s="34">
        <v>13</v>
      </c>
      <c r="D70" s="34" t="s">
        <v>38</v>
      </c>
      <c r="E70" s="40" t="s">
        <v>390</v>
      </c>
      <c r="F70" s="62">
        <f t="shared" si="46"/>
        <v>27215733.5</v>
      </c>
      <c r="G70" s="62">
        <f t="shared" si="46"/>
        <v>0</v>
      </c>
      <c r="H70" s="62">
        <f t="shared" si="46"/>
        <v>27215733.5</v>
      </c>
      <c r="I70" s="150">
        <f t="shared" si="2"/>
        <v>4.8758253312256982E-4</v>
      </c>
      <c r="J70" s="62">
        <f t="shared" si="46"/>
        <v>27215733.5</v>
      </c>
      <c r="K70" s="62">
        <f t="shared" si="46"/>
        <v>24505317.5</v>
      </c>
      <c r="L70" s="62">
        <f t="shared" si="46"/>
        <v>2710416</v>
      </c>
      <c r="M70" s="64">
        <f t="shared" si="4"/>
        <v>1</v>
      </c>
      <c r="N70" s="64">
        <f t="shared" si="5"/>
        <v>0.90040995955519632</v>
      </c>
      <c r="O70" s="151">
        <f t="shared" si="6"/>
        <v>0.90040995955519632</v>
      </c>
    </row>
    <row r="71" spans="1:15" ht="43.5" customHeight="1" x14ac:dyDescent="0.25">
      <c r="A71" s="149" t="s">
        <v>391</v>
      </c>
      <c r="B71" s="34" t="s">
        <v>37</v>
      </c>
      <c r="C71" s="34">
        <v>13</v>
      </c>
      <c r="D71" s="34" t="s">
        <v>38</v>
      </c>
      <c r="E71" s="40" t="s">
        <v>390</v>
      </c>
      <c r="F71" s="62">
        <f t="shared" si="46"/>
        <v>27215733.5</v>
      </c>
      <c r="G71" s="62">
        <f t="shared" si="46"/>
        <v>0</v>
      </c>
      <c r="H71" s="62">
        <f t="shared" si="46"/>
        <v>27215733.5</v>
      </c>
      <c r="I71" s="150">
        <f t="shared" si="2"/>
        <v>4.8758253312256982E-4</v>
      </c>
      <c r="J71" s="62">
        <f t="shared" si="46"/>
        <v>27215733.5</v>
      </c>
      <c r="K71" s="62">
        <f t="shared" si="46"/>
        <v>24505317.5</v>
      </c>
      <c r="L71" s="62">
        <f t="shared" si="46"/>
        <v>2710416</v>
      </c>
      <c r="M71" s="64">
        <f t="shared" si="4"/>
        <v>1</v>
      </c>
      <c r="N71" s="64">
        <f t="shared" si="5"/>
        <v>0.90040995955519632</v>
      </c>
      <c r="O71" s="151">
        <f t="shared" si="6"/>
        <v>0.90040995955519632</v>
      </c>
    </row>
    <row r="72" spans="1:15" ht="43.5" customHeight="1" x14ac:dyDescent="0.25">
      <c r="A72" s="149" t="s">
        <v>392</v>
      </c>
      <c r="B72" s="34" t="s">
        <v>37</v>
      </c>
      <c r="C72" s="34">
        <v>13</v>
      </c>
      <c r="D72" s="34" t="s">
        <v>38</v>
      </c>
      <c r="E72" s="95" t="s">
        <v>393</v>
      </c>
      <c r="F72" s="62">
        <f t="shared" si="46"/>
        <v>27215733.5</v>
      </c>
      <c r="G72" s="62">
        <f t="shared" si="46"/>
        <v>0</v>
      </c>
      <c r="H72" s="62">
        <f t="shared" si="46"/>
        <v>27215733.5</v>
      </c>
      <c r="I72" s="150">
        <f t="shared" si="2"/>
        <v>4.8758253312256982E-4</v>
      </c>
      <c r="J72" s="62">
        <f t="shared" si="46"/>
        <v>27215733.5</v>
      </c>
      <c r="K72" s="62">
        <f t="shared" si="46"/>
        <v>24505317.5</v>
      </c>
      <c r="L72" s="62">
        <f t="shared" si="46"/>
        <v>2710416</v>
      </c>
      <c r="M72" s="64">
        <f t="shared" si="4"/>
        <v>1</v>
      </c>
      <c r="N72" s="64">
        <f t="shared" si="5"/>
        <v>0.90040995955519632</v>
      </c>
      <c r="O72" s="151">
        <f t="shared" si="6"/>
        <v>0.90040995955519632</v>
      </c>
    </row>
    <row r="73" spans="1:15" ht="43.5" customHeight="1" x14ac:dyDescent="0.25">
      <c r="A73" s="152" t="s">
        <v>394</v>
      </c>
      <c r="B73" s="44" t="s">
        <v>37</v>
      </c>
      <c r="C73" s="44">
        <v>13</v>
      </c>
      <c r="D73" s="44" t="s">
        <v>38</v>
      </c>
      <c r="E73" s="45" t="s">
        <v>258</v>
      </c>
      <c r="F73" s="46">
        <v>27215733.5</v>
      </c>
      <c r="G73" s="46">
        <v>0</v>
      </c>
      <c r="H73" s="46">
        <f>+F73-G73</f>
        <v>27215733.5</v>
      </c>
      <c r="I73" s="153">
        <f t="shared" ref="I73:I129" si="47">+H73/$H$130</f>
        <v>4.8758253312256982E-4</v>
      </c>
      <c r="J73" s="46">
        <v>27215733.5</v>
      </c>
      <c r="K73" s="46">
        <v>24505317.5</v>
      </c>
      <c r="L73" s="46">
        <f t="shared" si="43"/>
        <v>2710416</v>
      </c>
      <c r="M73" s="57">
        <f t="shared" si="4"/>
        <v>1</v>
      </c>
      <c r="N73" s="57">
        <f t="shared" si="5"/>
        <v>0.90040995955519632</v>
      </c>
      <c r="O73" s="154">
        <f t="shared" si="6"/>
        <v>0.90040995955519632</v>
      </c>
    </row>
    <row r="74" spans="1:15" ht="43.5" customHeight="1" x14ac:dyDescent="0.25">
      <c r="A74" s="149" t="s">
        <v>401</v>
      </c>
      <c r="B74" s="34" t="s">
        <v>37</v>
      </c>
      <c r="C74" s="34">
        <v>13</v>
      </c>
      <c r="D74" s="34" t="s">
        <v>38</v>
      </c>
      <c r="E74" s="40" t="s">
        <v>402</v>
      </c>
      <c r="F74" s="62">
        <f>+F76</f>
        <v>14746723</v>
      </c>
      <c r="G74" s="62">
        <f t="shared" ref="G74:G75" si="48">+G76</f>
        <v>0</v>
      </c>
      <c r="H74" s="62">
        <f>+H76</f>
        <v>14746723</v>
      </c>
      <c r="I74" s="150">
        <f t="shared" si="47"/>
        <v>2.6419440635678116E-4</v>
      </c>
      <c r="J74" s="62">
        <f>+J76</f>
        <v>13050684</v>
      </c>
      <c r="K74" s="62">
        <f t="shared" ref="K74:L75" si="49">+K76</f>
        <v>11964970</v>
      </c>
      <c r="L74" s="62">
        <f t="shared" si="49"/>
        <v>1085714</v>
      </c>
      <c r="M74" s="64">
        <f t="shared" si="4"/>
        <v>0.88498875309450109</v>
      </c>
      <c r="N74" s="64">
        <f t="shared" si="5"/>
        <v>0.81136466725522682</v>
      </c>
      <c r="O74" s="151">
        <f t="shared" si="6"/>
        <v>0.91680788531850133</v>
      </c>
    </row>
    <row r="75" spans="1:15" ht="43.5" customHeight="1" x14ac:dyDescent="0.25">
      <c r="A75" s="149" t="s">
        <v>401</v>
      </c>
      <c r="B75" s="34" t="s">
        <v>41</v>
      </c>
      <c r="C75" s="34">
        <v>20</v>
      </c>
      <c r="D75" s="34" t="s">
        <v>38</v>
      </c>
      <c r="E75" s="40" t="s">
        <v>402</v>
      </c>
      <c r="F75" s="62">
        <f t="shared" ref="F75:H75" si="50">+F77</f>
        <v>17257433899.239998</v>
      </c>
      <c r="G75" s="62">
        <f t="shared" si="48"/>
        <v>0</v>
      </c>
      <c r="H75" s="62">
        <f t="shared" si="50"/>
        <v>17257433899.239998</v>
      </c>
      <c r="I75" s="162">
        <f t="shared" si="47"/>
        <v>0.30917496071846623</v>
      </c>
      <c r="J75" s="62">
        <f t="shared" ref="J75" si="51">+J77</f>
        <v>8256566101.8900003</v>
      </c>
      <c r="K75" s="62">
        <f t="shared" si="49"/>
        <v>8256566101.8900003</v>
      </c>
      <c r="L75" s="62">
        <f t="shared" si="49"/>
        <v>0</v>
      </c>
      <c r="M75" s="64">
        <f t="shared" si="4"/>
        <v>0.4784353311214834</v>
      </c>
      <c r="N75" s="64">
        <f t="shared" si="5"/>
        <v>0.4784353311214834</v>
      </c>
      <c r="O75" s="151">
        <f t="shared" si="6"/>
        <v>1</v>
      </c>
    </row>
    <row r="76" spans="1:15" ht="43.5" customHeight="1" x14ac:dyDescent="0.25">
      <c r="A76" s="149" t="s">
        <v>403</v>
      </c>
      <c r="B76" s="34" t="s">
        <v>37</v>
      </c>
      <c r="C76" s="34">
        <v>13</v>
      </c>
      <c r="D76" s="34" t="s">
        <v>38</v>
      </c>
      <c r="E76" s="40" t="s">
        <v>251</v>
      </c>
      <c r="F76" s="62">
        <f>+F84</f>
        <v>14746723</v>
      </c>
      <c r="G76" s="62">
        <f t="shared" ref="G76" si="52">+G84</f>
        <v>0</v>
      </c>
      <c r="H76" s="62">
        <f>+H84</f>
        <v>14746723</v>
      </c>
      <c r="I76" s="150">
        <f t="shared" si="47"/>
        <v>2.6419440635678116E-4</v>
      </c>
      <c r="J76" s="62">
        <f>+J84</f>
        <v>13050684</v>
      </c>
      <c r="K76" s="62">
        <f t="shared" ref="K76:L76" si="53">+K84</f>
        <v>11964970</v>
      </c>
      <c r="L76" s="62">
        <f t="shared" si="53"/>
        <v>1085714</v>
      </c>
      <c r="M76" s="64">
        <f t="shared" si="4"/>
        <v>0.88498875309450109</v>
      </c>
      <c r="N76" s="64">
        <f t="shared" si="5"/>
        <v>0.81136466725522682</v>
      </c>
      <c r="O76" s="151">
        <f t="shared" si="6"/>
        <v>0.91680788531850133</v>
      </c>
    </row>
    <row r="77" spans="1:15" ht="43.5" customHeight="1" x14ac:dyDescent="0.25">
      <c r="A77" s="149" t="s">
        <v>403</v>
      </c>
      <c r="B77" s="34" t="s">
        <v>41</v>
      </c>
      <c r="C77" s="34">
        <v>20</v>
      </c>
      <c r="D77" s="34" t="s">
        <v>38</v>
      </c>
      <c r="E77" s="40" t="s">
        <v>251</v>
      </c>
      <c r="F77" s="62">
        <f t="shared" ref="F77:L78" si="54">+F78</f>
        <v>17257433899.239998</v>
      </c>
      <c r="G77" s="62">
        <f t="shared" si="54"/>
        <v>0</v>
      </c>
      <c r="H77" s="62">
        <f t="shared" si="54"/>
        <v>17257433899.239998</v>
      </c>
      <c r="I77" s="162">
        <f t="shared" si="47"/>
        <v>0.30917496071846623</v>
      </c>
      <c r="J77" s="62">
        <f t="shared" si="54"/>
        <v>8256566101.8900003</v>
      </c>
      <c r="K77" s="62">
        <f t="shared" si="54"/>
        <v>8256566101.8900003</v>
      </c>
      <c r="L77" s="62">
        <f t="shared" si="54"/>
        <v>0</v>
      </c>
      <c r="M77" s="64">
        <f t="shared" si="4"/>
        <v>0.4784353311214834</v>
      </c>
      <c r="N77" s="64">
        <f t="shared" si="5"/>
        <v>0.4784353311214834</v>
      </c>
      <c r="O77" s="151">
        <f t="shared" si="6"/>
        <v>1</v>
      </c>
    </row>
    <row r="78" spans="1:15" ht="50.25" customHeight="1" x14ac:dyDescent="0.25">
      <c r="A78" s="149" t="s">
        <v>404</v>
      </c>
      <c r="B78" s="34" t="s">
        <v>41</v>
      </c>
      <c r="C78" s="34">
        <v>20</v>
      </c>
      <c r="D78" s="34" t="s">
        <v>38</v>
      </c>
      <c r="E78" s="95" t="s">
        <v>405</v>
      </c>
      <c r="F78" s="62">
        <f t="shared" si="54"/>
        <v>17257433899.239998</v>
      </c>
      <c r="G78" s="62">
        <f t="shared" si="54"/>
        <v>0</v>
      </c>
      <c r="H78" s="62">
        <f t="shared" si="54"/>
        <v>17257433899.239998</v>
      </c>
      <c r="I78" s="162">
        <f t="shared" si="47"/>
        <v>0.30917496071846623</v>
      </c>
      <c r="J78" s="62">
        <f t="shared" si="54"/>
        <v>8256566101.8900003</v>
      </c>
      <c r="K78" s="62">
        <f t="shared" si="54"/>
        <v>8256566101.8900003</v>
      </c>
      <c r="L78" s="62">
        <f t="shared" si="54"/>
        <v>0</v>
      </c>
      <c r="M78" s="64">
        <f t="shared" si="4"/>
        <v>0.4784353311214834</v>
      </c>
      <c r="N78" s="64">
        <f t="shared" si="5"/>
        <v>0.4784353311214834</v>
      </c>
      <c r="O78" s="151">
        <f t="shared" si="6"/>
        <v>1</v>
      </c>
    </row>
    <row r="79" spans="1:15" ht="50.25" customHeight="1" x14ac:dyDescent="0.25">
      <c r="A79" s="149" t="s">
        <v>406</v>
      </c>
      <c r="B79" s="34" t="s">
        <v>41</v>
      </c>
      <c r="C79" s="34">
        <v>20</v>
      </c>
      <c r="D79" s="34" t="s">
        <v>38</v>
      </c>
      <c r="E79" s="40" t="s">
        <v>405</v>
      </c>
      <c r="F79" s="62">
        <f>+F80+F82</f>
        <v>17257433899.239998</v>
      </c>
      <c r="G79" s="62">
        <f t="shared" ref="G79" si="55">+G80+G82</f>
        <v>0</v>
      </c>
      <c r="H79" s="62">
        <f>+H80+H82</f>
        <v>17257433899.239998</v>
      </c>
      <c r="I79" s="162">
        <f t="shared" si="47"/>
        <v>0.30917496071846623</v>
      </c>
      <c r="J79" s="62">
        <f>+J80+J82</f>
        <v>8256566101.8900003</v>
      </c>
      <c r="K79" s="62">
        <f t="shared" ref="K79:L79" si="56">+K80+K82</f>
        <v>8256566101.8900003</v>
      </c>
      <c r="L79" s="62">
        <f t="shared" si="56"/>
        <v>0</v>
      </c>
      <c r="M79" s="64">
        <f t="shared" si="4"/>
        <v>0.4784353311214834</v>
      </c>
      <c r="N79" s="64">
        <f t="shared" si="5"/>
        <v>0.4784353311214834</v>
      </c>
      <c r="O79" s="151">
        <f t="shared" si="6"/>
        <v>1</v>
      </c>
    </row>
    <row r="80" spans="1:15" ht="43.5" customHeight="1" x14ac:dyDescent="0.25">
      <c r="A80" s="149" t="s">
        <v>407</v>
      </c>
      <c r="B80" s="34" t="s">
        <v>41</v>
      </c>
      <c r="C80" s="34">
        <v>20</v>
      </c>
      <c r="D80" s="34" t="s">
        <v>38</v>
      </c>
      <c r="E80" s="40" t="s">
        <v>408</v>
      </c>
      <c r="F80" s="62">
        <f>+F81</f>
        <v>14804123212</v>
      </c>
      <c r="G80" s="62">
        <f t="shared" ref="G80" si="57">+G81</f>
        <v>0</v>
      </c>
      <c r="H80" s="62">
        <f>+H81</f>
        <v>14804123212</v>
      </c>
      <c r="I80" s="162">
        <f t="shared" si="47"/>
        <v>0.26522275787149352</v>
      </c>
      <c r="J80" s="62">
        <f>+J81</f>
        <v>7130673082.7700005</v>
      </c>
      <c r="K80" s="62">
        <f t="shared" ref="K80:L80" si="58">+K81</f>
        <v>7130673082.7700005</v>
      </c>
      <c r="L80" s="62">
        <f t="shared" si="58"/>
        <v>0</v>
      </c>
      <c r="M80" s="64">
        <f t="shared" si="4"/>
        <v>0.4816680448180804</v>
      </c>
      <c r="N80" s="64">
        <f t="shared" si="5"/>
        <v>0.4816680448180804</v>
      </c>
      <c r="O80" s="151">
        <f t="shared" si="6"/>
        <v>1</v>
      </c>
    </row>
    <row r="81" spans="1:15" ht="43.5" customHeight="1" x14ac:dyDescent="0.25">
      <c r="A81" s="152" t="s">
        <v>409</v>
      </c>
      <c r="B81" s="44" t="s">
        <v>41</v>
      </c>
      <c r="C81" s="44">
        <v>20</v>
      </c>
      <c r="D81" s="44" t="s">
        <v>38</v>
      </c>
      <c r="E81" s="45" t="s">
        <v>258</v>
      </c>
      <c r="F81" s="46">
        <v>14804123212</v>
      </c>
      <c r="G81" s="46">
        <v>0</v>
      </c>
      <c r="H81" s="46">
        <f>+F81-G81</f>
        <v>14804123212</v>
      </c>
      <c r="I81" s="163">
        <f t="shared" si="47"/>
        <v>0.26522275787149352</v>
      </c>
      <c r="J81" s="46">
        <v>7130673082.7700005</v>
      </c>
      <c r="K81" s="46">
        <v>7130673082.7700005</v>
      </c>
      <c r="L81" s="46">
        <f t="shared" si="43"/>
        <v>0</v>
      </c>
      <c r="M81" s="57">
        <f t="shared" si="4"/>
        <v>0.4816680448180804</v>
      </c>
      <c r="N81" s="57">
        <f t="shared" si="5"/>
        <v>0.4816680448180804</v>
      </c>
      <c r="O81" s="154">
        <f t="shared" si="6"/>
        <v>1</v>
      </c>
    </row>
    <row r="82" spans="1:15" ht="43.5" customHeight="1" x14ac:dyDescent="0.25">
      <c r="A82" s="149" t="s">
        <v>410</v>
      </c>
      <c r="B82" s="34" t="s">
        <v>41</v>
      </c>
      <c r="C82" s="34">
        <v>20</v>
      </c>
      <c r="D82" s="34" t="s">
        <v>38</v>
      </c>
      <c r="E82" s="40" t="s">
        <v>411</v>
      </c>
      <c r="F82" s="62">
        <f>+F83</f>
        <v>2453310687.2399998</v>
      </c>
      <c r="G82" s="62">
        <f t="shared" ref="G82" si="59">+G83</f>
        <v>0</v>
      </c>
      <c r="H82" s="62">
        <f>+H83</f>
        <v>2453310687.2399998</v>
      </c>
      <c r="I82" s="162">
        <f t="shared" si="47"/>
        <v>4.3952202846972752E-2</v>
      </c>
      <c r="J82" s="62">
        <f>+J83</f>
        <v>1125893019.1199999</v>
      </c>
      <c r="K82" s="62">
        <f t="shared" ref="K82:L82" si="60">+K83</f>
        <v>1125893019.1199999</v>
      </c>
      <c r="L82" s="62">
        <f t="shared" si="60"/>
        <v>0</v>
      </c>
      <c r="M82" s="64">
        <f t="shared" si="4"/>
        <v>0.45892802121472898</v>
      </c>
      <c r="N82" s="64">
        <f t="shared" si="5"/>
        <v>0.45892802121472898</v>
      </c>
      <c r="O82" s="151">
        <f t="shared" si="6"/>
        <v>1</v>
      </c>
    </row>
    <row r="83" spans="1:15" ht="43.5" customHeight="1" x14ac:dyDescent="0.25">
      <c r="A83" s="152" t="s">
        <v>412</v>
      </c>
      <c r="B83" s="44" t="s">
        <v>41</v>
      </c>
      <c r="C83" s="44">
        <v>20</v>
      </c>
      <c r="D83" s="44" t="s">
        <v>38</v>
      </c>
      <c r="E83" s="45" t="s">
        <v>258</v>
      </c>
      <c r="F83" s="46">
        <v>2453310687.2399998</v>
      </c>
      <c r="G83" s="46">
        <v>0</v>
      </c>
      <c r="H83" s="46">
        <f>+F83-G83</f>
        <v>2453310687.2399998</v>
      </c>
      <c r="I83" s="163">
        <f t="shared" si="47"/>
        <v>4.3952202846972752E-2</v>
      </c>
      <c r="J83" s="46">
        <v>1125893019.1199999</v>
      </c>
      <c r="K83" s="46">
        <v>1125893019.1199999</v>
      </c>
      <c r="L83" s="46">
        <f t="shared" si="43"/>
        <v>0</v>
      </c>
      <c r="M83" s="57">
        <f t="shared" si="4"/>
        <v>0.45892802121472898</v>
      </c>
      <c r="N83" s="57">
        <f t="shared" si="5"/>
        <v>0.45892802121472898</v>
      </c>
      <c r="O83" s="154">
        <f t="shared" si="6"/>
        <v>1</v>
      </c>
    </row>
    <row r="84" spans="1:15" ht="43.5" customHeight="1" x14ac:dyDescent="0.25">
      <c r="A84" s="149" t="s">
        <v>413</v>
      </c>
      <c r="B84" s="34" t="s">
        <v>37</v>
      </c>
      <c r="C84" s="34">
        <v>13</v>
      </c>
      <c r="D84" s="34" t="s">
        <v>38</v>
      </c>
      <c r="E84" s="40" t="s">
        <v>414</v>
      </c>
      <c r="F84" s="62">
        <f t="shared" ref="F84:L86" si="61">+F85</f>
        <v>14746723</v>
      </c>
      <c r="G84" s="62">
        <f t="shared" si="61"/>
        <v>0</v>
      </c>
      <c r="H84" s="62">
        <f t="shared" si="61"/>
        <v>14746723</v>
      </c>
      <c r="I84" s="150">
        <f t="shared" si="47"/>
        <v>2.6419440635678116E-4</v>
      </c>
      <c r="J84" s="62">
        <f t="shared" si="61"/>
        <v>13050684</v>
      </c>
      <c r="K84" s="62">
        <f t="shared" si="61"/>
        <v>11964970</v>
      </c>
      <c r="L84" s="62">
        <f t="shared" si="61"/>
        <v>1085714</v>
      </c>
      <c r="M84" s="64">
        <f t="shared" si="4"/>
        <v>0.88498875309450109</v>
      </c>
      <c r="N84" s="64">
        <f t="shared" si="5"/>
        <v>0.81136466725522682</v>
      </c>
      <c r="O84" s="151">
        <f t="shared" si="6"/>
        <v>0.91680788531850133</v>
      </c>
    </row>
    <row r="85" spans="1:15" ht="43.5" customHeight="1" x14ac:dyDescent="0.25">
      <c r="A85" s="149" t="s">
        <v>415</v>
      </c>
      <c r="B85" s="34" t="s">
        <v>37</v>
      </c>
      <c r="C85" s="34">
        <v>13</v>
      </c>
      <c r="D85" s="34" t="s">
        <v>38</v>
      </c>
      <c r="E85" s="40" t="s">
        <v>414</v>
      </c>
      <c r="F85" s="62">
        <f t="shared" si="61"/>
        <v>14746723</v>
      </c>
      <c r="G85" s="62">
        <f t="shared" si="61"/>
        <v>0</v>
      </c>
      <c r="H85" s="62">
        <f t="shared" si="61"/>
        <v>14746723</v>
      </c>
      <c r="I85" s="150">
        <f t="shared" si="47"/>
        <v>2.6419440635678116E-4</v>
      </c>
      <c r="J85" s="62">
        <f t="shared" si="61"/>
        <v>13050684</v>
      </c>
      <c r="K85" s="62">
        <f t="shared" si="61"/>
        <v>11964970</v>
      </c>
      <c r="L85" s="62">
        <f t="shared" si="61"/>
        <v>1085714</v>
      </c>
      <c r="M85" s="64">
        <f t="shared" si="4"/>
        <v>0.88498875309450109</v>
      </c>
      <c r="N85" s="64">
        <f t="shared" si="5"/>
        <v>0.81136466725522682</v>
      </c>
      <c r="O85" s="151">
        <f t="shared" si="6"/>
        <v>0.91680788531850133</v>
      </c>
    </row>
    <row r="86" spans="1:15" ht="43.5" customHeight="1" x14ac:dyDescent="0.25">
      <c r="A86" s="149" t="s">
        <v>416</v>
      </c>
      <c r="B86" s="34" t="s">
        <v>37</v>
      </c>
      <c r="C86" s="34">
        <v>13</v>
      </c>
      <c r="D86" s="34" t="s">
        <v>38</v>
      </c>
      <c r="E86" s="40" t="s">
        <v>393</v>
      </c>
      <c r="F86" s="41">
        <f t="shared" si="61"/>
        <v>14746723</v>
      </c>
      <c r="G86" s="41">
        <f t="shared" si="61"/>
        <v>0</v>
      </c>
      <c r="H86" s="41">
        <f t="shared" si="61"/>
        <v>14746723</v>
      </c>
      <c r="I86" s="150">
        <f t="shared" si="47"/>
        <v>2.6419440635678116E-4</v>
      </c>
      <c r="J86" s="41">
        <f t="shared" si="61"/>
        <v>13050684</v>
      </c>
      <c r="K86" s="41">
        <f t="shared" si="61"/>
        <v>11964970</v>
      </c>
      <c r="L86" s="41">
        <f t="shared" si="61"/>
        <v>1085714</v>
      </c>
      <c r="M86" s="64">
        <f t="shared" si="4"/>
        <v>0.88498875309450109</v>
      </c>
      <c r="N86" s="64">
        <f t="shared" si="5"/>
        <v>0.81136466725522682</v>
      </c>
      <c r="O86" s="151">
        <f t="shared" si="6"/>
        <v>0.91680788531850133</v>
      </c>
    </row>
    <row r="87" spans="1:15" ht="43.5" customHeight="1" x14ac:dyDescent="0.25">
      <c r="A87" s="152" t="s">
        <v>417</v>
      </c>
      <c r="B87" s="44" t="s">
        <v>37</v>
      </c>
      <c r="C87" s="44">
        <v>13</v>
      </c>
      <c r="D87" s="44" t="s">
        <v>38</v>
      </c>
      <c r="E87" s="45" t="s">
        <v>258</v>
      </c>
      <c r="F87" s="46">
        <v>14746723</v>
      </c>
      <c r="G87" s="46">
        <v>0</v>
      </c>
      <c r="H87" s="46">
        <f>+F87-G87</f>
        <v>14746723</v>
      </c>
      <c r="I87" s="153">
        <f t="shared" si="47"/>
        <v>2.6419440635678116E-4</v>
      </c>
      <c r="J87" s="46">
        <v>13050684</v>
      </c>
      <c r="K87" s="46">
        <v>11964970</v>
      </c>
      <c r="L87" s="46">
        <f t="shared" ref="L87:L129" si="62">+J87-K87</f>
        <v>1085714</v>
      </c>
      <c r="M87" s="57">
        <f t="shared" ref="M87:M130" si="63">+J87/H87</f>
        <v>0.88498875309450109</v>
      </c>
      <c r="N87" s="57">
        <f t="shared" ref="N87:N130" si="64">+K87/H87</f>
        <v>0.81136466725522682</v>
      </c>
      <c r="O87" s="154">
        <f t="shared" ref="O87:O129" si="65">+K87/J87</f>
        <v>0.91680788531850133</v>
      </c>
    </row>
    <row r="88" spans="1:15" ht="43.5" customHeight="1" x14ac:dyDescent="0.25">
      <c r="A88" s="149" t="s">
        <v>418</v>
      </c>
      <c r="B88" s="34" t="s">
        <v>37</v>
      </c>
      <c r="C88" s="34">
        <v>13</v>
      </c>
      <c r="D88" s="34" t="s">
        <v>38</v>
      </c>
      <c r="E88" s="40" t="s">
        <v>419</v>
      </c>
      <c r="F88" s="60">
        <f>+F89</f>
        <v>109671627.38</v>
      </c>
      <c r="G88" s="60">
        <f>+G89</f>
        <v>0</v>
      </c>
      <c r="H88" s="60">
        <f>+H89</f>
        <v>109671627.38</v>
      </c>
      <c r="I88" s="157">
        <f t="shared" si="47"/>
        <v>1.9648182507965468E-3</v>
      </c>
      <c r="J88" s="60">
        <f>+J89</f>
        <v>31499543</v>
      </c>
      <c r="K88" s="60">
        <f t="shared" ref="K88:L88" si="66">+K89</f>
        <v>28338925</v>
      </c>
      <c r="L88" s="60">
        <f t="shared" si="66"/>
        <v>3160618</v>
      </c>
      <c r="M88" s="64">
        <f t="shared" si="63"/>
        <v>0.28721688327699912</v>
      </c>
      <c r="N88" s="64">
        <f t="shared" si="64"/>
        <v>0.25839796196156345</v>
      </c>
      <c r="O88" s="151">
        <f t="shared" si="65"/>
        <v>0.89966146492982457</v>
      </c>
    </row>
    <row r="89" spans="1:15" ht="43.5" customHeight="1" x14ac:dyDescent="0.25">
      <c r="A89" s="149" t="s">
        <v>420</v>
      </c>
      <c r="B89" s="34" t="s">
        <v>37</v>
      </c>
      <c r="C89" s="34">
        <v>13</v>
      </c>
      <c r="D89" s="34" t="s">
        <v>38</v>
      </c>
      <c r="E89" s="95" t="s">
        <v>251</v>
      </c>
      <c r="F89" s="60">
        <f>+F90+F94</f>
        <v>109671627.38</v>
      </c>
      <c r="G89" s="60">
        <f>+G90+G94</f>
        <v>0</v>
      </c>
      <c r="H89" s="60">
        <f>+H90+H94</f>
        <v>109671627.38</v>
      </c>
      <c r="I89" s="157">
        <f t="shared" si="47"/>
        <v>1.9648182507965468E-3</v>
      </c>
      <c r="J89" s="60">
        <f>+J90+J94</f>
        <v>31499543</v>
      </c>
      <c r="K89" s="60">
        <f t="shared" ref="K89:L89" si="67">+K90+K94</f>
        <v>28338925</v>
      </c>
      <c r="L89" s="60">
        <f t="shared" si="67"/>
        <v>3160618</v>
      </c>
      <c r="M89" s="64">
        <f t="shared" si="63"/>
        <v>0.28721688327699912</v>
      </c>
      <c r="N89" s="64">
        <f t="shared" si="64"/>
        <v>0.25839796196156345</v>
      </c>
      <c r="O89" s="151">
        <f t="shared" si="65"/>
        <v>0.89966146492982457</v>
      </c>
    </row>
    <row r="90" spans="1:15" ht="43.5" customHeight="1" x14ac:dyDescent="0.25">
      <c r="A90" s="149" t="s">
        <v>421</v>
      </c>
      <c r="B90" s="34" t="s">
        <v>37</v>
      </c>
      <c r="C90" s="34">
        <v>13</v>
      </c>
      <c r="D90" s="34" t="s">
        <v>38</v>
      </c>
      <c r="E90" s="40" t="s">
        <v>422</v>
      </c>
      <c r="F90" s="60">
        <f t="shared" ref="F90:L92" si="68">+F91</f>
        <v>63941990.380000003</v>
      </c>
      <c r="G90" s="60">
        <f t="shared" si="68"/>
        <v>0</v>
      </c>
      <c r="H90" s="60">
        <f t="shared" si="68"/>
        <v>63941990.380000003</v>
      </c>
      <c r="I90" s="157">
        <f t="shared" si="47"/>
        <v>1.1455505192384174E-3</v>
      </c>
      <c r="J90" s="60">
        <f t="shared" si="68"/>
        <v>0</v>
      </c>
      <c r="K90" s="60">
        <f t="shared" si="68"/>
        <v>0</v>
      </c>
      <c r="L90" s="60">
        <f t="shared" si="68"/>
        <v>0</v>
      </c>
      <c r="M90" s="64">
        <f t="shared" si="63"/>
        <v>0</v>
      </c>
      <c r="N90" s="64">
        <f t="shared" si="64"/>
        <v>0</v>
      </c>
      <c r="O90" s="151" t="s">
        <v>40</v>
      </c>
    </row>
    <row r="91" spans="1:15" ht="43.5" customHeight="1" x14ac:dyDescent="0.25">
      <c r="A91" s="149" t="s">
        <v>423</v>
      </c>
      <c r="B91" s="34" t="s">
        <v>37</v>
      </c>
      <c r="C91" s="34">
        <v>13</v>
      </c>
      <c r="D91" s="34" t="s">
        <v>38</v>
      </c>
      <c r="E91" s="40" t="s">
        <v>422</v>
      </c>
      <c r="F91" s="60">
        <f t="shared" si="68"/>
        <v>63941990.380000003</v>
      </c>
      <c r="G91" s="60">
        <f t="shared" si="68"/>
        <v>0</v>
      </c>
      <c r="H91" s="60">
        <f t="shared" si="68"/>
        <v>63941990.380000003</v>
      </c>
      <c r="I91" s="157">
        <f t="shared" si="47"/>
        <v>1.1455505192384174E-3</v>
      </c>
      <c r="J91" s="60">
        <f t="shared" si="68"/>
        <v>0</v>
      </c>
      <c r="K91" s="60">
        <f t="shared" si="68"/>
        <v>0</v>
      </c>
      <c r="L91" s="60">
        <f t="shared" si="68"/>
        <v>0</v>
      </c>
      <c r="M91" s="64">
        <f t="shared" si="63"/>
        <v>0</v>
      </c>
      <c r="N91" s="64">
        <f t="shared" si="64"/>
        <v>0</v>
      </c>
      <c r="O91" s="151" t="s">
        <v>40</v>
      </c>
    </row>
    <row r="92" spans="1:15" ht="43.5" customHeight="1" x14ac:dyDescent="0.25">
      <c r="A92" s="149" t="s">
        <v>424</v>
      </c>
      <c r="B92" s="34" t="s">
        <v>37</v>
      </c>
      <c r="C92" s="34">
        <v>13</v>
      </c>
      <c r="D92" s="34" t="s">
        <v>38</v>
      </c>
      <c r="E92" s="40" t="s">
        <v>425</v>
      </c>
      <c r="F92" s="60">
        <f t="shared" si="68"/>
        <v>63941990.380000003</v>
      </c>
      <c r="G92" s="60">
        <f t="shared" si="68"/>
        <v>0</v>
      </c>
      <c r="H92" s="60">
        <f t="shared" si="68"/>
        <v>63941990.380000003</v>
      </c>
      <c r="I92" s="157">
        <f t="shared" si="47"/>
        <v>1.1455505192384174E-3</v>
      </c>
      <c r="J92" s="60">
        <f t="shared" si="68"/>
        <v>0</v>
      </c>
      <c r="K92" s="60">
        <f t="shared" si="68"/>
        <v>0</v>
      </c>
      <c r="L92" s="60">
        <f t="shared" si="68"/>
        <v>0</v>
      </c>
      <c r="M92" s="64">
        <f t="shared" si="63"/>
        <v>0</v>
      </c>
      <c r="N92" s="64">
        <f t="shared" si="64"/>
        <v>0</v>
      </c>
      <c r="O92" s="151" t="s">
        <v>40</v>
      </c>
    </row>
    <row r="93" spans="1:15" ht="43.5" customHeight="1" x14ac:dyDescent="0.25">
      <c r="A93" s="152" t="s">
        <v>426</v>
      </c>
      <c r="B93" s="44" t="s">
        <v>37</v>
      </c>
      <c r="C93" s="44">
        <v>13</v>
      </c>
      <c r="D93" s="44" t="s">
        <v>38</v>
      </c>
      <c r="E93" s="45" t="s">
        <v>258</v>
      </c>
      <c r="F93" s="46">
        <v>63941990.380000003</v>
      </c>
      <c r="G93" s="46">
        <v>0</v>
      </c>
      <c r="H93" s="46">
        <f>+F93-G93</f>
        <v>63941990.380000003</v>
      </c>
      <c r="I93" s="192">
        <f t="shared" si="47"/>
        <v>1.1455505192384174E-3</v>
      </c>
      <c r="J93" s="46">
        <v>0</v>
      </c>
      <c r="K93" s="46">
        <v>0</v>
      </c>
      <c r="L93" s="46">
        <f t="shared" si="62"/>
        <v>0</v>
      </c>
      <c r="M93" s="57">
        <f t="shared" si="63"/>
        <v>0</v>
      </c>
      <c r="N93" s="57">
        <f t="shared" si="64"/>
        <v>0</v>
      </c>
      <c r="O93" s="154" t="s">
        <v>40</v>
      </c>
    </row>
    <row r="94" spans="1:15" ht="43.5" customHeight="1" x14ac:dyDescent="0.25">
      <c r="A94" s="149" t="s">
        <v>427</v>
      </c>
      <c r="B94" s="34" t="s">
        <v>37</v>
      </c>
      <c r="C94" s="34">
        <v>13</v>
      </c>
      <c r="D94" s="34" t="s">
        <v>38</v>
      </c>
      <c r="E94" s="40" t="s">
        <v>428</v>
      </c>
      <c r="F94" s="62">
        <f t="shared" ref="F94:L96" si="69">+F95</f>
        <v>45729637</v>
      </c>
      <c r="G94" s="62">
        <f t="shared" si="69"/>
        <v>0</v>
      </c>
      <c r="H94" s="62">
        <f t="shared" si="69"/>
        <v>45729637</v>
      </c>
      <c r="I94" s="150">
        <f t="shared" si="47"/>
        <v>8.1926773155812955E-4</v>
      </c>
      <c r="J94" s="62">
        <f t="shared" si="69"/>
        <v>31499543</v>
      </c>
      <c r="K94" s="62">
        <f t="shared" si="69"/>
        <v>28338925</v>
      </c>
      <c r="L94" s="62">
        <f t="shared" si="69"/>
        <v>3160618</v>
      </c>
      <c r="M94" s="64">
        <f t="shared" si="63"/>
        <v>0.68882119051152757</v>
      </c>
      <c r="N94" s="64">
        <f t="shared" si="64"/>
        <v>0.61970588133030668</v>
      </c>
      <c r="O94" s="151">
        <f t="shared" si="65"/>
        <v>0.89966146492982457</v>
      </c>
    </row>
    <row r="95" spans="1:15" ht="43.5" customHeight="1" x14ac:dyDescent="0.25">
      <c r="A95" s="149" t="s">
        <v>429</v>
      </c>
      <c r="B95" s="34" t="s">
        <v>37</v>
      </c>
      <c r="C95" s="34">
        <v>13</v>
      </c>
      <c r="D95" s="34" t="s">
        <v>38</v>
      </c>
      <c r="E95" s="40" t="s">
        <v>428</v>
      </c>
      <c r="F95" s="62">
        <f t="shared" si="69"/>
        <v>45729637</v>
      </c>
      <c r="G95" s="62">
        <f t="shared" si="69"/>
        <v>0</v>
      </c>
      <c r="H95" s="62">
        <f t="shared" si="69"/>
        <v>45729637</v>
      </c>
      <c r="I95" s="150">
        <f t="shared" si="47"/>
        <v>8.1926773155812955E-4</v>
      </c>
      <c r="J95" s="62">
        <f t="shared" si="69"/>
        <v>31499543</v>
      </c>
      <c r="K95" s="62">
        <f t="shared" si="69"/>
        <v>28338925</v>
      </c>
      <c r="L95" s="62">
        <f t="shared" si="69"/>
        <v>3160618</v>
      </c>
      <c r="M95" s="64">
        <f t="shared" si="63"/>
        <v>0.68882119051152757</v>
      </c>
      <c r="N95" s="64">
        <f t="shared" si="64"/>
        <v>0.61970588133030668</v>
      </c>
      <c r="O95" s="151">
        <f t="shared" si="65"/>
        <v>0.89966146492982457</v>
      </c>
    </row>
    <row r="96" spans="1:15" ht="43.5" customHeight="1" x14ac:dyDescent="0.25">
      <c r="A96" s="149" t="s">
        <v>430</v>
      </c>
      <c r="B96" s="34" t="s">
        <v>37</v>
      </c>
      <c r="C96" s="34">
        <v>13</v>
      </c>
      <c r="D96" s="34" t="s">
        <v>38</v>
      </c>
      <c r="E96" s="40" t="s">
        <v>393</v>
      </c>
      <c r="F96" s="62">
        <f t="shared" si="69"/>
        <v>45729637</v>
      </c>
      <c r="G96" s="62">
        <f t="shared" si="69"/>
        <v>0</v>
      </c>
      <c r="H96" s="62">
        <f t="shared" si="69"/>
        <v>45729637</v>
      </c>
      <c r="I96" s="150">
        <f t="shared" si="47"/>
        <v>8.1926773155812955E-4</v>
      </c>
      <c r="J96" s="62">
        <f t="shared" si="69"/>
        <v>31499543</v>
      </c>
      <c r="K96" s="62">
        <f t="shared" si="69"/>
        <v>28338925</v>
      </c>
      <c r="L96" s="62">
        <f t="shared" si="69"/>
        <v>3160618</v>
      </c>
      <c r="M96" s="64">
        <f t="shared" si="63"/>
        <v>0.68882119051152757</v>
      </c>
      <c r="N96" s="64">
        <f t="shared" si="64"/>
        <v>0.61970588133030668</v>
      </c>
      <c r="O96" s="151">
        <f t="shared" si="65"/>
        <v>0.89966146492982457</v>
      </c>
    </row>
    <row r="97" spans="1:15" ht="43.5" customHeight="1" x14ac:dyDescent="0.25">
      <c r="A97" s="152" t="s">
        <v>431</v>
      </c>
      <c r="B97" s="44" t="s">
        <v>37</v>
      </c>
      <c r="C97" s="44">
        <v>13</v>
      </c>
      <c r="D97" s="44" t="s">
        <v>38</v>
      </c>
      <c r="E97" s="45" t="s">
        <v>258</v>
      </c>
      <c r="F97" s="46">
        <v>45729637</v>
      </c>
      <c r="G97" s="46">
        <v>0</v>
      </c>
      <c r="H97" s="46">
        <f>+F97-G97</f>
        <v>45729637</v>
      </c>
      <c r="I97" s="153">
        <f t="shared" si="47"/>
        <v>8.1926773155812955E-4</v>
      </c>
      <c r="J97" s="46">
        <v>31499543</v>
      </c>
      <c r="K97" s="46">
        <v>28338925</v>
      </c>
      <c r="L97" s="46">
        <f t="shared" si="62"/>
        <v>3160618</v>
      </c>
      <c r="M97" s="57">
        <f t="shared" si="63"/>
        <v>0.68882119051152757</v>
      </c>
      <c r="N97" s="57">
        <f t="shared" si="64"/>
        <v>0.61970588133030668</v>
      </c>
      <c r="O97" s="154">
        <f t="shared" si="65"/>
        <v>0.89966146492982457</v>
      </c>
    </row>
    <row r="98" spans="1:15" ht="43.5" customHeight="1" x14ac:dyDescent="0.25">
      <c r="A98" s="149" t="s">
        <v>432</v>
      </c>
      <c r="B98" s="34" t="s">
        <v>37</v>
      </c>
      <c r="C98" s="34">
        <v>13</v>
      </c>
      <c r="D98" s="34" t="s">
        <v>38</v>
      </c>
      <c r="E98" s="40" t="s">
        <v>433</v>
      </c>
      <c r="F98" s="60">
        <f>+F99</f>
        <v>20000000</v>
      </c>
      <c r="G98" s="60">
        <f t="shared" ref="G98:G102" si="70">+G99</f>
        <v>0</v>
      </c>
      <c r="H98" s="60">
        <f>+H99</f>
        <v>20000000</v>
      </c>
      <c r="I98" s="150">
        <f t="shared" si="47"/>
        <v>3.5830930893159267E-4</v>
      </c>
      <c r="J98" s="60">
        <f>+J99</f>
        <v>0</v>
      </c>
      <c r="K98" s="60">
        <f t="shared" ref="K98:L102" si="71">+K99</f>
        <v>0</v>
      </c>
      <c r="L98" s="60">
        <f t="shared" si="71"/>
        <v>0</v>
      </c>
      <c r="M98" s="64">
        <f t="shared" si="63"/>
        <v>0</v>
      </c>
      <c r="N98" s="64">
        <f t="shared" si="64"/>
        <v>0</v>
      </c>
      <c r="O98" s="151" t="s">
        <v>40</v>
      </c>
    </row>
    <row r="99" spans="1:15" ht="43.5" customHeight="1" x14ac:dyDescent="0.25">
      <c r="A99" s="149" t="s">
        <v>434</v>
      </c>
      <c r="B99" s="34" t="s">
        <v>37</v>
      </c>
      <c r="C99" s="34">
        <v>13</v>
      </c>
      <c r="D99" s="34" t="s">
        <v>38</v>
      </c>
      <c r="E99" s="95" t="s">
        <v>251</v>
      </c>
      <c r="F99" s="60">
        <f>+F100</f>
        <v>20000000</v>
      </c>
      <c r="G99" s="60">
        <f t="shared" si="70"/>
        <v>0</v>
      </c>
      <c r="H99" s="60">
        <f>+H100</f>
        <v>20000000</v>
      </c>
      <c r="I99" s="150">
        <f t="shared" si="47"/>
        <v>3.5830930893159267E-4</v>
      </c>
      <c r="J99" s="60">
        <f>+J100</f>
        <v>0</v>
      </c>
      <c r="K99" s="60">
        <f t="shared" si="71"/>
        <v>0</v>
      </c>
      <c r="L99" s="60">
        <f t="shared" si="71"/>
        <v>0</v>
      </c>
      <c r="M99" s="64">
        <f t="shared" si="63"/>
        <v>0</v>
      </c>
      <c r="N99" s="64">
        <f t="shared" si="64"/>
        <v>0</v>
      </c>
      <c r="O99" s="151" t="s">
        <v>40</v>
      </c>
    </row>
    <row r="100" spans="1:15" ht="43.5" customHeight="1" x14ac:dyDescent="0.25">
      <c r="A100" s="149" t="s">
        <v>508</v>
      </c>
      <c r="B100" s="34" t="s">
        <v>37</v>
      </c>
      <c r="C100" s="34">
        <v>13</v>
      </c>
      <c r="D100" s="34" t="s">
        <v>38</v>
      </c>
      <c r="E100" s="40" t="s">
        <v>509</v>
      </c>
      <c r="F100" s="60">
        <f t="shared" ref="F100:J102" si="72">+F101</f>
        <v>20000000</v>
      </c>
      <c r="G100" s="60">
        <f t="shared" si="70"/>
        <v>0</v>
      </c>
      <c r="H100" s="60">
        <f t="shared" si="72"/>
        <v>20000000</v>
      </c>
      <c r="I100" s="150">
        <f t="shared" si="47"/>
        <v>3.5830930893159267E-4</v>
      </c>
      <c r="J100" s="60">
        <f t="shared" si="72"/>
        <v>0</v>
      </c>
      <c r="K100" s="60">
        <f t="shared" si="71"/>
        <v>0</v>
      </c>
      <c r="L100" s="60">
        <f t="shared" si="71"/>
        <v>0</v>
      </c>
      <c r="M100" s="64">
        <f t="shared" si="63"/>
        <v>0</v>
      </c>
      <c r="N100" s="64">
        <f t="shared" si="64"/>
        <v>0</v>
      </c>
      <c r="O100" s="151" t="s">
        <v>40</v>
      </c>
    </row>
    <row r="101" spans="1:15" ht="43.5" customHeight="1" x14ac:dyDescent="0.25">
      <c r="A101" s="149" t="s">
        <v>510</v>
      </c>
      <c r="B101" s="34" t="s">
        <v>37</v>
      </c>
      <c r="C101" s="34">
        <v>13</v>
      </c>
      <c r="D101" s="34" t="s">
        <v>38</v>
      </c>
      <c r="E101" s="40" t="s">
        <v>509</v>
      </c>
      <c r="F101" s="60">
        <f t="shared" si="72"/>
        <v>20000000</v>
      </c>
      <c r="G101" s="60">
        <f t="shared" si="70"/>
        <v>0</v>
      </c>
      <c r="H101" s="60">
        <f t="shared" si="72"/>
        <v>20000000</v>
      </c>
      <c r="I101" s="150">
        <f t="shared" si="47"/>
        <v>3.5830930893159267E-4</v>
      </c>
      <c r="J101" s="60">
        <f t="shared" si="72"/>
        <v>0</v>
      </c>
      <c r="K101" s="60">
        <f t="shared" si="71"/>
        <v>0</v>
      </c>
      <c r="L101" s="60">
        <f t="shared" si="71"/>
        <v>0</v>
      </c>
      <c r="M101" s="64">
        <f t="shared" si="63"/>
        <v>0</v>
      </c>
      <c r="N101" s="64">
        <f t="shared" si="64"/>
        <v>0</v>
      </c>
      <c r="O101" s="151" t="s">
        <v>40</v>
      </c>
    </row>
    <row r="102" spans="1:15" ht="43.5" customHeight="1" x14ac:dyDescent="0.25">
      <c r="A102" s="149" t="s">
        <v>511</v>
      </c>
      <c r="B102" s="34" t="s">
        <v>37</v>
      </c>
      <c r="C102" s="34">
        <v>13</v>
      </c>
      <c r="D102" s="34" t="s">
        <v>38</v>
      </c>
      <c r="E102" s="40" t="s">
        <v>393</v>
      </c>
      <c r="F102" s="60">
        <f t="shared" si="72"/>
        <v>20000000</v>
      </c>
      <c r="G102" s="60">
        <f t="shared" si="70"/>
        <v>0</v>
      </c>
      <c r="H102" s="60">
        <f t="shared" si="72"/>
        <v>20000000</v>
      </c>
      <c r="I102" s="150">
        <f t="shared" si="47"/>
        <v>3.5830930893159267E-4</v>
      </c>
      <c r="J102" s="60">
        <f t="shared" si="72"/>
        <v>0</v>
      </c>
      <c r="K102" s="60">
        <f t="shared" si="71"/>
        <v>0</v>
      </c>
      <c r="L102" s="60">
        <f t="shared" si="71"/>
        <v>0</v>
      </c>
      <c r="M102" s="64">
        <f t="shared" si="63"/>
        <v>0</v>
      </c>
      <c r="N102" s="64">
        <f t="shared" si="64"/>
        <v>0</v>
      </c>
      <c r="O102" s="151" t="s">
        <v>40</v>
      </c>
    </row>
    <row r="103" spans="1:15" ht="43.5" customHeight="1" x14ac:dyDescent="0.25">
      <c r="A103" s="152" t="s">
        <v>512</v>
      </c>
      <c r="B103" s="44" t="s">
        <v>37</v>
      </c>
      <c r="C103" s="44">
        <v>13</v>
      </c>
      <c r="D103" s="44" t="s">
        <v>38</v>
      </c>
      <c r="E103" s="45" t="s">
        <v>258</v>
      </c>
      <c r="F103" s="46">
        <v>20000000</v>
      </c>
      <c r="G103" s="46">
        <v>0</v>
      </c>
      <c r="H103" s="46">
        <f>+F103-G103</f>
        <v>20000000</v>
      </c>
      <c r="I103" s="153">
        <f t="shared" si="47"/>
        <v>3.5830930893159267E-4</v>
      </c>
      <c r="J103" s="46">
        <v>0</v>
      </c>
      <c r="K103" s="46">
        <v>0</v>
      </c>
      <c r="L103" s="46">
        <f t="shared" ref="L103" si="73">+J103-K103</f>
        <v>0</v>
      </c>
      <c r="M103" s="57">
        <f t="shared" si="63"/>
        <v>0</v>
      </c>
      <c r="N103" s="57">
        <f t="shared" si="64"/>
        <v>0</v>
      </c>
      <c r="O103" s="154" t="s">
        <v>40</v>
      </c>
    </row>
    <row r="104" spans="1:15" ht="43.5" customHeight="1" x14ac:dyDescent="0.25">
      <c r="A104" s="193" t="s">
        <v>441</v>
      </c>
      <c r="B104" s="100" t="s">
        <v>37</v>
      </c>
      <c r="C104" s="34">
        <v>13</v>
      </c>
      <c r="D104" s="34" t="s">
        <v>38</v>
      </c>
      <c r="E104" s="95" t="s">
        <v>442</v>
      </c>
      <c r="F104" s="66">
        <f t="shared" ref="F104:H105" si="74">+F106</f>
        <v>2620046413.3000002</v>
      </c>
      <c r="G104" s="66">
        <f t="shared" si="74"/>
        <v>0</v>
      </c>
      <c r="H104" s="66">
        <f t="shared" si="74"/>
        <v>2620046413.3000002</v>
      </c>
      <c r="I104" s="162">
        <f t="shared" si="47"/>
        <v>4.6939350985911059E-2</v>
      </c>
      <c r="J104" s="66">
        <f t="shared" ref="J104:L105" si="75">+J106</f>
        <v>2244343917.9700003</v>
      </c>
      <c r="K104" s="66">
        <f t="shared" si="75"/>
        <v>2191268659.3000002</v>
      </c>
      <c r="L104" s="66">
        <f t="shared" si="75"/>
        <v>53075258.670000017</v>
      </c>
      <c r="M104" s="64">
        <f t="shared" si="63"/>
        <v>0.85660464126786395</v>
      </c>
      <c r="N104" s="64">
        <f t="shared" si="64"/>
        <v>0.83634726781044078</v>
      </c>
      <c r="O104" s="151">
        <f t="shared" si="65"/>
        <v>0.97635154833221527</v>
      </c>
    </row>
    <row r="105" spans="1:15" ht="43.5" customHeight="1" x14ac:dyDescent="0.25">
      <c r="A105" s="193" t="s">
        <v>441</v>
      </c>
      <c r="B105" s="100" t="s">
        <v>37</v>
      </c>
      <c r="C105" s="34">
        <v>20</v>
      </c>
      <c r="D105" s="34" t="s">
        <v>38</v>
      </c>
      <c r="E105" s="95" t="s">
        <v>442</v>
      </c>
      <c r="F105" s="66">
        <f t="shared" si="74"/>
        <v>10000000000</v>
      </c>
      <c r="G105" s="66">
        <f t="shared" si="74"/>
        <v>0</v>
      </c>
      <c r="H105" s="66">
        <f t="shared" si="74"/>
        <v>10000000000</v>
      </c>
      <c r="I105" s="162">
        <f t="shared" si="47"/>
        <v>0.17915465446579634</v>
      </c>
      <c r="J105" s="66">
        <f t="shared" si="75"/>
        <v>10000000000</v>
      </c>
      <c r="K105" s="66">
        <f t="shared" si="75"/>
        <v>10000000000</v>
      </c>
      <c r="L105" s="66">
        <f t="shared" si="75"/>
        <v>0</v>
      </c>
      <c r="M105" s="64">
        <f t="shared" si="63"/>
        <v>1</v>
      </c>
      <c r="N105" s="64">
        <f t="shared" si="64"/>
        <v>1</v>
      </c>
      <c r="O105" s="151">
        <f t="shared" si="65"/>
        <v>1</v>
      </c>
    </row>
    <row r="106" spans="1:15" ht="43.5" customHeight="1" x14ac:dyDescent="0.25">
      <c r="A106" s="193" t="s">
        <v>443</v>
      </c>
      <c r="B106" s="100" t="s">
        <v>37</v>
      </c>
      <c r="C106" s="34">
        <v>13</v>
      </c>
      <c r="D106" s="34" t="s">
        <v>38</v>
      </c>
      <c r="E106" s="95" t="s">
        <v>251</v>
      </c>
      <c r="F106" s="66">
        <f>+F108+F112+F122+F126</f>
        <v>2620046413.3000002</v>
      </c>
      <c r="G106" s="66">
        <f>+G108+G112+G122+G126</f>
        <v>0</v>
      </c>
      <c r="H106" s="66">
        <f>+H108+H112+H122+H126</f>
        <v>2620046413.3000002</v>
      </c>
      <c r="I106" s="162">
        <f t="shared" si="47"/>
        <v>4.6939350985911059E-2</v>
      </c>
      <c r="J106" s="66">
        <f>+J108+J112+J122+J126</f>
        <v>2244343917.9700003</v>
      </c>
      <c r="K106" s="66">
        <f t="shared" ref="K106:L106" si="76">+K108+K112+K122+K126</f>
        <v>2191268659.3000002</v>
      </c>
      <c r="L106" s="66">
        <f t="shared" si="76"/>
        <v>53075258.670000017</v>
      </c>
      <c r="M106" s="64">
        <f t="shared" si="63"/>
        <v>0.85660464126786395</v>
      </c>
      <c r="N106" s="64">
        <f t="shared" si="64"/>
        <v>0.83634726781044078</v>
      </c>
      <c r="O106" s="151">
        <f t="shared" si="65"/>
        <v>0.97635154833221527</v>
      </c>
    </row>
    <row r="107" spans="1:15" ht="43.5" customHeight="1" x14ac:dyDescent="0.25">
      <c r="A107" s="193" t="s">
        <v>443</v>
      </c>
      <c r="B107" s="100" t="s">
        <v>37</v>
      </c>
      <c r="C107" s="34">
        <v>20</v>
      </c>
      <c r="D107" s="34" t="s">
        <v>38</v>
      </c>
      <c r="E107" s="95" t="s">
        <v>251</v>
      </c>
      <c r="F107" s="66">
        <f>+F113</f>
        <v>10000000000</v>
      </c>
      <c r="G107" s="66">
        <f>+G113</f>
        <v>0</v>
      </c>
      <c r="H107" s="66">
        <f>+H113</f>
        <v>10000000000</v>
      </c>
      <c r="I107" s="162">
        <f t="shared" si="47"/>
        <v>0.17915465446579634</v>
      </c>
      <c r="J107" s="66">
        <f>+J113</f>
        <v>10000000000</v>
      </c>
      <c r="K107" s="66">
        <f t="shared" ref="K107:L107" si="77">+K113</f>
        <v>10000000000</v>
      </c>
      <c r="L107" s="66">
        <f t="shared" si="77"/>
        <v>0</v>
      </c>
      <c r="M107" s="64">
        <f t="shared" si="63"/>
        <v>1</v>
      </c>
      <c r="N107" s="64">
        <f t="shared" si="64"/>
        <v>1</v>
      </c>
      <c r="O107" s="151">
        <f t="shared" si="65"/>
        <v>1</v>
      </c>
    </row>
    <row r="108" spans="1:15" ht="52.5" customHeight="1" x14ac:dyDescent="0.25">
      <c r="A108" s="185" t="s">
        <v>444</v>
      </c>
      <c r="B108" s="100" t="s">
        <v>37</v>
      </c>
      <c r="C108" s="34">
        <v>13</v>
      </c>
      <c r="D108" s="34" t="s">
        <v>38</v>
      </c>
      <c r="E108" s="95" t="s">
        <v>445</v>
      </c>
      <c r="F108" s="66">
        <f t="shared" ref="F108:L111" si="78">+F109</f>
        <v>1168128</v>
      </c>
      <c r="G108" s="66">
        <f t="shared" si="78"/>
        <v>0</v>
      </c>
      <c r="H108" s="66">
        <f t="shared" si="78"/>
        <v>1168128</v>
      </c>
      <c r="I108" s="161">
        <f t="shared" si="47"/>
        <v>2.0927556821182175E-5</v>
      </c>
      <c r="J108" s="66">
        <f t="shared" si="78"/>
        <v>1168128</v>
      </c>
      <c r="K108" s="66">
        <f t="shared" si="78"/>
        <v>1168128</v>
      </c>
      <c r="L108" s="66">
        <f t="shared" si="78"/>
        <v>0</v>
      </c>
      <c r="M108" s="64">
        <f t="shared" si="63"/>
        <v>1</v>
      </c>
      <c r="N108" s="64">
        <f t="shared" si="64"/>
        <v>1</v>
      </c>
      <c r="O108" s="151">
        <f t="shared" si="65"/>
        <v>1</v>
      </c>
    </row>
    <row r="109" spans="1:15" ht="52.5" customHeight="1" x14ac:dyDescent="0.25">
      <c r="A109" s="185" t="s">
        <v>446</v>
      </c>
      <c r="B109" s="100" t="s">
        <v>37</v>
      </c>
      <c r="C109" s="34">
        <v>13</v>
      </c>
      <c r="D109" s="34" t="s">
        <v>38</v>
      </c>
      <c r="E109" s="95" t="s">
        <v>445</v>
      </c>
      <c r="F109" s="66">
        <f t="shared" si="78"/>
        <v>1168128</v>
      </c>
      <c r="G109" s="66">
        <f t="shared" si="78"/>
        <v>0</v>
      </c>
      <c r="H109" s="66">
        <f t="shared" si="78"/>
        <v>1168128</v>
      </c>
      <c r="I109" s="161">
        <f t="shared" si="47"/>
        <v>2.0927556821182175E-5</v>
      </c>
      <c r="J109" s="66">
        <f t="shared" si="78"/>
        <v>1168128</v>
      </c>
      <c r="K109" s="66">
        <f t="shared" si="78"/>
        <v>1168128</v>
      </c>
      <c r="L109" s="66">
        <f t="shared" si="78"/>
        <v>0</v>
      </c>
      <c r="M109" s="64">
        <f t="shared" si="63"/>
        <v>1</v>
      </c>
      <c r="N109" s="64">
        <f t="shared" si="64"/>
        <v>1</v>
      </c>
      <c r="O109" s="151">
        <f t="shared" si="65"/>
        <v>1</v>
      </c>
    </row>
    <row r="110" spans="1:15" ht="43.5" customHeight="1" x14ac:dyDescent="0.25">
      <c r="A110" s="185" t="s">
        <v>447</v>
      </c>
      <c r="B110" s="100" t="s">
        <v>37</v>
      </c>
      <c r="C110" s="34">
        <v>13</v>
      </c>
      <c r="D110" s="34" t="s">
        <v>38</v>
      </c>
      <c r="E110" s="95" t="s">
        <v>448</v>
      </c>
      <c r="F110" s="66">
        <f t="shared" si="78"/>
        <v>1168128</v>
      </c>
      <c r="G110" s="66">
        <f t="shared" si="78"/>
        <v>0</v>
      </c>
      <c r="H110" s="66">
        <f t="shared" si="78"/>
        <v>1168128</v>
      </c>
      <c r="I110" s="161">
        <f t="shared" si="47"/>
        <v>2.0927556821182175E-5</v>
      </c>
      <c r="J110" s="66">
        <f t="shared" si="78"/>
        <v>1168128</v>
      </c>
      <c r="K110" s="66">
        <f t="shared" si="78"/>
        <v>1168128</v>
      </c>
      <c r="L110" s="66">
        <f t="shared" si="78"/>
        <v>0</v>
      </c>
      <c r="M110" s="64">
        <f t="shared" si="63"/>
        <v>1</v>
      </c>
      <c r="N110" s="64">
        <f t="shared" si="64"/>
        <v>1</v>
      </c>
      <c r="O110" s="151">
        <f t="shared" si="65"/>
        <v>1</v>
      </c>
    </row>
    <row r="111" spans="1:15" ht="43.5" customHeight="1" x14ac:dyDescent="0.25">
      <c r="A111" s="152" t="s">
        <v>449</v>
      </c>
      <c r="B111" s="103" t="s">
        <v>37</v>
      </c>
      <c r="C111" s="44">
        <v>13</v>
      </c>
      <c r="D111" s="44" t="s">
        <v>38</v>
      </c>
      <c r="E111" s="45" t="s">
        <v>258</v>
      </c>
      <c r="F111" s="46">
        <v>1168128</v>
      </c>
      <c r="G111" s="56">
        <f t="shared" si="78"/>
        <v>0</v>
      </c>
      <c r="H111" s="46">
        <f>+F111-G111</f>
        <v>1168128</v>
      </c>
      <c r="I111" s="159">
        <f t="shared" si="47"/>
        <v>2.0927556821182175E-5</v>
      </c>
      <c r="J111" s="56">
        <v>1168128</v>
      </c>
      <c r="K111" s="56">
        <v>1168128</v>
      </c>
      <c r="L111" s="46">
        <f t="shared" si="62"/>
        <v>0</v>
      </c>
      <c r="M111" s="57">
        <f t="shared" si="63"/>
        <v>1</v>
      </c>
      <c r="N111" s="57">
        <f t="shared" si="64"/>
        <v>1</v>
      </c>
      <c r="O111" s="154">
        <f t="shared" si="65"/>
        <v>1</v>
      </c>
    </row>
    <row r="112" spans="1:15" ht="57" customHeight="1" x14ac:dyDescent="0.25">
      <c r="A112" s="185" t="s">
        <v>450</v>
      </c>
      <c r="B112" s="107" t="s">
        <v>37</v>
      </c>
      <c r="C112" s="34">
        <v>13</v>
      </c>
      <c r="D112" s="34" t="s">
        <v>38</v>
      </c>
      <c r="E112" s="95" t="s">
        <v>451</v>
      </c>
      <c r="F112" s="60">
        <f t="shared" ref="F112:H113" si="79">+F114</f>
        <v>1621534103.74</v>
      </c>
      <c r="G112" s="60">
        <f t="shared" si="79"/>
        <v>0</v>
      </c>
      <c r="H112" s="60">
        <f>+H114</f>
        <v>1621534103.74</v>
      </c>
      <c r="I112" s="162">
        <f t="shared" si="47"/>
        <v>2.9050538206004447E-2</v>
      </c>
      <c r="J112" s="60">
        <f>+J114</f>
        <v>1245831608.4100001</v>
      </c>
      <c r="K112" s="60">
        <f t="shared" ref="K112:L113" si="80">+K114</f>
        <v>1192756349.74</v>
      </c>
      <c r="L112" s="60">
        <f t="shared" si="80"/>
        <v>53075258.670000017</v>
      </c>
      <c r="M112" s="64">
        <f t="shared" si="63"/>
        <v>0.76830429007724355</v>
      </c>
      <c r="N112" s="64">
        <f t="shared" si="64"/>
        <v>0.7355727807321214</v>
      </c>
      <c r="O112" s="151">
        <f t="shared" si="65"/>
        <v>0.95739772669780177</v>
      </c>
    </row>
    <row r="113" spans="1:16" ht="57" customHeight="1" x14ac:dyDescent="0.25">
      <c r="A113" s="185" t="s">
        <v>450</v>
      </c>
      <c r="B113" s="100" t="s">
        <v>41</v>
      </c>
      <c r="C113" s="34">
        <v>20</v>
      </c>
      <c r="D113" s="34" t="s">
        <v>38</v>
      </c>
      <c r="E113" s="95" t="s">
        <v>451</v>
      </c>
      <c r="F113" s="60">
        <f t="shared" si="79"/>
        <v>10000000000</v>
      </c>
      <c r="G113" s="60">
        <f t="shared" si="79"/>
        <v>0</v>
      </c>
      <c r="H113" s="60">
        <f t="shared" si="79"/>
        <v>10000000000</v>
      </c>
      <c r="I113" s="162">
        <f t="shared" si="47"/>
        <v>0.17915465446579634</v>
      </c>
      <c r="J113" s="60">
        <f t="shared" ref="J113" si="81">+J115</f>
        <v>10000000000</v>
      </c>
      <c r="K113" s="60">
        <f t="shared" si="80"/>
        <v>10000000000</v>
      </c>
      <c r="L113" s="60">
        <f t="shared" si="80"/>
        <v>0</v>
      </c>
      <c r="M113" s="64">
        <f t="shared" si="63"/>
        <v>1</v>
      </c>
      <c r="N113" s="64">
        <f t="shared" si="64"/>
        <v>1</v>
      </c>
      <c r="O113" s="151">
        <f t="shared" si="65"/>
        <v>1</v>
      </c>
    </row>
    <row r="114" spans="1:16" ht="57" customHeight="1" x14ac:dyDescent="0.25">
      <c r="A114" s="185" t="s">
        <v>452</v>
      </c>
      <c r="B114" s="107" t="s">
        <v>37</v>
      </c>
      <c r="C114" s="34">
        <v>13</v>
      </c>
      <c r="D114" s="34" t="s">
        <v>38</v>
      </c>
      <c r="E114" s="95" t="s">
        <v>451</v>
      </c>
      <c r="F114" s="66">
        <f>+F116+F117</f>
        <v>1621534103.74</v>
      </c>
      <c r="G114" s="66">
        <f>+G116+G117</f>
        <v>0</v>
      </c>
      <c r="H114" s="66">
        <f>+H116+H117</f>
        <v>1621534103.74</v>
      </c>
      <c r="I114" s="162">
        <f t="shared" si="47"/>
        <v>2.9050538206004447E-2</v>
      </c>
      <c r="J114" s="66">
        <f>+J116+J117</f>
        <v>1245831608.4100001</v>
      </c>
      <c r="K114" s="66">
        <f t="shared" ref="K114:L114" si="82">+K116+K117</f>
        <v>1192756349.74</v>
      </c>
      <c r="L114" s="66">
        <f t="shared" si="82"/>
        <v>53075258.670000017</v>
      </c>
      <c r="M114" s="64">
        <f t="shared" si="63"/>
        <v>0.76830429007724355</v>
      </c>
      <c r="N114" s="64">
        <f t="shared" si="64"/>
        <v>0.7355727807321214</v>
      </c>
      <c r="O114" s="151">
        <f t="shared" si="65"/>
        <v>0.95739772669780177</v>
      </c>
    </row>
    <row r="115" spans="1:16" ht="57" customHeight="1" x14ac:dyDescent="0.25">
      <c r="A115" s="185" t="s">
        <v>452</v>
      </c>
      <c r="B115" s="100" t="s">
        <v>41</v>
      </c>
      <c r="C115" s="34">
        <v>20</v>
      </c>
      <c r="D115" s="34" t="s">
        <v>38</v>
      </c>
      <c r="E115" s="95" t="s">
        <v>451</v>
      </c>
      <c r="F115" s="66">
        <f>+F118</f>
        <v>10000000000</v>
      </c>
      <c r="G115" s="66">
        <f>+G118</f>
        <v>0</v>
      </c>
      <c r="H115" s="66">
        <f>+H118</f>
        <v>10000000000</v>
      </c>
      <c r="I115" s="162">
        <f t="shared" si="47"/>
        <v>0.17915465446579634</v>
      </c>
      <c r="J115" s="66">
        <f>+J118</f>
        <v>10000000000</v>
      </c>
      <c r="K115" s="66">
        <f t="shared" ref="K115:L115" si="83">+K118</f>
        <v>10000000000</v>
      </c>
      <c r="L115" s="66">
        <f t="shared" si="83"/>
        <v>0</v>
      </c>
      <c r="M115" s="64">
        <f t="shared" si="63"/>
        <v>1</v>
      </c>
      <c r="N115" s="64">
        <f t="shared" si="64"/>
        <v>1</v>
      </c>
      <c r="O115" s="151">
        <f t="shared" si="65"/>
        <v>1</v>
      </c>
    </row>
    <row r="116" spans="1:16" ht="43.5" customHeight="1" x14ac:dyDescent="0.25">
      <c r="A116" s="149" t="s">
        <v>454</v>
      </c>
      <c r="B116" s="107" t="s">
        <v>37</v>
      </c>
      <c r="C116" s="34">
        <v>13</v>
      </c>
      <c r="D116" s="34" t="s">
        <v>38</v>
      </c>
      <c r="E116" s="40" t="s">
        <v>455</v>
      </c>
      <c r="F116" s="62">
        <f>+F120</f>
        <v>822367350</v>
      </c>
      <c r="G116" s="62">
        <f>+G120</f>
        <v>0</v>
      </c>
      <c r="H116" s="62">
        <f>+H120</f>
        <v>822367350</v>
      </c>
      <c r="I116" s="162">
        <f t="shared" si="47"/>
        <v>1.473309384332026E-2</v>
      </c>
      <c r="J116" s="62">
        <f>+J120</f>
        <v>822367350</v>
      </c>
      <c r="K116" s="62">
        <f t="shared" ref="K116:L116" si="84">+K120</f>
        <v>822367350</v>
      </c>
      <c r="L116" s="62">
        <f t="shared" si="84"/>
        <v>0</v>
      </c>
      <c r="M116" s="64">
        <f t="shared" si="63"/>
        <v>1</v>
      </c>
      <c r="N116" s="64">
        <f t="shared" si="64"/>
        <v>1</v>
      </c>
      <c r="O116" s="151">
        <f t="shared" si="65"/>
        <v>1</v>
      </c>
    </row>
    <row r="117" spans="1:16" ht="43.5" customHeight="1" x14ac:dyDescent="0.25">
      <c r="A117" s="185" t="s">
        <v>453</v>
      </c>
      <c r="B117" s="107" t="s">
        <v>37</v>
      </c>
      <c r="C117" s="34">
        <v>13</v>
      </c>
      <c r="D117" s="34" t="s">
        <v>38</v>
      </c>
      <c r="E117" s="95" t="s">
        <v>393</v>
      </c>
      <c r="F117" s="66">
        <f>+F119</f>
        <v>799166753.74000001</v>
      </c>
      <c r="G117" s="66">
        <f>+G119</f>
        <v>0</v>
      </c>
      <c r="H117" s="66">
        <f>+H119</f>
        <v>799166753.74000001</v>
      </c>
      <c r="I117" s="162">
        <f t="shared" si="47"/>
        <v>1.4317444362684185E-2</v>
      </c>
      <c r="J117" s="66">
        <f>+J119</f>
        <v>423464258.41000003</v>
      </c>
      <c r="K117" s="66">
        <f t="shared" ref="K117:L117" si="85">+K119</f>
        <v>370388999.74000001</v>
      </c>
      <c r="L117" s="66">
        <f t="shared" si="85"/>
        <v>53075258.670000017</v>
      </c>
      <c r="M117" s="64">
        <f t="shared" si="63"/>
        <v>0.52988222599130974</v>
      </c>
      <c r="N117" s="64">
        <f t="shared" si="64"/>
        <v>0.4634689794171567</v>
      </c>
      <c r="O117" s="151">
        <f t="shared" si="65"/>
        <v>0.87466413607305604</v>
      </c>
    </row>
    <row r="118" spans="1:16" ht="43.5" customHeight="1" x14ac:dyDescent="0.25">
      <c r="A118" s="149" t="s">
        <v>454</v>
      </c>
      <c r="B118" s="100" t="s">
        <v>41</v>
      </c>
      <c r="C118" s="34">
        <v>20</v>
      </c>
      <c r="D118" s="34" t="s">
        <v>38</v>
      </c>
      <c r="E118" s="40" t="s">
        <v>455</v>
      </c>
      <c r="F118" s="62">
        <f>+F121</f>
        <v>10000000000</v>
      </c>
      <c r="G118" s="62">
        <f>+G121</f>
        <v>0</v>
      </c>
      <c r="H118" s="62">
        <f>+H121</f>
        <v>10000000000</v>
      </c>
      <c r="I118" s="162">
        <f t="shared" si="47"/>
        <v>0.17915465446579634</v>
      </c>
      <c r="J118" s="62">
        <f>+J121</f>
        <v>10000000000</v>
      </c>
      <c r="K118" s="62">
        <f t="shared" ref="K118:L118" si="86">+K121</f>
        <v>10000000000</v>
      </c>
      <c r="L118" s="62">
        <f t="shared" si="86"/>
        <v>0</v>
      </c>
      <c r="M118" s="64">
        <f t="shared" si="63"/>
        <v>1</v>
      </c>
      <c r="N118" s="64">
        <f t="shared" si="64"/>
        <v>1</v>
      </c>
      <c r="O118" s="151">
        <f t="shared" si="65"/>
        <v>1</v>
      </c>
    </row>
    <row r="119" spans="1:16" ht="43.5" customHeight="1" x14ac:dyDescent="0.25">
      <c r="A119" s="152" t="s">
        <v>456</v>
      </c>
      <c r="B119" s="99" t="s">
        <v>37</v>
      </c>
      <c r="C119" s="44">
        <v>13</v>
      </c>
      <c r="D119" s="44" t="s">
        <v>38</v>
      </c>
      <c r="E119" s="108" t="s">
        <v>258</v>
      </c>
      <c r="F119" s="46">
        <v>799166753.74000001</v>
      </c>
      <c r="G119" s="46">
        <v>0</v>
      </c>
      <c r="H119" s="46">
        <f t="shared" ref="H119:H121" si="87">+F119-G119</f>
        <v>799166753.74000001</v>
      </c>
      <c r="I119" s="163">
        <f t="shared" si="47"/>
        <v>1.4317444362684185E-2</v>
      </c>
      <c r="J119" s="46">
        <v>423464258.41000003</v>
      </c>
      <c r="K119" s="46">
        <v>370388999.74000001</v>
      </c>
      <c r="L119" s="46">
        <f t="shared" si="62"/>
        <v>53075258.670000017</v>
      </c>
      <c r="M119" s="57">
        <f t="shared" si="63"/>
        <v>0.52988222599130974</v>
      </c>
      <c r="N119" s="57">
        <f t="shared" si="64"/>
        <v>0.4634689794171567</v>
      </c>
      <c r="O119" s="154">
        <f t="shared" si="65"/>
        <v>0.87466413607305604</v>
      </c>
      <c r="P119" s="50"/>
    </row>
    <row r="120" spans="1:16" ht="43.5" customHeight="1" x14ac:dyDescent="0.25">
      <c r="A120" s="152" t="s">
        <v>457</v>
      </c>
      <c r="B120" s="103" t="s">
        <v>37</v>
      </c>
      <c r="C120" s="44">
        <v>13</v>
      </c>
      <c r="D120" s="44" t="s">
        <v>38</v>
      </c>
      <c r="E120" s="108" t="s">
        <v>258</v>
      </c>
      <c r="F120" s="46">
        <v>822367350</v>
      </c>
      <c r="G120" s="46">
        <f>+G121</f>
        <v>0</v>
      </c>
      <c r="H120" s="46">
        <f t="shared" si="87"/>
        <v>822367350</v>
      </c>
      <c r="I120" s="163">
        <f t="shared" si="47"/>
        <v>1.473309384332026E-2</v>
      </c>
      <c r="J120" s="46">
        <v>822367350</v>
      </c>
      <c r="K120" s="46">
        <v>822367350</v>
      </c>
      <c r="L120" s="46">
        <f t="shared" si="62"/>
        <v>0</v>
      </c>
      <c r="M120" s="57">
        <f t="shared" si="63"/>
        <v>1</v>
      </c>
      <c r="N120" s="57">
        <f t="shared" si="64"/>
        <v>1</v>
      </c>
      <c r="O120" s="154">
        <f t="shared" si="65"/>
        <v>1</v>
      </c>
    </row>
    <row r="121" spans="1:16" ht="43.5" customHeight="1" x14ac:dyDescent="0.25">
      <c r="A121" s="152" t="s">
        <v>457</v>
      </c>
      <c r="B121" s="103" t="s">
        <v>41</v>
      </c>
      <c r="C121" s="44">
        <v>20</v>
      </c>
      <c r="D121" s="44" t="s">
        <v>38</v>
      </c>
      <c r="E121" s="108" t="s">
        <v>258</v>
      </c>
      <c r="F121" s="46">
        <v>10000000000</v>
      </c>
      <c r="G121" s="46">
        <v>0</v>
      </c>
      <c r="H121" s="46">
        <f t="shared" si="87"/>
        <v>10000000000</v>
      </c>
      <c r="I121" s="163">
        <f t="shared" si="47"/>
        <v>0.17915465446579634</v>
      </c>
      <c r="J121" s="46">
        <v>10000000000</v>
      </c>
      <c r="K121" s="46">
        <v>10000000000</v>
      </c>
      <c r="L121" s="46">
        <f t="shared" si="62"/>
        <v>0</v>
      </c>
      <c r="M121" s="57">
        <f t="shared" si="63"/>
        <v>1</v>
      </c>
      <c r="N121" s="57">
        <f>+K121/H121</f>
        <v>1</v>
      </c>
      <c r="O121" s="154">
        <f t="shared" si="65"/>
        <v>1</v>
      </c>
      <c r="P121" s="50"/>
    </row>
    <row r="122" spans="1:16" ht="54" customHeight="1" x14ac:dyDescent="0.25">
      <c r="A122" s="185" t="s">
        <v>458</v>
      </c>
      <c r="B122" s="100" t="s">
        <v>37</v>
      </c>
      <c r="C122" s="34">
        <v>13</v>
      </c>
      <c r="D122" s="34" t="s">
        <v>38</v>
      </c>
      <c r="E122" s="95" t="s">
        <v>459</v>
      </c>
      <c r="F122" s="66">
        <f t="shared" ref="F122:L124" si="88">+F123</f>
        <v>987224297.55999994</v>
      </c>
      <c r="G122" s="66">
        <f t="shared" si="88"/>
        <v>0</v>
      </c>
      <c r="H122" s="66">
        <f t="shared" si="88"/>
        <v>987224297.55999994</v>
      </c>
      <c r="I122" s="162">
        <f t="shared" si="47"/>
        <v>1.7686582790960029E-2</v>
      </c>
      <c r="J122" s="66">
        <f t="shared" si="88"/>
        <v>987224297.55999994</v>
      </c>
      <c r="K122" s="66">
        <v>987224297.55999994</v>
      </c>
      <c r="L122" s="66">
        <f t="shared" si="88"/>
        <v>0</v>
      </c>
      <c r="M122" s="64">
        <f t="shared" si="63"/>
        <v>1</v>
      </c>
      <c r="N122" s="64">
        <f t="shared" si="64"/>
        <v>1</v>
      </c>
      <c r="O122" s="151">
        <f t="shared" si="65"/>
        <v>1</v>
      </c>
    </row>
    <row r="123" spans="1:16" ht="54" customHeight="1" x14ac:dyDescent="0.25">
      <c r="A123" s="185" t="s">
        <v>460</v>
      </c>
      <c r="B123" s="100" t="s">
        <v>37</v>
      </c>
      <c r="C123" s="34">
        <v>13</v>
      </c>
      <c r="D123" s="34" t="s">
        <v>38</v>
      </c>
      <c r="E123" s="95" t="s">
        <v>459</v>
      </c>
      <c r="F123" s="66">
        <f t="shared" si="88"/>
        <v>987224297.55999994</v>
      </c>
      <c r="G123" s="66">
        <f t="shared" si="88"/>
        <v>0</v>
      </c>
      <c r="H123" s="66">
        <f t="shared" si="88"/>
        <v>987224297.55999994</v>
      </c>
      <c r="I123" s="162">
        <f t="shared" si="47"/>
        <v>1.7686582790960029E-2</v>
      </c>
      <c r="J123" s="66">
        <f t="shared" si="88"/>
        <v>987224297.55999994</v>
      </c>
      <c r="K123" s="66">
        <f t="shared" si="88"/>
        <v>987224297.55999994</v>
      </c>
      <c r="L123" s="66">
        <f t="shared" si="88"/>
        <v>0</v>
      </c>
      <c r="M123" s="64">
        <f t="shared" si="63"/>
        <v>1</v>
      </c>
      <c r="N123" s="64">
        <f t="shared" si="64"/>
        <v>1</v>
      </c>
      <c r="O123" s="151">
        <f t="shared" si="65"/>
        <v>1</v>
      </c>
    </row>
    <row r="124" spans="1:16" ht="43.5" customHeight="1" x14ac:dyDescent="0.25">
      <c r="A124" s="185" t="s">
        <v>461</v>
      </c>
      <c r="B124" s="100" t="s">
        <v>37</v>
      </c>
      <c r="C124" s="34">
        <v>13</v>
      </c>
      <c r="D124" s="34" t="s">
        <v>38</v>
      </c>
      <c r="E124" s="95" t="s">
        <v>462</v>
      </c>
      <c r="F124" s="66">
        <f t="shared" si="88"/>
        <v>987224297.55999994</v>
      </c>
      <c r="G124" s="66">
        <f t="shared" si="88"/>
        <v>0</v>
      </c>
      <c r="H124" s="66">
        <f t="shared" si="88"/>
        <v>987224297.55999994</v>
      </c>
      <c r="I124" s="162">
        <f t="shared" si="47"/>
        <v>1.7686582790960029E-2</v>
      </c>
      <c r="J124" s="66">
        <f t="shared" si="88"/>
        <v>987224297.55999994</v>
      </c>
      <c r="K124" s="66">
        <f t="shared" si="88"/>
        <v>987224297.55999994</v>
      </c>
      <c r="L124" s="66">
        <f t="shared" si="88"/>
        <v>0</v>
      </c>
      <c r="M124" s="64">
        <f t="shared" si="63"/>
        <v>1</v>
      </c>
      <c r="N124" s="64">
        <f t="shared" si="64"/>
        <v>1</v>
      </c>
      <c r="O124" s="151">
        <f t="shared" si="65"/>
        <v>1</v>
      </c>
    </row>
    <row r="125" spans="1:16" ht="43.5" customHeight="1" x14ac:dyDescent="0.25">
      <c r="A125" s="152" t="s">
        <v>463</v>
      </c>
      <c r="B125" s="103" t="s">
        <v>37</v>
      </c>
      <c r="C125" s="44">
        <v>13</v>
      </c>
      <c r="D125" s="44" t="s">
        <v>38</v>
      </c>
      <c r="E125" s="108" t="s">
        <v>258</v>
      </c>
      <c r="F125" s="46">
        <v>987224297.55999994</v>
      </c>
      <c r="G125" s="56">
        <f t="shared" ref="G125" si="89">+G127</f>
        <v>0</v>
      </c>
      <c r="H125" s="46">
        <f>+F125-G125</f>
        <v>987224297.55999994</v>
      </c>
      <c r="I125" s="163">
        <f t="shared" si="47"/>
        <v>1.7686582790960029E-2</v>
      </c>
      <c r="J125" s="56">
        <v>987224297.55999994</v>
      </c>
      <c r="K125" s="56">
        <v>987224297.55999994</v>
      </c>
      <c r="L125" s="56">
        <f t="shared" si="62"/>
        <v>0</v>
      </c>
      <c r="M125" s="57">
        <f t="shared" si="63"/>
        <v>1</v>
      </c>
      <c r="N125" s="57">
        <f t="shared" si="64"/>
        <v>1</v>
      </c>
      <c r="O125" s="154">
        <f t="shared" si="65"/>
        <v>1</v>
      </c>
    </row>
    <row r="126" spans="1:16" ht="55.5" customHeight="1" x14ac:dyDescent="0.25">
      <c r="A126" s="185" t="s">
        <v>464</v>
      </c>
      <c r="B126" s="100" t="s">
        <v>37</v>
      </c>
      <c r="C126" s="34">
        <v>13</v>
      </c>
      <c r="D126" s="34" t="s">
        <v>38</v>
      </c>
      <c r="E126" s="95" t="s">
        <v>465</v>
      </c>
      <c r="F126" s="66">
        <f t="shared" ref="F126:L128" si="90">+F127</f>
        <v>10119884</v>
      </c>
      <c r="G126" s="66">
        <f t="shared" si="90"/>
        <v>0</v>
      </c>
      <c r="H126" s="66">
        <f t="shared" si="90"/>
        <v>10119884</v>
      </c>
      <c r="I126" s="150">
        <f t="shared" si="47"/>
        <v>1.8130243212539408E-4</v>
      </c>
      <c r="J126" s="66">
        <f t="shared" si="90"/>
        <v>10119884</v>
      </c>
      <c r="K126" s="66">
        <f t="shared" si="90"/>
        <v>10119884</v>
      </c>
      <c r="L126" s="66">
        <f t="shared" si="90"/>
        <v>0</v>
      </c>
      <c r="M126" s="64">
        <f t="shared" si="63"/>
        <v>1</v>
      </c>
      <c r="N126" s="64">
        <f t="shared" si="64"/>
        <v>1</v>
      </c>
      <c r="O126" s="151">
        <f t="shared" si="65"/>
        <v>1</v>
      </c>
    </row>
    <row r="127" spans="1:16" ht="55.5" customHeight="1" x14ac:dyDescent="0.25">
      <c r="A127" s="185" t="s">
        <v>466</v>
      </c>
      <c r="B127" s="100" t="s">
        <v>37</v>
      </c>
      <c r="C127" s="34">
        <v>13</v>
      </c>
      <c r="D127" s="34" t="s">
        <v>38</v>
      </c>
      <c r="E127" s="95" t="s">
        <v>465</v>
      </c>
      <c r="F127" s="66">
        <f t="shared" si="90"/>
        <v>10119884</v>
      </c>
      <c r="G127" s="66">
        <f t="shared" si="90"/>
        <v>0</v>
      </c>
      <c r="H127" s="66">
        <f t="shared" si="90"/>
        <v>10119884</v>
      </c>
      <c r="I127" s="150">
        <f t="shared" si="47"/>
        <v>1.8130243212539408E-4</v>
      </c>
      <c r="J127" s="66">
        <f t="shared" si="90"/>
        <v>10119884</v>
      </c>
      <c r="K127" s="66">
        <f t="shared" si="90"/>
        <v>10119884</v>
      </c>
      <c r="L127" s="66">
        <f t="shared" si="90"/>
        <v>0</v>
      </c>
      <c r="M127" s="64">
        <f t="shared" si="63"/>
        <v>1</v>
      </c>
      <c r="N127" s="64">
        <f t="shared" si="64"/>
        <v>1</v>
      </c>
      <c r="O127" s="151">
        <f t="shared" si="65"/>
        <v>1</v>
      </c>
    </row>
    <row r="128" spans="1:16" ht="43.5" customHeight="1" x14ac:dyDescent="0.25">
      <c r="A128" s="185" t="s">
        <v>467</v>
      </c>
      <c r="B128" s="100" t="s">
        <v>37</v>
      </c>
      <c r="C128" s="34">
        <v>13</v>
      </c>
      <c r="D128" s="34" t="s">
        <v>38</v>
      </c>
      <c r="E128" s="95" t="s">
        <v>468</v>
      </c>
      <c r="F128" s="66">
        <f t="shared" si="90"/>
        <v>10119884</v>
      </c>
      <c r="G128" s="66">
        <f t="shared" si="90"/>
        <v>0</v>
      </c>
      <c r="H128" s="66">
        <f t="shared" si="90"/>
        <v>10119884</v>
      </c>
      <c r="I128" s="150">
        <f t="shared" si="47"/>
        <v>1.8130243212539408E-4</v>
      </c>
      <c r="J128" s="66">
        <f t="shared" si="90"/>
        <v>10119884</v>
      </c>
      <c r="K128" s="66">
        <f t="shared" si="90"/>
        <v>10119884</v>
      </c>
      <c r="L128" s="66">
        <f t="shared" si="90"/>
        <v>0</v>
      </c>
      <c r="M128" s="64">
        <f t="shared" si="63"/>
        <v>1</v>
      </c>
      <c r="N128" s="64">
        <f t="shared" si="64"/>
        <v>1</v>
      </c>
      <c r="O128" s="151">
        <f t="shared" si="65"/>
        <v>1</v>
      </c>
    </row>
    <row r="129" spans="1:28" ht="43.5" customHeight="1" thickBot="1" x14ac:dyDescent="0.3">
      <c r="A129" s="164" t="s">
        <v>469</v>
      </c>
      <c r="B129" s="194" t="s">
        <v>37</v>
      </c>
      <c r="C129" s="84">
        <v>13</v>
      </c>
      <c r="D129" s="84" t="s">
        <v>38</v>
      </c>
      <c r="E129" s="195" t="s">
        <v>258</v>
      </c>
      <c r="F129" s="196">
        <v>10119884</v>
      </c>
      <c r="G129" s="86">
        <v>0</v>
      </c>
      <c r="H129" s="86">
        <f>+F129-G129</f>
        <v>10119884</v>
      </c>
      <c r="I129" s="197">
        <f t="shared" si="47"/>
        <v>1.8130243212539408E-4</v>
      </c>
      <c r="J129" s="86">
        <v>10119884</v>
      </c>
      <c r="K129" s="86">
        <v>10119884</v>
      </c>
      <c r="L129" s="86">
        <f t="shared" si="62"/>
        <v>0</v>
      </c>
      <c r="M129" s="166">
        <f t="shared" si="63"/>
        <v>1</v>
      </c>
      <c r="N129" s="166">
        <f t="shared" si="64"/>
        <v>1</v>
      </c>
      <c r="O129" s="167">
        <f t="shared" si="65"/>
        <v>1</v>
      </c>
    </row>
    <row r="130" spans="1:28" s="118" customFormat="1" ht="33" customHeight="1" thickBot="1" x14ac:dyDescent="0.3">
      <c r="A130" s="311" t="s">
        <v>470</v>
      </c>
      <c r="B130" s="312"/>
      <c r="C130" s="312"/>
      <c r="D130" s="312"/>
      <c r="E130" s="312"/>
      <c r="F130" s="198">
        <f>+F51+F50+F49+F8</f>
        <v>55817695776.970001</v>
      </c>
      <c r="G130" s="198">
        <f t="shared" ref="G130" si="91">+G51+G50+G49+G8</f>
        <v>0</v>
      </c>
      <c r="H130" s="198">
        <f>+H51+H50+H49+H8</f>
        <v>55817695776.970001</v>
      </c>
      <c r="I130" s="199">
        <f>+I8+I49+I50+I51</f>
        <v>0.99999999999999989</v>
      </c>
      <c r="J130" s="198">
        <f t="shared" ref="J130:L130" si="92">+J51+J50+J49+J8</f>
        <v>46334924349.910004</v>
      </c>
      <c r="K130" s="198">
        <f t="shared" si="92"/>
        <v>42476969481.240005</v>
      </c>
      <c r="L130" s="198">
        <f t="shared" si="92"/>
        <v>3857954868.6700001</v>
      </c>
      <c r="M130" s="199">
        <f t="shared" si="63"/>
        <v>0.830111736160694</v>
      </c>
      <c r="N130" s="199">
        <f t="shared" si="64"/>
        <v>0.76099467901657292</v>
      </c>
      <c r="O130" s="200">
        <f>+K130/J130</f>
        <v>0.91673764611040109</v>
      </c>
    </row>
    <row r="131" spans="1:28" s="120" customFormat="1" ht="15.75" customHeight="1" x14ac:dyDescent="0.25">
      <c r="A131" s="119" t="s">
        <v>513</v>
      </c>
      <c r="E131" s="121"/>
      <c r="F131" s="128"/>
      <c r="G131" s="128"/>
      <c r="H131" s="128"/>
      <c r="I131" s="130"/>
      <c r="J131" s="130"/>
      <c r="K131" s="130"/>
      <c r="L131" s="130"/>
      <c r="M131" s="130"/>
    </row>
    <row r="132" spans="1:28" s="120" customFormat="1" ht="15.75" customHeight="1" x14ac:dyDescent="0.25">
      <c r="A132" s="119" t="s">
        <v>534</v>
      </c>
      <c r="E132" s="121"/>
      <c r="F132" s="128"/>
      <c r="G132" s="128"/>
      <c r="H132" s="128"/>
      <c r="I132" s="130"/>
      <c r="J132" s="130"/>
      <c r="K132" s="130"/>
      <c r="L132" s="130"/>
      <c r="M132" s="130"/>
    </row>
    <row r="133" spans="1:28" s="130" customFormat="1" x14ac:dyDescent="0.25">
      <c r="A133" s="119" t="s">
        <v>514</v>
      </c>
      <c r="B133" s="5"/>
      <c r="C133" s="3"/>
      <c r="D133" s="3"/>
      <c r="E133" s="8"/>
      <c r="F133" s="9"/>
      <c r="G133" s="9"/>
      <c r="H133" s="9"/>
      <c r="N133" s="3"/>
      <c r="O133" s="3"/>
      <c r="P133" s="3"/>
      <c r="Q133" s="3"/>
      <c r="R133" s="3"/>
      <c r="S133" s="3"/>
      <c r="T133" s="3"/>
      <c r="U133" s="3"/>
      <c r="V133" s="3"/>
      <c r="W133" s="3"/>
      <c r="X133" s="3"/>
      <c r="Y133" s="3"/>
      <c r="Z133" s="3"/>
      <c r="AA133" s="3"/>
      <c r="AB133" s="3"/>
    </row>
  </sheetData>
  <mergeCells count="17">
    <mergeCell ref="L6:L7"/>
    <mergeCell ref="M6:O6"/>
    <mergeCell ref="A2:J2"/>
    <mergeCell ref="A3:J3"/>
    <mergeCell ref="A4:J4"/>
    <mergeCell ref="A6:A7"/>
    <mergeCell ref="B6:B7"/>
    <mergeCell ref="C6:C7"/>
    <mergeCell ref="D6:D7"/>
    <mergeCell ref="E6:E7"/>
    <mergeCell ref="F6:F7"/>
    <mergeCell ref="G6:G7"/>
    <mergeCell ref="A130:E130"/>
    <mergeCell ref="H6:H7"/>
    <mergeCell ref="I6:I7"/>
    <mergeCell ref="J6:J7"/>
    <mergeCell ref="K6:K7"/>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36</vt:i4>
      </vt:variant>
    </vt:vector>
  </HeadingPairs>
  <TitlesOfParts>
    <vt:vector size="54" baseType="lpstr">
      <vt:lpstr>GASTOS VIGENCIA ENERO 2023</vt:lpstr>
      <vt:lpstr>GASTOS VIGENCIA FEBRERO 2023</vt:lpstr>
      <vt:lpstr>GASTOS VIGENCIA MARZO 2023 </vt:lpstr>
      <vt:lpstr>GASTOS VIGENCIA ABRIL 2023 </vt:lpstr>
      <vt:lpstr>GASTOS VIGENCIA MAYO 2023 </vt:lpstr>
      <vt:lpstr>GASTOS VIGENCIA JUNIO 2023 </vt:lpstr>
      <vt:lpstr>RESERVAS ENERO 2023</vt:lpstr>
      <vt:lpstr>RESERVAS FEBRERO 2023</vt:lpstr>
      <vt:lpstr>RESERVAS MARZO 2023</vt:lpstr>
      <vt:lpstr>RESERVAS ABRIL 2023 </vt:lpstr>
      <vt:lpstr>RESERVAS MAYO 2023</vt:lpstr>
      <vt:lpstr>RESERVAS JUNIO  2023   </vt:lpstr>
      <vt:lpstr>CXP ENERO 2023</vt:lpstr>
      <vt:lpstr>CXP FEBRERO 2023</vt:lpstr>
      <vt:lpstr>CXP MARZO 2023</vt:lpstr>
      <vt:lpstr>CXP ABRIL 2023</vt:lpstr>
      <vt:lpstr>CXP MAYO 2023</vt:lpstr>
      <vt:lpstr>CXP JUNIO 2023</vt:lpstr>
      <vt:lpstr>'CXP ABRIL 2023'!Área_de_impresión</vt:lpstr>
      <vt:lpstr>'CXP ENERO 2023'!Área_de_impresión</vt:lpstr>
      <vt:lpstr>'CXP FEBRERO 2023'!Área_de_impresión</vt:lpstr>
      <vt:lpstr>'CXP JUNIO 2023'!Área_de_impresión</vt:lpstr>
      <vt:lpstr>'CXP MARZO 2023'!Área_de_impresión</vt:lpstr>
      <vt:lpstr>'CXP MAYO 2023'!Área_de_impresión</vt:lpstr>
      <vt:lpstr>'GASTOS VIGENCIA ABRIL 2023 '!Área_de_impresión</vt:lpstr>
      <vt:lpstr>'GASTOS VIGENCIA ENERO 2023'!Área_de_impresión</vt:lpstr>
      <vt:lpstr>'GASTOS VIGENCIA FEBRERO 2023'!Área_de_impresión</vt:lpstr>
      <vt:lpstr>'GASTOS VIGENCIA JUNIO 2023 '!Área_de_impresión</vt:lpstr>
      <vt:lpstr>'GASTOS VIGENCIA MARZO 2023 '!Área_de_impresión</vt:lpstr>
      <vt:lpstr>'GASTOS VIGENCIA MAYO 2023 '!Área_de_impresión</vt:lpstr>
      <vt:lpstr>'RESERVAS ABRIL 2023 '!Área_de_impresión</vt:lpstr>
      <vt:lpstr>'RESERVAS ENERO 2023'!Área_de_impresión</vt:lpstr>
      <vt:lpstr>'RESERVAS FEBRERO 2023'!Área_de_impresión</vt:lpstr>
      <vt:lpstr>'RESERVAS JUNIO  2023   '!Área_de_impresión</vt:lpstr>
      <vt:lpstr>'RESERVAS MARZO 2023'!Área_de_impresión</vt:lpstr>
      <vt:lpstr>'RESERVAS MAYO 2023'!Área_de_impresión</vt:lpstr>
      <vt:lpstr>'CXP ABRIL 2023'!Títulos_a_imprimir</vt:lpstr>
      <vt:lpstr>'CXP ENERO 2023'!Títulos_a_imprimir</vt:lpstr>
      <vt:lpstr>'CXP FEBRERO 2023'!Títulos_a_imprimir</vt:lpstr>
      <vt:lpstr>'CXP JUNIO 2023'!Títulos_a_imprimir</vt:lpstr>
      <vt:lpstr>'CXP MARZO 2023'!Títulos_a_imprimir</vt:lpstr>
      <vt:lpstr>'CXP MAYO 2023'!Títulos_a_imprimir</vt:lpstr>
      <vt:lpstr>'GASTOS VIGENCIA ABRIL 2023 '!Títulos_a_imprimir</vt:lpstr>
      <vt:lpstr>'GASTOS VIGENCIA ENERO 2023'!Títulos_a_imprimir</vt:lpstr>
      <vt:lpstr>'GASTOS VIGENCIA FEBRERO 2023'!Títulos_a_imprimir</vt:lpstr>
      <vt:lpstr>'GASTOS VIGENCIA JUNIO 2023 '!Títulos_a_imprimir</vt:lpstr>
      <vt:lpstr>'GASTOS VIGENCIA MARZO 2023 '!Títulos_a_imprimir</vt:lpstr>
      <vt:lpstr>'GASTOS VIGENCIA MAYO 2023 '!Títulos_a_imprimir</vt:lpstr>
      <vt:lpstr>'RESERVAS ABRIL 2023 '!Títulos_a_imprimir</vt:lpstr>
      <vt:lpstr>'RESERVAS ENERO 2023'!Títulos_a_imprimir</vt:lpstr>
      <vt:lpstr>'RESERVAS FEBRERO 2023'!Títulos_a_imprimir</vt:lpstr>
      <vt:lpstr>'RESERVAS JUNIO  2023   '!Títulos_a_imprimir</vt:lpstr>
      <vt:lpstr>'RESERVAS MARZO 2023'!Títulos_a_imprimir</vt:lpstr>
      <vt:lpstr>'RESERVAS MAYO 2023'!Títulos_a_imprimir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Aura Simona Orozco Mindiola</dc:creator>
  <cp:lastModifiedBy>Aura Simona Orozco Mindiola</cp:lastModifiedBy>
  <cp:lastPrinted>2023-03-02T23:33:54Z</cp:lastPrinted>
  <dcterms:created xsi:type="dcterms:W3CDTF">2023-02-09T02:45:25Z</dcterms:created>
  <dcterms:modified xsi:type="dcterms:W3CDTF">2023-07-05T16:27:24Z</dcterms:modified>
</cp:coreProperties>
</file>